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730"/>
  <workbookPr filterPrivacy="1" defaultThemeVersion="124226"/>
  <xr:revisionPtr revIDLastSave="0" documentId="13_ncr:1_{DBC66FA9-D66F-4810-933C-3725E9DCE609}" xr6:coauthVersionLast="47" xr6:coauthVersionMax="47" xr10:uidLastSave="{00000000-0000-0000-0000-000000000000}"/>
  <bookViews>
    <workbookView xWindow="-108" yWindow="-108" windowWidth="19416" windowHeight="10416" firstSheet="1" activeTab="2" xr2:uid="{00000000-000D-0000-FFFF-FFFF00000000}"/>
  </bookViews>
  <sheets>
    <sheet name="May'24" sheetId="15" state="hidden" r:id="rId1"/>
    <sheet name="Jun'25" sheetId="21" r:id="rId2"/>
    <sheet name="Sheet1" sheetId="22" r:id="rId3"/>
  </sheets>
  <definedNames>
    <definedName name="_xlnm._FilterDatabase" localSheetId="1" hidden="1">'Jun''25'!$A$3:$EL$53</definedName>
    <definedName name="_xlnm._FilterDatabase" localSheetId="0" hidden="1">'May''24'!$A$3:$S$81</definedName>
  </definedNames>
  <calcPr calcId="181029"/>
</workbook>
</file>

<file path=xl/calcChain.xml><?xml version="1.0" encoding="utf-8"?>
<calcChain xmlns="http://schemas.openxmlformats.org/spreadsheetml/2006/main">
  <c r="P46" i="22" l="1"/>
  <c r="O46" i="22"/>
  <c r="N46" i="22"/>
  <c r="M46" i="22"/>
  <c r="L46" i="22"/>
  <c r="K46" i="22"/>
  <c r="J46" i="22"/>
  <c r="P45" i="22"/>
  <c r="P43" i="22"/>
  <c r="P42" i="22"/>
  <c r="P39" i="22"/>
  <c r="P38" i="22"/>
  <c r="P35" i="22"/>
  <c r="P34" i="22"/>
  <c r="P28" i="22"/>
  <c r="P26" i="22"/>
  <c r="P25" i="22"/>
  <c r="P24" i="22"/>
  <c r="P23" i="22"/>
  <c r="P22" i="22"/>
  <c r="P20" i="22"/>
  <c r="P17" i="22"/>
  <c r="P15" i="22"/>
  <c r="P14" i="22"/>
  <c r="P13" i="22"/>
  <c r="P11" i="22"/>
  <c r="P10" i="22"/>
  <c r="P9" i="22"/>
  <c r="P8" i="22"/>
  <c r="P5" i="22"/>
  <c r="P4" i="22"/>
  <c r="J54" i="21"/>
  <c r="P26" i="21"/>
  <c r="P20" i="21"/>
  <c r="P28" i="21"/>
  <c r="P25" i="21"/>
  <c r="P15" i="21"/>
  <c r="P11" i="21"/>
  <c r="P17" i="21"/>
  <c r="P48" i="21"/>
  <c r="P22" i="21"/>
  <c r="P45" i="21"/>
  <c r="P37" i="21"/>
  <c r="P23" i="21"/>
  <c r="P5" i="21"/>
  <c r="P8" i="21"/>
  <c r="P24" i="21"/>
  <c r="K54" i="21" l="1"/>
  <c r="L54" i="21"/>
  <c r="M54" i="21"/>
  <c r="N54" i="21"/>
  <c r="O54" i="21"/>
  <c r="P44" i="21" l="1"/>
  <c r="P41" i="21"/>
  <c r="P40" i="21"/>
  <c r="P36" i="21"/>
  <c r="P35" i="21"/>
  <c r="P14" i="21"/>
  <c r="P13" i="21"/>
  <c r="P10" i="21"/>
  <c r="P9" i="21"/>
  <c r="P54" i="21" l="1"/>
  <c r="P4" i="21"/>
  <c r="L78" i="15" l="1"/>
  <c r="N78" i="15"/>
  <c r="P78" i="15" s="1"/>
  <c r="P33" i="15" l="1"/>
  <c r="P11" i="15"/>
  <c r="P6" i="15" l="1"/>
  <c r="P73" i="15" l="1"/>
  <c r="P7" i="15"/>
  <c r="P4" i="15"/>
  <c r="P77" i="15" l="1"/>
  <c r="P76" i="15"/>
  <c r="P74" i="15"/>
  <c r="P72" i="15"/>
  <c r="P71" i="15"/>
  <c r="P69" i="15"/>
  <c r="P68" i="15"/>
  <c r="P67" i="15"/>
  <c r="P66" i="15"/>
  <c r="P65" i="15"/>
  <c r="P64" i="15"/>
  <c r="P61" i="15"/>
  <c r="P60" i="15"/>
  <c r="P34" i="15"/>
  <c r="P44" i="15"/>
  <c r="P43" i="15"/>
  <c r="P35" i="15"/>
  <c r="P32" i="15"/>
  <c r="P31" i="15"/>
  <c r="P26" i="15"/>
  <c r="P25" i="15"/>
  <c r="P17" i="15" l="1"/>
  <c r="P16" i="15"/>
  <c r="P13" i="15"/>
  <c r="P81" i="15" l="1"/>
  <c r="K81" i="15"/>
  <c r="J81" i="15"/>
  <c r="L81" i="15" l="1"/>
  <c r="O81" i="15" l="1"/>
  <c r="M81" i="15"/>
  <c r="N81" i="15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H7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490,000 PER UNIT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H12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ML/DEYE 8kW On/Off Hybrid Inverter(SG05LP1) -1 Unit
ML 51.2V 200Ah Classic Version Battery -1 Unit
6mmsq AC Cable - 30M
Include Accessories</t>
        </r>
      </text>
    </comment>
    <comment ref="G18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Same ML6000VT-48 with Wifi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24" authorId="0" shapeId="0" xr:uid="{00000000-0006-0000-0100-000003000000}">
      <text>
        <r>
          <rPr>
            <b/>
            <sz val="9"/>
            <color indexed="81"/>
            <rFont val="Tahoma"/>
            <family val="2"/>
          </rPr>
          <t>ML 585W Solar Panel 30mm Frame- 4 Units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H12" authorId="0" shapeId="0" xr:uid="{059EE280-6036-46C7-A603-2DAE1A0AC404}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ML/DEYE 8kW On/Off Hybrid Inverter(SG05LP1) -1 Unit
ML 51.2V 200Ah Classic Version Battery -1 Unit
6mmsq AC Cable - 30M
Include Accessories</t>
        </r>
      </text>
    </comment>
    <comment ref="G18" authorId="0" shapeId="0" xr:uid="{E2D52A57-7B6B-4204-A599-177A5F83CDC8}">
      <text>
        <r>
          <rPr>
            <b/>
            <sz val="9"/>
            <color indexed="81"/>
            <rFont val="Tahoma"/>
            <family val="2"/>
          </rPr>
          <t>Same ML6000VT-48 with Wifi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24" authorId="0" shapeId="0" xr:uid="{2BA7B7C2-BEB5-4E41-919A-6BCD7AB523E3}">
      <text>
        <r>
          <rPr>
            <b/>
            <sz val="9"/>
            <color indexed="81"/>
            <rFont val="Tahoma"/>
            <family val="2"/>
          </rPr>
          <t>ML 585W Solar Panel 30mm Frame- 4 Units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<sst xmlns="http://schemas.openxmlformats.org/spreadsheetml/2006/main" count="1735" uniqueCount="379">
  <si>
    <t xml:space="preserve">No </t>
  </si>
  <si>
    <t>Customer Name</t>
  </si>
  <si>
    <t>Product Model</t>
  </si>
  <si>
    <t>Request By</t>
  </si>
  <si>
    <t>Approved By</t>
  </si>
  <si>
    <t>CEO/CFO/ACFO</t>
  </si>
  <si>
    <t>Checked  By</t>
  </si>
  <si>
    <t>ASM Sale Admin</t>
  </si>
  <si>
    <t xml:space="preserve">      Checked  By</t>
  </si>
  <si>
    <t>Checked By</t>
  </si>
  <si>
    <t>Corp  Finance</t>
  </si>
  <si>
    <t>RV No</t>
  </si>
  <si>
    <t>BU Sale Admin</t>
  </si>
  <si>
    <t xml:space="preserve">     BU Finance Head</t>
  </si>
  <si>
    <t>BU AGM</t>
  </si>
  <si>
    <t>ASM Incentive Amount</t>
  </si>
  <si>
    <t>ASM Name</t>
  </si>
  <si>
    <t>BR Name</t>
  </si>
  <si>
    <t>Inv Date</t>
  </si>
  <si>
    <t>Invoice No</t>
  </si>
  <si>
    <t>Invoice Amt</t>
  </si>
  <si>
    <t>$</t>
  </si>
  <si>
    <t>Ks</t>
  </si>
  <si>
    <t>RV Date</t>
  </si>
  <si>
    <t>Other Charges</t>
  </si>
  <si>
    <t>Invoice Amt (Excluded OC)</t>
  </si>
  <si>
    <t>Qty</t>
  </si>
  <si>
    <t xml:space="preserve">     BU Account</t>
  </si>
  <si>
    <t>RE BU ASM Incentive for (Jun'24)</t>
  </si>
  <si>
    <t>MYO THU,U</t>
  </si>
  <si>
    <t>PYAE HEIN ELECTRONIC SHOP</t>
  </si>
  <si>
    <t>SHWE PWINT HLWAR RICE WAREHOUSE</t>
  </si>
  <si>
    <t>MIN NAING,U</t>
  </si>
  <si>
    <t>A LIN THIT ELECTRONIC SHOP</t>
  </si>
  <si>
    <t>WAI HYLAN LIN,U</t>
  </si>
  <si>
    <t>H &amp; Z SOLAR ENERGY</t>
  </si>
  <si>
    <t>GOLDEN WORLD</t>
  </si>
  <si>
    <t>MAHAR LINN THIT</t>
  </si>
  <si>
    <t>PHONE NAING,U</t>
  </si>
  <si>
    <t>ZAYAR MIN,U</t>
  </si>
  <si>
    <t>HLINE DANA ELECTRONIC</t>
  </si>
  <si>
    <t>DAWEI UNITY CO.,LTD</t>
  </si>
  <si>
    <t>KYAW AUNG,U</t>
  </si>
  <si>
    <t>THARAPHU NAN TAW PLASTIC CO.,LTD</t>
  </si>
  <si>
    <t xml:space="preserve">SHWE NYAUNG FUTSAL &amp; CLUB COFFEE </t>
  </si>
  <si>
    <t>GD GUARDIAN CO.,LTD</t>
  </si>
  <si>
    <t>HBE CO.,LTD</t>
  </si>
  <si>
    <t>PYAE PHYO ELECTRONIC</t>
  </si>
  <si>
    <t>SAI THEIN LWIN,U</t>
  </si>
  <si>
    <t>STAR LIGHT SHOP</t>
  </si>
  <si>
    <t>NYU</t>
  </si>
  <si>
    <t>MKN</t>
  </si>
  <si>
    <t>MDY</t>
  </si>
  <si>
    <t>SDG</t>
  </si>
  <si>
    <t>NLP</t>
  </si>
  <si>
    <t>DWI</t>
  </si>
  <si>
    <t>MTL</t>
  </si>
  <si>
    <t>TGY</t>
  </si>
  <si>
    <t>MYK</t>
  </si>
  <si>
    <t>PHK</t>
  </si>
  <si>
    <t>WW-RE-SI-202406004</t>
  </si>
  <si>
    <t>WW-RE-SI-202406005</t>
  </si>
  <si>
    <t>WW-RE-SI-202406006</t>
  </si>
  <si>
    <t>WW-RE-SI-202406007</t>
  </si>
  <si>
    <t>WW-RE-SI-202406010</t>
  </si>
  <si>
    <t>WW-RE-SI-202406011</t>
  </si>
  <si>
    <t>WW-RE-SI-202406015</t>
  </si>
  <si>
    <t>WW-RE-SI-202406016</t>
  </si>
  <si>
    <t>WW-RE-SI-202406018</t>
  </si>
  <si>
    <t>WW-RE-SI-202406017</t>
  </si>
  <si>
    <t>WW-RE-SI-202406020</t>
  </si>
  <si>
    <t>WW-RE-SI-202406021</t>
  </si>
  <si>
    <t>WW-RE-SI-202406022</t>
  </si>
  <si>
    <t>WW-RE-SI-202406023</t>
  </si>
  <si>
    <t>WW-RE-SI-202406024</t>
  </si>
  <si>
    <t>WW-RE-SI-202406025</t>
  </si>
  <si>
    <t>WW-RE-SI-202406027</t>
  </si>
  <si>
    <t>WW-RE-SI-202406028</t>
  </si>
  <si>
    <t>WW-RE-SI-202406029</t>
  </si>
  <si>
    <t>WW-RE-SI-202406031</t>
  </si>
  <si>
    <t>WW-RE-SI-202406032</t>
  </si>
  <si>
    <t>WW-RE-SI-202406033</t>
  </si>
  <si>
    <t>WW-RE-SI-202406036</t>
  </si>
  <si>
    <t>WW-RE-SI-202406038</t>
  </si>
  <si>
    <t>WW-RE-SI-202406041</t>
  </si>
  <si>
    <t>WW-RE-SI-202406043</t>
  </si>
  <si>
    <t>WW-RE-SI-202406045</t>
  </si>
  <si>
    <t>WW-RE-SI-202406046</t>
  </si>
  <si>
    <t>WW-RE-SI-202406048</t>
  </si>
  <si>
    <t>WW-RE-SI-202406049</t>
  </si>
  <si>
    <t>WW-RE-SI-202406051</t>
  </si>
  <si>
    <t>WW-RE-SI-202406052</t>
  </si>
  <si>
    <t>WW-RE-SI-202406053</t>
  </si>
  <si>
    <t>San Naing Linn</t>
  </si>
  <si>
    <t>Tint Lwin Oo</t>
  </si>
  <si>
    <t>Lwin Myo Thu</t>
  </si>
  <si>
    <t xml:space="preserve">MLPV-550-36V-MH </t>
  </si>
  <si>
    <t xml:space="preserve">H1Z2Z2-K 1x4mm2-B </t>
  </si>
  <si>
    <t>MLPV-570-36V-MH-30mm</t>
  </si>
  <si>
    <t>SOLAR SYSTEM</t>
  </si>
  <si>
    <t>ML6000VT-48 with wifi</t>
  </si>
  <si>
    <t>H1Z2Z2-K 1x6mm2-R</t>
  </si>
  <si>
    <t>H1Z2Z2-K 1x6mm2-B</t>
  </si>
  <si>
    <t>ASF48100S200-H</t>
  </si>
  <si>
    <t xml:space="preserve">H1Z2Z2-K 1x6mm2-R </t>
  </si>
  <si>
    <t xml:space="preserve">H1Z2Z2-K 1x6mm2-B </t>
  </si>
  <si>
    <t>ML-POWERWALL 16S2P 10.2k</t>
  </si>
  <si>
    <t>H1Z2Z2-K 1x4mm2-R</t>
  </si>
  <si>
    <t>H1Z2Z2-K 1x4mm2-B</t>
  </si>
  <si>
    <t xml:space="preserve">ML-POWERWALL WALV-10.2K </t>
  </si>
  <si>
    <t>ML-POWERWALL 10.2K</t>
  </si>
  <si>
    <t>H1Z2Z2-K 1x10mm2-R</t>
  </si>
  <si>
    <t>H1Z2Z2-K 1x10mm2-B</t>
  </si>
  <si>
    <t>TA PIN SHWE HTEE</t>
  </si>
  <si>
    <t>HTUN COMPUTER SHOP</t>
  </si>
  <si>
    <t>MYAT THU,U</t>
  </si>
  <si>
    <t>AUNG LIN MYINT,U</t>
  </si>
  <si>
    <t>GOLDEN TRIANGLE FUEL SHOP(2)</t>
  </si>
  <si>
    <t xml:space="preserve">NORTH BLUE ENERGY </t>
  </si>
  <si>
    <t>GRAND ELECTRONIC</t>
  </si>
  <si>
    <t>DISQUINE ECOMMERCES</t>
  </si>
  <si>
    <t>HYP4850S100-H</t>
  </si>
  <si>
    <t>WW-RE-SI-202406001</t>
  </si>
  <si>
    <t>HTY</t>
  </si>
  <si>
    <t>WW-RE-SI-202406002</t>
  </si>
  <si>
    <t>SUN-5K-SG03LP1</t>
  </si>
  <si>
    <t>ML-CASELITHIUM  5.12K</t>
  </si>
  <si>
    <t>PTN</t>
  </si>
  <si>
    <t>WW-RE-SI-202406008</t>
  </si>
  <si>
    <t>WW-RE-SI-202406009</t>
  </si>
  <si>
    <t>WW-RE-SI-202406012</t>
  </si>
  <si>
    <t>WW-RE-SI-202406013</t>
  </si>
  <si>
    <t>WW-RE-SI-202406026</t>
  </si>
  <si>
    <t>ENERGY STORAGE SYSTEM</t>
  </si>
  <si>
    <t>WW-RE-SI-202406030</t>
  </si>
  <si>
    <t>51.2V 300Ah(Matador Lectro )</t>
  </si>
  <si>
    <t>MLM</t>
  </si>
  <si>
    <t>WW-RE-SI-202406037</t>
  </si>
  <si>
    <t>WW-RE-SI-202406040</t>
  </si>
  <si>
    <t>H1Z2Z2-K 1x6mm2-R 1000M/Drum</t>
  </si>
  <si>
    <t>H1Z2Z2-K 1x6mm2-B 1000M/Drum</t>
  </si>
  <si>
    <t>WW-RE-SI-202406044</t>
  </si>
  <si>
    <t>WW-RE-SI-202406050</t>
  </si>
  <si>
    <t>28.5.24/31.5.24</t>
  </si>
  <si>
    <t>PHK-RV-2024-05-0047/HQT-RV-2024-05-1005</t>
  </si>
  <si>
    <t>31.5.24/14.6.24</t>
  </si>
  <si>
    <t>HQT-RV-2024-05-1005/HQT-RV-2024-06-0445</t>
  </si>
  <si>
    <t>HQT-RV-2024-06-0039</t>
  </si>
  <si>
    <t>MTL-RV-2024-05-0177</t>
  </si>
  <si>
    <t>MKN-RV-2024-06-0003</t>
  </si>
  <si>
    <t>23.5.24/31.5.24/7.6.24/17.6.24</t>
  </si>
  <si>
    <t>MTL-RV-2024-05-0104/MTL-RE-2024-05-0175/HQT-RV-2024-06-0220/HQT-RV-2024-06-0530</t>
  </si>
  <si>
    <t>MKN-RV-2024-06-0010</t>
  </si>
  <si>
    <t>HQT-RV-2024-06-0179</t>
  </si>
  <si>
    <t>MKN-RV-2024-06-0017</t>
  </si>
  <si>
    <t>HQT-RV-2024-06-0106</t>
  </si>
  <si>
    <t>HQT-RV-2024-06-0674</t>
  </si>
  <si>
    <t>HQT-RV-2024-06-0258</t>
  </si>
  <si>
    <t>MDY-RV-2024-06-0032</t>
  </si>
  <si>
    <t>MKN-RV-2024-06-0022</t>
  </si>
  <si>
    <t>7.6.24/13.6.24</t>
  </si>
  <si>
    <t>HQT-RV-2024-06-0196/HQT-RV-2024-06-0420</t>
  </si>
  <si>
    <t>HQT-RV-2024-06-0195/HQT-RV-2024-06-0420</t>
  </si>
  <si>
    <t>SDG-RV-2024-06-0030</t>
  </si>
  <si>
    <t>MDY-RV-2024-06-0060</t>
  </si>
  <si>
    <t>4.6.24/10.6.24</t>
  </si>
  <si>
    <t>MKN-RV-2024-06-0009/MKN-RV-2024-06-0020</t>
  </si>
  <si>
    <t>MKN-RV-2024-06-0011/MKN-RV-2024-06-0021</t>
  </si>
  <si>
    <t>NLP-RV-2024-06-0014</t>
  </si>
  <si>
    <t>MTL-RV-2024-06-0033</t>
  </si>
  <si>
    <t>SDG-RV-2024-06-0042</t>
  </si>
  <si>
    <t>HQT-RV-2024-06-0601</t>
  </si>
  <si>
    <t>10.6.24/19.6.24</t>
  </si>
  <si>
    <t>MTL-RV-2024-06-0031/MTL-RV-2024-06-0086</t>
  </si>
  <si>
    <t>30.5.24/12.6.24/21.6.24/21.6.24</t>
  </si>
  <si>
    <t>HQT-RV-2024-05-0962/MDY-RV-2024-06-0051/MDY-RV-2024-06-0091/HQT-RV-2024-06-0687</t>
  </si>
  <si>
    <t>11.6.24/17.6.24</t>
  </si>
  <si>
    <t>HQT-RV-2024-06-0277/HQT-RV-2024-06-0495</t>
  </si>
  <si>
    <t>HQT-JV-2024-06-0092</t>
  </si>
  <si>
    <t>HQT-RV-2024-06-0565</t>
  </si>
  <si>
    <t>MTL-RV-2024-06-0063</t>
  </si>
  <si>
    <t>HQT-RV-2024-06-0505</t>
  </si>
  <si>
    <t>HQT-RV-2024-06-0620</t>
  </si>
  <si>
    <t>17.6.24/11.7.24/11.7.24</t>
  </si>
  <si>
    <t>HQT-RV-2024-06-0494/HQT-RV-2024-07-0347/MYK-RV-2024-07-0020</t>
  </si>
  <si>
    <t>SDG-RV-2024-06-0097</t>
  </si>
  <si>
    <t>HQT-RV-2024-06-0679</t>
  </si>
  <si>
    <t>MKN-RV-2024-05-0162</t>
  </si>
  <si>
    <t>HQT-RV-2024-06-0776</t>
  </si>
  <si>
    <t>HQT-RV-2024-07-0147</t>
  </si>
  <si>
    <t>26.6.24/26.6.24</t>
  </si>
  <si>
    <t>HQT-RV-2024-06-0799/HQT-RV-2024-06-0809</t>
  </si>
  <si>
    <t>HQT-RV-2024-06-0790</t>
  </si>
  <si>
    <t>HQT-RV-2024-06-0758</t>
  </si>
  <si>
    <t>MKN-RV-2024-06-0097</t>
  </si>
  <si>
    <t>HQT-RV-2024-07-0010</t>
  </si>
  <si>
    <t>HQT-RV-2024-07-0511</t>
  </si>
  <si>
    <t>NAS</t>
  </si>
  <si>
    <t>WW-RE-SI-202405139</t>
  </si>
  <si>
    <t>PYAE PETROL SHOP</t>
  </si>
  <si>
    <t>San Naing Lin</t>
  </si>
  <si>
    <t>27.5.24/24.6.24/24.6.24</t>
  </si>
  <si>
    <t>HQT-RV-2024-05-0826/HQT-RV-2024-06-0725/NAS-RV-2024-06-0031</t>
  </si>
  <si>
    <t>A0104-CG010-01</t>
  </si>
  <si>
    <t xml:space="preserve">6KVA/ 6KW :VDC 48V Off Grid Inverter with WIFI Module </t>
  </si>
  <si>
    <t xml:space="preserve">SUN MOBILE </t>
  </si>
  <si>
    <t>San naing Lin</t>
  </si>
  <si>
    <t>WW-RE-SI-202406019</t>
  </si>
  <si>
    <t>PTN-RV-2024-06-0011</t>
  </si>
  <si>
    <t>HQT-RV-2024-06-0445</t>
  </si>
  <si>
    <t>MKN-RV-2024-06-0020</t>
  </si>
  <si>
    <t>Sale Reportမှာ ASM Name-Nil</t>
  </si>
  <si>
    <t>Incentive amount မသိရသေး</t>
  </si>
  <si>
    <t>ASM INCENTIVE REQUEST FORM</t>
  </si>
  <si>
    <t xml:space="preserve">No. </t>
  </si>
  <si>
    <t>Invoice No.</t>
  </si>
  <si>
    <t>RV No.</t>
  </si>
  <si>
    <t>Total</t>
  </si>
  <si>
    <t>Requested by</t>
  </si>
  <si>
    <t>Checked by</t>
  </si>
  <si>
    <t>Approved by</t>
  </si>
  <si>
    <t>Acknowledged by</t>
  </si>
  <si>
    <t>.</t>
  </si>
  <si>
    <t>BU Sale Head</t>
  </si>
  <si>
    <t xml:space="preserve">     BU F&amp;A Head</t>
  </si>
  <si>
    <t>BU AGM/GM</t>
  </si>
  <si>
    <t>CFD - CCA Dept</t>
  </si>
  <si>
    <t>CFO/COO/VCM</t>
  </si>
  <si>
    <t>02-REN-FNA-FRM-003-00</t>
  </si>
  <si>
    <t>Hnin Thandar Oo</t>
  </si>
  <si>
    <t xml:space="preserve">Aung Myat Thu </t>
  </si>
  <si>
    <t xml:space="preserve">Phyo Thu </t>
  </si>
  <si>
    <t xml:space="preserve">Zin Mar Thaung </t>
  </si>
  <si>
    <t>Mar Lar Swe</t>
  </si>
  <si>
    <t>-</t>
  </si>
  <si>
    <t>TINT LWIN OO</t>
  </si>
  <si>
    <t>ARKAR KYAW</t>
  </si>
  <si>
    <t>SAN NAING LIN</t>
  </si>
  <si>
    <t xml:space="preserve">H1Z2Z2-K 1x4mm2-R </t>
  </si>
  <si>
    <t>GBK</t>
  </si>
  <si>
    <t>HERTZ SOLAR DISTRIBUTION</t>
  </si>
  <si>
    <t>HTAKE TAN ELECTRONIC SHOP</t>
  </si>
  <si>
    <t>SAN NAING LIN &amp; PROJECT SALE HAY MAR SOE</t>
  </si>
  <si>
    <t>ML-POWERWALL DJ-14.3K</t>
  </si>
  <si>
    <t>ML-POWERWALL 16S1P 14.3k</t>
  </si>
  <si>
    <t>ML- 25.6/100R (K)</t>
  </si>
  <si>
    <t>KMD</t>
  </si>
  <si>
    <t>WAI YAN OO,U</t>
  </si>
  <si>
    <t>MAH</t>
  </si>
  <si>
    <t>SWE SWE MYINT,DAW</t>
  </si>
  <si>
    <t>WW-RE-SI-202503025</t>
  </si>
  <si>
    <t>WW-RE-SI-202503081</t>
  </si>
  <si>
    <t xml:space="preserve"> 200kW On Grid Solar System</t>
  </si>
  <si>
    <t xml:space="preserve">Zin Nyein Aye </t>
  </si>
  <si>
    <t xml:space="preserve">Not Finished AR </t>
  </si>
  <si>
    <t>MYO KO KO,U</t>
  </si>
  <si>
    <t>TOP LIVESTOCK CO.,LTD</t>
  </si>
  <si>
    <t>WW-RE-SI-202504038</t>
  </si>
  <si>
    <t>WW-RE-SI-202504053</t>
  </si>
  <si>
    <t>WW-RE-SI-202504061</t>
  </si>
  <si>
    <t>WW-RE-SI-202504076</t>
  </si>
  <si>
    <t>WW-RE-SI-202504087</t>
  </si>
  <si>
    <t>150kW/123kWh On and Off Grid Hybrid Solar System</t>
  </si>
  <si>
    <t>H1Z2Z2-K 1x4mm2-R 500M /Drum</t>
  </si>
  <si>
    <t>H1Z2Z2-K 1x4mm2-B 500M /Drum</t>
  </si>
  <si>
    <t>H1Z2Z2-K 1x6mm2-R 500M /Drum</t>
  </si>
  <si>
    <t>H1Z2Z2-K 1x6mm2-B 500M /Drum</t>
  </si>
  <si>
    <t>SUN-50K-SG01HP3-EU</t>
  </si>
  <si>
    <t>MLPV-585-36V-MH</t>
  </si>
  <si>
    <t>AZ ELECTRONIC</t>
  </si>
  <si>
    <t>NAING ELECTRONIC</t>
  </si>
  <si>
    <t>HAN WIN MAUNG,U</t>
  </si>
  <si>
    <t>PHYO,U</t>
  </si>
  <si>
    <t>ELECTRIC WORLD CO.,LTD</t>
  </si>
  <si>
    <t>BAGAN VIEW HOTEL</t>
  </si>
  <si>
    <t>NPT</t>
  </si>
  <si>
    <t>WW-RE-SI-202505069</t>
  </si>
  <si>
    <t>WW-RE-SI-202505070</t>
  </si>
  <si>
    <t>WW-RE-SI-202505074</t>
  </si>
  <si>
    <t>WW-RE-SI-202505077</t>
  </si>
  <si>
    <t>MLPV-570-36V-MH</t>
  </si>
  <si>
    <t>SOE THIHA,U</t>
  </si>
  <si>
    <t>KAY THI OO</t>
  </si>
  <si>
    <t>ZIN MIN THANT,U</t>
  </si>
  <si>
    <t>CHUN HTOO,U</t>
  </si>
  <si>
    <t>KYAW SOE,U</t>
  </si>
  <si>
    <t>PHYO KYAW,U</t>
  </si>
  <si>
    <t>LWIN OO,U</t>
  </si>
  <si>
    <t>MAUNG MAUNG NU,U</t>
  </si>
  <si>
    <t>SHWE,DAW</t>
  </si>
  <si>
    <t>SHWE DA GAR PETROL SHOP</t>
  </si>
  <si>
    <t xml:space="preserve">SEIN GAYHAR </t>
  </si>
  <si>
    <t>HTUN HTUN,U</t>
  </si>
  <si>
    <t>MGW</t>
  </si>
  <si>
    <t>TCL</t>
  </si>
  <si>
    <t>6.6.25/15.6.25</t>
  </si>
  <si>
    <t>12.6.25/24.6.25</t>
  </si>
  <si>
    <t>11.11.24/16.6.25</t>
  </si>
  <si>
    <t>17.6.25/26.6.25</t>
  </si>
  <si>
    <t>5.5.25/23.6.25</t>
  </si>
  <si>
    <t>19.6.25/28.6.25</t>
  </si>
  <si>
    <t>20.6.25/27.6.25</t>
  </si>
  <si>
    <t>16.6.25/24.6.25</t>
  </si>
  <si>
    <t>25.6.25</t>
  </si>
  <si>
    <t>25.6.25/30.6.25</t>
  </si>
  <si>
    <t>RV-REN-2025-06-00001</t>
  </si>
  <si>
    <t>MGW-RV-2025-06-0009</t>
  </si>
  <si>
    <t>RV-REN-2025-06-00002/RV-REN-2025-06-00014</t>
  </si>
  <si>
    <t>HQT-RV-2025-06-0258/RV-REN-2025-06-00029</t>
  </si>
  <si>
    <t>RV-REN-2025-06-00029</t>
  </si>
  <si>
    <t>MAH-RV-2025-06-0004</t>
  </si>
  <si>
    <t>HQT-RV-2025-06-0307</t>
  </si>
  <si>
    <t>MDY-RV-2025-06-0097</t>
  </si>
  <si>
    <t>RV-REN-2025-06-00015</t>
  </si>
  <si>
    <t>MYK-RV-2024-11-0026</t>
  </si>
  <si>
    <t>MYK-RV-2024-11-0026/MYK-RV-2025-06-0016</t>
  </si>
  <si>
    <t>RV-REN-2025-06-00022</t>
  </si>
  <si>
    <t>SDG-RV-2025-06-0051/SDG-RV-2025-06-0098</t>
  </si>
  <si>
    <t>NPT-RV-2025-06-0017</t>
  </si>
  <si>
    <t>MKN-RV-2025-05-0015/MKN-RV-2025-06-0070</t>
  </si>
  <si>
    <t>TCL-RV-2025-06-0018/TCL-RV-2025-06-0052</t>
  </si>
  <si>
    <t>RV-REN-2025-06-00026</t>
  </si>
  <si>
    <t>TGY-RV-2025-06-0023</t>
  </si>
  <si>
    <t>MTL-RV-2025-06-0110</t>
  </si>
  <si>
    <t xml:space="preserve">MTL-RV-2025-06-0074/MTL-RV-2025-06-0112 </t>
  </si>
  <si>
    <t>RV-REN-2025-06-00016/RV-REN-2025-06-00033</t>
  </si>
  <si>
    <t>HQT-RV-2025-06-0588</t>
  </si>
  <si>
    <t>WW-RE-SI-202506003</t>
  </si>
  <si>
    <t>WW-RE-SI-202506004</t>
  </si>
  <si>
    <t>WW-RE-SI-202506006</t>
  </si>
  <si>
    <t>WW-RE-SI-202506009</t>
  </si>
  <si>
    <t>WW-RE-SI-202506010</t>
  </si>
  <si>
    <t>WW-RE-SI-202506011</t>
  </si>
  <si>
    <t>WW-RE-SI-202506012</t>
  </si>
  <si>
    <t>WW-RE-SI-202506014</t>
  </si>
  <si>
    <t>WW-RE-SI-202506015</t>
  </si>
  <si>
    <t>WW-RE-SI-202506016</t>
  </si>
  <si>
    <t>WW-RE-SI-202506017</t>
  </si>
  <si>
    <t>WW-RE-SI-202506018</t>
  </si>
  <si>
    <t>WW-RE-SI-202506019</t>
  </si>
  <si>
    <t>WW-RE-SI-202506021</t>
  </si>
  <si>
    <t>WW-RE-SI-202506022</t>
  </si>
  <si>
    <t>WW-RE-SI-202506023</t>
  </si>
  <si>
    <t>WW-RE-SI-202506024</t>
  </si>
  <si>
    <t>WW-RE-SI-202506025</t>
  </si>
  <si>
    <t>WW-RE-SI-202506027</t>
  </si>
  <si>
    <t>WW-RE-SI-202506028</t>
  </si>
  <si>
    <t>WW-RE-SI-202506029</t>
  </si>
  <si>
    <t>WW-RE-SI-202506030</t>
  </si>
  <si>
    <t>WW-RE-SI-202506032</t>
  </si>
  <si>
    <t>WW-RE-SI-202506034</t>
  </si>
  <si>
    <t>SAN NAING LIN &amp; HAY MAR SOE</t>
  </si>
  <si>
    <t>LWIN MYO THU</t>
  </si>
  <si>
    <t>8kW/10.24kWh On and Off Grid Hybrid Solar Energy Storage System</t>
  </si>
  <si>
    <t>Growatt SPF 6000 Es WiFi</t>
  </si>
  <si>
    <t>2.34kWp Solar System</t>
  </si>
  <si>
    <t>30kW/81.92kWh On and Off Grid Hybrid Solar System</t>
  </si>
  <si>
    <t>MTL-RV-2025-06-0006</t>
  </si>
  <si>
    <t>RV-REN-2025-06-00003</t>
  </si>
  <si>
    <t>MDY-RV-2025-06-0001</t>
  </si>
  <si>
    <t>24.4.25/13.5.25</t>
  </si>
  <si>
    <t>RV-REN-2025-04-00090/RV-REN-2025-05-00030</t>
  </si>
  <si>
    <t>21.5.25/26.5.25/16.6.25</t>
  </si>
  <si>
    <t>RV-REN-2025-05-00086/RV-REN-2025-05-00092/RV-REN-2025-06-00017</t>
  </si>
  <si>
    <t>24.3.25/7.5.25</t>
  </si>
  <si>
    <t>MDY-RV-2025-03-0094/MDY-RV-2025-05-0024</t>
  </si>
  <si>
    <t>61.44kWh Battery Extension ( ML/DEYE 100Ah HV Battery (BOS-GM5.1) -12 Units(WF)0</t>
  </si>
  <si>
    <t xml:space="preserve">TCL-RV-2025-06-0016 </t>
  </si>
  <si>
    <t>HQT-RV-2025-06-0464/PHK-RV-2025-06-0024</t>
  </si>
  <si>
    <t>13.6.25/25,6,2025</t>
  </si>
  <si>
    <t>MKN-RV-2025-06-0087</t>
  </si>
  <si>
    <t>MKN-RV-2025-06-0087/MKN-RV-2025-06-0101</t>
  </si>
  <si>
    <t>GBK-RV-2025-07-0004</t>
  </si>
  <si>
    <t>5/28/2025,31/5/2025</t>
  </si>
  <si>
    <t xml:space="preserve">RV-REN-2025-05-00110/MTL-RV-2025-05-0165 </t>
  </si>
  <si>
    <t xml:space="preserve">MTL-RV-2025-05-0165 </t>
  </si>
  <si>
    <t>HQT-RV-2024-12-0766/HQT-RV-2025-01-0374/HQT-RV-2025-01-0806/MDY-RV-2025-02-0043/RV-REN-2025-02-00048/RV-REN-2025-02-00049/HQT-RV-2025-03-0676/RV-REN-2025-06-00023/RV-REN-2025-06-00034/RV-REN-2025-06-00035/RV-REN-2025-06-00038/HQT-RV-2025-06-0716</t>
  </si>
  <si>
    <t>24.12.24/8.1.25/22.1.25/7.2.25/17.2.25/17.2.25/2.4.25/17.6.25/25.6.25/27.6.2025/27.6.25/27.6.25</t>
  </si>
  <si>
    <t>MLPV-625-33V-MHDRz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</si>
</sst>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(* #,##0.00_);_(* \(#,##0.00\);_(* &quot;-&quot;??_);_(@_)"/>
    <numFmt numFmtId="164" formatCode="[$-409]d\-mmm\-yy;@"/>
    <numFmt numFmtId="165" formatCode="[$-409]d/mmm/yy;@"/>
    <numFmt numFmtId="166" formatCode="_(* #,##0_);_(* \(#,##0\);_(* &quot;-&quot;??_);_(@_)"/>
    <numFmt numFmtId="167" formatCode="m/d/yy;@"/>
    <numFmt numFmtId="168" formatCode="mm/dd/yy;@"/>
  </numFmts>
  <fonts count="42" x14ac:knownFonts="1">
    <font>
      <sz val="11"/>
      <color theme="1"/>
      <name val="Calibri"/>
      <family val="2"/>
      <scheme val="minor"/>
    </font>
    <font>
      <sz val="10"/>
      <color theme="1"/>
      <name val="MS Sans Serif"/>
      <family val="2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20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name val="Times New Roman"/>
      <family val="1"/>
    </font>
    <font>
      <b/>
      <sz val="11"/>
      <color theme="1"/>
      <name val="Times New Roman"/>
      <family val="1"/>
    </font>
    <font>
      <b/>
      <sz val="9"/>
      <color theme="1"/>
      <name val="Cambria"/>
      <family val="1"/>
      <scheme val="major"/>
    </font>
    <font>
      <sz val="9"/>
      <color theme="1"/>
      <name val="Cambria"/>
      <family val="1"/>
      <scheme val="major"/>
    </font>
    <font>
      <sz val="9"/>
      <name val="Cambria"/>
      <family val="1"/>
      <scheme val="major"/>
    </font>
    <font>
      <b/>
      <sz val="9"/>
      <name val="Cambria"/>
      <family val="1"/>
      <scheme val="major"/>
    </font>
    <font>
      <sz val="11"/>
      <color rgb="FFFF0000"/>
      <name val="Calibri"/>
      <family val="2"/>
      <scheme val="minor"/>
    </font>
    <font>
      <sz val="9"/>
      <color theme="1"/>
      <name val="Cambria"/>
      <family val="1"/>
    </font>
    <font>
      <sz val="9.5"/>
      <name val="Calibri"/>
      <family val="2"/>
      <scheme val="minor"/>
    </font>
    <font>
      <sz val="9"/>
      <color rgb="FFFF0000"/>
      <name val="Cambria"/>
      <family val="1"/>
    </font>
    <font>
      <sz val="9.5"/>
      <color rgb="FFFF0000"/>
      <name val="Calibri"/>
      <family val="2"/>
      <scheme val="minor"/>
    </font>
    <font>
      <sz val="11"/>
      <color theme="1"/>
      <name val="Times New Roman"/>
      <family val="1"/>
    </font>
    <font>
      <sz val="11"/>
      <color theme="1"/>
      <name val="Cambria"/>
      <family val="1"/>
    </font>
    <font>
      <sz val="11"/>
      <color rgb="FFFF0000"/>
      <name val="Cambria"/>
      <family val="1"/>
    </font>
    <font>
      <sz val="11"/>
      <color rgb="FFFF0000"/>
      <name val="Times New Roman"/>
      <family val="1"/>
    </font>
    <font>
      <sz val="11"/>
      <name val="Times New Roman"/>
      <family val="1"/>
    </font>
    <font>
      <sz val="9.5"/>
      <color theme="1"/>
      <name val="Calibri"/>
      <family val="2"/>
      <scheme val="minor"/>
    </font>
    <font>
      <sz val="9"/>
      <name val="Cambria"/>
      <family val="1"/>
    </font>
    <font>
      <b/>
      <sz val="9"/>
      <name val="Calibri"/>
      <family val="2"/>
      <scheme val="minor"/>
    </font>
    <font>
      <b/>
      <sz val="10"/>
      <name val="Cambria"/>
      <family val="1"/>
      <scheme val="major"/>
    </font>
    <font>
      <sz val="9"/>
      <color rgb="FFFF0000"/>
      <name val="Cambria"/>
      <family val="1"/>
      <scheme val="major"/>
    </font>
    <font>
      <b/>
      <sz val="9"/>
      <color rgb="FFFF000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9"/>
      <color theme="1"/>
      <name val="Cambria"/>
      <family val="1"/>
    </font>
    <font>
      <b/>
      <sz val="9.5"/>
      <color theme="1"/>
      <name val="Calibri"/>
      <family val="2"/>
      <scheme val="minor"/>
    </font>
    <font>
      <b/>
      <sz val="9.5"/>
      <name val="Calibri"/>
      <family val="2"/>
      <scheme val="minor"/>
    </font>
    <font>
      <b/>
      <sz val="9"/>
      <name val="Cambria"/>
      <family val="1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165" fontId="1" fillId="0" borderId="0"/>
    <xf numFmtId="43" fontId="2" fillId="0" borderId="0" applyFont="0" applyFill="0" applyBorder="0" applyAlignment="0" applyProtection="0"/>
  </cellStyleXfs>
  <cellXfs count="265">
    <xf numFmtId="0" fontId="0" fillId="0" borderId="0" xfId="0"/>
    <xf numFmtId="0" fontId="3" fillId="0" borderId="0" xfId="0" applyFont="1" applyAlignment="1">
      <alignment horizontal="left" vertical="center" wrapText="1"/>
    </xf>
    <xf numFmtId="43" fontId="3" fillId="0" borderId="0" xfId="2" applyFont="1" applyFill="1" applyBorder="1" applyAlignment="1">
      <alignment vertical="center"/>
    </xf>
    <xf numFmtId="164" fontId="3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3" fontId="3" fillId="0" borderId="0" xfId="2" applyFont="1" applyFill="1" applyBorder="1" applyAlignment="1">
      <alignment horizontal="center" vertical="center"/>
    </xf>
    <xf numFmtId="43" fontId="3" fillId="0" borderId="0" xfId="2" applyFont="1" applyFill="1" applyBorder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164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43" fontId="6" fillId="0" borderId="0" xfId="2" applyFont="1" applyFill="1" applyBorder="1" applyAlignment="1">
      <alignment horizontal="center" vertical="center"/>
    </xf>
    <xf numFmtId="14" fontId="7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43" fontId="4" fillId="0" borderId="1" xfId="2" applyFont="1" applyFill="1" applyBorder="1" applyAlignment="1">
      <alignment horizontal="center" vertical="center" wrapText="1"/>
    </xf>
    <xf numFmtId="43" fontId="0" fillId="0" borderId="1" xfId="2" applyFont="1" applyFill="1" applyBorder="1" applyAlignment="1">
      <alignment horizontal="center" vertical="center" wrapText="1"/>
    </xf>
    <xf numFmtId="43" fontId="0" fillId="0" borderId="1" xfId="2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3" fontId="7" fillId="0" borderId="1" xfId="2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/>
    </xf>
    <xf numFmtId="43" fontId="2" fillId="0" borderId="1" xfId="2" applyFont="1" applyFill="1" applyBorder="1" applyAlignment="1">
      <alignment horizontal="center" vertical="center" wrapText="1"/>
    </xf>
    <xf numFmtId="43" fontId="6" fillId="0" borderId="0" xfId="0" applyNumberFormat="1" applyFont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4" fontId="0" fillId="0" borderId="2" xfId="0" applyNumberForma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center" vertical="center"/>
    </xf>
    <xf numFmtId="43" fontId="0" fillId="0" borderId="0" xfId="0" applyNumberFormat="1" applyAlignment="1">
      <alignment vertical="center"/>
    </xf>
    <xf numFmtId="166" fontId="0" fillId="0" borderId="1" xfId="2" applyNumberFormat="1" applyFont="1" applyFill="1" applyBorder="1" applyAlignment="1">
      <alignment horizontal="center" vertical="center"/>
    </xf>
    <xf numFmtId="166" fontId="2" fillId="0" borderId="1" xfId="2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center" vertical="center" wrapText="1"/>
    </xf>
    <xf numFmtId="43" fontId="7" fillId="0" borderId="1" xfId="2" applyFont="1" applyFill="1" applyBorder="1" applyAlignment="1">
      <alignment horizontal="center" vertical="center" wrapText="1"/>
    </xf>
    <xf numFmtId="43" fontId="7" fillId="0" borderId="0" xfId="2" applyFont="1" applyFill="1" applyBorder="1" applyAlignment="1">
      <alignment horizontal="center" vertical="center"/>
    </xf>
    <xf numFmtId="43" fontId="0" fillId="0" borderId="0" xfId="2" applyFont="1" applyFill="1" applyBorder="1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167" fontId="0" fillId="2" borderId="2" xfId="0" applyNumberForma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left" vertical="center" wrapText="1"/>
    </xf>
    <xf numFmtId="0" fontId="0" fillId="2" borderId="2" xfId="0" applyFill="1" applyBorder="1" applyAlignment="1">
      <alignment horizontal="center" vertical="center" wrapText="1"/>
    </xf>
    <xf numFmtId="43" fontId="2" fillId="2" borderId="1" xfId="2" applyFont="1" applyFill="1" applyBorder="1" applyAlignment="1">
      <alignment horizontal="center" vertical="center" wrapText="1"/>
    </xf>
    <xf numFmtId="43" fontId="7" fillId="2" borderId="1" xfId="2" applyFont="1" applyFill="1" applyBorder="1" applyAlignment="1">
      <alignment horizontal="center" vertical="center" wrapText="1"/>
    </xf>
    <xf numFmtId="166" fontId="2" fillId="2" borderId="1" xfId="2" applyNumberFormat="1" applyFont="1" applyFill="1" applyBorder="1" applyAlignment="1">
      <alignment horizontal="center" vertical="center" wrapText="1"/>
    </xf>
    <xf numFmtId="0" fontId="0" fillId="2" borderId="0" xfId="0" applyFill="1" applyAlignment="1">
      <alignment vertical="center"/>
    </xf>
    <xf numFmtId="43" fontId="0" fillId="2" borderId="1" xfId="2" applyFont="1" applyFill="1" applyBorder="1" applyAlignment="1">
      <alignment horizontal="center" vertical="center" wrapText="1"/>
    </xf>
    <xf numFmtId="164" fontId="7" fillId="2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14" fontId="0" fillId="3" borderId="2" xfId="0" applyNumberFormat="1" applyFill="1" applyBorder="1" applyAlignment="1">
      <alignment horizontal="center" vertical="center" wrapText="1"/>
    </xf>
    <xf numFmtId="0" fontId="0" fillId="3" borderId="2" xfId="0" applyFill="1" applyBorder="1" applyAlignment="1">
      <alignment horizontal="left" vertical="center" wrapText="1"/>
    </xf>
    <xf numFmtId="0" fontId="0" fillId="3" borderId="2" xfId="0" applyFill="1" applyBorder="1" applyAlignment="1">
      <alignment horizontal="center" vertical="center" wrapText="1"/>
    </xf>
    <xf numFmtId="43" fontId="2" fillId="3" borderId="1" xfId="2" applyFont="1" applyFill="1" applyBorder="1" applyAlignment="1">
      <alignment horizontal="center" vertical="center" wrapText="1"/>
    </xf>
    <xf numFmtId="43" fontId="7" fillId="3" borderId="1" xfId="2" applyFont="1" applyFill="1" applyBorder="1" applyAlignment="1">
      <alignment horizontal="center" vertical="center" wrapText="1"/>
    </xf>
    <xf numFmtId="43" fontId="0" fillId="3" borderId="1" xfId="2" applyFont="1" applyFill="1" applyBorder="1" applyAlignment="1">
      <alignment horizontal="center" vertical="center"/>
    </xf>
    <xf numFmtId="166" fontId="0" fillId="3" borderId="1" xfId="2" applyNumberFormat="1" applyFont="1" applyFill="1" applyBorder="1" applyAlignment="1">
      <alignment horizontal="center" vertical="center"/>
    </xf>
    <xf numFmtId="164" fontId="7" fillId="3" borderId="1" xfId="0" applyNumberFormat="1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43" fontId="0" fillId="3" borderId="0" xfId="0" applyNumberFormat="1" applyFill="1" applyAlignment="1">
      <alignment vertical="center"/>
    </xf>
    <xf numFmtId="0" fontId="0" fillId="3" borderId="0" xfId="0" applyFill="1" applyAlignment="1">
      <alignment vertical="center"/>
    </xf>
    <xf numFmtId="14" fontId="0" fillId="2" borderId="2" xfId="0" applyNumberFormat="1" applyFill="1" applyBorder="1" applyAlignment="1">
      <alignment horizontal="center" vertical="center" wrapText="1"/>
    </xf>
    <xf numFmtId="43" fontId="0" fillId="2" borderId="1" xfId="2" applyFont="1" applyFill="1" applyBorder="1" applyAlignment="1">
      <alignment horizontal="center" vertical="center"/>
    </xf>
    <xf numFmtId="166" fontId="0" fillId="2" borderId="1" xfId="2" applyNumberFormat="1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left" vertical="center"/>
    </xf>
    <xf numFmtId="164" fontId="6" fillId="2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43" fontId="7" fillId="2" borderId="1" xfId="2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/>
    </xf>
    <xf numFmtId="0" fontId="12" fillId="0" borderId="0" xfId="0" applyFont="1" applyAlignment="1" applyProtection="1">
      <alignment vertical="center"/>
      <protection locked="0"/>
    </xf>
    <xf numFmtId="0" fontId="13" fillId="0" borderId="1" xfId="0" applyFont="1" applyBorder="1" applyAlignment="1">
      <alignment horizontal="center" vertical="center"/>
    </xf>
    <xf numFmtId="0" fontId="14" fillId="0" borderId="0" xfId="0" applyFont="1" applyAlignment="1" applyProtection="1">
      <alignment horizontal="center" vertical="center"/>
      <protection locked="0"/>
    </xf>
    <xf numFmtId="0" fontId="12" fillId="0" borderId="0" xfId="0" applyFont="1" applyAlignment="1" applyProtection="1">
      <alignment horizontal="center" vertical="center"/>
      <protection locked="0"/>
    </xf>
    <xf numFmtId="0" fontId="12" fillId="0" borderId="5" xfId="0" applyFont="1" applyBorder="1" applyAlignment="1" applyProtection="1">
      <alignment horizontal="center" vertical="center"/>
      <protection locked="0"/>
    </xf>
    <xf numFmtId="0" fontId="12" fillId="0" borderId="0" xfId="0" applyFont="1" applyAlignment="1" applyProtection="1">
      <alignment horizontal="left" vertical="center" wrapText="1"/>
      <protection locked="0"/>
    </xf>
    <xf numFmtId="0" fontId="12" fillId="0" borderId="0" xfId="0" applyFont="1" applyAlignment="1" applyProtection="1">
      <alignment horizontal="center" vertical="center" wrapText="1"/>
      <protection locked="0"/>
    </xf>
    <xf numFmtId="43" fontId="12" fillId="0" borderId="0" xfId="2" applyFont="1" applyFill="1" applyBorder="1" applyAlignment="1" applyProtection="1">
      <alignment vertical="center"/>
      <protection locked="0"/>
    </xf>
    <xf numFmtId="43" fontId="12" fillId="0" borderId="0" xfId="2" applyFont="1" applyFill="1" applyBorder="1" applyAlignment="1" applyProtection="1">
      <alignment horizontal="center" vertical="center"/>
      <protection locked="0"/>
    </xf>
    <xf numFmtId="0" fontId="12" fillId="0" borderId="1" xfId="0" applyFont="1" applyBorder="1" applyAlignment="1" applyProtection="1">
      <alignment horizontal="center" vertical="center" wrapText="1"/>
      <protection locked="0"/>
    </xf>
    <xf numFmtId="166" fontId="13" fillId="0" borderId="1" xfId="2" applyNumberFormat="1" applyFont="1" applyFill="1" applyBorder="1" applyAlignment="1" applyProtection="1">
      <alignment horizontal="center" vertical="center" wrapText="1"/>
    </xf>
    <xf numFmtId="166" fontId="12" fillId="0" borderId="0" xfId="2" applyNumberFormat="1" applyFont="1" applyFill="1" applyBorder="1" applyAlignment="1" applyProtection="1">
      <alignment vertical="center" wrapText="1"/>
      <protection locked="0"/>
    </xf>
    <xf numFmtId="0" fontId="12" fillId="0" borderId="1" xfId="0" applyFont="1" applyBorder="1" applyAlignment="1" applyProtection="1">
      <alignment horizontal="center" vertical="center"/>
      <protection locked="0"/>
    </xf>
    <xf numFmtId="164" fontId="12" fillId="0" borderId="1" xfId="0" applyNumberFormat="1" applyFont="1" applyBorder="1" applyAlignment="1" applyProtection="1">
      <alignment vertical="center"/>
      <protection locked="0"/>
    </xf>
    <xf numFmtId="43" fontId="12" fillId="0" borderId="3" xfId="2" applyFont="1" applyFill="1" applyBorder="1" applyAlignment="1" applyProtection="1">
      <alignment horizontal="center" vertical="center"/>
      <protection locked="0"/>
    </xf>
    <xf numFmtId="43" fontId="12" fillId="0" borderId="10" xfId="2" applyFont="1" applyFill="1" applyBorder="1" applyAlignment="1" applyProtection="1">
      <alignment horizontal="center" vertical="center"/>
      <protection locked="0"/>
    </xf>
    <xf numFmtId="43" fontId="12" fillId="0" borderId="4" xfId="2" applyFont="1" applyFill="1" applyBorder="1" applyAlignment="1" applyProtection="1">
      <alignment horizontal="center" vertical="center"/>
      <protection locked="0"/>
    </xf>
    <xf numFmtId="166" fontId="17" fillId="0" borderId="1" xfId="2" applyNumberFormat="1" applyFont="1" applyFill="1" applyBorder="1" applyAlignment="1" applyProtection="1">
      <alignment horizontal="center" vertical="center" wrapText="1"/>
    </xf>
    <xf numFmtId="166" fontId="17" fillId="0" borderId="1" xfId="2" applyNumberFormat="1" applyFont="1" applyFill="1" applyBorder="1" applyAlignment="1" applyProtection="1">
      <alignment horizontal="center" vertical="center" wrapText="1"/>
      <protection locked="0"/>
    </xf>
    <xf numFmtId="166" fontId="18" fillId="0" borderId="1" xfId="2" applyNumberFormat="1" applyFont="1" applyFill="1" applyBorder="1" applyAlignment="1" applyProtection="1">
      <alignment horizontal="center" vertical="center"/>
      <protection locked="0"/>
    </xf>
    <xf numFmtId="43" fontId="17" fillId="0" borderId="1" xfId="2" applyFont="1" applyFill="1" applyBorder="1" applyAlignment="1" applyProtection="1">
      <alignment horizontal="center" vertical="center" wrapText="1"/>
      <protection locked="0"/>
    </xf>
    <xf numFmtId="0" fontId="18" fillId="0" borderId="1" xfId="0" applyFont="1" applyBorder="1" applyAlignment="1" applyProtection="1">
      <alignment horizontal="center" vertical="center"/>
      <protection locked="0"/>
    </xf>
    <xf numFmtId="0" fontId="19" fillId="0" borderId="7" xfId="0" applyFont="1" applyBorder="1" applyAlignment="1">
      <alignment horizontal="center" vertical="center" wrapText="1"/>
    </xf>
    <xf numFmtId="0" fontId="19" fillId="0" borderId="8" xfId="0" applyFont="1" applyBorder="1" applyAlignment="1">
      <alignment horizontal="center" vertical="center" wrapText="1"/>
    </xf>
    <xf numFmtId="166" fontId="18" fillId="0" borderId="9" xfId="2" applyNumberFormat="1" applyFont="1" applyFill="1" applyBorder="1" applyAlignment="1" applyProtection="1">
      <alignment horizontal="center" vertical="center"/>
      <protection locked="0"/>
    </xf>
    <xf numFmtId="166" fontId="16" fillId="0" borderId="1" xfId="2" applyNumberFormat="1" applyFont="1" applyFill="1" applyBorder="1" applyAlignment="1" applyProtection="1">
      <alignment horizontal="center" vertical="center" wrapText="1"/>
      <protection locked="0"/>
    </xf>
    <xf numFmtId="43" fontId="13" fillId="0" borderId="1" xfId="2" applyFont="1" applyFill="1" applyBorder="1" applyAlignment="1" applyProtection="1">
      <alignment horizontal="center" vertical="center" wrapText="1"/>
    </xf>
    <xf numFmtId="0" fontId="13" fillId="0" borderId="7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14" fontId="18" fillId="0" borderId="1" xfId="0" applyNumberFormat="1" applyFont="1" applyBorder="1" applyAlignment="1" applyProtection="1">
      <alignment horizontal="center" vertical="center"/>
      <protection locked="0"/>
    </xf>
    <xf numFmtId="0" fontId="19" fillId="0" borderId="8" xfId="0" applyFont="1" applyBorder="1" applyAlignment="1" applyProtection="1">
      <alignment horizontal="center" vertical="center" wrapText="1"/>
      <protection locked="0"/>
    </xf>
    <xf numFmtId="0" fontId="13" fillId="0" borderId="9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2" fillId="0" borderId="9" xfId="0" applyFont="1" applyBorder="1" applyAlignment="1" applyProtection="1">
      <alignment horizontal="center" vertical="center" wrapText="1"/>
      <protection locked="0"/>
    </xf>
    <xf numFmtId="43" fontId="21" fillId="0" borderId="1" xfId="2" applyFont="1" applyFill="1" applyBorder="1" applyAlignment="1" applyProtection="1">
      <alignment horizontal="center" vertical="center" wrapText="1"/>
    </xf>
    <xf numFmtId="166" fontId="21" fillId="0" borderId="1" xfId="2" applyNumberFormat="1" applyFont="1" applyFill="1" applyBorder="1" applyAlignment="1" applyProtection="1">
      <alignment horizontal="center" vertical="center" wrapText="1"/>
    </xf>
    <xf numFmtId="43" fontId="23" fillId="0" borderId="1" xfId="2" applyFont="1" applyFill="1" applyBorder="1" applyAlignment="1" applyProtection="1">
      <alignment horizontal="center" vertical="center" wrapText="1"/>
    </xf>
    <xf numFmtId="166" fontId="23" fillId="0" borderId="1" xfId="2" applyNumberFormat="1" applyFont="1" applyFill="1" applyBorder="1" applyAlignment="1" applyProtection="1">
      <alignment horizontal="center" vertical="center" wrapText="1"/>
    </xf>
    <xf numFmtId="0" fontId="25" fillId="0" borderId="0" xfId="0" applyFont="1" applyAlignment="1" applyProtection="1">
      <alignment vertical="center"/>
      <protection locked="0"/>
    </xf>
    <xf numFmtId="0" fontId="28" fillId="0" borderId="0" xfId="0" applyFont="1" applyAlignment="1" applyProtection="1">
      <alignment vertical="center"/>
      <protection locked="0"/>
    </xf>
    <xf numFmtId="0" fontId="29" fillId="0" borderId="0" xfId="0" applyFont="1" applyAlignment="1" applyProtection="1">
      <alignment horizontal="center" vertical="center"/>
      <protection locked="0"/>
    </xf>
    <xf numFmtId="0" fontId="25" fillId="0" borderId="0" xfId="0" applyFont="1" applyAlignment="1" applyProtection="1">
      <alignment horizontal="center" vertical="center"/>
      <protection locked="0"/>
    </xf>
    <xf numFmtId="43" fontId="12" fillId="0" borderId="0" xfId="2" applyFont="1" applyFill="1" applyBorder="1" applyAlignment="1" applyProtection="1">
      <alignment horizontal="right" vertical="center" wrapText="1"/>
    </xf>
    <xf numFmtId="43" fontId="13" fillId="0" borderId="1" xfId="2" applyFont="1" applyFill="1" applyBorder="1" applyAlignment="1" applyProtection="1">
      <alignment horizontal="center" vertical="center"/>
    </xf>
    <xf numFmtId="0" fontId="12" fillId="0" borderId="7" xfId="0" applyFont="1" applyBorder="1" applyAlignment="1" applyProtection="1">
      <alignment horizontal="center" vertical="center"/>
      <protection locked="0"/>
    </xf>
    <xf numFmtId="0" fontId="12" fillId="0" borderId="7" xfId="0" applyFont="1" applyBorder="1" applyAlignment="1" applyProtection="1">
      <alignment horizontal="center" vertical="center" wrapText="1"/>
      <protection locked="0"/>
    </xf>
    <xf numFmtId="0" fontId="12" fillId="0" borderId="8" xfId="0" applyFont="1" applyBorder="1" applyAlignment="1" applyProtection="1">
      <alignment horizontal="center" vertical="center" wrapText="1"/>
      <protection locked="0"/>
    </xf>
    <xf numFmtId="43" fontId="12" fillId="0" borderId="7" xfId="2" applyFont="1" applyFill="1" applyBorder="1" applyAlignment="1" applyProtection="1">
      <alignment horizontal="center" vertical="center"/>
      <protection locked="0"/>
    </xf>
    <xf numFmtId="43" fontId="12" fillId="0" borderId="8" xfId="2" applyFont="1" applyFill="1" applyBorder="1" applyAlignment="1" applyProtection="1">
      <alignment horizontal="center" vertical="center"/>
      <protection locked="0"/>
    </xf>
    <xf numFmtId="43" fontId="12" fillId="0" borderId="9" xfId="2" applyFont="1" applyFill="1" applyBorder="1" applyAlignment="1" applyProtection="1">
      <alignment horizontal="center" vertical="center"/>
      <protection locked="0"/>
    </xf>
    <xf numFmtId="43" fontId="12" fillId="0" borderId="1" xfId="2" applyFont="1" applyFill="1" applyBorder="1" applyAlignment="1" applyProtection="1">
      <alignment horizontal="center" vertical="center"/>
      <protection locked="0"/>
    </xf>
    <xf numFmtId="0" fontId="13" fillId="0" borderId="1" xfId="0" applyFont="1" applyBorder="1" applyAlignment="1">
      <alignment horizontal="center" vertical="center" wrapText="1"/>
    </xf>
    <xf numFmtId="43" fontId="31" fillId="0" borderId="1" xfId="2" applyFont="1" applyFill="1" applyBorder="1" applyAlignment="1" applyProtection="1">
      <alignment horizontal="center" vertical="center" wrapText="1"/>
    </xf>
    <xf numFmtId="166" fontId="31" fillId="0" borderId="1" xfId="2" applyNumberFormat="1" applyFont="1" applyFill="1" applyBorder="1" applyAlignment="1" applyProtection="1">
      <alignment horizontal="center" vertical="center" wrapText="1"/>
    </xf>
    <xf numFmtId="166" fontId="18" fillId="0" borderId="1" xfId="2" applyNumberFormat="1" applyFont="1" applyFill="1" applyBorder="1" applyAlignment="1" applyProtection="1">
      <alignment horizontal="center" vertical="center" wrapText="1"/>
    </xf>
    <xf numFmtId="43" fontId="18" fillId="0" borderId="1" xfId="2" applyFont="1" applyFill="1" applyBorder="1" applyAlignment="1" applyProtection="1">
      <alignment horizontal="center" vertical="center" wrapText="1"/>
    </xf>
    <xf numFmtId="43" fontId="17" fillId="0" borderId="1" xfId="2" applyFont="1" applyFill="1" applyBorder="1" applyAlignment="1" applyProtection="1">
      <alignment horizontal="center" vertical="center" wrapText="1"/>
    </xf>
    <xf numFmtId="0" fontId="23" fillId="0" borderId="1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 wrapText="1"/>
    </xf>
    <xf numFmtId="164" fontId="24" fillId="0" borderId="1" xfId="0" applyNumberFormat="1" applyFont="1" applyBorder="1" applyAlignment="1">
      <alignment horizontal="center" vertical="center" wrapText="1"/>
    </xf>
    <xf numFmtId="0" fontId="23" fillId="0" borderId="2" xfId="0" applyFont="1" applyBorder="1" applyAlignment="1">
      <alignment horizontal="center" vertical="center" wrapText="1"/>
    </xf>
    <xf numFmtId="164" fontId="35" fillId="0" borderId="1" xfId="0" applyNumberFormat="1" applyFont="1" applyBorder="1" applyAlignment="1">
      <alignment horizontal="center" vertical="center"/>
    </xf>
    <xf numFmtId="0" fontId="35" fillId="0" borderId="1" xfId="0" applyFont="1" applyBorder="1" applyAlignment="1">
      <alignment horizontal="center" vertical="center"/>
    </xf>
    <xf numFmtId="0" fontId="27" fillId="0" borderId="0" xfId="0" applyFont="1" applyAlignment="1" applyProtection="1">
      <alignment vertical="center"/>
      <protection locked="0"/>
    </xf>
    <xf numFmtId="0" fontId="23" fillId="0" borderId="0" xfId="0" applyFont="1" applyAlignment="1" applyProtection="1">
      <alignment vertical="center"/>
      <protection locked="0"/>
    </xf>
    <xf numFmtId="0" fontId="21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 wrapText="1"/>
    </xf>
    <xf numFmtId="164" fontId="22" fillId="0" borderId="1" xfId="0" applyNumberFormat="1" applyFont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center" wrapText="1"/>
    </xf>
    <xf numFmtId="164" fontId="32" fillId="0" borderId="1" xfId="0" applyNumberFormat="1" applyFont="1" applyBorder="1" applyAlignment="1">
      <alignment horizontal="center" vertical="center"/>
    </xf>
    <xf numFmtId="0" fontId="32" fillId="0" borderId="1" xfId="0" applyFont="1" applyBorder="1" applyAlignment="1">
      <alignment horizontal="center" vertical="center"/>
    </xf>
    <xf numFmtId="0" fontId="26" fillId="0" borderId="0" xfId="0" applyFont="1" applyAlignment="1" applyProtection="1">
      <alignment vertical="center"/>
      <protection locked="0"/>
    </xf>
    <xf numFmtId="0" fontId="21" fillId="0" borderId="0" xfId="0" applyFont="1" applyAlignment="1" applyProtection="1">
      <alignment vertical="center"/>
      <protection locked="0"/>
    </xf>
    <xf numFmtId="164" fontId="30" fillId="0" borderId="1" xfId="0" applyNumberFormat="1" applyFont="1" applyBorder="1" applyAlignment="1">
      <alignment horizontal="center" vertical="center" wrapText="1"/>
    </xf>
    <xf numFmtId="164" fontId="36" fillId="0" borderId="1" xfId="0" applyNumberFormat="1" applyFont="1" applyBorder="1" applyAlignment="1">
      <alignment horizontal="center" vertical="center"/>
    </xf>
    <xf numFmtId="0" fontId="36" fillId="0" borderId="1" xfId="0" applyFont="1" applyBorder="1" applyAlignment="1">
      <alignment horizontal="center" vertical="center"/>
    </xf>
    <xf numFmtId="164" fontId="32" fillId="0" borderId="1" xfId="0" applyNumberFormat="1" applyFont="1" applyBorder="1" applyAlignment="1">
      <alignment horizontal="center" vertical="center" wrapText="1"/>
    </xf>
    <xf numFmtId="0" fontId="32" fillId="0" borderId="1" xfId="0" applyFont="1" applyBorder="1" applyAlignment="1">
      <alignment horizontal="center" vertical="center" wrapText="1"/>
    </xf>
    <xf numFmtId="0" fontId="31" fillId="0" borderId="1" xfId="0" applyFont="1" applyBorder="1" applyAlignment="1">
      <alignment horizontal="center" vertical="center"/>
    </xf>
    <xf numFmtId="0" fontId="31" fillId="0" borderId="1" xfId="0" applyFont="1" applyBorder="1" applyAlignment="1">
      <alignment horizontal="center" vertical="center" wrapText="1"/>
    </xf>
    <xf numFmtId="0" fontId="31" fillId="0" borderId="2" xfId="0" applyFont="1" applyBorder="1" applyAlignment="1">
      <alignment horizontal="center" vertical="center" wrapText="1"/>
    </xf>
    <xf numFmtId="0" fontId="29" fillId="0" borderId="0" xfId="0" applyFont="1" applyAlignment="1" applyProtection="1">
      <alignment vertical="center"/>
      <protection locked="0"/>
    </xf>
    <xf numFmtId="0" fontId="31" fillId="0" borderId="0" xfId="0" applyFont="1" applyAlignment="1" applyProtection="1">
      <alignment vertical="center"/>
      <protection locked="0"/>
    </xf>
    <xf numFmtId="164" fontId="22" fillId="0" borderId="1" xfId="0" applyNumberFormat="1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43" fontId="18" fillId="0" borderId="1" xfId="2" applyFont="1" applyFill="1" applyBorder="1" applyAlignment="1" applyProtection="1">
      <alignment horizontal="center" vertical="center"/>
    </xf>
    <xf numFmtId="166" fontId="18" fillId="0" borderId="1" xfId="2" applyNumberFormat="1" applyFont="1" applyFill="1" applyBorder="1" applyAlignment="1" applyProtection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4" fillId="0" borderId="0" xfId="0" applyFont="1" applyAlignment="1" applyProtection="1">
      <alignment vertical="center"/>
      <protection locked="0"/>
    </xf>
    <xf numFmtId="0" fontId="18" fillId="0" borderId="1" xfId="0" applyFont="1" applyBorder="1" applyAlignment="1">
      <alignment horizontal="center" vertical="center" wrapText="1"/>
    </xf>
    <xf numFmtId="164" fontId="18" fillId="0" borderId="1" xfId="0" applyNumberFormat="1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168" fontId="18" fillId="0" borderId="1" xfId="0" applyNumberFormat="1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164" fontId="17" fillId="0" borderId="1" xfId="0" applyNumberFormat="1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168" fontId="17" fillId="0" borderId="1" xfId="0" applyNumberFormat="1" applyFont="1" applyBorder="1" applyAlignment="1">
      <alignment horizontal="center" vertical="center" wrapText="1"/>
    </xf>
    <xf numFmtId="164" fontId="20" fillId="0" borderId="1" xfId="0" applyNumberFormat="1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34" fillId="0" borderId="2" xfId="0" applyFont="1" applyBorder="1" applyAlignment="1">
      <alignment horizontal="center" vertical="center" wrapText="1"/>
    </xf>
    <xf numFmtId="164" fontId="37" fillId="0" borderId="1" xfId="0" applyNumberFormat="1" applyFont="1" applyBorder="1" applyAlignment="1">
      <alignment horizontal="center" vertical="center"/>
    </xf>
    <xf numFmtId="0" fontId="37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43" fontId="4" fillId="0" borderId="0" xfId="2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43" fontId="0" fillId="0" borderId="0" xfId="2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43" fontId="4" fillId="0" borderId="0" xfId="2" applyFont="1" applyFill="1" applyBorder="1" applyAlignment="1">
      <alignment horizontal="center" vertical="center" wrapText="1"/>
    </xf>
    <xf numFmtId="43" fontId="0" fillId="0" borderId="0" xfId="2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3" fontId="4" fillId="0" borderId="3" xfId="2" applyFont="1" applyFill="1" applyBorder="1" applyAlignment="1">
      <alignment horizontal="center" vertical="center" wrapText="1"/>
    </xf>
    <xf numFmtId="43" fontId="4" fillId="0" borderId="4" xfId="2" applyFont="1" applyFill="1" applyBorder="1" applyAlignment="1">
      <alignment horizontal="center" vertical="center" wrapText="1"/>
    </xf>
    <xf numFmtId="0" fontId="33" fillId="0" borderId="7" xfId="0" applyFont="1" applyBorder="1" applyAlignment="1">
      <alignment horizontal="center" vertical="center" wrapText="1"/>
    </xf>
    <xf numFmtId="0" fontId="33" fillId="0" borderId="8" xfId="0" applyFont="1" applyBorder="1" applyAlignment="1">
      <alignment horizontal="center" vertical="center" wrapText="1"/>
    </xf>
    <xf numFmtId="0" fontId="33" fillId="0" borderId="9" xfId="0" applyFont="1" applyBorder="1" applyAlignment="1">
      <alignment horizontal="center" vertical="center" wrapText="1"/>
    </xf>
    <xf numFmtId="43" fontId="12" fillId="0" borderId="7" xfId="2" applyFont="1" applyFill="1" applyBorder="1" applyAlignment="1" applyProtection="1">
      <alignment horizontal="center" vertical="center" wrapText="1"/>
      <protection locked="0"/>
    </xf>
    <xf numFmtId="43" fontId="12" fillId="0" borderId="9" xfId="2" applyFont="1" applyFill="1" applyBorder="1" applyAlignment="1" applyProtection="1">
      <alignment horizontal="center" vertical="center" wrapText="1"/>
      <protection locked="0"/>
    </xf>
    <xf numFmtId="0" fontId="13" fillId="0" borderId="7" xfId="0" applyFont="1" applyBorder="1" applyAlignment="1">
      <alignment horizontal="center" vertical="center"/>
    </xf>
    <xf numFmtId="0" fontId="13" fillId="0" borderId="9" xfId="0" applyFont="1" applyBorder="1" applyAlignment="1">
      <alignment horizontal="center" vertical="center"/>
    </xf>
    <xf numFmtId="0" fontId="12" fillId="0" borderId="7" xfId="0" applyFont="1" applyBorder="1" applyAlignment="1" applyProtection="1">
      <alignment horizontal="center" vertical="center"/>
      <protection locked="0"/>
    </xf>
    <xf numFmtId="0" fontId="12" fillId="0" borderId="9" xfId="0" applyFont="1" applyBorder="1" applyAlignment="1" applyProtection="1">
      <alignment horizontal="center" vertical="center"/>
      <protection locked="0"/>
    </xf>
    <xf numFmtId="43" fontId="13" fillId="0" borderId="7" xfId="2" applyFont="1" applyFill="1" applyBorder="1" applyAlignment="1" applyProtection="1">
      <alignment horizontal="center" vertical="center" wrapText="1"/>
    </xf>
    <xf numFmtId="43" fontId="13" fillId="0" borderId="8" xfId="2" applyFont="1" applyFill="1" applyBorder="1" applyAlignment="1" applyProtection="1">
      <alignment horizontal="center" vertical="center" wrapText="1"/>
    </xf>
    <xf numFmtId="43" fontId="13" fillId="0" borderId="9" xfId="2" applyFont="1" applyFill="1" applyBorder="1" applyAlignment="1" applyProtection="1">
      <alignment horizontal="center" vertical="center" wrapText="1"/>
    </xf>
    <xf numFmtId="43" fontId="12" fillId="0" borderId="0" xfId="2" applyFont="1" applyFill="1" applyBorder="1" applyAlignment="1" applyProtection="1">
      <alignment horizontal="center" vertical="center" wrapText="1"/>
    </xf>
    <xf numFmtId="0" fontId="12" fillId="0" borderId="8" xfId="0" applyFont="1" applyBorder="1" applyAlignment="1" applyProtection="1">
      <alignment horizontal="center" vertical="center"/>
      <protection locked="0"/>
    </xf>
    <xf numFmtId="164" fontId="12" fillId="0" borderId="7" xfId="0" applyNumberFormat="1" applyFont="1" applyBorder="1" applyAlignment="1" applyProtection="1">
      <alignment horizontal="center" vertical="center"/>
      <protection locked="0"/>
    </xf>
    <xf numFmtId="164" fontId="12" fillId="0" borderId="8" xfId="0" applyNumberFormat="1" applyFont="1" applyBorder="1" applyAlignment="1" applyProtection="1">
      <alignment horizontal="center" vertical="center"/>
      <protection locked="0"/>
    </xf>
    <xf numFmtId="164" fontId="12" fillId="0" borderId="9" xfId="0" applyNumberFormat="1" applyFont="1" applyBorder="1" applyAlignment="1" applyProtection="1">
      <alignment horizontal="center" vertical="center"/>
      <protection locked="0"/>
    </xf>
    <xf numFmtId="0" fontId="13" fillId="0" borderId="8" xfId="0" applyFont="1" applyBorder="1" applyAlignment="1">
      <alignment horizontal="center" vertical="center"/>
    </xf>
    <xf numFmtId="164" fontId="13" fillId="0" borderId="7" xfId="0" applyNumberFormat="1" applyFont="1" applyBorder="1" applyAlignment="1">
      <alignment horizontal="center" vertical="center"/>
    </xf>
    <xf numFmtId="164" fontId="13" fillId="0" borderId="8" xfId="0" applyNumberFormat="1" applyFont="1" applyBorder="1" applyAlignment="1">
      <alignment horizontal="center" vertical="center"/>
    </xf>
    <xf numFmtId="164" fontId="13" fillId="0" borderId="9" xfId="0" applyNumberFormat="1" applyFont="1" applyBorder="1" applyAlignment="1">
      <alignment horizontal="center" vertical="center"/>
    </xf>
    <xf numFmtId="43" fontId="12" fillId="0" borderId="7" xfId="2" applyFont="1" applyFill="1" applyBorder="1" applyAlignment="1" applyProtection="1">
      <alignment horizontal="center" vertical="center"/>
      <protection locked="0"/>
    </xf>
    <xf numFmtId="43" fontId="12" fillId="0" borderId="8" xfId="2" applyFont="1" applyFill="1" applyBorder="1" applyAlignment="1" applyProtection="1">
      <alignment horizontal="center" vertical="center"/>
      <protection locked="0"/>
    </xf>
    <xf numFmtId="43" fontId="12" fillId="0" borderId="9" xfId="2" applyFont="1" applyFill="1" applyBorder="1" applyAlignment="1" applyProtection="1">
      <alignment horizontal="center" vertical="center"/>
      <protection locked="0"/>
    </xf>
    <xf numFmtId="0" fontId="13" fillId="0" borderId="7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/>
    </xf>
    <xf numFmtId="43" fontId="15" fillId="0" borderId="7" xfId="2" applyFont="1" applyFill="1" applyBorder="1" applyAlignment="1" applyProtection="1">
      <alignment horizontal="center" vertical="center" wrapText="1"/>
    </xf>
    <xf numFmtId="43" fontId="15" fillId="0" borderId="9" xfId="2" applyFont="1" applyFill="1" applyBorder="1" applyAlignment="1" applyProtection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38" fillId="0" borderId="1" xfId="0" applyFont="1" applyBorder="1" applyAlignment="1">
      <alignment horizontal="center" vertical="center"/>
    </xf>
    <xf numFmtId="0" fontId="38" fillId="0" borderId="1" xfId="0" applyFont="1" applyBorder="1" applyAlignment="1">
      <alignment horizontal="center" vertical="center" wrapText="1"/>
    </xf>
    <xf numFmtId="164" fontId="39" fillId="0" borderId="1" xfId="0" applyNumberFormat="1" applyFont="1" applyBorder="1" applyAlignment="1">
      <alignment horizontal="center" vertical="center" wrapText="1"/>
    </xf>
    <xf numFmtId="0" fontId="38" fillId="0" borderId="2" xfId="0" applyFont="1" applyBorder="1" applyAlignment="1">
      <alignment horizontal="center" vertical="center" wrapText="1"/>
    </xf>
    <xf numFmtId="43" fontId="38" fillId="0" borderId="1" xfId="2" applyFont="1" applyFill="1" applyBorder="1" applyAlignment="1" applyProtection="1">
      <alignment horizontal="center" vertical="center" wrapText="1"/>
    </xf>
    <xf numFmtId="166" fontId="38" fillId="0" borderId="1" xfId="2" applyNumberFormat="1" applyFont="1" applyFill="1" applyBorder="1" applyAlignment="1" applyProtection="1">
      <alignment horizontal="center" vertical="center" wrapText="1"/>
    </xf>
    <xf numFmtId="166" fontId="16" fillId="0" borderId="1" xfId="2" applyNumberFormat="1" applyFont="1" applyFill="1" applyBorder="1" applyAlignment="1" applyProtection="1">
      <alignment horizontal="center" vertical="center" wrapText="1"/>
    </xf>
    <xf numFmtId="164" fontId="40" fillId="0" borderId="1" xfId="0" applyNumberFormat="1" applyFont="1" applyBorder="1" applyAlignment="1">
      <alignment horizontal="center" vertical="center" wrapText="1"/>
    </xf>
    <xf numFmtId="0" fontId="41" fillId="0" borderId="1" xfId="0" applyFont="1" applyBorder="1" applyAlignment="1">
      <alignment horizontal="center" vertical="center" wrapText="1"/>
    </xf>
    <xf numFmtId="0" fontId="41" fillId="0" borderId="2" xfId="0" applyFont="1" applyBorder="1" applyAlignment="1">
      <alignment horizontal="center" vertical="center" wrapText="1"/>
    </xf>
    <xf numFmtId="43" fontId="41" fillId="0" borderId="1" xfId="2" applyFont="1" applyFill="1" applyBorder="1" applyAlignment="1" applyProtection="1">
      <alignment horizontal="center" vertical="center" wrapText="1"/>
    </xf>
    <xf numFmtId="166" fontId="41" fillId="0" borderId="1" xfId="2" applyNumberFormat="1" applyFont="1" applyFill="1" applyBorder="1" applyAlignment="1" applyProtection="1">
      <alignment horizontal="center" vertical="center" wrapText="1"/>
    </xf>
    <xf numFmtId="0" fontId="41" fillId="0" borderId="1" xfId="0" applyFont="1" applyBorder="1" applyAlignment="1">
      <alignment horizontal="center" vertical="center"/>
    </xf>
    <xf numFmtId="164" fontId="40" fillId="0" borderId="1" xfId="0" applyNumberFormat="1" applyFont="1" applyBorder="1" applyAlignment="1">
      <alignment horizontal="center" vertical="center"/>
    </xf>
    <xf numFmtId="0" fontId="41" fillId="0" borderId="2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43" fontId="19" fillId="0" borderId="1" xfId="2" applyFont="1" applyFill="1" applyBorder="1" applyAlignment="1" applyProtection="1">
      <alignment horizontal="center" vertical="center"/>
    </xf>
    <xf numFmtId="166" fontId="19" fillId="0" borderId="1" xfId="2" applyNumberFormat="1" applyFont="1" applyFill="1" applyBorder="1" applyAlignment="1" applyProtection="1">
      <alignment horizontal="center" vertical="center"/>
    </xf>
    <xf numFmtId="164" fontId="19" fillId="0" borderId="1" xfId="0" applyNumberFormat="1" applyFont="1" applyBorder="1" applyAlignment="1">
      <alignment horizontal="center" vertical="center" wrapText="1"/>
    </xf>
    <xf numFmtId="0" fontId="19" fillId="0" borderId="2" xfId="0" applyFont="1" applyBorder="1" applyAlignment="1">
      <alignment horizontal="center" vertical="center" wrapText="1"/>
    </xf>
    <xf numFmtId="43" fontId="19" fillId="0" borderId="1" xfId="2" applyFont="1" applyFill="1" applyBorder="1" applyAlignment="1" applyProtection="1">
      <alignment horizontal="center" vertical="center" wrapText="1"/>
    </xf>
    <xf numFmtId="166" fontId="19" fillId="0" borderId="1" xfId="2" applyNumberFormat="1" applyFont="1" applyFill="1" applyBorder="1" applyAlignment="1" applyProtection="1">
      <alignment horizontal="center" vertical="center" wrapText="1"/>
    </xf>
    <xf numFmtId="168" fontId="19" fillId="0" borderId="1" xfId="0" applyNumberFormat="1" applyFont="1" applyBorder="1" applyAlignment="1">
      <alignment horizontal="center" vertical="center" wrapText="1"/>
    </xf>
    <xf numFmtId="164" fontId="16" fillId="0" borderId="1" xfId="0" applyNumberFormat="1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43" fontId="16" fillId="0" borderId="1" xfId="2" applyFont="1" applyFill="1" applyBorder="1" applyAlignment="1" applyProtection="1">
      <alignment horizontal="center" vertical="center" wrapText="1"/>
    </xf>
    <xf numFmtId="168" fontId="16" fillId="0" borderId="1" xfId="0" applyNumberFormat="1" applyFont="1" applyBorder="1" applyAlignment="1">
      <alignment horizontal="center" vertical="center" wrapText="1"/>
    </xf>
    <xf numFmtId="14" fontId="19" fillId="0" borderId="1" xfId="0" applyNumberFormat="1" applyFont="1" applyBorder="1" applyAlignment="1" applyProtection="1">
      <alignment horizontal="center" vertical="center"/>
      <protection locked="0"/>
    </xf>
  </cellXfs>
  <cellStyles count="3">
    <cellStyle name="Comma" xfId="2" builtinId="3"/>
    <cellStyle name="Normal" xfId="0" builtinId="0"/>
    <cellStyle name="Normal 10" xfId="1" xr:uid="{00000000-0005-0000-0000-000002000000}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137161</xdr:rowOff>
    </xdr:from>
    <xdr:to>
      <xdr:col>1</xdr:col>
      <xdr:colOff>293370</xdr:colOff>
      <xdr:row>0</xdr:row>
      <xdr:rowOff>495301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00" y="137161"/>
          <a:ext cx="659130" cy="358140"/>
        </a:xfrm>
        <a:prstGeom prst="rect">
          <a:avLst/>
        </a:prstGeom>
      </xdr:spPr>
    </xdr:pic>
    <xdr:clientData/>
  </xdr:twoCellAnchor>
  <xdr:twoCellAnchor editAs="oneCell">
    <xdr:from>
      <xdr:col>17</xdr:col>
      <xdr:colOff>1476376</xdr:colOff>
      <xdr:row>0</xdr:row>
      <xdr:rowOff>0</xdr:rowOff>
    </xdr:from>
    <xdr:to>
      <xdr:col>18</xdr:col>
      <xdr:colOff>1</xdr:colOff>
      <xdr:row>0</xdr:row>
      <xdr:rowOff>457200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6544926" y="0"/>
          <a:ext cx="1952625" cy="4572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301624</xdr:colOff>
      <xdr:row>0</xdr:row>
      <xdr:rowOff>414865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F1FF8DA-A7D9-446E-9435-4669F5883E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230312" cy="414865"/>
        </a:xfrm>
        <a:prstGeom prst="rect">
          <a:avLst/>
        </a:prstGeom>
      </xdr:spPr>
    </xdr:pic>
    <xdr:clientData/>
  </xdr:twoCellAnchor>
  <xdr:twoCellAnchor editAs="oneCell">
    <xdr:from>
      <xdr:col>17</xdr:col>
      <xdr:colOff>2155021</xdr:colOff>
      <xdr:row>0</xdr:row>
      <xdr:rowOff>7621</xdr:rowOff>
    </xdr:from>
    <xdr:to>
      <xdr:col>17</xdr:col>
      <xdr:colOff>2910523</xdr:colOff>
      <xdr:row>1</xdr:row>
      <xdr:rowOff>1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1AF081FE-7B1A-431D-881A-E975AFDA80A5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18081" y="7621"/>
          <a:ext cx="725339" cy="419100"/>
        </a:xfrm>
        <a:prstGeom prst="rect">
          <a:avLst/>
        </a:prstGeom>
        <a:noFill/>
      </xdr:spPr>
    </xdr:pic>
    <xdr:clientData/>
  </xdr:twoCellAnchor>
  <xdr:twoCellAnchor editAs="oneCell">
    <xdr:from>
      <xdr:col>17</xdr:col>
      <xdr:colOff>2155021</xdr:colOff>
      <xdr:row>0</xdr:row>
      <xdr:rowOff>7621</xdr:rowOff>
    </xdr:from>
    <xdr:to>
      <xdr:col>17</xdr:col>
      <xdr:colOff>2910523</xdr:colOff>
      <xdr:row>1</xdr:row>
      <xdr:rowOff>1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619A8D2D-E569-4A16-8622-E921E340F2F3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88521" y="7621"/>
          <a:ext cx="755502" cy="421005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</xdr:colOff>
      <xdr:row>0</xdr:row>
      <xdr:rowOff>22861</xdr:rowOff>
    </xdr:from>
    <xdr:to>
      <xdr:col>2</xdr:col>
      <xdr:colOff>347344</xdr:colOff>
      <xdr:row>0</xdr:row>
      <xdr:rowOff>373380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1B8AD1B-7628-43FA-8BD8-702EFAEC96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240" y="22861"/>
          <a:ext cx="1261744" cy="350519"/>
        </a:xfrm>
        <a:prstGeom prst="rect">
          <a:avLst/>
        </a:prstGeom>
      </xdr:spPr>
    </xdr:pic>
    <xdr:clientData/>
  </xdr:twoCellAnchor>
  <xdr:twoCellAnchor editAs="oneCell">
    <xdr:from>
      <xdr:col>17</xdr:col>
      <xdr:colOff>2452200</xdr:colOff>
      <xdr:row>0</xdr:row>
      <xdr:rowOff>7621</xdr:rowOff>
    </xdr:from>
    <xdr:to>
      <xdr:col>17</xdr:col>
      <xdr:colOff>3436619</xdr:colOff>
      <xdr:row>1</xdr:row>
      <xdr:rowOff>7620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7C396F95-56F3-4E55-8B94-B72397E1D79E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14860" y="7621"/>
          <a:ext cx="984419" cy="426719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90"/>
  <sheetViews>
    <sheetView zoomScale="80" zoomScaleNormal="80" workbookViewId="0">
      <pane ySplit="3" topLeftCell="A10" activePane="bottomLeft" state="frozen"/>
      <selection pane="bottomLeft" activeCell="G18" sqref="G18"/>
    </sheetView>
  </sheetViews>
  <sheetFormatPr defaultColWidth="9.109375" defaultRowHeight="14.4" x14ac:dyDescent="0.3"/>
  <cols>
    <col min="1" max="1" width="5.88671875" style="4" customWidth="1"/>
    <col min="2" max="2" width="9.109375" style="5" customWidth="1"/>
    <col min="3" max="3" width="11.109375" style="5" customWidth="1"/>
    <col min="4" max="4" width="22.6640625" style="1" customWidth="1"/>
    <col min="5" max="5" width="27.33203125" style="8" customWidth="1"/>
    <col min="6" max="6" width="18.33203125" style="1" customWidth="1"/>
    <col min="7" max="7" width="25" style="1" customWidth="1"/>
    <col min="8" max="8" width="5.109375" style="1" customWidth="1"/>
    <col min="9" max="9" width="4.5546875" style="2" customWidth="1"/>
    <col min="10" max="10" width="16.88671875" style="43" customWidth="1"/>
    <col min="11" max="11" width="3.6640625" style="2" customWidth="1"/>
    <col min="12" max="12" width="14.6640625" style="2" customWidth="1"/>
    <col min="13" max="13" width="3.88671875" style="2" customWidth="1"/>
    <col min="14" max="14" width="18.44140625" style="2" customWidth="1"/>
    <col min="15" max="15" width="3.6640625" style="6" customWidth="1"/>
    <col min="16" max="16" width="13.33203125" style="7" customWidth="1"/>
    <col min="17" max="17" width="18" style="4" customWidth="1"/>
    <col min="18" max="18" width="50.6640625" style="4" customWidth="1"/>
    <col min="19" max="19" width="30" style="4" customWidth="1"/>
    <col min="20" max="20" width="17.6640625" style="4" customWidth="1"/>
    <col min="21" max="143" width="9.109375" style="4"/>
    <col min="144" max="144" width="11" style="4" customWidth="1"/>
    <col min="145" max="16384" width="9.109375" style="4"/>
  </cols>
  <sheetData>
    <row r="1" spans="1:19" ht="42" customHeight="1" x14ac:dyDescent="0.3">
      <c r="A1" s="195" t="s">
        <v>28</v>
      </c>
      <c r="B1" s="195"/>
      <c r="C1" s="195"/>
      <c r="D1" s="195"/>
      <c r="E1" s="195"/>
      <c r="F1" s="195"/>
      <c r="G1" s="195"/>
      <c r="H1" s="195"/>
      <c r="I1" s="195"/>
      <c r="J1" s="195"/>
      <c r="K1" s="195"/>
      <c r="L1" s="195"/>
      <c r="M1" s="195"/>
      <c r="N1" s="195"/>
      <c r="O1" s="195"/>
      <c r="P1" s="195"/>
      <c r="Q1" s="195"/>
      <c r="R1" s="195"/>
    </row>
    <row r="2" spans="1:19" s="25" customFormat="1" x14ac:dyDescent="0.3">
      <c r="A2" s="196" t="s">
        <v>0</v>
      </c>
      <c r="B2" s="187" t="s">
        <v>17</v>
      </c>
      <c r="C2" s="187" t="s">
        <v>18</v>
      </c>
      <c r="D2" s="187" t="s">
        <v>19</v>
      </c>
      <c r="E2" s="197" t="s">
        <v>1</v>
      </c>
      <c r="F2" s="197" t="s">
        <v>16</v>
      </c>
      <c r="G2" s="197" t="s">
        <v>2</v>
      </c>
      <c r="H2" s="197" t="s">
        <v>26</v>
      </c>
      <c r="I2" s="199" t="s">
        <v>20</v>
      </c>
      <c r="J2" s="200"/>
      <c r="K2" s="199" t="s">
        <v>24</v>
      </c>
      <c r="L2" s="200"/>
      <c r="M2" s="199" t="s">
        <v>25</v>
      </c>
      <c r="N2" s="200"/>
      <c r="O2" s="199" t="s">
        <v>15</v>
      </c>
      <c r="P2" s="200"/>
      <c r="Q2" s="187" t="s">
        <v>23</v>
      </c>
      <c r="R2" s="187" t="s">
        <v>11</v>
      </c>
    </row>
    <row r="3" spans="1:19" s="25" customFormat="1" x14ac:dyDescent="0.3">
      <c r="A3" s="196"/>
      <c r="B3" s="187"/>
      <c r="C3" s="187"/>
      <c r="D3" s="187"/>
      <c r="E3" s="198"/>
      <c r="F3" s="198"/>
      <c r="G3" s="198"/>
      <c r="H3" s="198"/>
      <c r="I3" s="20" t="s">
        <v>21</v>
      </c>
      <c r="J3" s="20" t="s">
        <v>22</v>
      </c>
      <c r="K3" s="20" t="s">
        <v>21</v>
      </c>
      <c r="L3" s="20" t="s">
        <v>22</v>
      </c>
      <c r="M3" s="20" t="s">
        <v>21</v>
      </c>
      <c r="N3" s="20" t="s">
        <v>22</v>
      </c>
      <c r="O3" s="20" t="s">
        <v>21</v>
      </c>
      <c r="P3" s="20" t="s">
        <v>22</v>
      </c>
      <c r="Q3" s="187"/>
      <c r="R3" s="187"/>
    </row>
    <row r="4" spans="1:19" s="52" customFormat="1" ht="34.200000000000003" customHeight="1" x14ac:dyDescent="0.3">
      <c r="A4" s="44">
        <v>1</v>
      </c>
      <c r="B4" s="45" t="s">
        <v>59</v>
      </c>
      <c r="C4" s="46">
        <v>45444</v>
      </c>
      <c r="D4" s="45" t="s">
        <v>122</v>
      </c>
      <c r="E4" s="47" t="s">
        <v>49</v>
      </c>
      <c r="F4" s="48" t="s">
        <v>94</v>
      </c>
      <c r="G4" s="48" t="s">
        <v>121</v>
      </c>
      <c r="H4" s="48">
        <v>2</v>
      </c>
      <c r="I4" s="49"/>
      <c r="J4" s="50">
        <v>3333333.33</v>
      </c>
      <c r="K4" s="49"/>
      <c r="L4" s="49"/>
      <c r="M4" s="49"/>
      <c r="N4" s="49"/>
      <c r="O4" s="49"/>
      <c r="P4" s="51">
        <f>3000*2</f>
        <v>6000</v>
      </c>
      <c r="Q4" s="45" t="s">
        <v>143</v>
      </c>
      <c r="R4" s="45" t="s">
        <v>144</v>
      </c>
      <c r="S4" s="52" t="s">
        <v>211</v>
      </c>
    </row>
    <row r="5" spans="1:19" s="52" customFormat="1" ht="33.6" customHeight="1" x14ac:dyDescent="0.3">
      <c r="A5" s="44">
        <v>2</v>
      </c>
      <c r="B5" s="45" t="s">
        <v>59</v>
      </c>
      <c r="C5" s="46">
        <v>45444</v>
      </c>
      <c r="D5" s="45" t="s">
        <v>122</v>
      </c>
      <c r="E5" s="47" t="s">
        <v>49</v>
      </c>
      <c r="F5" s="48" t="s">
        <v>94</v>
      </c>
      <c r="G5" s="48" t="s">
        <v>110</v>
      </c>
      <c r="H5" s="48">
        <v>1</v>
      </c>
      <c r="I5" s="49"/>
      <c r="J5" s="53">
        <v>6000000</v>
      </c>
      <c r="K5" s="49"/>
      <c r="L5" s="49"/>
      <c r="M5" s="49"/>
      <c r="N5" s="49"/>
      <c r="O5" s="49"/>
      <c r="P5" s="51">
        <v>10000</v>
      </c>
      <c r="Q5" s="45" t="s">
        <v>145</v>
      </c>
      <c r="R5" s="45" t="s">
        <v>146</v>
      </c>
      <c r="S5" s="52" t="s">
        <v>211</v>
      </c>
    </row>
    <row r="6" spans="1:19" s="52" customFormat="1" ht="33.6" customHeight="1" x14ac:dyDescent="0.3">
      <c r="A6" s="44">
        <v>3</v>
      </c>
      <c r="B6" s="45" t="s">
        <v>59</v>
      </c>
      <c r="C6" s="46">
        <v>45444</v>
      </c>
      <c r="D6" s="45" t="s">
        <v>122</v>
      </c>
      <c r="E6" s="47" t="s">
        <v>49</v>
      </c>
      <c r="F6" s="48" t="s">
        <v>94</v>
      </c>
      <c r="G6" s="48" t="s">
        <v>203</v>
      </c>
      <c r="H6" s="48">
        <v>10</v>
      </c>
      <c r="I6" s="49"/>
      <c r="J6" s="53">
        <v>1446400</v>
      </c>
      <c r="K6" s="49"/>
      <c r="L6" s="49"/>
      <c r="M6" s="49"/>
      <c r="N6" s="49"/>
      <c r="O6" s="49"/>
      <c r="P6" s="51">
        <f>200*10</f>
        <v>2000</v>
      </c>
      <c r="Q6" s="54">
        <v>45457</v>
      </c>
      <c r="R6" s="45" t="s">
        <v>209</v>
      </c>
      <c r="S6" s="52" t="s">
        <v>211</v>
      </c>
    </row>
    <row r="7" spans="1:19" s="52" customFormat="1" ht="33.6" customHeight="1" x14ac:dyDescent="0.3">
      <c r="A7" s="44">
        <v>4</v>
      </c>
      <c r="B7" s="45" t="s">
        <v>123</v>
      </c>
      <c r="C7" s="46">
        <v>45445</v>
      </c>
      <c r="D7" s="45" t="s">
        <v>124</v>
      </c>
      <c r="E7" s="47" t="s">
        <v>113</v>
      </c>
      <c r="F7" s="44" t="s">
        <v>93</v>
      </c>
      <c r="G7" s="48" t="s">
        <v>96</v>
      </c>
      <c r="H7" s="55">
        <v>15</v>
      </c>
      <c r="I7" s="49"/>
      <c r="J7" s="50">
        <v>7000000</v>
      </c>
      <c r="K7" s="49"/>
      <c r="L7" s="49"/>
      <c r="M7" s="49"/>
      <c r="N7" s="49"/>
      <c r="O7" s="49"/>
      <c r="P7" s="51">
        <f>1200*15</f>
        <v>18000</v>
      </c>
      <c r="Q7" s="54">
        <v>45446</v>
      </c>
      <c r="R7" s="56" t="s">
        <v>147</v>
      </c>
      <c r="S7" s="52" t="s">
        <v>211</v>
      </c>
    </row>
    <row r="8" spans="1:19" s="52" customFormat="1" ht="33.6" customHeight="1" x14ac:dyDescent="0.3">
      <c r="A8" s="44">
        <v>5</v>
      </c>
      <c r="B8" s="45" t="s">
        <v>123</v>
      </c>
      <c r="C8" s="46">
        <v>45445</v>
      </c>
      <c r="D8" s="45" t="s">
        <v>124</v>
      </c>
      <c r="E8" s="47" t="s">
        <v>113</v>
      </c>
      <c r="F8" s="44" t="s">
        <v>93</v>
      </c>
      <c r="G8" s="48" t="s">
        <v>100</v>
      </c>
      <c r="H8" s="55">
        <v>1</v>
      </c>
      <c r="I8" s="49"/>
      <c r="J8" s="53">
        <v>2190476.19</v>
      </c>
      <c r="K8" s="49"/>
      <c r="L8" s="49"/>
      <c r="M8" s="49"/>
      <c r="N8" s="49"/>
      <c r="O8" s="49"/>
      <c r="P8" s="51">
        <v>4000</v>
      </c>
      <c r="Q8" s="54">
        <v>45446</v>
      </c>
      <c r="R8" s="45" t="s">
        <v>147</v>
      </c>
      <c r="S8" s="52" t="s">
        <v>211</v>
      </c>
    </row>
    <row r="9" spans="1:19" s="25" customFormat="1" ht="34.950000000000003" customHeight="1" x14ac:dyDescent="0.3">
      <c r="A9" s="38">
        <v>6</v>
      </c>
      <c r="B9" s="30" t="s">
        <v>50</v>
      </c>
      <c r="C9" s="31">
        <v>45446</v>
      </c>
      <c r="D9" s="30" t="s">
        <v>60</v>
      </c>
      <c r="E9" s="32" t="s">
        <v>29</v>
      </c>
      <c r="F9" s="33" t="s">
        <v>93</v>
      </c>
      <c r="G9" s="33" t="s">
        <v>96</v>
      </c>
      <c r="H9" s="33">
        <v>1</v>
      </c>
      <c r="I9" s="28"/>
      <c r="J9" s="21">
        <v>457142.86</v>
      </c>
      <c r="K9" s="28"/>
      <c r="L9" s="28"/>
      <c r="M9" s="22"/>
      <c r="N9" s="22"/>
      <c r="O9" s="22"/>
      <c r="P9" s="36">
        <v>1200</v>
      </c>
      <c r="Q9" s="34">
        <v>45443</v>
      </c>
      <c r="R9" s="23" t="s">
        <v>148</v>
      </c>
      <c r="S9" s="35"/>
    </row>
    <row r="10" spans="1:19" s="25" customFormat="1" ht="34.950000000000003" customHeight="1" x14ac:dyDescent="0.3">
      <c r="A10" s="38">
        <v>7</v>
      </c>
      <c r="B10" s="30" t="s">
        <v>50</v>
      </c>
      <c r="C10" s="31">
        <v>45446</v>
      </c>
      <c r="D10" s="30" t="s">
        <v>60</v>
      </c>
      <c r="E10" s="32" t="s">
        <v>29</v>
      </c>
      <c r="F10" s="33" t="s">
        <v>93</v>
      </c>
      <c r="G10" s="33" t="s">
        <v>97</v>
      </c>
      <c r="H10" s="33">
        <v>100</v>
      </c>
      <c r="I10" s="28"/>
      <c r="J10" s="41">
        <v>248571.43</v>
      </c>
      <c r="K10" s="28"/>
      <c r="L10" s="28"/>
      <c r="M10" s="22"/>
      <c r="N10" s="22"/>
      <c r="O10" s="22"/>
      <c r="P10" s="36">
        <v>500</v>
      </c>
      <c r="Q10" s="34">
        <v>45443</v>
      </c>
      <c r="R10" s="23" t="s">
        <v>148</v>
      </c>
      <c r="S10" s="35"/>
    </row>
    <row r="11" spans="1:19" s="25" customFormat="1" ht="23.4" customHeight="1" x14ac:dyDescent="0.3">
      <c r="A11" s="38">
        <v>8</v>
      </c>
      <c r="B11" s="30" t="s">
        <v>51</v>
      </c>
      <c r="C11" s="31">
        <v>45446</v>
      </c>
      <c r="D11" s="30" t="s">
        <v>61</v>
      </c>
      <c r="E11" s="32" t="s">
        <v>30</v>
      </c>
      <c r="F11" s="33" t="s">
        <v>94</v>
      </c>
      <c r="G11" s="33" t="s">
        <v>98</v>
      </c>
      <c r="H11" s="33">
        <v>6</v>
      </c>
      <c r="I11" s="28"/>
      <c r="J11" s="41">
        <v>2857142.86</v>
      </c>
      <c r="K11" s="28"/>
      <c r="L11" s="28"/>
      <c r="M11" s="28"/>
      <c r="N11" s="28"/>
      <c r="O11" s="28"/>
      <c r="P11" s="37">
        <f>1200*H11</f>
        <v>7200</v>
      </c>
      <c r="Q11" s="34">
        <v>45446</v>
      </c>
      <c r="R11" s="23" t="s">
        <v>149</v>
      </c>
    </row>
    <row r="12" spans="1:19" s="25" customFormat="1" ht="31.2" customHeight="1" x14ac:dyDescent="0.3">
      <c r="A12" s="38">
        <v>9</v>
      </c>
      <c r="B12" s="30" t="s">
        <v>50</v>
      </c>
      <c r="C12" s="31">
        <v>45446</v>
      </c>
      <c r="D12" s="30" t="s">
        <v>62</v>
      </c>
      <c r="E12" s="32" t="s">
        <v>31</v>
      </c>
      <c r="F12" s="33" t="s">
        <v>93</v>
      </c>
      <c r="G12" s="33" t="s">
        <v>99</v>
      </c>
      <c r="H12" s="33">
        <v>1</v>
      </c>
      <c r="I12" s="28"/>
      <c r="J12" s="41">
        <v>21238095.239999998</v>
      </c>
      <c r="K12" s="28"/>
      <c r="L12" s="28"/>
      <c r="M12" s="28"/>
      <c r="N12" s="28"/>
      <c r="O12" s="28"/>
      <c r="P12" s="37">
        <v>50000</v>
      </c>
      <c r="Q12" s="34" t="s">
        <v>150</v>
      </c>
      <c r="R12" s="39" t="s">
        <v>151</v>
      </c>
    </row>
    <row r="13" spans="1:19" s="25" customFormat="1" ht="23.4" customHeight="1" x14ac:dyDescent="0.3">
      <c r="A13" s="38">
        <v>10</v>
      </c>
      <c r="B13" s="30" t="s">
        <v>51</v>
      </c>
      <c r="C13" s="31">
        <v>45447</v>
      </c>
      <c r="D13" s="30" t="s">
        <v>63</v>
      </c>
      <c r="E13" s="32" t="s">
        <v>32</v>
      </c>
      <c r="F13" s="33" t="s">
        <v>94</v>
      </c>
      <c r="G13" s="33" t="s">
        <v>100</v>
      </c>
      <c r="H13" s="33">
        <v>2</v>
      </c>
      <c r="I13" s="28"/>
      <c r="J13" s="41">
        <v>4095238.1</v>
      </c>
      <c r="K13" s="28"/>
      <c r="L13" s="28"/>
      <c r="M13" s="28"/>
      <c r="N13" s="28"/>
      <c r="O13" s="28"/>
      <c r="P13" s="37">
        <f>4000*H13</f>
        <v>8000</v>
      </c>
      <c r="Q13" s="34">
        <v>45447</v>
      </c>
      <c r="R13" s="23" t="s">
        <v>152</v>
      </c>
    </row>
    <row r="14" spans="1:19" s="52" customFormat="1" ht="24" customHeight="1" x14ac:dyDescent="0.3">
      <c r="A14" s="44">
        <v>11</v>
      </c>
      <c r="B14" s="45" t="s">
        <v>127</v>
      </c>
      <c r="C14" s="70">
        <v>45447</v>
      </c>
      <c r="D14" s="45" t="s">
        <v>128</v>
      </c>
      <c r="E14" s="47" t="s">
        <v>114</v>
      </c>
      <c r="F14" s="48" t="s">
        <v>93</v>
      </c>
      <c r="G14" s="48" t="s">
        <v>125</v>
      </c>
      <c r="H14" s="48">
        <v>1</v>
      </c>
      <c r="I14" s="49"/>
      <c r="J14" s="50">
        <v>3904761.9</v>
      </c>
      <c r="K14" s="49"/>
      <c r="L14" s="49"/>
      <c r="M14" s="71"/>
      <c r="N14" s="71"/>
      <c r="O14" s="71"/>
      <c r="P14" s="72">
        <v>6000</v>
      </c>
      <c r="Q14" s="54">
        <v>45447</v>
      </c>
      <c r="R14" s="56" t="s">
        <v>155</v>
      </c>
      <c r="S14" s="52" t="s">
        <v>211</v>
      </c>
    </row>
    <row r="15" spans="1:19" s="52" customFormat="1" ht="24" customHeight="1" x14ac:dyDescent="0.3">
      <c r="A15" s="44">
        <v>12</v>
      </c>
      <c r="B15" s="45" t="s">
        <v>127</v>
      </c>
      <c r="C15" s="70">
        <v>45447</v>
      </c>
      <c r="D15" s="45" t="s">
        <v>129</v>
      </c>
      <c r="E15" s="47" t="s">
        <v>114</v>
      </c>
      <c r="F15" s="48" t="s">
        <v>93</v>
      </c>
      <c r="G15" s="48" t="s">
        <v>126</v>
      </c>
      <c r="H15" s="48">
        <v>1</v>
      </c>
      <c r="I15" s="49"/>
      <c r="J15" s="50">
        <v>3904761.9</v>
      </c>
      <c r="K15" s="49"/>
      <c r="L15" s="49"/>
      <c r="M15" s="71"/>
      <c r="N15" s="71"/>
      <c r="O15" s="71"/>
      <c r="P15" s="72">
        <v>10000</v>
      </c>
      <c r="Q15" s="54">
        <v>45447</v>
      </c>
      <c r="R15" s="56" t="s">
        <v>155</v>
      </c>
      <c r="S15" s="52" t="s">
        <v>211</v>
      </c>
    </row>
    <row r="16" spans="1:19" s="25" customFormat="1" ht="23.4" customHeight="1" x14ac:dyDescent="0.3">
      <c r="A16" s="38">
        <v>13</v>
      </c>
      <c r="B16" s="30" t="s">
        <v>52</v>
      </c>
      <c r="C16" s="31">
        <v>45448</v>
      </c>
      <c r="D16" s="30" t="s">
        <v>64</v>
      </c>
      <c r="E16" s="32" t="s">
        <v>33</v>
      </c>
      <c r="F16" s="33" t="s">
        <v>94</v>
      </c>
      <c r="G16" s="33" t="s">
        <v>101</v>
      </c>
      <c r="H16" s="33">
        <v>300</v>
      </c>
      <c r="I16" s="28"/>
      <c r="J16" s="41">
        <v>1080000</v>
      </c>
      <c r="K16" s="28"/>
      <c r="L16" s="28"/>
      <c r="M16" s="28"/>
      <c r="N16" s="28"/>
      <c r="O16" s="28"/>
      <c r="P16" s="37">
        <f>800*3</f>
        <v>2400</v>
      </c>
      <c r="Q16" s="34">
        <v>45449</v>
      </c>
      <c r="R16" s="23" t="s">
        <v>153</v>
      </c>
    </row>
    <row r="17" spans="1:19" s="25" customFormat="1" ht="23.4" customHeight="1" x14ac:dyDescent="0.3">
      <c r="A17" s="38">
        <v>14</v>
      </c>
      <c r="B17" s="30" t="s">
        <v>52</v>
      </c>
      <c r="C17" s="31">
        <v>45448</v>
      </c>
      <c r="D17" s="30" t="s">
        <v>64</v>
      </c>
      <c r="E17" s="32" t="s">
        <v>33</v>
      </c>
      <c r="F17" s="33" t="s">
        <v>94</v>
      </c>
      <c r="G17" s="33" t="s">
        <v>102</v>
      </c>
      <c r="H17" s="33">
        <v>300</v>
      </c>
      <c r="I17" s="28"/>
      <c r="J17" s="41">
        <v>1080000</v>
      </c>
      <c r="K17" s="28"/>
      <c r="L17" s="28"/>
      <c r="M17" s="22"/>
      <c r="N17" s="22"/>
      <c r="O17" s="22"/>
      <c r="P17" s="36">
        <f>800*3</f>
        <v>2400</v>
      </c>
      <c r="Q17" s="34">
        <v>45449</v>
      </c>
      <c r="R17" s="23" t="s">
        <v>153</v>
      </c>
      <c r="S17" s="35"/>
    </row>
    <row r="18" spans="1:19" s="69" customFormat="1" ht="24" customHeight="1" x14ac:dyDescent="0.3">
      <c r="A18" s="57">
        <v>15</v>
      </c>
      <c r="B18" s="58" t="s">
        <v>51</v>
      </c>
      <c r="C18" s="59">
        <v>45449</v>
      </c>
      <c r="D18" s="58" t="s">
        <v>65</v>
      </c>
      <c r="E18" s="60" t="s">
        <v>32</v>
      </c>
      <c r="F18" s="61" t="s">
        <v>94</v>
      </c>
      <c r="G18" s="61" t="s">
        <v>103</v>
      </c>
      <c r="H18" s="61">
        <v>1</v>
      </c>
      <c r="I18" s="62"/>
      <c r="J18" s="63">
        <v>3904761.9</v>
      </c>
      <c r="K18" s="62"/>
      <c r="L18" s="62"/>
      <c r="M18" s="64"/>
      <c r="N18" s="64"/>
      <c r="O18" s="64"/>
      <c r="P18" s="65"/>
      <c r="Q18" s="66">
        <v>45449</v>
      </c>
      <c r="R18" s="67" t="s">
        <v>154</v>
      </c>
      <c r="S18" s="68"/>
    </row>
    <row r="19" spans="1:19" s="52" customFormat="1" ht="23.4" customHeight="1" x14ac:dyDescent="0.3">
      <c r="A19" s="44">
        <v>16</v>
      </c>
      <c r="B19" s="45" t="s">
        <v>53</v>
      </c>
      <c r="C19" s="70">
        <v>45449</v>
      </c>
      <c r="D19" s="45" t="s">
        <v>130</v>
      </c>
      <c r="E19" s="47" t="s">
        <v>115</v>
      </c>
      <c r="F19" s="48" t="s">
        <v>94</v>
      </c>
      <c r="G19" s="48" t="s">
        <v>110</v>
      </c>
      <c r="H19" s="48">
        <v>1</v>
      </c>
      <c r="I19" s="49"/>
      <c r="J19" s="50">
        <v>6190476.1900000004</v>
      </c>
      <c r="K19" s="49"/>
      <c r="L19" s="49"/>
      <c r="M19" s="49"/>
      <c r="N19" s="49"/>
      <c r="O19" s="49"/>
      <c r="P19" s="51">
        <v>10000</v>
      </c>
      <c r="Q19" s="54" t="s">
        <v>160</v>
      </c>
      <c r="R19" s="56" t="s">
        <v>161</v>
      </c>
      <c r="S19" s="52" t="s">
        <v>211</v>
      </c>
    </row>
    <row r="20" spans="1:19" s="52" customFormat="1" ht="23.4" customHeight="1" x14ac:dyDescent="0.3">
      <c r="A20" s="44">
        <v>17</v>
      </c>
      <c r="B20" s="45" t="s">
        <v>53</v>
      </c>
      <c r="C20" s="70">
        <v>45449</v>
      </c>
      <c r="D20" s="45" t="s">
        <v>131</v>
      </c>
      <c r="E20" s="47" t="s">
        <v>115</v>
      </c>
      <c r="F20" s="48" t="s">
        <v>94</v>
      </c>
      <c r="G20" s="48" t="s">
        <v>121</v>
      </c>
      <c r="H20" s="48">
        <v>1</v>
      </c>
      <c r="I20" s="49"/>
      <c r="J20" s="50">
        <v>3323809.52</v>
      </c>
      <c r="K20" s="49"/>
      <c r="L20" s="49"/>
      <c r="M20" s="49"/>
      <c r="N20" s="49"/>
      <c r="O20" s="49"/>
      <c r="P20" s="72">
        <v>6000</v>
      </c>
      <c r="Q20" s="54" t="s">
        <v>160</v>
      </c>
      <c r="R20" s="56" t="s">
        <v>162</v>
      </c>
      <c r="S20" s="52" t="s">
        <v>211</v>
      </c>
    </row>
    <row r="21" spans="1:19" s="25" customFormat="1" ht="23.4" customHeight="1" x14ac:dyDescent="0.3">
      <c r="A21" s="38">
        <v>18</v>
      </c>
      <c r="B21" s="30" t="s">
        <v>52</v>
      </c>
      <c r="C21" s="31">
        <v>45450</v>
      </c>
      <c r="D21" s="30" t="s">
        <v>66</v>
      </c>
      <c r="E21" s="79" t="s">
        <v>34</v>
      </c>
      <c r="F21" s="33" t="s">
        <v>94</v>
      </c>
      <c r="G21" s="33" t="s">
        <v>104</v>
      </c>
      <c r="H21" s="33">
        <v>100</v>
      </c>
      <c r="I21" s="28"/>
      <c r="J21" s="41">
        <v>360000</v>
      </c>
      <c r="K21" s="28"/>
      <c r="L21" s="28"/>
      <c r="M21" s="22"/>
      <c r="N21" s="22"/>
      <c r="O21" s="22"/>
      <c r="P21" s="36">
        <v>800</v>
      </c>
      <c r="Q21" s="34">
        <v>45464</v>
      </c>
      <c r="R21" s="23" t="s">
        <v>156</v>
      </c>
      <c r="S21" s="35"/>
    </row>
    <row r="22" spans="1:19" s="25" customFormat="1" ht="23.4" customHeight="1" x14ac:dyDescent="0.3">
      <c r="A22" s="38">
        <v>19</v>
      </c>
      <c r="B22" s="30" t="s">
        <v>52</v>
      </c>
      <c r="C22" s="31">
        <v>45450</v>
      </c>
      <c r="D22" s="30" t="s">
        <v>66</v>
      </c>
      <c r="E22" s="79" t="s">
        <v>34</v>
      </c>
      <c r="F22" s="33" t="s">
        <v>94</v>
      </c>
      <c r="G22" s="33" t="s">
        <v>105</v>
      </c>
      <c r="H22" s="33">
        <v>100</v>
      </c>
      <c r="I22" s="28"/>
      <c r="J22" s="41">
        <v>360000</v>
      </c>
      <c r="K22" s="28"/>
      <c r="L22" s="28"/>
      <c r="M22" s="22"/>
      <c r="N22" s="22"/>
      <c r="O22" s="22"/>
      <c r="P22" s="36">
        <v>800</v>
      </c>
      <c r="Q22" s="34">
        <v>45464</v>
      </c>
      <c r="R22" s="23" t="s">
        <v>156</v>
      </c>
      <c r="S22" s="35"/>
    </row>
    <row r="23" spans="1:19" s="25" customFormat="1" ht="23.4" customHeight="1" x14ac:dyDescent="0.3">
      <c r="A23" s="38">
        <v>20</v>
      </c>
      <c r="B23" s="30" t="s">
        <v>52</v>
      </c>
      <c r="C23" s="31">
        <v>45450</v>
      </c>
      <c r="D23" s="30" t="s">
        <v>67</v>
      </c>
      <c r="E23" s="79" t="s">
        <v>33</v>
      </c>
      <c r="F23" s="33" t="s">
        <v>94</v>
      </c>
      <c r="G23" s="33" t="s">
        <v>101</v>
      </c>
      <c r="H23" s="33">
        <v>100</v>
      </c>
      <c r="I23" s="28"/>
      <c r="J23" s="41">
        <v>360000</v>
      </c>
      <c r="K23" s="28"/>
      <c r="L23" s="28"/>
      <c r="M23" s="22"/>
      <c r="N23" s="22"/>
      <c r="O23" s="22"/>
      <c r="P23" s="36">
        <v>800</v>
      </c>
      <c r="Q23" s="34">
        <v>45453</v>
      </c>
      <c r="R23" s="23" t="s">
        <v>157</v>
      </c>
      <c r="S23" s="35"/>
    </row>
    <row r="24" spans="1:19" s="25" customFormat="1" ht="23.4" customHeight="1" x14ac:dyDescent="0.3">
      <c r="A24" s="38">
        <v>21</v>
      </c>
      <c r="B24" s="30" t="s">
        <v>52</v>
      </c>
      <c r="C24" s="31">
        <v>45450</v>
      </c>
      <c r="D24" s="30" t="s">
        <v>67</v>
      </c>
      <c r="E24" s="79" t="s">
        <v>33</v>
      </c>
      <c r="F24" s="33" t="s">
        <v>94</v>
      </c>
      <c r="G24" s="33" t="s">
        <v>102</v>
      </c>
      <c r="H24" s="33">
        <v>100</v>
      </c>
      <c r="I24" s="28"/>
      <c r="J24" s="41">
        <v>360000</v>
      </c>
      <c r="K24" s="28"/>
      <c r="L24" s="28"/>
      <c r="M24" s="28"/>
      <c r="N24" s="28"/>
      <c r="O24" s="28"/>
      <c r="P24" s="36">
        <v>800</v>
      </c>
      <c r="Q24" s="34">
        <v>45453</v>
      </c>
      <c r="R24" s="23" t="s">
        <v>157</v>
      </c>
    </row>
    <row r="25" spans="1:19" s="25" customFormat="1" ht="23.4" customHeight="1" x14ac:dyDescent="0.3">
      <c r="A25" s="38">
        <v>22</v>
      </c>
      <c r="B25" s="30" t="s">
        <v>52</v>
      </c>
      <c r="C25" s="31">
        <v>45451</v>
      </c>
      <c r="D25" s="30" t="s">
        <v>68</v>
      </c>
      <c r="E25" s="79" t="s">
        <v>35</v>
      </c>
      <c r="F25" s="33" t="s">
        <v>94</v>
      </c>
      <c r="G25" s="33" t="s">
        <v>101</v>
      </c>
      <c r="H25" s="33">
        <v>300</v>
      </c>
      <c r="I25" s="28"/>
      <c r="J25" s="41">
        <v>1080000</v>
      </c>
      <c r="K25" s="28"/>
      <c r="L25" s="28"/>
      <c r="M25" s="28"/>
      <c r="N25" s="28"/>
      <c r="O25" s="28"/>
      <c r="P25" s="37">
        <f>800*3</f>
        <v>2400</v>
      </c>
      <c r="Q25" s="34">
        <v>45453</v>
      </c>
      <c r="R25" s="23" t="s">
        <v>158</v>
      </c>
    </row>
    <row r="26" spans="1:19" s="25" customFormat="1" ht="23.4" customHeight="1" x14ac:dyDescent="0.3">
      <c r="A26" s="38">
        <v>23</v>
      </c>
      <c r="B26" s="30" t="s">
        <v>52</v>
      </c>
      <c r="C26" s="31">
        <v>45451</v>
      </c>
      <c r="D26" s="30" t="s">
        <v>68</v>
      </c>
      <c r="E26" s="79" t="s">
        <v>35</v>
      </c>
      <c r="F26" s="33" t="s">
        <v>94</v>
      </c>
      <c r="G26" s="33" t="s">
        <v>102</v>
      </c>
      <c r="H26" s="33">
        <v>300</v>
      </c>
      <c r="I26" s="28"/>
      <c r="J26" s="41">
        <v>1080000</v>
      </c>
      <c r="K26" s="28"/>
      <c r="L26" s="28"/>
      <c r="M26" s="22"/>
      <c r="N26" s="22"/>
      <c r="O26" s="22"/>
      <c r="P26" s="37">
        <f>800*3</f>
        <v>2400</v>
      </c>
      <c r="Q26" s="34">
        <v>45453</v>
      </c>
      <c r="R26" s="23" t="s">
        <v>158</v>
      </c>
      <c r="S26" s="35"/>
    </row>
    <row r="27" spans="1:19" s="52" customFormat="1" ht="25.2" customHeight="1" x14ac:dyDescent="0.3">
      <c r="A27" s="44">
        <v>24</v>
      </c>
      <c r="B27" s="45" t="s">
        <v>127</v>
      </c>
      <c r="C27" s="70">
        <v>45452</v>
      </c>
      <c r="D27" s="45" t="s">
        <v>207</v>
      </c>
      <c r="E27" s="73" t="s">
        <v>205</v>
      </c>
      <c r="F27" s="48" t="s">
        <v>206</v>
      </c>
      <c r="G27" s="48" t="s">
        <v>204</v>
      </c>
      <c r="H27" s="48">
        <v>1</v>
      </c>
      <c r="I27" s="49"/>
      <c r="J27" s="50">
        <v>2095238.1</v>
      </c>
      <c r="K27" s="49"/>
      <c r="L27" s="49"/>
      <c r="M27" s="71"/>
      <c r="N27" s="71"/>
      <c r="O27" s="71"/>
      <c r="P27" s="51">
        <v>4000</v>
      </c>
      <c r="Q27" s="54">
        <v>45453</v>
      </c>
      <c r="R27" s="56" t="s">
        <v>208</v>
      </c>
      <c r="S27" s="52" t="s">
        <v>211</v>
      </c>
    </row>
    <row r="28" spans="1:19" s="25" customFormat="1" ht="23.4" customHeight="1" x14ac:dyDescent="0.3">
      <c r="A28" s="38">
        <v>25</v>
      </c>
      <c r="B28" s="30" t="s">
        <v>51</v>
      </c>
      <c r="C28" s="31">
        <v>45453</v>
      </c>
      <c r="D28" s="30" t="s">
        <v>69</v>
      </c>
      <c r="E28" s="32" t="s">
        <v>32</v>
      </c>
      <c r="F28" s="33" t="s">
        <v>94</v>
      </c>
      <c r="G28" s="33" t="s">
        <v>106</v>
      </c>
      <c r="H28" s="33">
        <v>1</v>
      </c>
      <c r="I28" s="28"/>
      <c r="J28" s="41">
        <v>6571428.5700000003</v>
      </c>
      <c r="K28" s="28"/>
      <c r="L28" s="28"/>
      <c r="M28" s="28"/>
      <c r="N28" s="28"/>
      <c r="O28" s="28"/>
      <c r="P28" s="37">
        <v>10000</v>
      </c>
      <c r="Q28" s="34">
        <v>45454</v>
      </c>
      <c r="R28" s="23" t="s">
        <v>159</v>
      </c>
    </row>
    <row r="29" spans="1:19" s="52" customFormat="1" ht="23.4" customHeight="1" x14ac:dyDescent="0.3">
      <c r="A29" s="44">
        <v>26</v>
      </c>
      <c r="B29" s="45" t="s">
        <v>53</v>
      </c>
      <c r="C29" s="70">
        <v>45453</v>
      </c>
      <c r="D29" s="45" t="s">
        <v>70</v>
      </c>
      <c r="E29" s="47" t="s">
        <v>36</v>
      </c>
      <c r="F29" s="48" t="s">
        <v>94</v>
      </c>
      <c r="G29" s="48" t="s">
        <v>107</v>
      </c>
      <c r="H29" s="48">
        <v>100</v>
      </c>
      <c r="I29" s="49"/>
      <c r="J29" s="50">
        <v>257142.86</v>
      </c>
      <c r="K29" s="49"/>
      <c r="L29" s="49"/>
      <c r="M29" s="71"/>
      <c r="N29" s="71"/>
      <c r="O29" s="71"/>
      <c r="P29" s="72">
        <v>500</v>
      </c>
      <c r="Q29" s="54">
        <v>45453</v>
      </c>
      <c r="R29" s="56" t="s">
        <v>163</v>
      </c>
      <c r="S29" s="52" t="s">
        <v>211</v>
      </c>
    </row>
    <row r="30" spans="1:19" s="52" customFormat="1" ht="24" customHeight="1" x14ac:dyDescent="0.3">
      <c r="A30" s="44">
        <v>27</v>
      </c>
      <c r="B30" s="45" t="s">
        <v>53</v>
      </c>
      <c r="C30" s="70">
        <v>45453</v>
      </c>
      <c r="D30" s="45" t="s">
        <v>70</v>
      </c>
      <c r="E30" s="47" t="s">
        <v>36</v>
      </c>
      <c r="F30" s="48" t="s">
        <v>94</v>
      </c>
      <c r="G30" s="48" t="s">
        <v>108</v>
      </c>
      <c r="H30" s="48">
        <v>100</v>
      </c>
      <c r="I30" s="49"/>
      <c r="J30" s="50">
        <v>257142.86</v>
      </c>
      <c r="K30" s="49"/>
      <c r="L30" s="49"/>
      <c r="M30" s="49"/>
      <c r="N30" s="49"/>
      <c r="O30" s="49"/>
      <c r="P30" s="72">
        <v>500</v>
      </c>
      <c r="Q30" s="54">
        <v>45453</v>
      </c>
      <c r="R30" s="56" t="s">
        <v>163</v>
      </c>
      <c r="S30" s="52" t="s">
        <v>211</v>
      </c>
    </row>
    <row r="31" spans="1:19" s="25" customFormat="1" ht="23.4" customHeight="1" x14ac:dyDescent="0.3">
      <c r="A31" s="38">
        <v>28</v>
      </c>
      <c r="B31" s="30" t="s">
        <v>52</v>
      </c>
      <c r="C31" s="31">
        <v>45453</v>
      </c>
      <c r="D31" s="30" t="s">
        <v>71</v>
      </c>
      <c r="E31" s="32" t="s">
        <v>37</v>
      </c>
      <c r="F31" s="33" t="s">
        <v>94</v>
      </c>
      <c r="G31" s="33" t="s">
        <v>107</v>
      </c>
      <c r="H31" s="33">
        <v>200</v>
      </c>
      <c r="I31" s="28"/>
      <c r="J31" s="41">
        <v>514285.72</v>
      </c>
      <c r="K31" s="28"/>
      <c r="L31" s="28"/>
      <c r="M31" s="22"/>
      <c r="N31" s="22"/>
      <c r="O31" s="22"/>
      <c r="P31" s="36">
        <f>500*2</f>
        <v>1000</v>
      </c>
      <c r="Q31" s="34">
        <v>45457</v>
      </c>
      <c r="R31" s="23" t="s">
        <v>164</v>
      </c>
      <c r="S31" s="35"/>
    </row>
    <row r="32" spans="1:19" s="25" customFormat="1" ht="23.4" customHeight="1" x14ac:dyDescent="0.3">
      <c r="A32" s="38">
        <v>29</v>
      </c>
      <c r="B32" s="30" t="s">
        <v>52</v>
      </c>
      <c r="C32" s="31">
        <v>45453</v>
      </c>
      <c r="D32" s="30" t="s">
        <v>71</v>
      </c>
      <c r="E32" s="32" t="s">
        <v>37</v>
      </c>
      <c r="F32" s="33" t="s">
        <v>94</v>
      </c>
      <c r="G32" s="33" t="s">
        <v>108</v>
      </c>
      <c r="H32" s="33">
        <v>200</v>
      </c>
      <c r="I32" s="28"/>
      <c r="J32" s="21">
        <v>514285.72</v>
      </c>
      <c r="K32" s="28"/>
      <c r="L32" s="28"/>
      <c r="M32" s="22"/>
      <c r="N32" s="22"/>
      <c r="O32" s="22"/>
      <c r="P32" s="36">
        <f>500*2</f>
        <v>1000</v>
      </c>
      <c r="Q32" s="34">
        <v>45457</v>
      </c>
      <c r="R32" s="23" t="s">
        <v>164</v>
      </c>
      <c r="S32" s="35"/>
    </row>
    <row r="33" spans="1:19" s="25" customFormat="1" ht="23.4" customHeight="1" x14ac:dyDescent="0.3">
      <c r="A33" s="38">
        <v>30</v>
      </c>
      <c r="B33" s="30" t="s">
        <v>51</v>
      </c>
      <c r="C33" s="31">
        <v>45453</v>
      </c>
      <c r="D33" s="30" t="s">
        <v>72</v>
      </c>
      <c r="E33" s="32" t="s">
        <v>38</v>
      </c>
      <c r="F33" s="33" t="s">
        <v>94</v>
      </c>
      <c r="G33" s="33" t="s">
        <v>98</v>
      </c>
      <c r="H33" s="33">
        <v>20</v>
      </c>
      <c r="I33" s="28"/>
      <c r="J33" s="41">
        <v>10285714.289999999</v>
      </c>
      <c r="K33" s="28"/>
      <c r="L33" s="28"/>
      <c r="M33" s="22"/>
      <c r="N33" s="22"/>
      <c r="O33" s="22"/>
      <c r="P33" s="36">
        <f>1200*20</f>
        <v>24000</v>
      </c>
      <c r="Q33" s="34" t="s">
        <v>165</v>
      </c>
      <c r="R33" s="23" t="s">
        <v>166</v>
      </c>
      <c r="S33" s="35"/>
    </row>
    <row r="34" spans="1:19" s="25" customFormat="1" ht="23.4" customHeight="1" x14ac:dyDescent="0.3">
      <c r="A34" s="38">
        <v>31</v>
      </c>
      <c r="B34" s="30" t="s">
        <v>51</v>
      </c>
      <c r="C34" s="31">
        <v>45453</v>
      </c>
      <c r="D34" s="30" t="s">
        <v>72</v>
      </c>
      <c r="E34" s="32" t="s">
        <v>38</v>
      </c>
      <c r="F34" s="33" t="s">
        <v>94</v>
      </c>
      <c r="G34" s="33" t="s">
        <v>100</v>
      </c>
      <c r="H34" s="33">
        <v>2</v>
      </c>
      <c r="I34" s="28"/>
      <c r="J34" s="41">
        <v>4380952.38</v>
      </c>
      <c r="K34" s="28"/>
      <c r="L34" s="28"/>
      <c r="M34" s="22"/>
      <c r="N34" s="22"/>
      <c r="O34" s="22"/>
      <c r="P34" s="36">
        <f>4000*2</f>
        <v>8000</v>
      </c>
      <c r="Q34" s="34">
        <v>45453</v>
      </c>
      <c r="R34" s="23" t="s">
        <v>210</v>
      </c>
      <c r="S34" s="35"/>
    </row>
    <row r="35" spans="1:19" s="25" customFormat="1" ht="33.6" customHeight="1" x14ac:dyDescent="0.3">
      <c r="A35" s="38">
        <v>32</v>
      </c>
      <c r="B35" s="30" t="s">
        <v>51</v>
      </c>
      <c r="C35" s="31">
        <v>45453</v>
      </c>
      <c r="D35" s="30" t="s">
        <v>73</v>
      </c>
      <c r="E35" s="32" t="s">
        <v>38</v>
      </c>
      <c r="F35" s="33" t="s">
        <v>94</v>
      </c>
      <c r="G35" s="33" t="s">
        <v>109</v>
      </c>
      <c r="H35" s="33">
        <v>3</v>
      </c>
      <c r="I35" s="28"/>
      <c r="J35" s="41">
        <v>18571428.57</v>
      </c>
      <c r="K35" s="28"/>
      <c r="L35" s="28"/>
      <c r="M35" s="28"/>
      <c r="N35" s="28"/>
      <c r="O35" s="28"/>
      <c r="P35" s="37">
        <f>10000*3</f>
        <v>30000</v>
      </c>
      <c r="Q35" s="34" t="s">
        <v>165</v>
      </c>
      <c r="R35" s="23" t="s">
        <v>167</v>
      </c>
    </row>
    <row r="36" spans="1:19" s="25" customFormat="1" ht="23.4" customHeight="1" x14ac:dyDescent="0.3">
      <c r="A36" s="38">
        <v>33</v>
      </c>
      <c r="B36" s="30" t="s">
        <v>54</v>
      </c>
      <c r="C36" s="31">
        <v>45453</v>
      </c>
      <c r="D36" s="30" t="s">
        <v>74</v>
      </c>
      <c r="E36" s="32" t="s">
        <v>39</v>
      </c>
      <c r="F36" s="33" t="s">
        <v>94</v>
      </c>
      <c r="G36" s="33" t="s">
        <v>110</v>
      </c>
      <c r="H36" s="33">
        <v>1</v>
      </c>
      <c r="I36" s="28"/>
      <c r="J36" s="41">
        <v>6095238.0999999996</v>
      </c>
      <c r="K36" s="28"/>
      <c r="L36" s="28"/>
      <c r="M36" s="22"/>
      <c r="N36" s="22"/>
      <c r="O36" s="22"/>
      <c r="P36" s="36">
        <v>10000</v>
      </c>
      <c r="Q36" s="34">
        <v>45453</v>
      </c>
      <c r="R36" s="23" t="s">
        <v>168</v>
      </c>
      <c r="S36" s="35"/>
    </row>
    <row r="37" spans="1:19" s="25" customFormat="1" ht="23.4" customHeight="1" x14ac:dyDescent="0.3">
      <c r="A37" s="38">
        <v>34</v>
      </c>
      <c r="B37" s="30" t="s">
        <v>50</v>
      </c>
      <c r="C37" s="31">
        <v>45454</v>
      </c>
      <c r="D37" s="30" t="s">
        <v>75</v>
      </c>
      <c r="E37" s="32" t="s">
        <v>40</v>
      </c>
      <c r="F37" s="33" t="s">
        <v>93</v>
      </c>
      <c r="G37" s="33" t="s">
        <v>101</v>
      </c>
      <c r="H37" s="33">
        <v>100</v>
      </c>
      <c r="I37" s="28"/>
      <c r="J37" s="41">
        <v>360000</v>
      </c>
      <c r="K37" s="28"/>
      <c r="L37" s="28"/>
      <c r="M37" s="22"/>
      <c r="N37" s="22"/>
      <c r="O37" s="22"/>
      <c r="P37" s="36">
        <v>800</v>
      </c>
      <c r="Q37" s="34">
        <v>45454</v>
      </c>
      <c r="R37" s="23" t="s">
        <v>169</v>
      </c>
      <c r="S37" s="35"/>
    </row>
    <row r="38" spans="1:19" s="25" customFormat="1" ht="23.4" customHeight="1" x14ac:dyDescent="0.3">
      <c r="A38" s="38">
        <v>35</v>
      </c>
      <c r="B38" s="30" t="s">
        <v>50</v>
      </c>
      <c r="C38" s="31">
        <v>45454</v>
      </c>
      <c r="D38" s="30" t="s">
        <v>75</v>
      </c>
      <c r="E38" s="32" t="s">
        <v>40</v>
      </c>
      <c r="F38" s="33" t="s">
        <v>93</v>
      </c>
      <c r="G38" s="33" t="s">
        <v>102</v>
      </c>
      <c r="H38" s="33">
        <v>100</v>
      </c>
      <c r="I38" s="28"/>
      <c r="J38" s="41">
        <v>360000</v>
      </c>
      <c r="K38" s="28"/>
      <c r="L38" s="28"/>
      <c r="M38" s="22"/>
      <c r="N38" s="22"/>
      <c r="O38" s="22"/>
      <c r="P38" s="36">
        <v>800</v>
      </c>
      <c r="Q38" s="34">
        <v>45454</v>
      </c>
      <c r="R38" s="23" t="s">
        <v>169</v>
      </c>
      <c r="S38" s="35"/>
    </row>
    <row r="39" spans="1:19" s="25" customFormat="1" ht="23.4" customHeight="1" x14ac:dyDescent="0.3">
      <c r="A39" s="38">
        <v>36</v>
      </c>
      <c r="B39" s="30" t="s">
        <v>50</v>
      </c>
      <c r="C39" s="31">
        <v>45454</v>
      </c>
      <c r="D39" s="30" t="s">
        <v>75</v>
      </c>
      <c r="E39" s="32" t="s">
        <v>40</v>
      </c>
      <c r="F39" s="33" t="s">
        <v>93</v>
      </c>
      <c r="G39" s="33" t="s">
        <v>111</v>
      </c>
      <c r="H39" s="33">
        <v>100</v>
      </c>
      <c r="I39" s="28"/>
      <c r="J39" s="41">
        <v>531428.56999999995</v>
      </c>
      <c r="K39" s="28"/>
      <c r="L39" s="28"/>
      <c r="M39" s="22"/>
      <c r="N39" s="22"/>
      <c r="O39" s="22"/>
      <c r="P39" s="36">
        <v>1000</v>
      </c>
      <c r="Q39" s="34">
        <v>45454</v>
      </c>
      <c r="R39" s="23" t="s">
        <v>169</v>
      </c>
      <c r="S39" s="35"/>
    </row>
    <row r="40" spans="1:19" s="25" customFormat="1" ht="23.4" customHeight="1" x14ac:dyDescent="0.3">
      <c r="A40" s="38">
        <v>37</v>
      </c>
      <c r="B40" s="30" t="s">
        <v>50</v>
      </c>
      <c r="C40" s="31">
        <v>45454</v>
      </c>
      <c r="D40" s="30" t="s">
        <v>75</v>
      </c>
      <c r="E40" s="32" t="s">
        <v>40</v>
      </c>
      <c r="F40" s="33" t="s">
        <v>93</v>
      </c>
      <c r="G40" s="33" t="s">
        <v>112</v>
      </c>
      <c r="H40" s="33">
        <v>100</v>
      </c>
      <c r="I40" s="28"/>
      <c r="J40" s="41">
        <v>531428.56999999995</v>
      </c>
      <c r="K40" s="28"/>
      <c r="L40" s="28"/>
      <c r="M40" s="22"/>
      <c r="N40" s="22"/>
      <c r="O40" s="22"/>
      <c r="P40" s="36">
        <v>1000</v>
      </c>
      <c r="Q40" s="34">
        <v>45454</v>
      </c>
      <c r="R40" s="23" t="s">
        <v>169</v>
      </c>
    </row>
    <row r="41" spans="1:19" s="52" customFormat="1" ht="23.4" customHeight="1" x14ac:dyDescent="0.3">
      <c r="A41" s="44">
        <v>38</v>
      </c>
      <c r="B41" s="45" t="s">
        <v>53</v>
      </c>
      <c r="C41" s="70">
        <v>45454</v>
      </c>
      <c r="D41" s="45" t="s">
        <v>132</v>
      </c>
      <c r="E41" s="47" t="s">
        <v>36</v>
      </c>
      <c r="F41" s="48" t="s">
        <v>94</v>
      </c>
      <c r="G41" s="48" t="s">
        <v>107</v>
      </c>
      <c r="H41" s="48">
        <v>100</v>
      </c>
      <c r="I41" s="49"/>
      <c r="J41" s="50">
        <v>257142.86</v>
      </c>
      <c r="K41" s="49"/>
      <c r="L41" s="49"/>
      <c r="M41" s="71"/>
      <c r="N41" s="71"/>
      <c r="O41" s="71"/>
      <c r="P41" s="72">
        <v>500</v>
      </c>
      <c r="Q41" s="54">
        <v>45454</v>
      </c>
      <c r="R41" s="56" t="s">
        <v>170</v>
      </c>
      <c r="S41" s="52" t="s">
        <v>211</v>
      </c>
    </row>
    <row r="42" spans="1:19" s="52" customFormat="1" ht="23.4" customHeight="1" x14ac:dyDescent="0.3">
      <c r="A42" s="44">
        <v>39</v>
      </c>
      <c r="B42" s="45" t="s">
        <v>53</v>
      </c>
      <c r="C42" s="70">
        <v>45454</v>
      </c>
      <c r="D42" s="45" t="s">
        <v>132</v>
      </c>
      <c r="E42" s="47" t="s">
        <v>36</v>
      </c>
      <c r="F42" s="48" t="s">
        <v>94</v>
      </c>
      <c r="G42" s="48" t="s">
        <v>108</v>
      </c>
      <c r="H42" s="48">
        <v>100</v>
      </c>
      <c r="I42" s="49"/>
      <c r="J42" s="50">
        <v>257142.86</v>
      </c>
      <c r="K42" s="49"/>
      <c r="L42" s="49"/>
      <c r="M42" s="71"/>
      <c r="N42" s="71"/>
      <c r="O42" s="71"/>
      <c r="P42" s="72">
        <v>500</v>
      </c>
      <c r="Q42" s="54">
        <v>45454</v>
      </c>
      <c r="R42" s="56" t="s">
        <v>170</v>
      </c>
      <c r="S42" s="52" t="s">
        <v>211</v>
      </c>
    </row>
    <row r="43" spans="1:19" s="25" customFormat="1" ht="23.4" customHeight="1" x14ac:dyDescent="0.3">
      <c r="A43" s="38">
        <v>40</v>
      </c>
      <c r="B43" s="30" t="s">
        <v>55</v>
      </c>
      <c r="C43" s="31">
        <v>45455</v>
      </c>
      <c r="D43" s="30" t="s">
        <v>76</v>
      </c>
      <c r="E43" s="32" t="s">
        <v>41</v>
      </c>
      <c r="F43" s="33" t="s">
        <v>95</v>
      </c>
      <c r="G43" s="33" t="s">
        <v>107</v>
      </c>
      <c r="H43" s="33">
        <v>200</v>
      </c>
      <c r="I43" s="28"/>
      <c r="J43" s="24">
        <v>514285.72</v>
      </c>
      <c r="K43" s="28"/>
      <c r="L43" s="28"/>
      <c r="M43" s="22"/>
      <c r="N43" s="22"/>
      <c r="O43" s="22"/>
      <c r="P43" s="36">
        <f>500*2</f>
        <v>1000</v>
      </c>
      <c r="Q43" s="34">
        <v>45462</v>
      </c>
      <c r="R43" s="23" t="s">
        <v>171</v>
      </c>
    </row>
    <row r="44" spans="1:19" s="25" customFormat="1" ht="23.4" customHeight="1" x14ac:dyDescent="0.3">
      <c r="A44" s="38">
        <v>41</v>
      </c>
      <c r="B44" s="30" t="s">
        <v>55</v>
      </c>
      <c r="C44" s="31">
        <v>45455</v>
      </c>
      <c r="D44" s="30" t="s">
        <v>76</v>
      </c>
      <c r="E44" s="32" t="s">
        <v>41</v>
      </c>
      <c r="F44" s="33" t="s">
        <v>95</v>
      </c>
      <c r="G44" s="33" t="s">
        <v>108</v>
      </c>
      <c r="H44" s="33">
        <v>500</v>
      </c>
      <c r="I44" s="28"/>
      <c r="J44" s="24">
        <v>1285714.29</v>
      </c>
      <c r="K44" s="28"/>
      <c r="L44" s="28"/>
      <c r="M44" s="28"/>
      <c r="N44" s="28"/>
      <c r="O44" s="28"/>
      <c r="P44" s="36">
        <f>500*2</f>
        <v>1000</v>
      </c>
      <c r="Q44" s="34">
        <v>45462</v>
      </c>
      <c r="R44" s="23" t="s">
        <v>171</v>
      </c>
    </row>
    <row r="45" spans="1:19" s="25" customFormat="1" ht="31.95" customHeight="1" x14ac:dyDescent="0.3">
      <c r="A45" s="38">
        <v>42</v>
      </c>
      <c r="B45" s="30" t="s">
        <v>55</v>
      </c>
      <c r="C45" s="31">
        <v>45455</v>
      </c>
      <c r="D45" s="30" t="s">
        <v>76</v>
      </c>
      <c r="E45" s="32" t="s">
        <v>41</v>
      </c>
      <c r="F45" s="33" t="s">
        <v>95</v>
      </c>
      <c r="G45" s="33" t="s">
        <v>101</v>
      </c>
      <c r="H45" s="33">
        <v>100</v>
      </c>
      <c r="I45" s="28"/>
      <c r="J45" s="21">
        <v>360000</v>
      </c>
      <c r="K45" s="28"/>
      <c r="L45" s="28"/>
      <c r="M45" s="22"/>
      <c r="N45" s="22"/>
      <c r="O45" s="22"/>
      <c r="P45" s="36">
        <v>800</v>
      </c>
      <c r="Q45" s="34">
        <v>45462</v>
      </c>
      <c r="R45" s="23" t="s">
        <v>171</v>
      </c>
      <c r="S45" s="35"/>
    </row>
    <row r="46" spans="1:19" s="25" customFormat="1" ht="31.95" customHeight="1" x14ac:dyDescent="0.3">
      <c r="A46" s="38">
        <v>43</v>
      </c>
      <c r="B46" s="30" t="s">
        <v>55</v>
      </c>
      <c r="C46" s="31">
        <v>45455</v>
      </c>
      <c r="D46" s="30" t="s">
        <v>76</v>
      </c>
      <c r="E46" s="32" t="s">
        <v>41</v>
      </c>
      <c r="F46" s="33" t="s">
        <v>95</v>
      </c>
      <c r="G46" s="33" t="s">
        <v>102</v>
      </c>
      <c r="H46" s="33">
        <v>100</v>
      </c>
      <c r="I46" s="28"/>
      <c r="J46" s="21">
        <v>360000</v>
      </c>
      <c r="K46" s="28"/>
      <c r="L46" s="28"/>
      <c r="M46" s="22"/>
      <c r="N46" s="22"/>
      <c r="O46" s="22"/>
      <c r="P46" s="36">
        <v>800</v>
      </c>
      <c r="Q46" s="34">
        <v>45462</v>
      </c>
      <c r="R46" s="23" t="s">
        <v>171</v>
      </c>
      <c r="S46" s="35"/>
    </row>
    <row r="47" spans="1:19" s="25" customFormat="1" ht="23.4" customHeight="1" x14ac:dyDescent="0.3">
      <c r="A47" s="38">
        <v>44</v>
      </c>
      <c r="B47" s="30" t="s">
        <v>56</v>
      </c>
      <c r="C47" s="31">
        <v>45455</v>
      </c>
      <c r="D47" s="30" t="s">
        <v>77</v>
      </c>
      <c r="E47" s="32" t="s">
        <v>42</v>
      </c>
      <c r="F47" s="33" t="s">
        <v>93</v>
      </c>
      <c r="G47" s="33" t="s">
        <v>99</v>
      </c>
      <c r="H47" s="33">
        <v>1</v>
      </c>
      <c r="I47" s="28"/>
      <c r="J47" s="41">
        <v>18857142.859999999</v>
      </c>
      <c r="K47" s="28"/>
      <c r="L47" s="28"/>
      <c r="M47" s="22"/>
      <c r="N47" s="22"/>
      <c r="O47" s="22"/>
      <c r="P47" s="36">
        <v>49000</v>
      </c>
      <c r="Q47" s="34" t="s">
        <v>172</v>
      </c>
      <c r="R47" s="23" t="s">
        <v>173</v>
      </c>
      <c r="S47" s="35"/>
    </row>
    <row r="48" spans="1:19" s="69" customFormat="1" ht="31.95" customHeight="1" x14ac:dyDescent="0.3">
      <c r="A48" s="57">
        <v>45</v>
      </c>
      <c r="B48" s="58" t="s">
        <v>52</v>
      </c>
      <c r="C48" s="59">
        <v>45455</v>
      </c>
      <c r="D48" s="58" t="s">
        <v>78</v>
      </c>
      <c r="E48" s="60" t="s">
        <v>43</v>
      </c>
      <c r="F48" s="61" t="s">
        <v>94</v>
      </c>
      <c r="G48" s="61" t="s">
        <v>99</v>
      </c>
      <c r="H48" s="61">
        <v>1</v>
      </c>
      <c r="I48" s="62"/>
      <c r="J48" s="63">
        <v>12971428.57</v>
      </c>
      <c r="K48" s="62"/>
      <c r="L48" s="62"/>
      <c r="M48" s="64"/>
      <c r="N48" s="64"/>
      <c r="O48" s="64"/>
      <c r="P48" s="65">
        <v>0</v>
      </c>
      <c r="Q48" s="66" t="s">
        <v>174</v>
      </c>
      <c r="R48" s="78" t="s">
        <v>175</v>
      </c>
      <c r="S48" s="68" t="s">
        <v>212</v>
      </c>
    </row>
    <row r="49" spans="1:19" s="52" customFormat="1" ht="23.4" customHeight="1" x14ac:dyDescent="0.3">
      <c r="A49" s="44">
        <v>46</v>
      </c>
      <c r="B49" s="45" t="s">
        <v>123</v>
      </c>
      <c r="C49" s="70">
        <v>45456</v>
      </c>
      <c r="D49" s="45" t="s">
        <v>134</v>
      </c>
      <c r="E49" s="47" t="s">
        <v>116</v>
      </c>
      <c r="F49" s="48" t="s">
        <v>93</v>
      </c>
      <c r="G49" s="48" t="s">
        <v>133</v>
      </c>
      <c r="H49" s="48">
        <v>1</v>
      </c>
      <c r="I49" s="49"/>
      <c r="J49" s="50">
        <v>9809523.8100000005</v>
      </c>
      <c r="K49" s="49"/>
      <c r="L49" s="49"/>
      <c r="M49" s="71"/>
      <c r="N49" s="71"/>
      <c r="O49" s="71"/>
      <c r="P49" s="72">
        <v>19000</v>
      </c>
      <c r="Q49" s="54" t="s">
        <v>176</v>
      </c>
      <c r="R49" s="56" t="s">
        <v>177</v>
      </c>
      <c r="S49" s="52" t="s">
        <v>211</v>
      </c>
    </row>
    <row r="50" spans="1:19" s="25" customFormat="1" ht="23.4" customHeight="1" x14ac:dyDescent="0.3">
      <c r="A50" s="38">
        <v>47</v>
      </c>
      <c r="B50" s="30" t="s">
        <v>57</v>
      </c>
      <c r="C50" s="31">
        <v>45456</v>
      </c>
      <c r="D50" s="30" t="s">
        <v>79</v>
      </c>
      <c r="E50" s="32" t="s">
        <v>44</v>
      </c>
      <c r="F50" s="33" t="s">
        <v>93</v>
      </c>
      <c r="G50" s="33" t="s">
        <v>99</v>
      </c>
      <c r="H50" s="33">
        <v>1</v>
      </c>
      <c r="I50" s="28"/>
      <c r="J50" s="41">
        <v>19300000</v>
      </c>
      <c r="K50" s="28"/>
      <c r="L50" s="28"/>
      <c r="M50" s="22"/>
      <c r="N50" s="22"/>
      <c r="O50" s="22"/>
      <c r="P50" s="36">
        <v>49000</v>
      </c>
      <c r="Q50" s="34">
        <v>45456</v>
      </c>
      <c r="R50" s="23" t="s">
        <v>178</v>
      </c>
      <c r="S50" s="35"/>
    </row>
    <row r="51" spans="1:19" s="25" customFormat="1" ht="23.4" customHeight="1" x14ac:dyDescent="0.3">
      <c r="A51" s="38">
        <v>48</v>
      </c>
      <c r="B51" s="30" t="s">
        <v>52</v>
      </c>
      <c r="C51" s="31">
        <v>45456</v>
      </c>
      <c r="D51" s="30" t="s">
        <v>80</v>
      </c>
      <c r="E51" s="32" t="s">
        <v>45</v>
      </c>
      <c r="F51" s="33" t="s">
        <v>94</v>
      </c>
      <c r="G51" s="33" t="s">
        <v>110</v>
      </c>
      <c r="H51" s="33">
        <v>1</v>
      </c>
      <c r="I51" s="28"/>
      <c r="J51" s="41">
        <v>6190476.1900000004</v>
      </c>
      <c r="K51" s="28"/>
      <c r="L51" s="28"/>
      <c r="M51" s="22"/>
      <c r="N51" s="22"/>
      <c r="O51" s="22"/>
      <c r="P51" s="36">
        <v>10000</v>
      </c>
      <c r="Q51" s="34">
        <v>45462</v>
      </c>
      <c r="R51" s="23" t="s">
        <v>179</v>
      </c>
      <c r="S51" s="35"/>
    </row>
    <row r="52" spans="1:19" s="25" customFormat="1" ht="23.4" customHeight="1" x14ac:dyDescent="0.3">
      <c r="A52" s="38">
        <v>49</v>
      </c>
      <c r="B52" s="30" t="s">
        <v>50</v>
      </c>
      <c r="C52" s="31">
        <v>45457</v>
      </c>
      <c r="D52" s="30" t="s">
        <v>81</v>
      </c>
      <c r="E52" s="32" t="s">
        <v>40</v>
      </c>
      <c r="F52" s="33" t="s">
        <v>93</v>
      </c>
      <c r="G52" s="33" t="s">
        <v>101</v>
      </c>
      <c r="H52" s="33">
        <v>100</v>
      </c>
      <c r="I52" s="28"/>
      <c r="J52" s="41">
        <v>360000</v>
      </c>
      <c r="K52" s="28"/>
      <c r="L52" s="28"/>
      <c r="M52" s="22"/>
      <c r="N52" s="22"/>
      <c r="O52" s="22"/>
      <c r="P52" s="36">
        <v>800</v>
      </c>
      <c r="Q52" s="34">
        <v>45456</v>
      </c>
      <c r="R52" s="23" t="s">
        <v>180</v>
      </c>
      <c r="S52" s="35"/>
    </row>
    <row r="53" spans="1:19" s="25" customFormat="1" ht="23.4" customHeight="1" x14ac:dyDescent="0.3">
      <c r="A53" s="38">
        <v>50</v>
      </c>
      <c r="B53" s="30" t="s">
        <v>50</v>
      </c>
      <c r="C53" s="31">
        <v>45457</v>
      </c>
      <c r="D53" s="30" t="s">
        <v>81</v>
      </c>
      <c r="E53" s="32" t="s">
        <v>40</v>
      </c>
      <c r="F53" s="33" t="s">
        <v>93</v>
      </c>
      <c r="G53" s="33" t="s">
        <v>102</v>
      </c>
      <c r="H53" s="33">
        <v>100</v>
      </c>
      <c r="I53" s="28"/>
      <c r="J53" s="41">
        <v>360000</v>
      </c>
      <c r="K53" s="28"/>
      <c r="L53" s="28"/>
      <c r="M53" s="22"/>
      <c r="N53" s="22"/>
      <c r="O53" s="22"/>
      <c r="P53" s="36">
        <v>800</v>
      </c>
      <c r="Q53" s="34">
        <v>45456</v>
      </c>
      <c r="R53" s="23" t="s">
        <v>180</v>
      </c>
      <c r="S53" s="35"/>
    </row>
    <row r="54" spans="1:19" s="25" customFormat="1" ht="23.4" customHeight="1" x14ac:dyDescent="0.3">
      <c r="A54" s="38">
        <v>51</v>
      </c>
      <c r="B54" s="30" t="s">
        <v>52</v>
      </c>
      <c r="C54" s="31">
        <v>45458</v>
      </c>
      <c r="D54" s="30" t="s">
        <v>82</v>
      </c>
      <c r="E54" s="32" t="s">
        <v>37</v>
      </c>
      <c r="F54" s="33" t="s">
        <v>94</v>
      </c>
      <c r="G54" s="33" t="s">
        <v>107</v>
      </c>
      <c r="H54" s="33">
        <v>100</v>
      </c>
      <c r="I54" s="28"/>
      <c r="J54" s="41">
        <v>287780.95</v>
      </c>
      <c r="K54" s="28"/>
      <c r="L54" s="28"/>
      <c r="M54" s="22"/>
      <c r="N54" s="22"/>
      <c r="O54" s="22"/>
      <c r="P54" s="36">
        <v>500</v>
      </c>
      <c r="Q54" s="34">
        <v>45460</v>
      </c>
      <c r="R54" s="23" t="s">
        <v>181</v>
      </c>
      <c r="S54" s="35"/>
    </row>
    <row r="55" spans="1:19" s="25" customFormat="1" ht="23.4" customHeight="1" x14ac:dyDescent="0.3">
      <c r="A55" s="38">
        <v>52</v>
      </c>
      <c r="B55" s="30" t="s">
        <v>52</v>
      </c>
      <c r="C55" s="31">
        <v>45458</v>
      </c>
      <c r="D55" s="30" t="s">
        <v>82</v>
      </c>
      <c r="E55" s="32" t="s">
        <v>37</v>
      </c>
      <c r="F55" s="33" t="s">
        <v>94</v>
      </c>
      <c r="G55" s="33" t="s">
        <v>108</v>
      </c>
      <c r="H55" s="33">
        <v>100</v>
      </c>
      <c r="I55" s="28"/>
      <c r="J55" s="41">
        <v>287780.95</v>
      </c>
      <c r="K55" s="28"/>
      <c r="L55" s="28"/>
      <c r="M55" s="22"/>
      <c r="N55" s="22"/>
      <c r="O55" s="22"/>
      <c r="P55" s="36">
        <v>500</v>
      </c>
      <c r="Q55" s="34">
        <v>45460</v>
      </c>
      <c r="R55" s="23" t="s">
        <v>181</v>
      </c>
      <c r="S55" s="35"/>
    </row>
    <row r="56" spans="1:19" s="52" customFormat="1" ht="23.4" customHeight="1" x14ac:dyDescent="0.3">
      <c r="A56" s="44">
        <v>53</v>
      </c>
      <c r="B56" s="45" t="s">
        <v>136</v>
      </c>
      <c r="C56" s="70">
        <v>45460</v>
      </c>
      <c r="D56" s="45" t="s">
        <v>137</v>
      </c>
      <c r="E56" s="47" t="s">
        <v>117</v>
      </c>
      <c r="F56" s="48" t="s">
        <v>93</v>
      </c>
      <c r="G56" s="48" t="s">
        <v>135</v>
      </c>
      <c r="H56" s="48">
        <v>1</v>
      </c>
      <c r="I56" s="49"/>
      <c r="J56" s="50">
        <v>10952380.949999999</v>
      </c>
      <c r="K56" s="49"/>
      <c r="L56" s="49"/>
      <c r="M56" s="71"/>
      <c r="N56" s="71"/>
      <c r="O56" s="71"/>
      <c r="P56" s="72">
        <v>13000</v>
      </c>
      <c r="Q56" s="54">
        <v>45463</v>
      </c>
      <c r="R56" s="56" t="s">
        <v>182</v>
      </c>
      <c r="S56" s="52" t="s">
        <v>211</v>
      </c>
    </row>
    <row r="57" spans="1:19" s="25" customFormat="1" ht="23.4" customHeight="1" x14ac:dyDescent="0.3">
      <c r="A57" s="38">
        <v>54</v>
      </c>
      <c r="B57" s="30" t="s">
        <v>58</v>
      </c>
      <c r="C57" s="31">
        <v>45460</v>
      </c>
      <c r="D57" s="30" t="s">
        <v>83</v>
      </c>
      <c r="E57" s="79" t="s">
        <v>46</v>
      </c>
      <c r="F57" s="33" t="s">
        <v>95</v>
      </c>
      <c r="G57" s="33" t="s">
        <v>99</v>
      </c>
      <c r="H57" s="33">
        <v>1</v>
      </c>
      <c r="I57" s="28"/>
      <c r="J57" s="41">
        <v>35047619.049999997</v>
      </c>
      <c r="K57" s="28"/>
      <c r="L57" s="28"/>
      <c r="M57" s="22"/>
      <c r="N57" s="22"/>
      <c r="O57" s="22"/>
      <c r="P57" s="36">
        <v>84000</v>
      </c>
      <c r="Q57" s="34" t="s">
        <v>183</v>
      </c>
      <c r="R57" s="23" t="s">
        <v>184</v>
      </c>
      <c r="S57" s="35"/>
    </row>
    <row r="58" spans="1:19" s="52" customFormat="1" ht="23.4" customHeight="1" x14ac:dyDescent="0.3">
      <c r="A58" s="44">
        <v>55</v>
      </c>
      <c r="B58" s="45" t="s">
        <v>53</v>
      </c>
      <c r="C58" s="70">
        <v>45462</v>
      </c>
      <c r="D58" s="45" t="s">
        <v>138</v>
      </c>
      <c r="E58" s="74" t="s">
        <v>118</v>
      </c>
      <c r="F58" s="48" t="s">
        <v>94</v>
      </c>
      <c r="G58" s="48" t="s">
        <v>101</v>
      </c>
      <c r="H58" s="48">
        <v>100</v>
      </c>
      <c r="I58" s="49"/>
      <c r="J58" s="50">
        <v>368571.43</v>
      </c>
      <c r="K58" s="49"/>
      <c r="L58" s="49"/>
      <c r="M58" s="71"/>
      <c r="N58" s="71"/>
      <c r="O58" s="71"/>
      <c r="P58" s="72">
        <v>800</v>
      </c>
      <c r="Q58" s="54">
        <v>45462</v>
      </c>
      <c r="R58" s="56" t="s">
        <v>185</v>
      </c>
      <c r="S58" s="52" t="s">
        <v>211</v>
      </c>
    </row>
    <row r="59" spans="1:19" s="52" customFormat="1" ht="23.4" customHeight="1" x14ac:dyDescent="0.3">
      <c r="A59" s="44">
        <v>56</v>
      </c>
      <c r="B59" s="45" t="s">
        <v>53</v>
      </c>
      <c r="C59" s="70">
        <v>45462</v>
      </c>
      <c r="D59" s="45" t="s">
        <v>138</v>
      </c>
      <c r="E59" s="74" t="s">
        <v>118</v>
      </c>
      <c r="F59" s="48" t="s">
        <v>94</v>
      </c>
      <c r="G59" s="48" t="s">
        <v>102</v>
      </c>
      <c r="H59" s="48">
        <v>100</v>
      </c>
      <c r="I59" s="49"/>
      <c r="J59" s="50">
        <v>368571.43</v>
      </c>
      <c r="K59" s="49"/>
      <c r="L59" s="49"/>
      <c r="M59" s="71"/>
      <c r="N59" s="71"/>
      <c r="O59" s="71"/>
      <c r="P59" s="72">
        <v>800</v>
      </c>
      <c r="Q59" s="54">
        <v>45462</v>
      </c>
      <c r="R59" s="56" t="s">
        <v>185</v>
      </c>
      <c r="S59" s="52" t="s">
        <v>211</v>
      </c>
    </row>
    <row r="60" spans="1:19" s="25" customFormat="1" ht="23.4" customHeight="1" x14ac:dyDescent="0.3">
      <c r="A60" s="38">
        <v>57</v>
      </c>
      <c r="B60" s="30" t="s">
        <v>51</v>
      </c>
      <c r="C60" s="31">
        <v>45463</v>
      </c>
      <c r="D60" s="30" t="s">
        <v>84</v>
      </c>
      <c r="E60" s="79" t="s">
        <v>32</v>
      </c>
      <c r="F60" s="33" t="s">
        <v>94</v>
      </c>
      <c r="G60" s="33" t="s">
        <v>106</v>
      </c>
      <c r="H60" s="33">
        <v>2</v>
      </c>
      <c r="I60" s="28"/>
      <c r="J60" s="41">
        <v>13142857.140000001</v>
      </c>
      <c r="K60" s="28"/>
      <c r="L60" s="28"/>
      <c r="M60" s="22"/>
      <c r="N60" s="22"/>
      <c r="O60" s="22"/>
      <c r="P60" s="36">
        <f>10000*2</f>
        <v>20000</v>
      </c>
      <c r="Q60" s="34">
        <v>45464</v>
      </c>
      <c r="R60" s="23" t="s">
        <v>186</v>
      </c>
      <c r="S60" s="35"/>
    </row>
    <row r="61" spans="1:19" s="25" customFormat="1" ht="23.4" customHeight="1" x14ac:dyDescent="0.3">
      <c r="A61" s="38">
        <v>58</v>
      </c>
      <c r="B61" s="30" t="s">
        <v>51</v>
      </c>
      <c r="C61" s="31">
        <v>45464</v>
      </c>
      <c r="D61" s="30" t="s">
        <v>85</v>
      </c>
      <c r="E61" s="32" t="s">
        <v>30</v>
      </c>
      <c r="F61" s="33" t="s">
        <v>94</v>
      </c>
      <c r="G61" s="33" t="s">
        <v>98</v>
      </c>
      <c r="H61" s="33">
        <v>2</v>
      </c>
      <c r="I61" s="28"/>
      <c r="J61" s="41">
        <v>952380.95</v>
      </c>
      <c r="K61" s="28"/>
      <c r="L61" s="28"/>
      <c r="M61" s="22"/>
      <c r="N61" s="22"/>
      <c r="O61" s="22"/>
      <c r="P61" s="36">
        <f>1200*2</f>
        <v>2400</v>
      </c>
      <c r="Q61" s="34">
        <v>45441</v>
      </c>
      <c r="R61" s="23" t="s">
        <v>187</v>
      </c>
      <c r="S61" s="35"/>
    </row>
    <row r="62" spans="1:19" s="52" customFormat="1" ht="23.4" customHeight="1" x14ac:dyDescent="0.3">
      <c r="A62" s="44">
        <v>59</v>
      </c>
      <c r="B62" s="45" t="s">
        <v>123</v>
      </c>
      <c r="C62" s="70">
        <v>45464</v>
      </c>
      <c r="D62" s="45" t="s">
        <v>141</v>
      </c>
      <c r="E62" s="47" t="s">
        <v>119</v>
      </c>
      <c r="F62" s="48" t="s">
        <v>93</v>
      </c>
      <c r="G62" s="48" t="s">
        <v>139</v>
      </c>
      <c r="H62" s="48">
        <v>1</v>
      </c>
      <c r="I62" s="49"/>
      <c r="J62" s="50">
        <v>3771428.57</v>
      </c>
      <c r="K62" s="49"/>
      <c r="L62" s="49"/>
      <c r="M62" s="71"/>
      <c r="N62" s="71"/>
      <c r="O62" s="71"/>
      <c r="P62" s="72">
        <v>800</v>
      </c>
      <c r="Q62" s="54">
        <v>45468</v>
      </c>
      <c r="R62" s="56" t="s">
        <v>188</v>
      </c>
      <c r="S62" s="52" t="s">
        <v>211</v>
      </c>
    </row>
    <row r="63" spans="1:19" s="52" customFormat="1" ht="23.4" customHeight="1" x14ac:dyDescent="0.3">
      <c r="A63" s="44">
        <v>60</v>
      </c>
      <c r="B63" s="45" t="s">
        <v>123</v>
      </c>
      <c r="C63" s="70">
        <v>45464</v>
      </c>
      <c r="D63" s="45" t="s">
        <v>141</v>
      </c>
      <c r="E63" s="47" t="s">
        <v>119</v>
      </c>
      <c r="F63" s="48" t="s">
        <v>93</v>
      </c>
      <c r="G63" s="48" t="s">
        <v>140</v>
      </c>
      <c r="H63" s="48">
        <v>1</v>
      </c>
      <c r="I63" s="49"/>
      <c r="J63" s="50">
        <v>3771428.57</v>
      </c>
      <c r="K63" s="49"/>
      <c r="L63" s="49"/>
      <c r="M63" s="71"/>
      <c r="N63" s="71"/>
      <c r="O63" s="71"/>
      <c r="P63" s="72">
        <v>800</v>
      </c>
      <c r="Q63" s="54">
        <v>45468</v>
      </c>
      <c r="R63" s="56" t="s">
        <v>188</v>
      </c>
      <c r="S63" s="52" t="s">
        <v>211</v>
      </c>
    </row>
    <row r="64" spans="1:19" s="25" customFormat="1" ht="23.4" customHeight="1" x14ac:dyDescent="0.3">
      <c r="A64" s="38">
        <v>61</v>
      </c>
      <c r="B64" s="30" t="s">
        <v>52</v>
      </c>
      <c r="C64" s="31">
        <v>45464</v>
      </c>
      <c r="D64" s="30" t="s">
        <v>86</v>
      </c>
      <c r="E64" s="32" t="s">
        <v>47</v>
      </c>
      <c r="F64" s="33" t="s">
        <v>94</v>
      </c>
      <c r="G64" s="33" t="s">
        <v>101</v>
      </c>
      <c r="H64" s="33">
        <v>500</v>
      </c>
      <c r="I64" s="28"/>
      <c r="J64" s="41">
        <v>1842857.14</v>
      </c>
      <c r="K64" s="28"/>
      <c r="L64" s="28"/>
      <c r="M64" s="22"/>
      <c r="N64" s="22"/>
      <c r="O64" s="22"/>
      <c r="P64" s="36">
        <f>800*5</f>
        <v>4000</v>
      </c>
      <c r="Q64" s="34">
        <v>45477</v>
      </c>
      <c r="R64" s="23" t="s">
        <v>189</v>
      </c>
      <c r="S64" s="35"/>
    </row>
    <row r="65" spans="1:19" s="25" customFormat="1" ht="23.4" customHeight="1" x14ac:dyDescent="0.3">
      <c r="A65" s="38">
        <v>62</v>
      </c>
      <c r="B65" s="30" t="s">
        <v>52</v>
      </c>
      <c r="C65" s="31">
        <v>45464</v>
      </c>
      <c r="D65" s="30" t="s">
        <v>86</v>
      </c>
      <c r="E65" s="32" t="s">
        <v>47</v>
      </c>
      <c r="F65" s="33" t="s">
        <v>94</v>
      </c>
      <c r="G65" s="33" t="s">
        <v>102</v>
      </c>
      <c r="H65" s="33">
        <v>500</v>
      </c>
      <c r="I65" s="28"/>
      <c r="J65" s="41">
        <v>1842857.14</v>
      </c>
      <c r="K65" s="28"/>
      <c r="L65" s="28"/>
      <c r="M65" s="22"/>
      <c r="N65" s="22"/>
      <c r="O65" s="22"/>
      <c r="P65" s="36">
        <f>800*5</f>
        <v>4000</v>
      </c>
      <c r="Q65" s="34">
        <v>45477</v>
      </c>
      <c r="R65" s="23" t="s">
        <v>189</v>
      </c>
      <c r="S65" s="35"/>
    </row>
    <row r="66" spans="1:19" s="25" customFormat="1" ht="23.4" customHeight="1" x14ac:dyDescent="0.3">
      <c r="A66" s="38">
        <v>63</v>
      </c>
      <c r="B66" s="30" t="s">
        <v>55</v>
      </c>
      <c r="C66" s="31">
        <v>45467</v>
      </c>
      <c r="D66" s="30" t="s">
        <v>87</v>
      </c>
      <c r="E66" s="32" t="s">
        <v>41</v>
      </c>
      <c r="F66" s="33" t="s">
        <v>95</v>
      </c>
      <c r="G66" s="33" t="s">
        <v>107</v>
      </c>
      <c r="H66" s="33">
        <v>600</v>
      </c>
      <c r="I66" s="28"/>
      <c r="J66" s="24">
        <v>1645714.29</v>
      </c>
      <c r="K66" s="28"/>
      <c r="L66" s="28"/>
      <c r="M66" s="22"/>
      <c r="N66" s="22"/>
      <c r="O66" s="22"/>
      <c r="P66" s="36">
        <f>500*6</f>
        <v>3000</v>
      </c>
      <c r="Q66" s="34">
        <v>45469</v>
      </c>
      <c r="R66" s="23" t="s">
        <v>192</v>
      </c>
      <c r="S66" s="35"/>
    </row>
    <row r="67" spans="1:19" s="25" customFormat="1" ht="23.4" customHeight="1" x14ac:dyDescent="0.3">
      <c r="A67" s="38">
        <v>64</v>
      </c>
      <c r="B67" s="30" t="s">
        <v>55</v>
      </c>
      <c r="C67" s="31">
        <v>45467</v>
      </c>
      <c r="D67" s="30" t="s">
        <v>87</v>
      </c>
      <c r="E67" s="32" t="s">
        <v>41</v>
      </c>
      <c r="F67" s="33" t="s">
        <v>95</v>
      </c>
      <c r="G67" s="33" t="s">
        <v>108</v>
      </c>
      <c r="H67" s="33">
        <v>600</v>
      </c>
      <c r="I67" s="28"/>
      <c r="J67" s="24">
        <v>1645714.29</v>
      </c>
      <c r="K67" s="28"/>
      <c r="L67" s="28"/>
      <c r="M67" s="22"/>
      <c r="N67" s="22"/>
      <c r="O67" s="22"/>
      <c r="P67" s="36">
        <f>500*6</f>
        <v>3000</v>
      </c>
      <c r="Q67" s="34">
        <v>45469</v>
      </c>
      <c r="R67" s="23" t="s">
        <v>192</v>
      </c>
      <c r="S67" s="35"/>
    </row>
    <row r="68" spans="1:19" s="25" customFormat="1" ht="23.4" customHeight="1" x14ac:dyDescent="0.3">
      <c r="A68" s="38">
        <v>65</v>
      </c>
      <c r="B68" s="30" t="s">
        <v>55</v>
      </c>
      <c r="C68" s="31">
        <v>45467</v>
      </c>
      <c r="D68" s="30" t="s">
        <v>87</v>
      </c>
      <c r="E68" s="32" t="s">
        <v>41</v>
      </c>
      <c r="F68" s="33" t="s">
        <v>95</v>
      </c>
      <c r="G68" s="33" t="s">
        <v>101</v>
      </c>
      <c r="H68" s="33">
        <v>600</v>
      </c>
      <c r="I68" s="28"/>
      <c r="J68" s="24">
        <v>2211428.5699999998</v>
      </c>
      <c r="K68" s="28"/>
      <c r="L68" s="28"/>
      <c r="M68" s="22"/>
      <c r="N68" s="22"/>
      <c r="O68" s="22"/>
      <c r="P68" s="36">
        <f>800*6</f>
        <v>4800</v>
      </c>
      <c r="Q68" s="34">
        <v>45469</v>
      </c>
      <c r="R68" s="23" t="s">
        <v>192</v>
      </c>
      <c r="S68" s="35"/>
    </row>
    <row r="69" spans="1:19" s="25" customFormat="1" ht="23.4" customHeight="1" x14ac:dyDescent="0.3">
      <c r="A69" s="38">
        <v>66</v>
      </c>
      <c r="B69" s="30" t="s">
        <v>55</v>
      </c>
      <c r="C69" s="31">
        <v>45467</v>
      </c>
      <c r="D69" s="30" t="s">
        <v>87</v>
      </c>
      <c r="E69" s="32" t="s">
        <v>41</v>
      </c>
      <c r="F69" s="33" t="s">
        <v>95</v>
      </c>
      <c r="G69" s="33" t="s">
        <v>102</v>
      </c>
      <c r="H69" s="33">
        <v>600</v>
      </c>
      <c r="I69" s="28"/>
      <c r="J69" s="24">
        <v>2211428.5699999998</v>
      </c>
      <c r="K69" s="28"/>
      <c r="L69" s="28"/>
      <c r="M69" s="22"/>
      <c r="N69" s="22"/>
      <c r="O69" s="22"/>
      <c r="P69" s="36">
        <f>800*6</f>
        <v>4800</v>
      </c>
      <c r="Q69" s="34">
        <v>45469</v>
      </c>
      <c r="R69" s="23" t="s">
        <v>192</v>
      </c>
      <c r="S69" s="35"/>
    </row>
    <row r="70" spans="1:19" s="25" customFormat="1" ht="23.4" customHeight="1" x14ac:dyDescent="0.3">
      <c r="A70" s="38">
        <v>67</v>
      </c>
      <c r="B70" s="30" t="s">
        <v>52</v>
      </c>
      <c r="C70" s="31">
        <v>45467</v>
      </c>
      <c r="D70" s="30" t="s">
        <v>88</v>
      </c>
      <c r="E70" s="79" t="s">
        <v>48</v>
      </c>
      <c r="F70" s="33" t="s">
        <v>94</v>
      </c>
      <c r="G70" s="33" t="s">
        <v>100</v>
      </c>
      <c r="H70" s="33">
        <v>1</v>
      </c>
      <c r="I70" s="28"/>
      <c r="J70" s="41">
        <v>2076190.48</v>
      </c>
      <c r="K70" s="28"/>
      <c r="L70" s="28"/>
      <c r="M70" s="22"/>
      <c r="N70" s="22"/>
      <c r="O70" s="22"/>
      <c r="P70" s="36">
        <v>4000</v>
      </c>
      <c r="Q70" s="34">
        <v>45468</v>
      </c>
      <c r="R70" s="23" t="s">
        <v>193</v>
      </c>
      <c r="S70" s="35"/>
    </row>
    <row r="71" spans="1:19" s="25" customFormat="1" ht="23.4" customHeight="1" x14ac:dyDescent="0.3">
      <c r="A71" s="38">
        <v>68</v>
      </c>
      <c r="B71" s="30" t="s">
        <v>52</v>
      </c>
      <c r="C71" s="31">
        <v>45468</v>
      </c>
      <c r="D71" s="30" t="s">
        <v>89</v>
      </c>
      <c r="E71" s="32" t="s">
        <v>47</v>
      </c>
      <c r="F71" s="33" t="s">
        <v>94</v>
      </c>
      <c r="G71" s="33" t="s">
        <v>107</v>
      </c>
      <c r="H71" s="33">
        <v>500</v>
      </c>
      <c r="I71" s="28"/>
      <c r="J71" s="41">
        <v>1410000</v>
      </c>
      <c r="K71" s="28"/>
      <c r="L71" s="28"/>
      <c r="M71" s="22"/>
      <c r="N71" s="22"/>
      <c r="O71" s="22"/>
      <c r="P71" s="36">
        <f>500*5</f>
        <v>2500</v>
      </c>
      <c r="Q71" s="34">
        <v>45477</v>
      </c>
      <c r="R71" s="23" t="s">
        <v>189</v>
      </c>
      <c r="S71" s="35"/>
    </row>
    <row r="72" spans="1:19" s="25" customFormat="1" ht="23.4" customHeight="1" x14ac:dyDescent="0.3">
      <c r="A72" s="38">
        <v>69</v>
      </c>
      <c r="B72" s="30" t="s">
        <v>52</v>
      </c>
      <c r="C72" s="31">
        <v>45468</v>
      </c>
      <c r="D72" s="30" t="s">
        <v>89</v>
      </c>
      <c r="E72" s="32" t="s">
        <v>47</v>
      </c>
      <c r="F72" s="33" t="s">
        <v>94</v>
      </c>
      <c r="G72" s="33" t="s">
        <v>108</v>
      </c>
      <c r="H72" s="33">
        <v>500</v>
      </c>
      <c r="I72" s="28"/>
      <c r="J72" s="41">
        <v>1410000</v>
      </c>
      <c r="K72" s="28"/>
      <c r="L72" s="28"/>
      <c r="M72" s="22"/>
      <c r="N72" s="22"/>
      <c r="O72" s="22"/>
      <c r="P72" s="36">
        <f>500*5</f>
        <v>2500</v>
      </c>
      <c r="Q72" s="34">
        <v>45477</v>
      </c>
      <c r="R72" s="23" t="s">
        <v>189</v>
      </c>
      <c r="S72" s="35"/>
    </row>
    <row r="73" spans="1:19" s="52" customFormat="1" ht="23.4" customHeight="1" x14ac:dyDescent="0.3">
      <c r="A73" s="44">
        <v>70</v>
      </c>
      <c r="B73" s="45" t="s">
        <v>123</v>
      </c>
      <c r="C73" s="75">
        <v>45469</v>
      </c>
      <c r="D73" s="76" t="s">
        <v>142</v>
      </c>
      <c r="E73" s="47" t="s">
        <v>120</v>
      </c>
      <c r="F73" s="48" t="s">
        <v>93</v>
      </c>
      <c r="G73" s="48" t="s">
        <v>109</v>
      </c>
      <c r="H73" s="48">
        <v>2</v>
      </c>
      <c r="I73" s="49"/>
      <c r="J73" s="77">
        <v>13714285.710000001</v>
      </c>
      <c r="K73" s="49"/>
      <c r="L73" s="49"/>
      <c r="M73" s="71"/>
      <c r="N73" s="71"/>
      <c r="O73" s="71"/>
      <c r="P73" s="72">
        <f>10000*2</f>
        <v>20000</v>
      </c>
      <c r="Q73" s="54" t="s">
        <v>190</v>
      </c>
      <c r="R73" s="56" t="s">
        <v>191</v>
      </c>
      <c r="S73" s="52" t="s">
        <v>211</v>
      </c>
    </row>
    <row r="74" spans="1:19" s="25" customFormat="1" ht="23.4" customHeight="1" x14ac:dyDescent="0.3">
      <c r="A74" s="38">
        <v>71</v>
      </c>
      <c r="B74" s="30" t="s">
        <v>51</v>
      </c>
      <c r="C74" s="31">
        <v>45470</v>
      </c>
      <c r="D74" s="30" t="s">
        <v>90</v>
      </c>
      <c r="E74" s="32" t="s">
        <v>30</v>
      </c>
      <c r="F74" s="33" t="s">
        <v>94</v>
      </c>
      <c r="G74" s="33" t="s">
        <v>98</v>
      </c>
      <c r="H74" s="33">
        <v>12</v>
      </c>
      <c r="I74" s="28"/>
      <c r="J74" s="41">
        <v>6285714.29</v>
      </c>
      <c r="K74" s="28"/>
      <c r="L74" s="28"/>
      <c r="M74" s="22"/>
      <c r="N74" s="22"/>
      <c r="O74" s="22"/>
      <c r="P74" s="36">
        <f>1200*12</f>
        <v>14400</v>
      </c>
      <c r="Q74" s="34">
        <v>45470</v>
      </c>
      <c r="R74" s="23" t="s">
        <v>194</v>
      </c>
      <c r="S74" s="35"/>
    </row>
    <row r="75" spans="1:19" s="25" customFormat="1" ht="23.4" customHeight="1" x14ac:dyDescent="0.3">
      <c r="A75" s="38">
        <v>72</v>
      </c>
      <c r="B75" s="30" t="s">
        <v>59</v>
      </c>
      <c r="C75" s="31">
        <v>45471</v>
      </c>
      <c r="D75" s="30" t="s">
        <v>91</v>
      </c>
      <c r="E75" s="32" t="s">
        <v>49</v>
      </c>
      <c r="F75" s="33" t="s">
        <v>93</v>
      </c>
      <c r="G75" s="33" t="s">
        <v>110</v>
      </c>
      <c r="H75" s="33">
        <v>1</v>
      </c>
      <c r="I75" s="28"/>
      <c r="J75" s="41">
        <v>6857142.8600000003</v>
      </c>
      <c r="K75" s="28"/>
      <c r="L75" s="28"/>
      <c r="M75" s="22"/>
      <c r="N75" s="22"/>
      <c r="O75" s="22"/>
      <c r="P75" s="36">
        <v>10000</v>
      </c>
      <c r="Q75" s="34">
        <v>45474</v>
      </c>
      <c r="R75" s="23" t="s">
        <v>195</v>
      </c>
      <c r="S75" s="35"/>
    </row>
    <row r="76" spans="1:19" s="25" customFormat="1" ht="23.4" customHeight="1" x14ac:dyDescent="0.3">
      <c r="A76" s="38">
        <v>73</v>
      </c>
      <c r="B76" s="30" t="s">
        <v>52</v>
      </c>
      <c r="C76" s="31">
        <v>45472</v>
      </c>
      <c r="D76" s="30" t="s">
        <v>92</v>
      </c>
      <c r="E76" s="32" t="s">
        <v>47</v>
      </c>
      <c r="F76" s="33" t="s">
        <v>94</v>
      </c>
      <c r="G76" s="33" t="s">
        <v>101</v>
      </c>
      <c r="H76" s="33">
        <v>500</v>
      </c>
      <c r="I76" s="28"/>
      <c r="J76" s="41">
        <v>1881428.57</v>
      </c>
      <c r="K76" s="28"/>
      <c r="L76" s="28"/>
      <c r="M76" s="22"/>
      <c r="N76" s="22"/>
      <c r="O76" s="22"/>
      <c r="P76" s="36">
        <f>800*5</f>
        <v>4000</v>
      </c>
      <c r="Q76" s="34">
        <v>45489</v>
      </c>
      <c r="R76" s="23" t="s">
        <v>196</v>
      </c>
      <c r="S76" s="35"/>
    </row>
    <row r="77" spans="1:19" s="25" customFormat="1" ht="23.4" customHeight="1" x14ac:dyDescent="0.3">
      <c r="A77" s="38">
        <v>74</v>
      </c>
      <c r="B77" s="30" t="s">
        <v>52</v>
      </c>
      <c r="C77" s="31">
        <v>45472</v>
      </c>
      <c r="D77" s="30" t="s">
        <v>92</v>
      </c>
      <c r="E77" s="32" t="s">
        <v>47</v>
      </c>
      <c r="F77" s="33" t="s">
        <v>94</v>
      </c>
      <c r="G77" s="33" t="s">
        <v>102</v>
      </c>
      <c r="H77" s="33">
        <v>500</v>
      </c>
      <c r="I77" s="28"/>
      <c r="J77" s="41">
        <v>1881428.57</v>
      </c>
      <c r="K77" s="28"/>
      <c r="L77" s="28"/>
      <c r="M77" s="22"/>
      <c r="N77" s="22"/>
      <c r="O77" s="22"/>
      <c r="P77" s="36">
        <f>800*5</f>
        <v>4000</v>
      </c>
      <c r="Q77" s="34">
        <v>45489</v>
      </c>
      <c r="R77" s="23" t="s">
        <v>196</v>
      </c>
      <c r="S77" s="35"/>
    </row>
    <row r="78" spans="1:19" s="25" customFormat="1" ht="23.4" customHeight="1" x14ac:dyDescent="0.3">
      <c r="A78" s="38">
        <v>75</v>
      </c>
      <c r="B78" s="30" t="s">
        <v>197</v>
      </c>
      <c r="C78" s="31">
        <v>45442</v>
      </c>
      <c r="D78" s="30" t="s">
        <v>198</v>
      </c>
      <c r="E78" s="32" t="s">
        <v>199</v>
      </c>
      <c r="F78" s="33" t="s">
        <v>200</v>
      </c>
      <c r="G78" s="33" t="s">
        <v>99</v>
      </c>
      <c r="H78" s="33">
        <v>1</v>
      </c>
      <c r="I78" s="28"/>
      <c r="J78" s="21">
        <v>20700300</v>
      </c>
      <c r="K78" s="28"/>
      <c r="L78" s="28">
        <f>269.566558540821*4355</f>
        <v>1173962.3624452755</v>
      </c>
      <c r="M78" s="22"/>
      <c r="N78" s="22">
        <f>J78-L78</f>
        <v>19526337.637554724</v>
      </c>
      <c r="O78" s="22"/>
      <c r="P78" s="22">
        <f>N78*0.4%</f>
        <v>78105.350550218893</v>
      </c>
      <c r="Q78" s="40" t="s">
        <v>201</v>
      </c>
      <c r="R78" s="39" t="s">
        <v>202</v>
      </c>
      <c r="S78" s="35"/>
    </row>
    <row r="79" spans="1:19" s="25" customFormat="1" ht="23.4" customHeight="1" x14ac:dyDescent="0.3">
      <c r="A79" s="38"/>
      <c r="B79" s="30"/>
      <c r="C79" s="31"/>
      <c r="D79" s="30"/>
      <c r="E79" s="32"/>
      <c r="F79" s="33"/>
      <c r="G79" s="33"/>
      <c r="H79" s="33"/>
      <c r="I79" s="28"/>
      <c r="J79" s="21"/>
      <c r="K79" s="28"/>
      <c r="L79" s="28"/>
      <c r="M79" s="22"/>
      <c r="N79" s="22"/>
      <c r="O79" s="22"/>
      <c r="P79" s="36"/>
      <c r="Q79" s="34"/>
      <c r="R79" s="23"/>
      <c r="S79" s="35"/>
    </row>
    <row r="80" spans="1:19" s="25" customFormat="1" ht="23.4" customHeight="1" x14ac:dyDescent="0.3">
      <c r="A80" s="38"/>
      <c r="B80" s="30"/>
      <c r="C80" s="31"/>
      <c r="D80" s="30"/>
      <c r="E80" s="32"/>
      <c r="F80" s="33"/>
      <c r="G80" s="33"/>
      <c r="H80" s="33"/>
      <c r="I80" s="28"/>
      <c r="J80" s="21"/>
      <c r="K80" s="28"/>
      <c r="L80" s="28"/>
      <c r="M80" s="22"/>
      <c r="N80" s="22"/>
      <c r="O80" s="22"/>
      <c r="P80" s="36"/>
      <c r="Q80" s="34"/>
      <c r="R80" s="23"/>
      <c r="S80" s="35"/>
    </row>
    <row r="81" spans="1:19" s="9" customFormat="1" ht="48" customHeight="1" x14ac:dyDescent="0.3">
      <c r="A81" s="189"/>
      <c r="B81" s="189"/>
      <c r="C81" s="189"/>
      <c r="D81" s="189"/>
      <c r="E81" s="189"/>
      <c r="F81" s="189"/>
      <c r="G81" s="189"/>
      <c r="H81" s="26"/>
      <c r="I81" s="24"/>
      <c r="J81" s="21">
        <f t="shared" ref="J81:O81" si="0">SUM(J9:J77)</f>
        <v>293960323.83999985</v>
      </c>
      <c r="K81" s="21">
        <f t="shared" si="0"/>
        <v>0</v>
      </c>
      <c r="L81" s="21">
        <f t="shared" si="0"/>
        <v>0</v>
      </c>
      <c r="M81" s="21">
        <f t="shared" si="0"/>
        <v>0</v>
      </c>
      <c r="N81" s="21">
        <f t="shared" si="0"/>
        <v>0</v>
      </c>
      <c r="O81" s="21">
        <f t="shared" si="0"/>
        <v>0</v>
      </c>
      <c r="P81" s="20">
        <f>SUM(P4:P80)</f>
        <v>664205.35055021895</v>
      </c>
      <c r="Q81" s="27"/>
      <c r="R81" s="23"/>
    </row>
    <row r="82" spans="1:19" s="10" customFormat="1" x14ac:dyDescent="0.3">
      <c r="A82" s="5"/>
      <c r="B82" s="11"/>
      <c r="C82" s="12"/>
      <c r="D82" s="13"/>
      <c r="E82" s="13"/>
      <c r="F82" s="13"/>
      <c r="G82" s="13"/>
      <c r="H82" s="13"/>
      <c r="I82" s="14"/>
      <c r="J82" s="42"/>
      <c r="K82" s="14"/>
      <c r="L82" s="14"/>
      <c r="M82" s="14"/>
      <c r="N82" s="14"/>
      <c r="O82" s="14"/>
      <c r="P82" s="14"/>
      <c r="Q82" s="15"/>
      <c r="R82" s="9"/>
      <c r="S82" s="29"/>
    </row>
    <row r="83" spans="1:19" s="10" customFormat="1" x14ac:dyDescent="0.3">
      <c r="A83" s="5"/>
      <c r="B83" s="11"/>
      <c r="C83" s="12"/>
      <c r="D83" s="13"/>
      <c r="E83" s="13"/>
      <c r="F83" s="13"/>
      <c r="G83" s="13"/>
      <c r="H83" s="13"/>
      <c r="I83" s="14"/>
      <c r="J83" s="42"/>
      <c r="K83" s="14"/>
      <c r="L83" s="14"/>
      <c r="M83" s="14"/>
      <c r="N83" s="14"/>
      <c r="O83" s="14"/>
      <c r="P83" s="14"/>
      <c r="Q83" s="15"/>
      <c r="R83" s="9"/>
    </row>
    <row r="84" spans="1:19" s="10" customFormat="1" x14ac:dyDescent="0.3">
      <c r="A84" s="5"/>
      <c r="B84" s="11"/>
      <c r="C84" s="12"/>
      <c r="D84" s="13"/>
      <c r="E84" s="13"/>
      <c r="F84" s="13"/>
      <c r="G84" s="13"/>
      <c r="H84" s="13"/>
      <c r="I84" s="14"/>
      <c r="J84" s="42"/>
      <c r="K84" s="14"/>
      <c r="L84" s="14"/>
      <c r="M84" s="14"/>
      <c r="N84" s="14"/>
      <c r="O84" s="14"/>
      <c r="P84" s="14"/>
      <c r="Q84" s="15"/>
      <c r="R84" s="9"/>
    </row>
    <row r="85" spans="1:19" s="10" customFormat="1" x14ac:dyDescent="0.3">
      <c r="A85" s="5"/>
      <c r="B85" s="11"/>
      <c r="C85" s="12"/>
      <c r="D85" s="13"/>
      <c r="E85" s="13"/>
      <c r="F85" s="13"/>
      <c r="G85" s="13"/>
      <c r="H85" s="13"/>
      <c r="I85" s="14"/>
      <c r="J85" s="42"/>
      <c r="K85" s="14"/>
      <c r="L85" s="14"/>
      <c r="M85" s="14"/>
      <c r="N85" s="14"/>
      <c r="O85" s="14"/>
      <c r="P85" s="14"/>
      <c r="Q85" s="15"/>
      <c r="R85" s="9"/>
    </row>
    <row r="86" spans="1:19" s="5" customFormat="1" ht="24" customHeight="1" x14ac:dyDescent="0.3">
      <c r="A86" s="191" t="s">
        <v>3</v>
      </c>
      <c r="B86" s="191"/>
      <c r="C86" s="191"/>
      <c r="D86" s="17" t="s">
        <v>6</v>
      </c>
      <c r="E86" s="191" t="s">
        <v>8</v>
      </c>
      <c r="F86" s="191"/>
      <c r="G86" s="191" t="s">
        <v>8</v>
      </c>
      <c r="H86" s="191"/>
      <c r="I86" s="18"/>
      <c r="J86" s="186" t="s">
        <v>4</v>
      </c>
      <c r="K86" s="186"/>
      <c r="L86" s="186"/>
      <c r="M86" s="193" t="s">
        <v>9</v>
      </c>
      <c r="N86" s="193"/>
      <c r="O86" s="193"/>
      <c r="P86" s="191" t="s">
        <v>4</v>
      </c>
      <c r="Q86" s="191"/>
    </row>
    <row r="87" spans="1:19" s="5" customFormat="1" ht="13.95" hidden="1" customHeight="1" x14ac:dyDescent="0.3">
      <c r="A87" s="190"/>
      <c r="B87" s="190"/>
      <c r="C87" s="190"/>
      <c r="D87" s="185"/>
      <c r="E87" s="185"/>
      <c r="F87" s="188"/>
      <c r="G87" s="188"/>
      <c r="H87" s="188"/>
      <c r="I87" s="188"/>
      <c r="J87" s="188"/>
      <c r="K87" s="188"/>
      <c r="L87" s="188"/>
      <c r="M87" s="188"/>
      <c r="N87" s="188"/>
      <c r="O87" s="188"/>
      <c r="P87" s="185"/>
      <c r="Q87" s="185"/>
    </row>
    <row r="88" spans="1:19" s="5" customFormat="1" ht="11.4" hidden="1" customHeight="1" x14ac:dyDescent="0.3">
      <c r="A88" s="190"/>
      <c r="B88" s="190"/>
      <c r="C88" s="190"/>
      <c r="D88" s="185"/>
      <c r="E88" s="185"/>
      <c r="F88" s="188"/>
      <c r="G88" s="188"/>
      <c r="H88" s="188"/>
      <c r="I88" s="188"/>
      <c r="J88" s="188"/>
      <c r="K88" s="188"/>
      <c r="L88" s="188"/>
      <c r="M88" s="188"/>
      <c r="N88" s="188"/>
      <c r="O88" s="188"/>
      <c r="P88" s="185"/>
      <c r="Q88" s="185"/>
    </row>
    <row r="89" spans="1:19" s="5" customFormat="1" ht="25.95" customHeight="1" x14ac:dyDescent="0.3">
      <c r="A89" s="190" t="s">
        <v>7</v>
      </c>
      <c r="B89" s="190"/>
      <c r="C89" s="190"/>
      <c r="D89" s="16" t="s">
        <v>12</v>
      </c>
      <c r="E89" s="185" t="s">
        <v>27</v>
      </c>
      <c r="F89" s="185"/>
      <c r="G89" s="192" t="s">
        <v>13</v>
      </c>
      <c r="H89" s="192"/>
      <c r="I89" s="19"/>
      <c r="J89" s="188" t="s">
        <v>14</v>
      </c>
      <c r="K89" s="188"/>
      <c r="L89" s="188"/>
      <c r="M89" s="194" t="s">
        <v>10</v>
      </c>
      <c r="N89" s="194"/>
      <c r="O89" s="194"/>
      <c r="P89" s="185" t="s">
        <v>5</v>
      </c>
      <c r="Q89" s="185"/>
    </row>
    <row r="90" spans="1:19" x14ac:dyDescent="0.3">
      <c r="Q90" s="3"/>
      <c r="R90" s="3"/>
    </row>
  </sheetData>
  <mergeCells count="35">
    <mergeCell ref="A1:R1"/>
    <mergeCell ref="A2:A3"/>
    <mergeCell ref="B2:B3"/>
    <mergeCell ref="C2:C3"/>
    <mergeCell ref="D2:D3"/>
    <mergeCell ref="E2:E3"/>
    <mergeCell ref="F2:F3"/>
    <mergeCell ref="G2:G3"/>
    <mergeCell ref="I2:J2"/>
    <mergeCell ref="K2:L2"/>
    <mergeCell ref="M2:N2"/>
    <mergeCell ref="O2:P2"/>
    <mergeCell ref="H2:H3"/>
    <mergeCell ref="P89:Q89"/>
    <mergeCell ref="A81:G81"/>
    <mergeCell ref="A87:C88"/>
    <mergeCell ref="D87:E88"/>
    <mergeCell ref="F87:G88"/>
    <mergeCell ref="A86:C86"/>
    <mergeCell ref="E86:F86"/>
    <mergeCell ref="G86:H86"/>
    <mergeCell ref="H87:I88"/>
    <mergeCell ref="A89:C89"/>
    <mergeCell ref="E89:F89"/>
    <mergeCell ref="G89:H89"/>
    <mergeCell ref="J89:L89"/>
    <mergeCell ref="M86:O86"/>
    <mergeCell ref="P86:Q86"/>
    <mergeCell ref="M89:O89"/>
    <mergeCell ref="P87:Q88"/>
    <mergeCell ref="J86:L86"/>
    <mergeCell ref="Q2:Q3"/>
    <mergeCell ref="R2:R3"/>
    <mergeCell ref="J87:L88"/>
    <mergeCell ref="M87:O88"/>
  </mergeCells>
  <conditionalFormatting sqref="D73">
    <cfRule type="duplicateValues" dxfId="5" priority="1"/>
    <cfRule type="duplicateValues" dxfId="4" priority="2"/>
    <cfRule type="duplicateValues" dxfId="3" priority="3"/>
    <cfRule type="duplicateValues" dxfId="2" priority="4"/>
    <cfRule type="duplicateValues" dxfId="1" priority="5"/>
    <cfRule type="duplicateValues" dxfId="0" priority="6"/>
  </conditionalFormatting>
  <pageMargins left="0.56000000000000005" right="0.13" top="0.75" bottom="0.75" header="0.3" footer="0.3"/>
  <pageSetup paperSize="9" scale="22" orientation="landscape" horizontalDpi="1200" verticalDpi="120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61"/>
  <sheetViews>
    <sheetView topLeftCell="I10" zoomScale="94" zoomScaleNormal="94" workbookViewId="0">
      <selection activeCell="I10" sqref="A1:XFD1048576"/>
    </sheetView>
  </sheetViews>
  <sheetFormatPr defaultColWidth="9.109375" defaultRowHeight="15.6" x14ac:dyDescent="0.3"/>
  <cols>
    <col min="1" max="1" width="6.109375" style="80" customWidth="1"/>
    <col min="2" max="2" width="7.44140625" style="83" customWidth="1"/>
    <col min="3" max="3" width="13.88671875" style="83" customWidth="1"/>
    <col min="4" max="4" width="19.6640625" style="85" customWidth="1"/>
    <col min="5" max="5" width="23.5546875" style="86" customWidth="1"/>
    <col min="6" max="6" width="20.6640625" style="85" customWidth="1"/>
    <col min="7" max="7" width="28.44140625" style="85" customWidth="1"/>
    <col min="8" max="8" width="8.109375" style="85" customWidth="1"/>
    <col min="9" max="9" width="4.109375" style="87" customWidth="1"/>
    <col min="10" max="10" width="14.88671875" style="87" customWidth="1"/>
    <col min="11" max="13" width="4.5546875" style="87" customWidth="1"/>
    <col min="14" max="14" width="6.33203125" style="87" customWidth="1"/>
    <col min="15" max="15" width="4.5546875" style="88" customWidth="1"/>
    <col min="16" max="16" width="10.33203125" style="91" customWidth="1"/>
    <col min="17" max="17" width="17.44140625" style="80" customWidth="1"/>
    <col min="18" max="18" width="52.109375" style="80" customWidth="1"/>
    <col min="19" max="19" width="41.6640625" style="120" customWidth="1"/>
    <col min="20" max="141" width="9.109375" style="80"/>
    <col min="142" max="142" width="11" style="80" customWidth="1"/>
    <col min="143" max="16384" width="9.109375" style="80"/>
  </cols>
  <sheetData>
    <row r="1" spans="1:19" ht="33.75" customHeight="1" x14ac:dyDescent="0.3">
      <c r="A1" s="231" t="s">
        <v>213</v>
      </c>
      <c r="B1" s="231"/>
      <c r="C1" s="231"/>
      <c r="D1" s="231"/>
      <c r="E1" s="231"/>
      <c r="F1" s="231"/>
      <c r="G1" s="231"/>
      <c r="H1" s="231"/>
      <c r="I1" s="231"/>
      <c r="J1" s="231"/>
      <c r="K1" s="231"/>
      <c r="L1" s="231"/>
      <c r="M1" s="231"/>
      <c r="N1" s="231"/>
      <c r="O1" s="231"/>
      <c r="P1" s="231"/>
      <c r="Q1" s="231"/>
      <c r="R1" s="231"/>
    </row>
    <row r="2" spans="1:19" ht="48" customHeight="1" x14ac:dyDescent="0.3">
      <c r="A2" s="227" t="s">
        <v>214</v>
      </c>
      <c r="B2" s="229" t="s">
        <v>17</v>
      </c>
      <c r="C2" s="229" t="s">
        <v>18</v>
      </c>
      <c r="D2" s="229" t="s">
        <v>215</v>
      </c>
      <c r="E2" s="229" t="s">
        <v>1</v>
      </c>
      <c r="F2" s="229" t="s">
        <v>16</v>
      </c>
      <c r="G2" s="229" t="s">
        <v>2</v>
      </c>
      <c r="H2" s="229" t="s">
        <v>26</v>
      </c>
      <c r="I2" s="232" t="s">
        <v>20</v>
      </c>
      <c r="J2" s="233"/>
      <c r="K2" s="232" t="s">
        <v>24</v>
      </c>
      <c r="L2" s="233"/>
      <c r="M2" s="232" t="s">
        <v>25</v>
      </c>
      <c r="N2" s="233"/>
      <c r="O2" s="232" t="s">
        <v>15</v>
      </c>
      <c r="P2" s="233"/>
      <c r="Q2" s="133" t="s">
        <v>23</v>
      </c>
      <c r="R2" s="133" t="s">
        <v>216</v>
      </c>
    </row>
    <row r="3" spans="1:19" ht="19.2" customHeight="1" x14ac:dyDescent="0.3">
      <c r="A3" s="228"/>
      <c r="B3" s="230"/>
      <c r="C3" s="230"/>
      <c r="D3" s="230"/>
      <c r="E3" s="230"/>
      <c r="F3" s="230"/>
      <c r="G3" s="230"/>
      <c r="H3" s="230"/>
      <c r="I3" s="106" t="s">
        <v>21</v>
      </c>
      <c r="J3" s="106" t="s">
        <v>22</v>
      </c>
      <c r="K3" s="106" t="s">
        <v>21</v>
      </c>
      <c r="L3" s="106" t="s">
        <v>22</v>
      </c>
      <c r="M3" s="106" t="s">
        <v>21</v>
      </c>
      <c r="N3" s="106" t="s">
        <v>22</v>
      </c>
      <c r="O3" s="106" t="s">
        <v>21</v>
      </c>
      <c r="P3" s="90" t="s">
        <v>22</v>
      </c>
      <c r="Q3" s="133"/>
      <c r="R3" s="133"/>
    </row>
    <row r="4" spans="1:19" s="154" customFormat="1" ht="19.2" customHeight="1" x14ac:dyDescent="0.3">
      <c r="A4" s="147">
        <v>1</v>
      </c>
      <c r="B4" s="148" t="s">
        <v>275</v>
      </c>
      <c r="C4" s="155">
        <v>45812</v>
      </c>
      <c r="D4" s="148" t="s">
        <v>327</v>
      </c>
      <c r="E4" s="150" t="s">
        <v>270</v>
      </c>
      <c r="F4" s="150" t="s">
        <v>235</v>
      </c>
      <c r="G4" s="150" t="s">
        <v>263</v>
      </c>
      <c r="H4" s="150">
        <v>1</v>
      </c>
      <c r="I4" s="116" t="s">
        <v>234</v>
      </c>
      <c r="J4" s="117">
        <v>1615000</v>
      </c>
      <c r="K4" s="116" t="s">
        <v>234</v>
      </c>
      <c r="L4" s="116" t="s">
        <v>234</v>
      </c>
      <c r="M4" s="116" t="s">
        <v>234</v>
      </c>
      <c r="N4" s="116" t="s">
        <v>234</v>
      </c>
      <c r="O4" s="116" t="s">
        <v>234</v>
      </c>
      <c r="P4" s="97">
        <f>500*5</f>
        <v>2500</v>
      </c>
      <c r="Q4" s="156">
        <v>45812</v>
      </c>
      <c r="R4" s="157" t="s">
        <v>305</v>
      </c>
      <c r="S4" s="153"/>
    </row>
    <row r="5" spans="1:19" s="154" customFormat="1" ht="19.2" customHeight="1" x14ac:dyDescent="0.3">
      <c r="A5" s="147">
        <v>2</v>
      </c>
      <c r="B5" s="148" t="s">
        <v>275</v>
      </c>
      <c r="C5" s="155">
        <v>45812</v>
      </c>
      <c r="D5" s="148" t="s">
        <v>327</v>
      </c>
      <c r="E5" s="150" t="s">
        <v>270</v>
      </c>
      <c r="F5" s="150" t="s">
        <v>235</v>
      </c>
      <c r="G5" s="150" t="s">
        <v>264</v>
      </c>
      <c r="H5" s="150">
        <v>1</v>
      </c>
      <c r="I5" s="116" t="s">
        <v>234</v>
      </c>
      <c r="J5" s="117">
        <v>1615000</v>
      </c>
      <c r="K5" s="116" t="s">
        <v>234</v>
      </c>
      <c r="L5" s="116" t="s">
        <v>234</v>
      </c>
      <c r="M5" s="116" t="s">
        <v>234</v>
      </c>
      <c r="N5" s="116" t="s">
        <v>234</v>
      </c>
      <c r="O5" s="116" t="s">
        <v>234</v>
      </c>
      <c r="P5" s="97">
        <f>500*5</f>
        <v>2500</v>
      </c>
      <c r="Q5" s="156">
        <v>45812</v>
      </c>
      <c r="R5" s="157" t="s">
        <v>305</v>
      </c>
      <c r="S5" s="153"/>
    </row>
    <row r="6" spans="1:19" s="154" customFormat="1" ht="19.2" customHeight="1" x14ac:dyDescent="0.3">
      <c r="A6" s="147">
        <v>3</v>
      </c>
      <c r="B6" s="148" t="s">
        <v>293</v>
      </c>
      <c r="C6" s="149">
        <v>45813</v>
      </c>
      <c r="D6" s="148" t="s">
        <v>328</v>
      </c>
      <c r="E6" s="150" t="s">
        <v>281</v>
      </c>
      <c r="F6" s="150" t="s">
        <v>237</v>
      </c>
      <c r="G6" s="150" t="s">
        <v>104</v>
      </c>
      <c r="H6" s="150">
        <v>100</v>
      </c>
      <c r="I6" s="116" t="s">
        <v>234</v>
      </c>
      <c r="J6" s="117">
        <v>480000</v>
      </c>
      <c r="K6" s="116" t="s">
        <v>234</v>
      </c>
      <c r="L6" s="116" t="s">
        <v>234</v>
      </c>
      <c r="M6" s="116" t="s">
        <v>234</v>
      </c>
      <c r="N6" s="116" t="s">
        <v>234</v>
      </c>
      <c r="O6" s="116" t="s">
        <v>234</v>
      </c>
      <c r="P6" s="117">
        <v>800</v>
      </c>
      <c r="Q6" s="151">
        <v>45814</v>
      </c>
      <c r="R6" s="152" t="s">
        <v>306</v>
      </c>
      <c r="S6" s="153"/>
    </row>
    <row r="7" spans="1:19" s="154" customFormat="1" ht="19.2" customHeight="1" x14ac:dyDescent="0.3">
      <c r="A7" s="147">
        <v>4</v>
      </c>
      <c r="B7" s="148" t="s">
        <v>293</v>
      </c>
      <c r="C7" s="149">
        <v>45813</v>
      </c>
      <c r="D7" s="148" t="s">
        <v>328</v>
      </c>
      <c r="E7" s="150" t="s">
        <v>281</v>
      </c>
      <c r="F7" s="150" t="s">
        <v>237</v>
      </c>
      <c r="G7" s="150" t="s">
        <v>105</v>
      </c>
      <c r="H7" s="150">
        <v>100</v>
      </c>
      <c r="I7" s="116" t="s">
        <v>234</v>
      </c>
      <c r="J7" s="117">
        <v>480000</v>
      </c>
      <c r="K7" s="116" t="s">
        <v>234</v>
      </c>
      <c r="L7" s="116" t="s">
        <v>234</v>
      </c>
      <c r="M7" s="116" t="s">
        <v>234</v>
      </c>
      <c r="N7" s="116" t="s">
        <v>234</v>
      </c>
      <c r="O7" s="116" t="s">
        <v>234</v>
      </c>
      <c r="P7" s="117">
        <v>800</v>
      </c>
      <c r="Q7" s="151">
        <v>45814</v>
      </c>
      <c r="R7" s="152" t="s">
        <v>306</v>
      </c>
      <c r="S7" s="153"/>
    </row>
    <row r="8" spans="1:19" s="154" customFormat="1" ht="39" customHeight="1" x14ac:dyDescent="0.3">
      <c r="A8" s="147">
        <v>5</v>
      </c>
      <c r="B8" s="148" t="s">
        <v>52</v>
      </c>
      <c r="C8" s="149">
        <v>45814</v>
      </c>
      <c r="D8" s="148" t="s">
        <v>329</v>
      </c>
      <c r="E8" s="150" t="s">
        <v>282</v>
      </c>
      <c r="F8" s="150" t="s">
        <v>351</v>
      </c>
      <c r="G8" s="150" t="s">
        <v>366</v>
      </c>
      <c r="H8" s="150">
        <v>12</v>
      </c>
      <c r="I8" s="116" t="s">
        <v>234</v>
      </c>
      <c r="J8" s="117">
        <v>65650000</v>
      </c>
      <c r="K8" s="116" t="s">
        <v>234</v>
      </c>
      <c r="L8" s="116" t="s">
        <v>234</v>
      </c>
      <c r="M8" s="116" t="s">
        <v>234</v>
      </c>
      <c r="N8" s="116" t="s">
        <v>234</v>
      </c>
      <c r="O8" s="116" t="s">
        <v>234</v>
      </c>
      <c r="P8" s="117">
        <f>5000*12</f>
        <v>60000</v>
      </c>
      <c r="Q8" s="151" t="s">
        <v>295</v>
      </c>
      <c r="R8" s="152" t="s">
        <v>307</v>
      </c>
      <c r="S8" s="153"/>
    </row>
    <row r="9" spans="1:19" s="154" customFormat="1" ht="19.2" customHeight="1" x14ac:dyDescent="0.3">
      <c r="A9" s="147">
        <v>6</v>
      </c>
      <c r="B9" s="148" t="s">
        <v>55</v>
      </c>
      <c r="C9" s="149">
        <v>45819</v>
      </c>
      <c r="D9" s="148" t="s">
        <v>330</v>
      </c>
      <c r="E9" s="150" t="s">
        <v>41</v>
      </c>
      <c r="F9" s="150" t="s">
        <v>352</v>
      </c>
      <c r="G9" s="150" t="s">
        <v>139</v>
      </c>
      <c r="H9" s="150">
        <v>1</v>
      </c>
      <c r="I9" s="116" t="s">
        <v>234</v>
      </c>
      <c r="J9" s="117">
        <v>4500000</v>
      </c>
      <c r="K9" s="116" t="s">
        <v>234</v>
      </c>
      <c r="L9" s="116" t="s">
        <v>234</v>
      </c>
      <c r="M9" s="116" t="s">
        <v>234</v>
      </c>
      <c r="N9" s="116" t="s">
        <v>234</v>
      </c>
      <c r="O9" s="116" t="s">
        <v>234</v>
      </c>
      <c r="P9" s="117">
        <f>800*10</f>
        <v>8000</v>
      </c>
      <c r="Q9" s="158" t="s">
        <v>296</v>
      </c>
      <c r="R9" s="159" t="s">
        <v>308</v>
      </c>
      <c r="S9" s="153"/>
    </row>
    <row r="10" spans="1:19" s="154" customFormat="1" ht="19.2" customHeight="1" x14ac:dyDescent="0.3">
      <c r="A10" s="147">
        <v>7</v>
      </c>
      <c r="B10" s="148" t="s">
        <v>55</v>
      </c>
      <c r="C10" s="149">
        <v>45819</v>
      </c>
      <c r="D10" s="148" t="s">
        <v>330</v>
      </c>
      <c r="E10" s="150" t="s">
        <v>41</v>
      </c>
      <c r="F10" s="150" t="s">
        <v>352</v>
      </c>
      <c r="G10" s="150" t="s">
        <v>140</v>
      </c>
      <c r="H10" s="150">
        <v>1</v>
      </c>
      <c r="I10" s="116" t="s">
        <v>234</v>
      </c>
      <c r="J10" s="117">
        <v>4500000</v>
      </c>
      <c r="K10" s="116" t="s">
        <v>234</v>
      </c>
      <c r="L10" s="116" t="s">
        <v>234</v>
      </c>
      <c r="M10" s="116" t="s">
        <v>234</v>
      </c>
      <c r="N10" s="116" t="s">
        <v>234</v>
      </c>
      <c r="O10" s="116" t="s">
        <v>234</v>
      </c>
      <c r="P10" s="117">
        <f>800*10</f>
        <v>8000</v>
      </c>
      <c r="Q10" s="158">
        <v>45832</v>
      </c>
      <c r="R10" s="159" t="s">
        <v>309</v>
      </c>
      <c r="S10" s="153"/>
    </row>
    <row r="11" spans="1:19" s="154" customFormat="1" ht="19.2" customHeight="1" x14ac:dyDescent="0.3">
      <c r="A11" s="147">
        <v>8</v>
      </c>
      <c r="B11" s="148" t="s">
        <v>248</v>
      </c>
      <c r="C11" s="149">
        <v>45821</v>
      </c>
      <c r="D11" s="148" t="s">
        <v>331</v>
      </c>
      <c r="E11" s="150" t="s">
        <v>255</v>
      </c>
      <c r="F11" s="150" t="s">
        <v>235</v>
      </c>
      <c r="G11" s="150" t="s">
        <v>268</v>
      </c>
      <c r="H11" s="150">
        <v>5</v>
      </c>
      <c r="I11" s="116" t="s">
        <v>234</v>
      </c>
      <c r="J11" s="117">
        <v>2000000</v>
      </c>
      <c r="K11" s="116" t="s">
        <v>234</v>
      </c>
      <c r="L11" s="116" t="s">
        <v>234</v>
      </c>
      <c r="M11" s="116" t="s">
        <v>234</v>
      </c>
      <c r="N11" s="116" t="s">
        <v>234</v>
      </c>
      <c r="O11" s="116" t="s">
        <v>234</v>
      </c>
      <c r="P11" s="117">
        <f>1200*H11</f>
        <v>6000</v>
      </c>
      <c r="Q11" s="158">
        <v>45820</v>
      </c>
      <c r="R11" s="159" t="s">
        <v>310</v>
      </c>
      <c r="S11" s="153"/>
    </row>
    <row r="12" spans="1:19" s="154" customFormat="1" ht="25.5" customHeight="1" x14ac:dyDescent="0.3">
      <c r="A12" s="147">
        <v>9</v>
      </c>
      <c r="B12" s="148" t="s">
        <v>55</v>
      </c>
      <c r="C12" s="149">
        <v>45821</v>
      </c>
      <c r="D12" s="148" t="s">
        <v>332</v>
      </c>
      <c r="E12" s="150" t="s">
        <v>283</v>
      </c>
      <c r="F12" s="150" t="s">
        <v>352</v>
      </c>
      <c r="G12" s="150" t="s">
        <v>353</v>
      </c>
      <c r="H12" s="39">
        <v>1</v>
      </c>
      <c r="I12" s="116" t="s">
        <v>234</v>
      </c>
      <c r="J12" s="117">
        <v>15940000</v>
      </c>
      <c r="K12" s="116" t="s">
        <v>234</v>
      </c>
      <c r="L12" s="116" t="s">
        <v>234</v>
      </c>
      <c r="M12" s="116" t="s">
        <v>234</v>
      </c>
      <c r="N12" s="116" t="s">
        <v>234</v>
      </c>
      <c r="O12" s="116" t="s">
        <v>234</v>
      </c>
      <c r="P12" s="117">
        <v>23000</v>
      </c>
      <c r="Q12" s="151">
        <v>45821</v>
      </c>
      <c r="R12" s="152" t="s">
        <v>311</v>
      </c>
      <c r="S12" s="153"/>
    </row>
    <row r="13" spans="1:19" s="154" customFormat="1" ht="19.2" customHeight="1" x14ac:dyDescent="0.3">
      <c r="A13" s="147">
        <v>10</v>
      </c>
      <c r="B13" s="148" t="s">
        <v>52</v>
      </c>
      <c r="C13" s="149">
        <v>45821</v>
      </c>
      <c r="D13" s="148" t="s">
        <v>333</v>
      </c>
      <c r="E13" s="150" t="s">
        <v>256</v>
      </c>
      <c r="F13" s="150" t="s">
        <v>351</v>
      </c>
      <c r="G13" s="150" t="s">
        <v>263</v>
      </c>
      <c r="H13" s="150">
        <v>1</v>
      </c>
      <c r="I13" s="116" t="s">
        <v>234</v>
      </c>
      <c r="J13" s="117">
        <v>1615000</v>
      </c>
      <c r="K13" s="116" t="s">
        <v>234</v>
      </c>
      <c r="L13" s="116" t="s">
        <v>234</v>
      </c>
      <c r="M13" s="116" t="s">
        <v>234</v>
      </c>
      <c r="N13" s="116" t="s">
        <v>234</v>
      </c>
      <c r="O13" s="116" t="s">
        <v>234</v>
      </c>
      <c r="P13" s="97">
        <f>500*5</f>
        <v>2500</v>
      </c>
      <c r="Q13" s="151">
        <v>45835</v>
      </c>
      <c r="R13" s="152" t="s">
        <v>312</v>
      </c>
      <c r="S13" s="153"/>
    </row>
    <row r="14" spans="1:19" s="154" customFormat="1" ht="19.2" customHeight="1" x14ac:dyDescent="0.3">
      <c r="A14" s="147">
        <v>11</v>
      </c>
      <c r="B14" s="148" t="s">
        <v>52</v>
      </c>
      <c r="C14" s="149">
        <v>45821</v>
      </c>
      <c r="D14" s="148" t="s">
        <v>333</v>
      </c>
      <c r="E14" s="150" t="s">
        <v>256</v>
      </c>
      <c r="F14" s="150" t="s">
        <v>351</v>
      </c>
      <c r="G14" s="150" t="s">
        <v>264</v>
      </c>
      <c r="H14" s="150">
        <v>1</v>
      </c>
      <c r="I14" s="116" t="s">
        <v>234</v>
      </c>
      <c r="J14" s="117">
        <v>1615000</v>
      </c>
      <c r="K14" s="116" t="s">
        <v>234</v>
      </c>
      <c r="L14" s="116" t="s">
        <v>234</v>
      </c>
      <c r="M14" s="116" t="s">
        <v>234</v>
      </c>
      <c r="N14" s="116" t="s">
        <v>234</v>
      </c>
      <c r="O14" s="116" t="s">
        <v>234</v>
      </c>
      <c r="P14" s="97">
        <f>500*5</f>
        <v>2500</v>
      </c>
      <c r="Q14" s="151">
        <v>45835</v>
      </c>
      <c r="R14" s="152" t="s">
        <v>312</v>
      </c>
      <c r="S14" s="153"/>
    </row>
    <row r="15" spans="1:19" s="154" customFormat="1" ht="19.2" customHeight="1" x14ac:dyDescent="0.3">
      <c r="A15" s="147">
        <v>12</v>
      </c>
      <c r="B15" s="148" t="s">
        <v>248</v>
      </c>
      <c r="C15" s="149">
        <v>45822</v>
      </c>
      <c r="D15" s="148" t="s">
        <v>334</v>
      </c>
      <c r="E15" s="150" t="s">
        <v>284</v>
      </c>
      <c r="F15" s="150" t="s">
        <v>235</v>
      </c>
      <c r="G15" s="150" t="s">
        <v>268</v>
      </c>
      <c r="H15" s="150">
        <v>8</v>
      </c>
      <c r="I15" s="116" t="s">
        <v>234</v>
      </c>
      <c r="J15" s="117">
        <v>3280000</v>
      </c>
      <c r="K15" s="116" t="s">
        <v>234</v>
      </c>
      <c r="L15" s="116" t="s">
        <v>234</v>
      </c>
      <c r="M15" s="116" t="s">
        <v>234</v>
      </c>
      <c r="N15" s="116" t="s">
        <v>234</v>
      </c>
      <c r="O15" s="116" t="s">
        <v>234</v>
      </c>
      <c r="P15" s="117">
        <f>1200*H15</f>
        <v>9600</v>
      </c>
      <c r="Q15" s="151">
        <v>45822</v>
      </c>
      <c r="R15" s="152" t="s">
        <v>313</v>
      </c>
      <c r="S15" s="153"/>
    </row>
    <row r="16" spans="1:19" s="154" customFormat="1" ht="19.2" customHeight="1" x14ac:dyDescent="0.3">
      <c r="A16" s="147">
        <v>13</v>
      </c>
      <c r="B16" s="148" t="s">
        <v>248</v>
      </c>
      <c r="C16" s="149">
        <v>45822</v>
      </c>
      <c r="D16" s="148" t="s">
        <v>334</v>
      </c>
      <c r="E16" s="150" t="s">
        <v>284</v>
      </c>
      <c r="F16" s="150" t="s">
        <v>235</v>
      </c>
      <c r="G16" s="150" t="s">
        <v>243</v>
      </c>
      <c r="H16" s="150">
        <v>1</v>
      </c>
      <c r="I16" s="116" t="s">
        <v>234</v>
      </c>
      <c r="J16" s="117">
        <v>8800000</v>
      </c>
      <c r="K16" s="116" t="s">
        <v>234</v>
      </c>
      <c r="L16" s="116" t="s">
        <v>234</v>
      </c>
      <c r="M16" s="116" t="s">
        <v>234</v>
      </c>
      <c r="N16" s="116" t="s">
        <v>234</v>
      </c>
      <c r="O16" s="116" t="s">
        <v>234</v>
      </c>
      <c r="P16" s="117">
        <v>13000</v>
      </c>
      <c r="Q16" s="151">
        <v>45822</v>
      </c>
      <c r="R16" s="152" t="s">
        <v>313</v>
      </c>
      <c r="S16" s="153"/>
    </row>
    <row r="17" spans="1:19" s="154" customFormat="1" ht="19.2" customHeight="1" x14ac:dyDescent="0.3">
      <c r="A17" s="147">
        <v>14</v>
      </c>
      <c r="B17" s="148" t="s">
        <v>248</v>
      </c>
      <c r="C17" s="149">
        <v>45822</v>
      </c>
      <c r="D17" s="148" t="s">
        <v>334</v>
      </c>
      <c r="E17" s="150" t="s">
        <v>284</v>
      </c>
      <c r="F17" s="150" t="s">
        <v>235</v>
      </c>
      <c r="G17" s="150" t="s">
        <v>109</v>
      </c>
      <c r="H17" s="150">
        <v>2</v>
      </c>
      <c r="I17" s="116" t="s">
        <v>234</v>
      </c>
      <c r="J17" s="117">
        <v>12000000</v>
      </c>
      <c r="K17" s="116" t="s">
        <v>234</v>
      </c>
      <c r="L17" s="116" t="s">
        <v>234</v>
      </c>
      <c r="M17" s="116" t="s">
        <v>234</v>
      </c>
      <c r="N17" s="116" t="s">
        <v>234</v>
      </c>
      <c r="O17" s="116" t="s">
        <v>234</v>
      </c>
      <c r="P17" s="117">
        <f>10000*2</f>
        <v>20000</v>
      </c>
      <c r="Q17" s="151">
        <v>45822</v>
      </c>
      <c r="R17" s="152" t="s">
        <v>313</v>
      </c>
      <c r="S17" s="153"/>
    </row>
    <row r="18" spans="1:19" s="154" customFormat="1" ht="19.2" customHeight="1" x14ac:dyDescent="0.3">
      <c r="A18" s="147">
        <v>15</v>
      </c>
      <c r="B18" s="148" t="s">
        <v>294</v>
      </c>
      <c r="C18" s="149">
        <v>45824</v>
      </c>
      <c r="D18" s="148" t="s">
        <v>335</v>
      </c>
      <c r="E18" s="150" t="s">
        <v>285</v>
      </c>
      <c r="F18" s="150" t="s">
        <v>237</v>
      </c>
      <c r="G18" s="150" t="s">
        <v>354</v>
      </c>
      <c r="H18" s="150">
        <v>1</v>
      </c>
      <c r="I18" s="116" t="s">
        <v>234</v>
      </c>
      <c r="J18" s="117">
        <v>2050000</v>
      </c>
      <c r="K18" s="116" t="s">
        <v>234</v>
      </c>
      <c r="L18" s="116" t="s">
        <v>234</v>
      </c>
      <c r="M18" s="116" t="s">
        <v>234</v>
      </c>
      <c r="N18" s="116" t="s">
        <v>234</v>
      </c>
      <c r="O18" s="116" t="s">
        <v>234</v>
      </c>
      <c r="P18" s="117">
        <v>4000</v>
      </c>
      <c r="Q18" s="151">
        <v>45822</v>
      </c>
      <c r="R18" s="152" t="s">
        <v>367</v>
      </c>
      <c r="S18" s="153"/>
    </row>
    <row r="19" spans="1:19" s="154" customFormat="1" ht="19.2" customHeight="1" x14ac:dyDescent="0.3">
      <c r="A19" s="147">
        <v>16</v>
      </c>
      <c r="B19" s="148" t="s">
        <v>294</v>
      </c>
      <c r="C19" s="149">
        <v>45824</v>
      </c>
      <c r="D19" s="148" t="s">
        <v>335</v>
      </c>
      <c r="E19" s="150" t="s">
        <v>285</v>
      </c>
      <c r="F19" s="150" t="s">
        <v>237</v>
      </c>
      <c r="G19" s="150" t="s">
        <v>243</v>
      </c>
      <c r="H19" s="150">
        <v>1</v>
      </c>
      <c r="I19" s="116" t="s">
        <v>234</v>
      </c>
      <c r="J19" s="117">
        <v>8950000</v>
      </c>
      <c r="K19" s="116" t="s">
        <v>234</v>
      </c>
      <c r="L19" s="116" t="s">
        <v>234</v>
      </c>
      <c r="M19" s="116" t="s">
        <v>234</v>
      </c>
      <c r="N19" s="116" t="s">
        <v>234</v>
      </c>
      <c r="O19" s="116" t="s">
        <v>234</v>
      </c>
      <c r="P19" s="117">
        <v>13000</v>
      </c>
      <c r="Q19" s="151">
        <v>45822</v>
      </c>
      <c r="R19" s="152" t="s">
        <v>367</v>
      </c>
      <c r="S19" s="153"/>
    </row>
    <row r="20" spans="1:19" s="154" customFormat="1" ht="19.2" customHeight="1" x14ac:dyDescent="0.3">
      <c r="A20" s="147">
        <v>17</v>
      </c>
      <c r="B20" s="148" t="s">
        <v>58</v>
      </c>
      <c r="C20" s="149">
        <v>45824</v>
      </c>
      <c r="D20" s="148" t="s">
        <v>336</v>
      </c>
      <c r="E20" s="150" t="s">
        <v>286</v>
      </c>
      <c r="F20" s="150" t="s">
        <v>352</v>
      </c>
      <c r="G20" s="150" t="s">
        <v>280</v>
      </c>
      <c r="H20" s="150">
        <v>8</v>
      </c>
      <c r="I20" s="116" t="s">
        <v>234</v>
      </c>
      <c r="J20" s="117">
        <v>4200000</v>
      </c>
      <c r="K20" s="116" t="s">
        <v>234</v>
      </c>
      <c r="L20" s="116" t="s">
        <v>234</v>
      </c>
      <c r="M20" s="116" t="s">
        <v>234</v>
      </c>
      <c r="N20" s="116" t="s">
        <v>234</v>
      </c>
      <c r="O20" s="116" t="s">
        <v>234</v>
      </c>
      <c r="P20" s="117">
        <f>1200*H20</f>
        <v>9600</v>
      </c>
      <c r="Q20" s="151">
        <v>45607</v>
      </c>
      <c r="R20" s="152" t="s">
        <v>314</v>
      </c>
      <c r="S20" s="153"/>
    </row>
    <row r="21" spans="1:19" s="154" customFormat="1" ht="19.2" customHeight="1" x14ac:dyDescent="0.3">
      <c r="A21" s="147">
        <v>18</v>
      </c>
      <c r="B21" s="148" t="s">
        <v>58</v>
      </c>
      <c r="C21" s="149">
        <v>45824</v>
      </c>
      <c r="D21" s="148" t="s">
        <v>336</v>
      </c>
      <c r="E21" s="150" t="s">
        <v>286</v>
      </c>
      <c r="F21" s="150" t="s">
        <v>352</v>
      </c>
      <c r="G21" s="150" t="s">
        <v>121</v>
      </c>
      <c r="H21" s="150">
        <v>1</v>
      </c>
      <c r="I21" s="116" t="s">
        <v>234</v>
      </c>
      <c r="J21" s="117">
        <v>2000000</v>
      </c>
      <c r="K21" s="116" t="s">
        <v>234</v>
      </c>
      <c r="L21" s="116" t="s">
        <v>234</v>
      </c>
      <c r="M21" s="116" t="s">
        <v>234</v>
      </c>
      <c r="N21" s="116" t="s">
        <v>234</v>
      </c>
      <c r="O21" s="116" t="s">
        <v>234</v>
      </c>
      <c r="P21" s="117">
        <v>3000</v>
      </c>
      <c r="Q21" s="151" t="s">
        <v>297</v>
      </c>
      <c r="R21" s="152" t="s">
        <v>315</v>
      </c>
      <c r="S21" s="153"/>
    </row>
    <row r="22" spans="1:19" s="154" customFormat="1" ht="19.2" customHeight="1" x14ac:dyDescent="0.3">
      <c r="A22" s="147">
        <v>19</v>
      </c>
      <c r="B22" s="148" t="s">
        <v>54</v>
      </c>
      <c r="C22" s="149">
        <v>45825</v>
      </c>
      <c r="D22" s="148" t="s">
        <v>337</v>
      </c>
      <c r="E22" s="150" t="s">
        <v>272</v>
      </c>
      <c r="F22" s="150" t="s">
        <v>235</v>
      </c>
      <c r="G22" s="150" t="s">
        <v>265</v>
      </c>
      <c r="H22" s="150">
        <v>1</v>
      </c>
      <c r="I22" s="116" t="s">
        <v>234</v>
      </c>
      <c r="J22" s="117">
        <v>2375000</v>
      </c>
      <c r="K22" s="116" t="s">
        <v>234</v>
      </c>
      <c r="L22" s="116" t="s">
        <v>234</v>
      </c>
      <c r="M22" s="116" t="s">
        <v>234</v>
      </c>
      <c r="N22" s="116" t="s">
        <v>234</v>
      </c>
      <c r="O22" s="116" t="s">
        <v>234</v>
      </c>
      <c r="P22" s="117">
        <f>800*5</f>
        <v>4000</v>
      </c>
      <c r="Q22" s="151">
        <v>45825</v>
      </c>
      <c r="R22" s="152" t="s">
        <v>316</v>
      </c>
      <c r="S22" s="153"/>
    </row>
    <row r="23" spans="1:19" s="154" customFormat="1" ht="19.2" customHeight="1" x14ac:dyDescent="0.3">
      <c r="A23" s="147">
        <v>20</v>
      </c>
      <c r="B23" s="148" t="s">
        <v>54</v>
      </c>
      <c r="C23" s="149">
        <v>45825</v>
      </c>
      <c r="D23" s="148" t="s">
        <v>337</v>
      </c>
      <c r="E23" s="150" t="s">
        <v>272</v>
      </c>
      <c r="F23" s="150" t="s">
        <v>235</v>
      </c>
      <c r="G23" s="150" t="s">
        <v>266</v>
      </c>
      <c r="H23" s="150">
        <v>1</v>
      </c>
      <c r="I23" s="116" t="s">
        <v>234</v>
      </c>
      <c r="J23" s="117">
        <v>2375000</v>
      </c>
      <c r="K23" s="116" t="s">
        <v>234</v>
      </c>
      <c r="L23" s="116" t="s">
        <v>234</v>
      </c>
      <c r="M23" s="116" t="s">
        <v>234</v>
      </c>
      <c r="N23" s="116" t="s">
        <v>234</v>
      </c>
      <c r="O23" s="116" t="s">
        <v>234</v>
      </c>
      <c r="P23" s="117">
        <f>800*5</f>
        <v>4000</v>
      </c>
      <c r="Q23" s="151">
        <v>45825</v>
      </c>
      <c r="R23" s="152" t="s">
        <v>316</v>
      </c>
      <c r="S23" s="153"/>
    </row>
    <row r="24" spans="1:19" s="154" customFormat="1" ht="19.2" customHeight="1" x14ac:dyDescent="0.3">
      <c r="A24" s="147">
        <v>21</v>
      </c>
      <c r="B24" s="148" t="s">
        <v>53</v>
      </c>
      <c r="C24" s="149">
        <v>45825</v>
      </c>
      <c r="D24" s="148" t="s">
        <v>338</v>
      </c>
      <c r="E24" s="150" t="s">
        <v>287</v>
      </c>
      <c r="F24" s="150" t="s">
        <v>236</v>
      </c>
      <c r="G24" s="150" t="s">
        <v>355</v>
      </c>
      <c r="H24" s="150">
        <v>1</v>
      </c>
      <c r="I24" s="116" t="s">
        <v>234</v>
      </c>
      <c r="J24" s="117">
        <v>12550000</v>
      </c>
      <c r="K24" s="116" t="s">
        <v>234</v>
      </c>
      <c r="L24" s="116" t="s">
        <v>234</v>
      </c>
      <c r="M24" s="116" t="s">
        <v>234</v>
      </c>
      <c r="N24" s="116" t="s">
        <v>234</v>
      </c>
      <c r="O24" s="116" t="s">
        <v>234</v>
      </c>
      <c r="P24" s="117">
        <f>1200*4</f>
        <v>4800</v>
      </c>
      <c r="Q24" s="151" t="s">
        <v>298</v>
      </c>
      <c r="R24" s="152" t="s">
        <v>317</v>
      </c>
      <c r="S24" s="153"/>
    </row>
    <row r="25" spans="1:19" s="154" customFormat="1" ht="19.2" customHeight="1" x14ac:dyDescent="0.3">
      <c r="A25" s="147">
        <v>22</v>
      </c>
      <c r="B25" s="148" t="s">
        <v>275</v>
      </c>
      <c r="C25" s="149">
        <v>45825</v>
      </c>
      <c r="D25" s="148" t="s">
        <v>339</v>
      </c>
      <c r="E25" s="150" t="s">
        <v>288</v>
      </c>
      <c r="F25" s="150" t="s">
        <v>235</v>
      </c>
      <c r="G25" s="150" t="s">
        <v>268</v>
      </c>
      <c r="H25" s="150">
        <v>2</v>
      </c>
      <c r="I25" s="116" t="s">
        <v>234</v>
      </c>
      <c r="J25" s="117">
        <v>820000</v>
      </c>
      <c r="K25" s="116" t="s">
        <v>234</v>
      </c>
      <c r="L25" s="116" t="s">
        <v>234</v>
      </c>
      <c r="M25" s="116" t="s">
        <v>234</v>
      </c>
      <c r="N25" s="116" t="s">
        <v>234</v>
      </c>
      <c r="O25" s="116" t="s">
        <v>234</v>
      </c>
      <c r="P25" s="117">
        <f>1200*H25</f>
        <v>2400</v>
      </c>
      <c r="Q25" s="151">
        <v>45825</v>
      </c>
      <c r="R25" s="152" t="s">
        <v>318</v>
      </c>
      <c r="S25" s="153"/>
    </row>
    <row r="26" spans="1:19" s="154" customFormat="1" ht="19.2" customHeight="1" x14ac:dyDescent="0.3">
      <c r="A26" s="147">
        <v>23</v>
      </c>
      <c r="B26" s="148" t="s">
        <v>51</v>
      </c>
      <c r="C26" s="149">
        <v>45827</v>
      </c>
      <c r="D26" s="148" t="s">
        <v>340</v>
      </c>
      <c r="E26" s="150" t="s">
        <v>30</v>
      </c>
      <c r="F26" s="150" t="s">
        <v>235</v>
      </c>
      <c r="G26" s="150" t="s">
        <v>378</v>
      </c>
      <c r="H26" s="150">
        <v>74</v>
      </c>
      <c r="I26" s="116" t="s">
        <v>234</v>
      </c>
      <c r="J26" s="117">
        <v>38110000</v>
      </c>
      <c r="K26" s="116" t="s">
        <v>234</v>
      </c>
      <c r="L26" s="116" t="s">
        <v>234</v>
      </c>
      <c r="M26" s="116" t="s">
        <v>234</v>
      </c>
      <c r="N26" s="116" t="s">
        <v>234</v>
      </c>
      <c r="O26" s="116" t="s">
        <v>234</v>
      </c>
      <c r="P26" s="117">
        <f>1200*H26</f>
        <v>88800</v>
      </c>
      <c r="Q26" s="151" t="s">
        <v>299</v>
      </c>
      <c r="R26" s="152" t="s">
        <v>319</v>
      </c>
      <c r="S26" s="153"/>
    </row>
    <row r="27" spans="1:19" s="154" customFormat="1" ht="19.2" customHeight="1" x14ac:dyDescent="0.3">
      <c r="A27" s="147">
        <v>24</v>
      </c>
      <c r="B27" s="148" t="s">
        <v>294</v>
      </c>
      <c r="C27" s="149">
        <v>45827</v>
      </c>
      <c r="D27" s="148" t="s">
        <v>341</v>
      </c>
      <c r="E27" s="150" t="s">
        <v>285</v>
      </c>
      <c r="F27" s="150" t="s">
        <v>237</v>
      </c>
      <c r="G27" s="150" t="s">
        <v>110</v>
      </c>
      <c r="H27" s="150">
        <v>1</v>
      </c>
      <c r="I27" s="116" t="s">
        <v>234</v>
      </c>
      <c r="J27" s="117">
        <v>6894000</v>
      </c>
      <c r="K27" s="116" t="s">
        <v>234</v>
      </c>
      <c r="L27" s="116" t="s">
        <v>234</v>
      </c>
      <c r="M27" s="116" t="s">
        <v>234</v>
      </c>
      <c r="N27" s="116" t="s">
        <v>234</v>
      </c>
      <c r="O27" s="116" t="s">
        <v>234</v>
      </c>
      <c r="P27" s="117">
        <v>10000</v>
      </c>
      <c r="Q27" s="151" t="s">
        <v>300</v>
      </c>
      <c r="R27" s="152" t="s">
        <v>320</v>
      </c>
      <c r="S27" s="153"/>
    </row>
    <row r="28" spans="1:19" s="154" customFormat="1" ht="19.2" customHeight="1" x14ac:dyDescent="0.3">
      <c r="A28" s="147">
        <v>25</v>
      </c>
      <c r="B28" s="148" t="s">
        <v>248</v>
      </c>
      <c r="C28" s="149">
        <v>45831</v>
      </c>
      <c r="D28" s="148" t="s">
        <v>342</v>
      </c>
      <c r="E28" s="150" t="s">
        <v>289</v>
      </c>
      <c r="F28" s="150" t="s">
        <v>235</v>
      </c>
      <c r="G28" s="150" t="s">
        <v>268</v>
      </c>
      <c r="H28" s="150">
        <v>8</v>
      </c>
      <c r="I28" s="116" t="s">
        <v>234</v>
      </c>
      <c r="J28" s="117">
        <v>3280000</v>
      </c>
      <c r="K28" s="116" t="s">
        <v>234</v>
      </c>
      <c r="L28" s="116" t="s">
        <v>234</v>
      </c>
      <c r="M28" s="116" t="s">
        <v>234</v>
      </c>
      <c r="N28" s="116" t="s">
        <v>234</v>
      </c>
      <c r="O28" s="116" t="s">
        <v>234</v>
      </c>
      <c r="P28" s="117">
        <f>1200*H28</f>
        <v>9600</v>
      </c>
      <c r="Q28" s="151">
        <v>45828</v>
      </c>
      <c r="R28" s="152" t="s">
        <v>321</v>
      </c>
      <c r="S28" s="153"/>
    </row>
    <row r="29" spans="1:19" s="154" customFormat="1" ht="19.2" customHeight="1" x14ac:dyDescent="0.3">
      <c r="A29" s="147">
        <v>26</v>
      </c>
      <c r="B29" s="148" t="s">
        <v>248</v>
      </c>
      <c r="C29" s="149">
        <v>45831</v>
      </c>
      <c r="D29" s="148" t="s">
        <v>342</v>
      </c>
      <c r="E29" s="150" t="s">
        <v>289</v>
      </c>
      <c r="F29" s="150" t="s">
        <v>235</v>
      </c>
      <c r="G29" s="150" t="s">
        <v>109</v>
      </c>
      <c r="H29" s="150">
        <v>2</v>
      </c>
      <c r="I29" s="116" t="s">
        <v>234</v>
      </c>
      <c r="J29" s="117">
        <v>12000000</v>
      </c>
      <c r="K29" s="116" t="s">
        <v>234</v>
      </c>
      <c r="L29" s="116" t="s">
        <v>234</v>
      </c>
      <c r="M29" s="116" t="s">
        <v>234</v>
      </c>
      <c r="N29" s="116" t="s">
        <v>234</v>
      </c>
      <c r="O29" s="116" t="s">
        <v>234</v>
      </c>
      <c r="P29" s="117">
        <v>20000</v>
      </c>
      <c r="Q29" s="151">
        <v>45828</v>
      </c>
      <c r="R29" s="152" t="s">
        <v>321</v>
      </c>
      <c r="S29" s="153"/>
    </row>
    <row r="30" spans="1:19" s="146" customFormat="1" ht="19.2" customHeight="1" x14ac:dyDescent="0.3">
      <c r="A30" s="139">
        <v>27</v>
      </c>
      <c r="B30" s="140" t="s">
        <v>57</v>
      </c>
      <c r="C30" s="141">
        <v>45831</v>
      </c>
      <c r="D30" s="140" t="s">
        <v>343</v>
      </c>
      <c r="E30" s="142" t="s">
        <v>290</v>
      </c>
      <c r="F30" s="142" t="s">
        <v>237</v>
      </c>
      <c r="G30" s="142" t="s">
        <v>356</v>
      </c>
      <c r="H30" s="142">
        <v>1</v>
      </c>
      <c r="I30" s="118" t="s">
        <v>234</v>
      </c>
      <c r="J30" s="119">
        <v>145000000</v>
      </c>
      <c r="K30" s="118" t="s">
        <v>234</v>
      </c>
      <c r="L30" s="118" t="s">
        <v>234</v>
      </c>
      <c r="M30" s="118" t="s">
        <v>234</v>
      </c>
      <c r="N30" s="118" t="s">
        <v>234</v>
      </c>
      <c r="O30" s="118" t="s">
        <v>234</v>
      </c>
      <c r="P30" s="119"/>
      <c r="Q30" s="143">
        <v>45828</v>
      </c>
      <c r="R30" s="144" t="s">
        <v>322</v>
      </c>
      <c r="S30" s="145" t="s">
        <v>254</v>
      </c>
    </row>
    <row r="31" spans="1:19" s="154" customFormat="1" ht="19.2" customHeight="1" x14ac:dyDescent="0.3">
      <c r="A31" s="147">
        <v>28</v>
      </c>
      <c r="B31" s="148" t="s">
        <v>59</v>
      </c>
      <c r="C31" s="149">
        <v>45831</v>
      </c>
      <c r="D31" s="148" t="s">
        <v>344</v>
      </c>
      <c r="E31" s="150" t="s">
        <v>247</v>
      </c>
      <c r="F31" s="150" t="s">
        <v>235</v>
      </c>
      <c r="G31" s="150" t="s">
        <v>109</v>
      </c>
      <c r="H31" s="150">
        <v>1</v>
      </c>
      <c r="I31" s="116" t="s">
        <v>234</v>
      </c>
      <c r="J31" s="117">
        <v>6550000</v>
      </c>
      <c r="K31" s="116" t="s">
        <v>234</v>
      </c>
      <c r="L31" s="116" t="s">
        <v>234</v>
      </c>
      <c r="M31" s="116" t="s">
        <v>234</v>
      </c>
      <c r="N31" s="116" t="s">
        <v>234</v>
      </c>
      <c r="O31" s="116" t="s">
        <v>234</v>
      </c>
      <c r="P31" s="117">
        <v>10000</v>
      </c>
      <c r="Q31" s="151" t="s">
        <v>301</v>
      </c>
      <c r="R31" s="152" t="s">
        <v>368</v>
      </c>
      <c r="S31" s="153"/>
    </row>
    <row r="32" spans="1:19" s="154" customFormat="1" ht="19.2" customHeight="1" x14ac:dyDescent="0.3">
      <c r="A32" s="147">
        <v>29</v>
      </c>
      <c r="B32" s="148" t="s">
        <v>50</v>
      </c>
      <c r="C32" s="149">
        <v>45832</v>
      </c>
      <c r="D32" s="148" t="s">
        <v>345</v>
      </c>
      <c r="E32" s="150" t="s">
        <v>29</v>
      </c>
      <c r="F32" s="150" t="s">
        <v>237</v>
      </c>
      <c r="G32" s="150" t="s">
        <v>97</v>
      </c>
      <c r="H32" s="150">
        <v>100</v>
      </c>
      <c r="I32" s="116" t="s">
        <v>234</v>
      </c>
      <c r="J32" s="117">
        <v>360000</v>
      </c>
      <c r="K32" s="116" t="s">
        <v>234</v>
      </c>
      <c r="L32" s="116" t="s">
        <v>234</v>
      </c>
      <c r="M32" s="116" t="s">
        <v>234</v>
      </c>
      <c r="N32" s="116" t="s">
        <v>234</v>
      </c>
      <c r="O32" s="116" t="s">
        <v>234</v>
      </c>
      <c r="P32" s="117">
        <v>500</v>
      </c>
      <c r="Q32" s="151">
        <v>45832</v>
      </c>
      <c r="R32" s="152" t="s">
        <v>323</v>
      </c>
      <c r="S32" s="153"/>
    </row>
    <row r="33" spans="1:19" s="154" customFormat="1" ht="19.2" customHeight="1" x14ac:dyDescent="0.3">
      <c r="A33" s="147">
        <v>30</v>
      </c>
      <c r="B33" s="148" t="s">
        <v>50</v>
      </c>
      <c r="C33" s="149">
        <v>45832</v>
      </c>
      <c r="D33" s="148" t="s">
        <v>346</v>
      </c>
      <c r="E33" s="150" t="s">
        <v>291</v>
      </c>
      <c r="F33" s="150" t="s">
        <v>237</v>
      </c>
      <c r="G33" s="150" t="s">
        <v>109</v>
      </c>
      <c r="H33" s="150">
        <v>1</v>
      </c>
      <c r="I33" s="116" t="s">
        <v>234</v>
      </c>
      <c r="J33" s="117">
        <v>6160000</v>
      </c>
      <c r="K33" s="116" t="s">
        <v>234</v>
      </c>
      <c r="L33" s="116" t="s">
        <v>234</v>
      </c>
      <c r="M33" s="116" t="s">
        <v>234</v>
      </c>
      <c r="N33" s="116" t="s">
        <v>234</v>
      </c>
      <c r="O33" s="116" t="s">
        <v>234</v>
      </c>
      <c r="P33" s="117">
        <v>10000</v>
      </c>
      <c r="Q33" s="151" t="s">
        <v>302</v>
      </c>
      <c r="R33" s="152" t="s">
        <v>324</v>
      </c>
      <c r="S33" s="153"/>
    </row>
    <row r="34" spans="1:19" s="154" customFormat="1" ht="25.2" customHeight="1" x14ac:dyDescent="0.3">
      <c r="A34" s="147">
        <v>31</v>
      </c>
      <c r="B34" s="148" t="s">
        <v>50</v>
      </c>
      <c r="C34" s="149">
        <v>45833</v>
      </c>
      <c r="D34" s="148" t="s">
        <v>347</v>
      </c>
      <c r="E34" s="150" t="s">
        <v>274</v>
      </c>
      <c r="F34" s="150" t="s">
        <v>237</v>
      </c>
      <c r="G34" s="150" t="s">
        <v>106</v>
      </c>
      <c r="H34" s="150">
        <v>1</v>
      </c>
      <c r="I34" s="116" t="s">
        <v>234</v>
      </c>
      <c r="J34" s="117">
        <v>6600000</v>
      </c>
      <c r="K34" s="116" t="s">
        <v>234</v>
      </c>
      <c r="L34" s="116" t="s">
        <v>234</v>
      </c>
      <c r="M34" s="116" t="s">
        <v>234</v>
      </c>
      <c r="N34" s="116" t="s">
        <v>234</v>
      </c>
      <c r="O34" s="116" t="s">
        <v>234</v>
      </c>
      <c r="P34" s="117">
        <v>10000</v>
      </c>
      <c r="Q34" s="151" t="s">
        <v>369</v>
      </c>
      <c r="R34" s="152" t="s">
        <v>325</v>
      </c>
      <c r="S34" s="153"/>
    </row>
    <row r="35" spans="1:19" s="146" customFormat="1" ht="25.2" customHeight="1" x14ac:dyDescent="0.3">
      <c r="A35" s="139">
        <v>32</v>
      </c>
      <c r="B35" s="140" t="s">
        <v>52</v>
      </c>
      <c r="C35" s="141">
        <v>45834</v>
      </c>
      <c r="D35" s="140" t="s">
        <v>348</v>
      </c>
      <c r="E35" s="142" t="s">
        <v>269</v>
      </c>
      <c r="F35" s="142" t="s">
        <v>237</v>
      </c>
      <c r="G35" s="142" t="s">
        <v>126</v>
      </c>
      <c r="H35" s="142">
        <v>10</v>
      </c>
      <c r="I35" s="118" t="s">
        <v>234</v>
      </c>
      <c r="J35" s="119">
        <v>40000000</v>
      </c>
      <c r="K35" s="118" t="s">
        <v>234</v>
      </c>
      <c r="L35" s="118" t="s">
        <v>234</v>
      </c>
      <c r="M35" s="118" t="s">
        <v>234</v>
      </c>
      <c r="N35" s="118" t="s">
        <v>234</v>
      </c>
      <c r="O35" s="118" t="s">
        <v>234</v>
      </c>
      <c r="P35" s="119">
        <f>5000*H35</f>
        <v>50000</v>
      </c>
      <c r="Q35" s="143" t="s">
        <v>303</v>
      </c>
      <c r="R35" s="144" t="s">
        <v>326</v>
      </c>
      <c r="S35" s="145" t="s">
        <v>254</v>
      </c>
    </row>
    <row r="36" spans="1:19" s="154" customFormat="1" ht="19.2" customHeight="1" x14ac:dyDescent="0.3">
      <c r="A36" s="147">
        <v>33</v>
      </c>
      <c r="B36" s="148" t="s">
        <v>51</v>
      </c>
      <c r="C36" s="149">
        <v>45836</v>
      </c>
      <c r="D36" s="148" t="s">
        <v>349</v>
      </c>
      <c r="E36" s="150" t="s">
        <v>292</v>
      </c>
      <c r="F36" s="150" t="s">
        <v>235</v>
      </c>
      <c r="G36" s="150" t="s">
        <v>265</v>
      </c>
      <c r="H36" s="150">
        <v>1</v>
      </c>
      <c r="I36" s="116" t="s">
        <v>234</v>
      </c>
      <c r="J36" s="117">
        <v>2562500</v>
      </c>
      <c r="K36" s="116" t="s">
        <v>234</v>
      </c>
      <c r="L36" s="116" t="s">
        <v>234</v>
      </c>
      <c r="M36" s="116" t="s">
        <v>234</v>
      </c>
      <c r="N36" s="116" t="s">
        <v>234</v>
      </c>
      <c r="O36" s="116" t="s">
        <v>234</v>
      </c>
      <c r="P36" s="117">
        <f>800*5</f>
        <v>4000</v>
      </c>
      <c r="Q36" s="151">
        <v>45833</v>
      </c>
      <c r="R36" s="152" t="s">
        <v>370</v>
      </c>
      <c r="S36" s="153"/>
    </row>
    <row r="37" spans="1:19" s="154" customFormat="1" ht="19.2" customHeight="1" x14ac:dyDescent="0.3">
      <c r="A37" s="147">
        <v>34</v>
      </c>
      <c r="B37" s="148" t="s">
        <v>51</v>
      </c>
      <c r="C37" s="149">
        <v>45836</v>
      </c>
      <c r="D37" s="148" t="s">
        <v>349</v>
      </c>
      <c r="E37" s="150" t="s">
        <v>292</v>
      </c>
      <c r="F37" s="150" t="s">
        <v>235</v>
      </c>
      <c r="G37" s="150" t="s">
        <v>266</v>
      </c>
      <c r="H37" s="150">
        <v>1</v>
      </c>
      <c r="I37" s="116" t="s">
        <v>234</v>
      </c>
      <c r="J37" s="117">
        <v>2562500</v>
      </c>
      <c r="K37" s="116" t="s">
        <v>234</v>
      </c>
      <c r="L37" s="116" t="s">
        <v>234</v>
      </c>
      <c r="M37" s="116" t="s">
        <v>234</v>
      </c>
      <c r="N37" s="116" t="s">
        <v>234</v>
      </c>
      <c r="O37" s="116" t="s">
        <v>234</v>
      </c>
      <c r="P37" s="117">
        <f>800*5</f>
        <v>4000</v>
      </c>
      <c r="Q37" s="151" t="s">
        <v>304</v>
      </c>
      <c r="R37" s="152" t="s">
        <v>371</v>
      </c>
      <c r="S37" s="153"/>
    </row>
    <row r="38" spans="1:19" s="154" customFormat="1" ht="19.2" customHeight="1" x14ac:dyDescent="0.3">
      <c r="A38" s="147">
        <v>35</v>
      </c>
      <c r="B38" s="148" t="s">
        <v>239</v>
      </c>
      <c r="C38" s="149">
        <v>45838</v>
      </c>
      <c r="D38" s="148" t="s">
        <v>350</v>
      </c>
      <c r="E38" s="150" t="s">
        <v>241</v>
      </c>
      <c r="F38" s="150" t="s">
        <v>236</v>
      </c>
      <c r="G38" s="150" t="s">
        <v>238</v>
      </c>
      <c r="H38" s="150">
        <v>100</v>
      </c>
      <c r="I38" s="116" t="s">
        <v>234</v>
      </c>
      <c r="J38" s="117">
        <v>370000</v>
      </c>
      <c r="K38" s="116" t="s">
        <v>234</v>
      </c>
      <c r="L38" s="116" t="s">
        <v>234</v>
      </c>
      <c r="M38" s="116" t="s">
        <v>234</v>
      </c>
      <c r="N38" s="116" t="s">
        <v>234</v>
      </c>
      <c r="O38" s="116" t="s">
        <v>234</v>
      </c>
      <c r="P38" s="117">
        <v>500</v>
      </c>
      <c r="Q38" s="151">
        <v>45840</v>
      </c>
      <c r="R38" s="152" t="s">
        <v>372</v>
      </c>
      <c r="S38" s="153"/>
    </row>
    <row r="39" spans="1:19" s="154" customFormat="1" ht="19.2" customHeight="1" x14ac:dyDescent="0.3">
      <c r="A39" s="147">
        <v>36</v>
      </c>
      <c r="B39" s="148" t="s">
        <v>239</v>
      </c>
      <c r="C39" s="149">
        <v>45838</v>
      </c>
      <c r="D39" s="148" t="s">
        <v>350</v>
      </c>
      <c r="E39" s="150" t="s">
        <v>241</v>
      </c>
      <c r="F39" s="150" t="s">
        <v>236</v>
      </c>
      <c r="G39" s="150" t="s">
        <v>97</v>
      </c>
      <c r="H39" s="150">
        <v>100</v>
      </c>
      <c r="I39" s="116" t="s">
        <v>234</v>
      </c>
      <c r="J39" s="117">
        <v>370000</v>
      </c>
      <c r="K39" s="116" t="s">
        <v>234</v>
      </c>
      <c r="L39" s="116" t="s">
        <v>234</v>
      </c>
      <c r="M39" s="116" t="s">
        <v>234</v>
      </c>
      <c r="N39" s="116" t="s">
        <v>234</v>
      </c>
      <c r="O39" s="116" t="s">
        <v>234</v>
      </c>
      <c r="P39" s="117">
        <v>500</v>
      </c>
      <c r="Q39" s="151">
        <v>45840</v>
      </c>
      <c r="R39" s="152" t="s">
        <v>372</v>
      </c>
      <c r="S39" s="153"/>
    </row>
    <row r="40" spans="1:19" s="164" customFormat="1" ht="19.2" customHeight="1" x14ac:dyDescent="0.3">
      <c r="A40" s="160">
        <v>37</v>
      </c>
      <c r="B40" s="161" t="s">
        <v>56</v>
      </c>
      <c r="C40" s="149">
        <v>45806</v>
      </c>
      <c r="D40" s="161" t="s">
        <v>279</v>
      </c>
      <c r="E40" s="162" t="s">
        <v>246</v>
      </c>
      <c r="F40" s="162" t="s">
        <v>235</v>
      </c>
      <c r="G40" s="162" t="s">
        <v>264</v>
      </c>
      <c r="H40" s="162">
        <v>1</v>
      </c>
      <c r="I40" s="134"/>
      <c r="J40" s="135">
        <v>1615000</v>
      </c>
      <c r="K40" s="134" t="s">
        <v>234</v>
      </c>
      <c r="L40" s="134" t="s">
        <v>234</v>
      </c>
      <c r="M40" s="134" t="s">
        <v>234</v>
      </c>
      <c r="N40" s="134" t="s">
        <v>234</v>
      </c>
      <c r="O40" s="134" t="s">
        <v>234</v>
      </c>
      <c r="P40" s="135">
        <f>500*5</f>
        <v>2500</v>
      </c>
      <c r="Q40" s="151">
        <v>45811</v>
      </c>
      <c r="R40" s="152" t="s">
        <v>357</v>
      </c>
      <c r="S40" s="163"/>
    </row>
    <row r="41" spans="1:19" s="164" customFormat="1" ht="19.2" customHeight="1" x14ac:dyDescent="0.3">
      <c r="A41" s="160">
        <v>38</v>
      </c>
      <c r="B41" s="161" t="s">
        <v>56</v>
      </c>
      <c r="C41" s="149">
        <v>45806</v>
      </c>
      <c r="D41" s="161" t="s">
        <v>279</v>
      </c>
      <c r="E41" s="162" t="s">
        <v>246</v>
      </c>
      <c r="F41" s="162" t="s">
        <v>235</v>
      </c>
      <c r="G41" s="162" t="s">
        <v>263</v>
      </c>
      <c r="H41" s="162">
        <v>1</v>
      </c>
      <c r="I41" s="134"/>
      <c r="J41" s="135">
        <v>1615000</v>
      </c>
      <c r="K41" s="134" t="s">
        <v>234</v>
      </c>
      <c r="L41" s="134" t="s">
        <v>234</v>
      </c>
      <c r="M41" s="134" t="s">
        <v>234</v>
      </c>
      <c r="N41" s="134" t="s">
        <v>234</v>
      </c>
      <c r="O41" s="134" t="s">
        <v>234</v>
      </c>
      <c r="P41" s="135">
        <f>500*5</f>
        <v>2500</v>
      </c>
      <c r="Q41" s="151">
        <v>45811</v>
      </c>
      <c r="R41" s="152" t="s">
        <v>357</v>
      </c>
      <c r="S41" s="163"/>
    </row>
    <row r="42" spans="1:19" s="164" customFormat="1" ht="19.2" customHeight="1" x14ac:dyDescent="0.3">
      <c r="A42" s="160">
        <v>39</v>
      </c>
      <c r="B42" s="161" t="s">
        <v>52</v>
      </c>
      <c r="C42" s="149">
        <v>45803</v>
      </c>
      <c r="D42" s="161" t="s">
        <v>277</v>
      </c>
      <c r="E42" s="162" t="s">
        <v>240</v>
      </c>
      <c r="F42" s="162" t="s">
        <v>237</v>
      </c>
      <c r="G42" s="162" t="s">
        <v>110</v>
      </c>
      <c r="H42" s="162">
        <v>1</v>
      </c>
      <c r="I42" s="134"/>
      <c r="J42" s="135">
        <v>6400000</v>
      </c>
      <c r="K42" s="134" t="s">
        <v>234</v>
      </c>
      <c r="L42" s="134" t="s">
        <v>234</v>
      </c>
      <c r="M42" s="134" t="s">
        <v>234</v>
      </c>
      <c r="N42" s="134" t="s">
        <v>234</v>
      </c>
      <c r="O42" s="134" t="s">
        <v>234</v>
      </c>
      <c r="P42" s="135">
        <v>10000</v>
      </c>
      <c r="Q42" s="151">
        <v>45814</v>
      </c>
      <c r="R42" s="152" t="s">
        <v>358</v>
      </c>
      <c r="S42" s="163"/>
    </row>
    <row r="43" spans="1:19" s="164" customFormat="1" ht="19.2" customHeight="1" x14ac:dyDescent="0.3">
      <c r="A43" s="160">
        <v>40</v>
      </c>
      <c r="B43" s="161" t="s">
        <v>52</v>
      </c>
      <c r="C43" s="149">
        <v>45805</v>
      </c>
      <c r="D43" s="161" t="s">
        <v>278</v>
      </c>
      <c r="E43" s="162" t="s">
        <v>273</v>
      </c>
      <c r="F43" s="162" t="s">
        <v>237</v>
      </c>
      <c r="G43" s="162" t="s">
        <v>110</v>
      </c>
      <c r="H43" s="162">
        <v>1</v>
      </c>
      <c r="I43" s="134"/>
      <c r="J43" s="135">
        <v>6400000</v>
      </c>
      <c r="K43" s="134" t="s">
        <v>234</v>
      </c>
      <c r="L43" s="134" t="s">
        <v>234</v>
      </c>
      <c r="M43" s="134" t="s">
        <v>234</v>
      </c>
      <c r="N43" s="134" t="s">
        <v>234</v>
      </c>
      <c r="O43" s="134" t="s">
        <v>234</v>
      </c>
      <c r="P43" s="135">
        <v>10000</v>
      </c>
      <c r="Q43" s="151">
        <v>45810</v>
      </c>
      <c r="R43" s="152" t="s">
        <v>359</v>
      </c>
      <c r="S43" s="163"/>
    </row>
    <row r="44" spans="1:19" s="164" customFormat="1" ht="19.2" customHeight="1" x14ac:dyDescent="0.3">
      <c r="A44" s="160">
        <v>41</v>
      </c>
      <c r="B44" s="161" t="s">
        <v>50</v>
      </c>
      <c r="C44" s="149">
        <v>45800</v>
      </c>
      <c r="D44" s="161" t="s">
        <v>276</v>
      </c>
      <c r="E44" s="162" t="s">
        <v>271</v>
      </c>
      <c r="F44" s="162" t="s">
        <v>237</v>
      </c>
      <c r="G44" s="162" t="s">
        <v>265</v>
      </c>
      <c r="H44" s="162">
        <v>1</v>
      </c>
      <c r="I44" s="134"/>
      <c r="J44" s="135">
        <v>2280000</v>
      </c>
      <c r="K44" s="134" t="s">
        <v>234</v>
      </c>
      <c r="L44" s="134" t="s">
        <v>234</v>
      </c>
      <c r="M44" s="134" t="s">
        <v>234</v>
      </c>
      <c r="N44" s="134" t="s">
        <v>234</v>
      </c>
      <c r="O44" s="134" t="s">
        <v>234</v>
      </c>
      <c r="P44" s="135">
        <f>800*5</f>
        <v>4000</v>
      </c>
      <c r="Q44" s="151" t="s">
        <v>373</v>
      </c>
      <c r="R44" s="152" t="s">
        <v>374</v>
      </c>
      <c r="S44" s="163"/>
    </row>
    <row r="45" spans="1:19" s="171" customFormat="1" ht="19.5" customHeight="1" x14ac:dyDescent="0.3">
      <c r="A45" s="160">
        <v>42</v>
      </c>
      <c r="B45" s="160" t="s">
        <v>50</v>
      </c>
      <c r="C45" s="165">
        <v>45800</v>
      </c>
      <c r="D45" s="160" t="s">
        <v>276</v>
      </c>
      <c r="E45" s="166" t="s">
        <v>271</v>
      </c>
      <c r="F45" s="166" t="s">
        <v>237</v>
      </c>
      <c r="G45" s="167" t="s">
        <v>266</v>
      </c>
      <c r="H45" s="167">
        <v>1</v>
      </c>
      <c r="I45" s="168"/>
      <c r="J45" s="169">
        <v>2280000</v>
      </c>
      <c r="K45" s="168" t="s">
        <v>234</v>
      </c>
      <c r="L45" s="168" t="s">
        <v>234</v>
      </c>
      <c r="M45" s="168" t="s">
        <v>234</v>
      </c>
      <c r="N45" s="168" t="s">
        <v>234</v>
      </c>
      <c r="O45" s="168" t="s">
        <v>234</v>
      </c>
      <c r="P45" s="117">
        <f>800*5</f>
        <v>4000</v>
      </c>
      <c r="Q45" s="151">
        <v>45808</v>
      </c>
      <c r="R45" s="170" t="s">
        <v>375</v>
      </c>
      <c r="S45" s="163"/>
    </row>
    <row r="46" spans="1:19" s="171" customFormat="1" ht="57.6" customHeight="1" x14ac:dyDescent="0.3">
      <c r="A46" s="160">
        <v>43</v>
      </c>
      <c r="B46" s="172" t="s">
        <v>52</v>
      </c>
      <c r="C46" s="173">
        <v>45722</v>
      </c>
      <c r="D46" s="172" t="s">
        <v>250</v>
      </c>
      <c r="E46" s="174" t="s">
        <v>249</v>
      </c>
      <c r="F46" s="174" t="s">
        <v>242</v>
      </c>
      <c r="G46" s="174" t="s">
        <v>252</v>
      </c>
      <c r="H46" s="174">
        <v>1</v>
      </c>
      <c r="I46" s="137"/>
      <c r="J46" s="136">
        <v>420000000</v>
      </c>
      <c r="K46" s="137" t="s">
        <v>234</v>
      </c>
      <c r="L46" s="137" t="s">
        <v>234</v>
      </c>
      <c r="M46" s="137" t="s">
        <v>234</v>
      </c>
      <c r="N46" s="137" t="s">
        <v>234</v>
      </c>
      <c r="O46" s="137" t="s">
        <v>234</v>
      </c>
      <c r="P46" s="136">
        <v>700000</v>
      </c>
      <c r="Q46" s="175" t="s">
        <v>377</v>
      </c>
      <c r="R46" s="172" t="s">
        <v>376</v>
      </c>
      <c r="S46" s="163"/>
    </row>
    <row r="47" spans="1:19" s="146" customFormat="1" ht="19.2" customHeight="1" x14ac:dyDescent="0.3">
      <c r="A47" s="160">
        <v>44</v>
      </c>
      <c r="B47" s="140" t="s">
        <v>51</v>
      </c>
      <c r="C47" s="141">
        <v>45772</v>
      </c>
      <c r="D47" s="140" t="s">
        <v>261</v>
      </c>
      <c r="E47" s="142" t="s">
        <v>247</v>
      </c>
      <c r="F47" s="142" t="s">
        <v>235</v>
      </c>
      <c r="G47" s="142" t="s">
        <v>267</v>
      </c>
      <c r="H47" s="142">
        <v>1</v>
      </c>
      <c r="I47" s="118" t="s">
        <v>234</v>
      </c>
      <c r="J47" s="119">
        <v>22593000</v>
      </c>
      <c r="K47" s="118" t="s">
        <v>234</v>
      </c>
      <c r="L47" s="118" t="s">
        <v>234</v>
      </c>
      <c r="M47" s="118" t="s">
        <v>234</v>
      </c>
      <c r="N47" s="118" t="s">
        <v>234</v>
      </c>
      <c r="O47" s="118" t="s">
        <v>234</v>
      </c>
      <c r="P47" s="119"/>
      <c r="Q47" s="183" t="s">
        <v>360</v>
      </c>
      <c r="R47" s="184" t="s">
        <v>361</v>
      </c>
      <c r="S47" s="145" t="s">
        <v>254</v>
      </c>
    </row>
    <row r="48" spans="1:19" ht="26.25" customHeight="1" x14ac:dyDescent="0.3">
      <c r="A48" s="160">
        <v>45</v>
      </c>
      <c r="B48" s="176" t="s">
        <v>51</v>
      </c>
      <c r="C48" s="177">
        <v>45740</v>
      </c>
      <c r="D48" s="176" t="s">
        <v>251</v>
      </c>
      <c r="E48" s="178" t="s">
        <v>32</v>
      </c>
      <c r="F48" s="178" t="s">
        <v>235</v>
      </c>
      <c r="G48" s="178" t="s">
        <v>126</v>
      </c>
      <c r="H48" s="178">
        <v>6</v>
      </c>
      <c r="I48" s="138"/>
      <c r="J48" s="97">
        <v>24000000</v>
      </c>
      <c r="K48" s="138" t="s">
        <v>234</v>
      </c>
      <c r="L48" s="138" t="s">
        <v>234</v>
      </c>
      <c r="M48" s="138" t="s">
        <v>234</v>
      </c>
      <c r="N48" s="138" t="s">
        <v>234</v>
      </c>
      <c r="O48" s="138" t="s">
        <v>234</v>
      </c>
      <c r="P48" s="97">
        <f>5000*6</f>
        <v>30000</v>
      </c>
      <c r="Q48" s="179" t="s">
        <v>362</v>
      </c>
      <c r="R48" s="176" t="s">
        <v>363</v>
      </c>
    </row>
    <row r="49" spans="1:19" s="146" customFormat="1" ht="19.2" customHeight="1" x14ac:dyDescent="0.3">
      <c r="A49" s="160">
        <v>46</v>
      </c>
      <c r="B49" s="140" t="s">
        <v>51</v>
      </c>
      <c r="C49" s="141">
        <v>45770</v>
      </c>
      <c r="D49" s="140" t="s">
        <v>260</v>
      </c>
      <c r="E49" s="142" t="s">
        <v>32</v>
      </c>
      <c r="F49" s="142" t="s">
        <v>235</v>
      </c>
      <c r="G49" s="142" t="s">
        <v>245</v>
      </c>
      <c r="H49" s="142">
        <v>5</v>
      </c>
      <c r="I49" s="118" t="s">
        <v>234</v>
      </c>
      <c r="J49" s="119">
        <v>10000000</v>
      </c>
      <c r="K49" s="118" t="s">
        <v>234</v>
      </c>
      <c r="L49" s="118" t="s">
        <v>234</v>
      </c>
      <c r="M49" s="118" t="s">
        <v>234</v>
      </c>
      <c r="N49" s="118" t="s">
        <v>234</v>
      </c>
      <c r="O49" s="118" t="s">
        <v>234</v>
      </c>
      <c r="P49" s="119"/>
      <c r="Q49" s="180"/>
      <c r="R49" s="181"/>
      <c r="S49" s="145" t="s">
        <v>254</v>
      </c>
    </row>
    <row r="50" spans="1:19" s="146" customFormat="1" ht="19.2" customHeight="1" x14ac:dyDescent="0.3">
      <c r="A50" s="160">
        <v>47</v>
      </c>
      <c r="B50" s="140" t="s">
        <v>51</v>
      </c>
      <c r="C50" s="141">
        <v>45758</v>
      </c>
      <c r="D50" s="140" t="s">
        <v>259</v>
      </c>
      <c r="E50" s="142" t="s">
        <v>32</v>
      </c>
      <c r="F50" s="142" t="s">
        <v>235</v>
      </c>
      <c r="G50" s="142" t="s">
        <v>245</v>
      </c>
      <c r="H50" s="142">
        <v>5</v>
      </c>
      <c r="I50" s="118" t="s">
        <v>234</v>
      </c>
      <c r="J50" s="119">
        <v>10000000</v>
      </c>
      <c r="K50" s="118" t="s">
        <v>234</v>
      </c>
      <c r="L50" s="118" t="s">
        <v>234</v>
      </c>
      <c r="M50" s="118" t="s">
        <v>234</v>
      </c>
      <c r="N50" s="118" t="s">
        <v>234</v>
      </c>
      <c r="O50" s="118" t="s">
        <v>234</v>
      </c>
      <c r="P50" s="119"/>
      <c r="Q50" s="180"/>
      <c r="R50" s="181"/>
      <c r="S50" s="145" t="s">
        <v>254</v>
      </c>
    </row>
    <row r="51" spans="1:19" s="146" customFormat="1" ht="19.2" customHeight="1" x14ac:dyDescent="0.3">
      <c r="A51" s="160">
        <v>48</v>
      </c>
      <c r="B51" s="140" t="s">
        <v>51</v>
      </c>
      <c r="C51" s="141">
        <v>45758</v>
      </c>
      <c r="D51" s="140" t="s">
        <v>259</v>
      </c>
      <c r="E51" s="142" t="s">
        <v>32</v>
      </c>
      <c r="F51" s="142" t="s">
        <v>235</v>
      </c>
      <c r="G51" s="142" t="s">
        <v>244</v>
      </c>
      <c r="H51" s="142">
        <v>3</v>
      </c>
      <c r="I51" s="118" t="s">
        <v>234</v>
      </c>
      <c r="J51" s="119">
        <v>27150000</v>
      </c>
      <c r="K51" s="118" t="s">
        <v>234</v>
      </c>
      <c r="L51" s="118" t="s">
        <v>234</v>
      </c>
      <c r="M51" s="118" t="s">
        <v>234</v>
      </c>
      <c r="N51" s="118" t="s">
        <v>234</v>
      </c>
      <c r="O51" s="118" t="s">
        <v>234</v>
      </c>
      <c r="P51" s="119"/>
      <c r="Q51" s="180"/>
      <c r="R51" s="181"/>
      <c r="S51" s="145" t="s">
        <v>254</v>
      </c>
    </row>
    <row r="52" spans="1:19" s="146" customFormat="1" ht="19.2" customHeight="1" x14ac:dyDescent="0.3">
      <c r="A52" s="160">
        <v>49</v>
      </c>
      <c r="B52" s="140" t="s">
        <v>52</v>
      </c>
      <c r="C52" s="141">
        <v>45757</v>
      </c>
      <c r="D52" s="140" t="s">
        <v>258</v>
      </c>
      <c r="E52" s="142" t="s">
        <v>256</v>
      </c>
      <c r="F52" s="182" t="s">
        <v>242</v>
      </c>
      <c r="G52" s="142" t="s">
        <v>262</v>
      </c>
      <c r="H52" s="142">
        <v>1</v>
      </c>
      <c r="I52" s="118" t="s">
        <v>234</v>
      </c>
      <c r="J52" s="118">
        <v>0</v>
      </c>
      <c r="K52" s="118" t="s">
        <v>234</v>
      </c>
      <c r="L52" s="118" t="s">
        <v>234</v>
      </c>
      <c r="M52" s="118" t="s">
        <v>234</v>
      </c>
      <c r="N52" s="118" t="s">
        <v>234</v>
      </c>
      <c r="O52" s="118" t="s">
        <v>234</v>
      </c>
      <c r="P52" s="119">
        <v>1000000</v>
      </c>
      <c r="Q52" s="180" t="s">
        <v>364</v>
      </c>
      <c r="R52" s="181" t="s">
        <v>365</v>
      </c>
      <c r="S52" s="145" t="s">
        <v>254</v>
      </c>
    </row>
    <row r="53" spans="1:19" s="146" customFormat="1" ht="19.2" customHeight="1" x14ac:dyDescent="0.3">
      <c r="A53" s="160">
        <v>50</v>
      </c>
      <c r="B53" s="140" t="s">
        <v>51</v>
      </c>
      <c r="C53" s="141">
        <v>45754</v>
      </c>
      <c r="D53" s="140" t="s">
        <v>257</v>
      </c>
      <c r="E53" s="142" t="s">
        <v>32</v>
      </c>
      <c r="F53" s="142" t="s">
        <v>235</v>
      </c>
      <c r="G53" s="142" t="s">
        <v>121</v>
      </c>
      <c r="H53" s="142">
        <v>5</v>
      </c>
      <c r="I53" s="118" t="s">
        <v>234</v>
      </c>
      <c r="J53" s="119">
        <v>8500000</v>
      </c>
      <c r="K53" s="118" t="s">
        <v>234</v>
      </c>
      <c r="L53" s="118" t="s">
        <v>234</v>
      </c>
      <c r="M53" s="118" t="s">
        <v>234</v>
      </c>
      <c r="N53" s="118" t="s">
        <v>234</v>
      </c>
      <c r="O53" s="118" t="s">
        <v>234</v>
      </c>
      <c r="P53" s="119"/>
      <c r="Q53" s="180"/>
      <c r="R53" s="181"/>
      <c r="S53" s="145" t="s">
        <v>254</v>
      </c>
    </row>
    <row r="54" spans="1:19" s="82" customFormat="1" ht="29.4" customHeight="1" x14ac:dyDescent="0.3">
      <c r="A54" s="201" t="s">
        <v>217</v>
      </c>
      <c r="B54" s="202"/>
      <c r="C54" s="202"/>
      <c r="D54" s="202"/>
      <c r="E54" s="202"/>
      <c r="F54" s="202"/>
      <c r="G54" s="202"/>
      <c r="H54" s="203"/>
      <c r="I54" s="98"/>
      <c r="J54" s="98">
        <f>SUBTOTAL(9,J4:J53)</f>
        <v>973062000</v>
      </c>
      <c r="K54" s="98">
        <f t="shared" ref="K54:O54" si="0">SUBTOTAL(9,K4:K53)</f>
        <v>0</v>
      </c>
      <c r="L54" s="98">
        <f t="shared" si="0"/>
        <v>0</v>
      </c>
      <c r="M54" s="98">
        <f t="shared" si="0"/>
        <v>0</v>
      </c>
      <c r="N54" s="98">
        <f t="shared" si="0"/>
        <v>0</v>
      </c>
      <c r="O54" s="98">
        <f t="shared" si="0"/>
        <v>0</v>
      </c>
      <c r="P54" s="98">
        <f>SUBTOTAL(9,P4:P53)</f>
        <v>2184900</v>
      </c>
      <c r="Q54" s="109"/>
      <c r="R54" s="101"/>
      <c r="S54" s="122"/>
    </row>
    <row r="55" spans="1:19" s="82" customFormat="1" x14ac:dyDescent="0.3">
      <c r="A55" s="102"/>
      <c r="B55" s="103"/>
      <c r="C55" s="103"/>
      <c r="D55" s="103"/>
      <c r="E55" s="103"/>
      <c r="F55" s="103"/>
      <c r="G55" s="103"/>
      <c r="H55" s="110"/>
      <c r="I55" s="104"/>
      <c r="J55" s="100"/>
      <c r="K55" s="99"/>
      <c r="L55" s="100"/>
      <c r="M55" s="99"/>
      <c r="N55" s="100"/>
      <c r="O55" s="99"/>
      <c r="P55" s="105"/>
      <c r="Q55" s="109"/>
      <c r="R55" s="101"/>
      <c r="S55" s="121"/>
    </row>
    <row r="56" spans="1:19" s="83" customFormat="1" ht="21.75" customHeight="1" x14ac:dyDescent="0.3">
      <c r="A56" s="206" t="s">
        <v>218</v>
      </c>
      <c r="B56" s="218"/>
      <c r="C56" s="207"/>
      <c r="D56" s="81" t="s">
        <v>219</v>
      </c>
      <c r="E56" s="107" t="s">
        <v>219</v>
      </c>
      <c r="F56" s="81"/>
      <c r="G56" s="107" t="s">
        <v>219</v>
      </c>
      <c r="H56" s="108"/>
      <c r="I56" s="111"/>
      <c r="J56" s="125" t="s">
        <v>220</v>
      </c>
      <c r="K56" s="210" t="s">
        <v>221</v>
      </c>
      <c r="L56" s="211"/>
      <c r="M56" s="211"/>
      <c r="N56" s="211"/>
      <c r="O56" s="212"/>
      <c r="P56" s="206" t="s">
        <v>220</v>
      </c>
      <c r="Q56" s="207"/>
      <c r="R56" s="92"/>
      <c r="S56" s="123"/>
    </row>
    <row r="57" spans="1:19" s="83" customFormat="1" ht="43.95" customHeight="1" x14ac:dyDescent="0.3">
      <c r="A57" s="215"/>
      <c r="B57" s="216"/>
      <c r="C57" s="217"/>
      <c r="D57" s="84"/>
      <c r="E57" s="126"/>
      <c r="F57" s="92"/>
      <c r="G57" s="94"/>
      <c r="H57" s="95"/>
      <c r="I57" s="96"/>
      <c r="J57" s="132"/>
      <c r="K57" s="222"/>
      <c r="L57" s="223"/>
      <c r="M57" s="223"/>
      <c r="N57" s="223"/>
      <c r="O57" s="224"/>
      <c r="P57" s="208" t="s">
        <v>222</v>
      </c>
      <c r="Q57" s="209"/>
      <c r="R57" s="92"/>
      <c r="S57" s="121"/>
    </row>
    <row r="58" spans="1:19" s="83" customFormat="1" ht="15.6" customHeight="1" x14ac:dyDescent="0.3">
      <c r="A58" s="219" t="s">
        <v>7</v>
      </c>
      <c r="B58" s="220"/>
      <c r="C58" s="221"/>
      <c r="D58" s="81" t="s">
        <v>223</v>
      </c>
      <c r="E58" s="107" t="s">
        <v>27</v>
      </c>
      <c r="F58" s="81"/>
      <c r="G58" s="112" t="s">
        <v>224</v>
      </c>
      <c r="H58" s="113"/>
      <c r="I58" s="114"/>
      <c r="J58" s="125" t="s">
        <v>225</v>
      </c>
      <c r="K58" s="210" t="s">
        <v>226</v>
      </c>
      <c r="L58" s="211"/>
      <c r="M58" s="211"/>
      <c r="N58" s="211"/>
      <c r="O58" s="212"/>
      <c r="P58" s="225" t="s">
        <v>227</v>
      </c>
      <c r="Q58" s="226"/>
      <c r="R58" s="92"/>
      <c r="S58" s="123"/>
    </row>
    <row r="59" spans="1:19" ht="15.6" customHeight="1" x14ac:dyDescent="0.3">
      <c r="A59" s="208" t="s">
        <v>229</v>
      </c>
      <c r="B59" s="214"/>
      <c r="C59" s="209"/>
      <c r="D59" s="89" t="s">
        <v>230</v>
      </c>
      <c r="E59" s="127" t="s">
        <v>253</v>
      </c>
      <c r="F59" s="89"/>
      <c r="G59" s="127"/>
      <c r="H59" s="128"/>
      <c r="I59" s="115"/>
      <c r="J59" s="132" t="s">
        <v>231</v>
      </c>
      <c r="K59" s="130"/>
      <c r="L59" s="131"/>
      <c r="M59" s="129" t="s">
        <v>233</v>
      </c>
      <c r="N59" s="130"/>
      <c r="O59" s="131"/>
      <c r="P59" s="204" t="s">
        <v>232</v>
      </c>
      <c r="Q59" s="205"/>
      <c r="R59" s="93"/>
    </row>
    <row r="61" spans="1:19" ht="15.6" customHeight="1" x14ac:dyDescent="0.3">
      <c r="P61" s="213" t="s">
        <v>228</v>
      </c>
      <c r="Q61" s="213"/>
      <c r="R61" s="124"/>
    </row>
  </sheetData>
  <mergeCells count="26">
    <mergeCell ref="A2:A3"/>
    <mergeCell ref="B2:B3"/>
    <mergeCell ref="C2:C3"/>
    <mergeCell ref="A1:R1"/>
    <mergeCell ref="D2:D3"/>
    <mergeCell ref="E2:E3"/>
    <mergeCell ref="F2:F3"/>
    <mergeCell ref="G2:G3"/>
    <mergeCell ref="H2:H3"/>
    <mergeCell ref="O2:P2"/>
    <mergeCell ref="M2:N2"/>
    <mergeCell ref="K2:L2"/>
    <mergeCell ref="I2:J2"/>
    <mergeCell ref="P61:Q61"/>
    <mergeCell ref="A59:C59"/>
    <mergeCell ref="A57:C57"/>
    <mergeCell ref="A56:C56"/>
    <mergeCell ref="A58:C58"/>
    <mergeCell ref="K58:O58"/>
    <mergeCell ref="K57:O57"/>
    <mergeCell ref="P58:Q58"/>
    <mergeCell ref="A54:H54"/>
    <mergeCell ref="P59:Q59"/>
    <mergeCell ref="P56:Q56"/>
    <mergeCell ref="P57:Q57"/>
    <mergeCell ref="K56:O56"/>
  </mergeCells>
  <pageMargins left="0.7" right="0.7" top="0.75" bottom="0.75" header="0.3" footer="0.3"/>
  <pageSetup orientation="portrait" horizontalDpi="0" verticalDpi="0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5250CC-1258-4495-B9D8-201471E08B27}">
  <dimension ref="A1:S56"/>
  <sheetViews>
    <sheetView tabSelected="1" topLeftCell="O49" workbookViewId="0">
      <selection activeCell="V59" sqref="V59"/>
    </sheetView>
  </sheetViews>
  <sheetFormatPr defaultColWidth="9.109375" defaultRowHeight="15.6" x14ac:dyDescent="0.3"/>
  <cols>
    <col min="1" max="1" width="6.109375" style="80" customWidth="1"/>
    <col min="2" max="2" width="7.44140625" style="83" customWidth="1"/>
    <col min="3" max="3" width="13.88671875" style="83" customWidth="1"/>
    <col min="4" max="4" width="19.6640625" style="85" customWidth="1"/>
    <col min="5" max="5" width="23.5546875" style="86" customWidth="1"/>
    <col min="6" max="6" width="20.6640625" style="85" customWidth="1"/>
    <col min="7" max="7" width="28.44140625" style="85" customWidth="1"/>
    <col min="8" max="8" width="8.109375" style="85" customWidth="1"/>
    <col min="9" max="9" width="4.109375" style="87" customWidth="1"/>
    <col min="10" max="10" width="16.77734375" style="87" customWidth="1"/>
    <col min="11" max="13" width="4.5546875" style="87" customWidth="1"/>
    <col min="14" max="14" width="6.33203125" style="87" customWidth="1"/>
    <col min="15" max="15" width="4.5546875" style="88" customWidth="1"/>
    <col min="16" max="16" width="10.33203125" style="91" customWidth="1"/>
    <col min="17" max="17" width="17.44140625" style="80" customWidth="1"/>
    <col min="18" max="18" width="52.109375" style="80" customWidth="1"/>
    <col min="19" max="19" width="41.6640625" style="120" customWidth="1"/>
    <col min="20" max="141" width="9.109375" style="80"/>
    <col min="142" max="142" width="11" style="80" customWidth="1"/>
    <col min="143" max="16384" width="9.109375" style="80"/>
  </cols>
  <sheetData>
    <row r="1" spans="1:19" ht="33.75" customHeight="1" x14ac:dyDescent="0.3">
      <c r="A1" s="231" t="s">
        <v>213</v>
      </c>
      <c r="B1" s="231"/>
      <c r="C1" s="231"/>
      <c r="D1" s="231"/>
      <c r="E1" s="231"/>
      <c r="F1" s="231"/>
      <c r="G1" s="231"/>
      <c r="H1" s="231"/>
      <c r="I1" s="231"/>
      <c r="J1" s="231"/>
      <c r="K1" s="231"/>
      <c r="L1" s="231"/>
      <c r="M1" s="231"/>
      <c r="N1" s="231"/>
      <c r="O1" s="231"/>
      <c r="P1" s="231"/>
      <c r="Q1" s="231"/>
      <c r="R1" s="231"/>
    </row>
    <row r="2" spans="1:19" ht="48" customHeight="1" x14ac:dyDescent="0.3">
      <c r="A2" s="227" t="s">
        <v>214</v>
      </c>
      <c r="B2" s="229" t="s">
        <v>17</v>
      </c>
      <c r="C2" s="229" t="s">
        <v>18</v>
      </c>
      <c r="D2" s="229" t="s">
        <v>215</v>
      </c>
      <c r="E2" s="229" t="s">
        <v>1</v>
      </c>
      <c r="F2" s="229" t="s">
        <v>16</v>
      </c>
      <c r="G2" s="229" t="s">
        <v>2</v>
      </c>
      <c r="H2" s="229" t="s">
        <v>26</v>
      </c>
      <c r="I2" s="232" t="s">
        <v>20</v>
      </c>
      <c r="J2" s="233"/>
      <c r="K2" s="232" t="s">
        <v>24</v>
      </c>
      <c r="L2" s="233"/>
      <c r="M2" s="232" t="s">
        <v>25</v>
      </c>
      <c r="N2" s="233"/>
      <c r="O2" s="232" t="s">
        <v>15</v>
      </c>
      <c r="P2" s="233"/>
      <c r="Q2" s="133" t="s">
        <v>23</v>
      </c>
      <c r="R2" s="133" t="s">
        <v>216</v>
      </c>
    </row>
    <row r="3" spans="1:19" ht="19.2" customHeight="1" x14ac:dyDescent="0.3">
      <c r="A3" s="228"/>
      <c r="B3" s="230"/>
      <c r="C3" s="230"/>
      <c r="D3" s="230"/>
      <c r="E3" s="230"/>
      <c r="F3" s="230"/>
      <c r="G3" s="230"/>
      <c r="H3" s="230"/>
      <c r="I3" s="106" t="s">
        <v>21</v>
      </c>
      <c r="J3" s="106" t="s">
        <v>22</v>
      </c>
      <c r="K3" s="106" t="s">
        <v>21</v>
      </c>
      <c r="L3" s="106" t="s">
        <v>22</v>
      </c>
      <c r="M3" s="106" t="s">
        <v>21</v>
      </c>
      <c r="N3" s="106" t="s">
        <v>22</v>
      </c>
      <c r="O3" s="106" t="s">
        <v>21</v>
      </c>
      <c r="P3" s="90" t="s">
        <v>22</v>
      </c>
      <c r="Q3" s="133"/>
      <c r="R3" s="133"/>
    </row>
    <row r="4" spans="1:19" s="154" customFormat="1" ht="19.2" customHeight="1" x14ac:dyDescent="0.3">
      <c r="A4" s="237">
        <v>1</v>
      </c>
      <c r="B4" s="238" t="s">
        <v>275</v>
      </c>
      <c r="C4" s="239">
        <v>45812</v>
      </c>
      <c r="D4" s="238" t="s">
        <v>327</v>
      </c>
      <c r="E4" s="240" t="s">
        <v>270</v>
      </c>
      <c r="F4" s="240" t="s">
        <v>235</v>
      </c>
      <c r="G4" s="240" t="s">
        <v>263</v>
      </c>
      <c r="H4" s="240">
        <v>1</v>
      </c>
      <c r="I4" s="241" t="s">
        <v>234</v>
      </c>
      <c r="J4" s="242">
        <v>1615000</v>
      </c>
      <c r="K4" s="241" t="s">
        <v>234</v>
      </c>
      <c r="L4" s="241" t="s">
        <v>234</v>
      </c>
      <c r="M4" s="241" t="s">
        <v>234</v>
      </c>
      <c r="N4" s="241" t="s">
        <v>234</v>
      </c>
      <c r="O4" s="241" t="s">
        <v>234</v>
      </c>
      <c r="P4" s="243">
        <f>500*5</f>
        <v>2500</v>
      </c>
      <c r="Q4" s="156">
        <v>45812</v>
      </c>
      <c r="R4" s="157" t="s">
        <v>305</v>
      </c>
      <c r="S4" s="153"/>
    </row>
    <row r="5" spans="1:19" s="154" customFormat="1" ht="19.2" customHeight="1" x14ac:dyDescent="0.3">
      <c r="A5" s="237">
        <v>2</v>
      </c>
      <c r="B5" s="238" t="s">
        <v>275</v>
      </c>
      <c r="C5" s="239">
        <v>45812</v>
      </c>
      <c r="D5" s="238" t="s">
        <v>327</v>
      </c>
      <c r="E5" s="240" t="s">
        <v>270</v>
      </c>
      <c r="F5" s="240" t="s">
        <v>235</v>
      </c>
      <c r="G5" s="240" t="s">
        <v>264</v>
      </c>
      <c r="H5" s="240">
        <v>1</v>
      </c>
      <c r="I5" s="241" t="s">
        <v>234</v>
      </c>
      <c r="J5" s="242">
        <v>1615000</v>
      </c>
      <c r="K5" s="241" t="s">
        <v>234</v>
      </c>
      <c r="L5" s="241" t="s">
        <v>234</v>
      </c>
      <c r="M5" s="241" t="s">
        <v>234</v>
      </c>
      <c r="N5" s="241" t="s">
        <v>234</v>
      </c>
      <c r="O5" s="241" t="s">
        <v>234</v>
      </c>
      <c r="P5" s="243">
        <f>500*5</f>
        <v>2500</v>
      </c>
      <c r="Q5" s="156">
        <v>45812</v>
      </c>
      <c r="R5" s="157" t="s">
        <v>305</v>
      </c>
      <c r="S5" s="153"/>
    </row>
    <row r="6" spans="1:19" s="154" customFormat="1" ht="19.2" customHeight="1" x14ac:dyDescent="0.3">
      <c r="A6" s="237">
        <v>3</v>
      </c>
      <c r="B6" s="238" t="s">
        <v>293</v>
      </c>
      <c r="C6" s="244">
        <v>45813</v>
      </c>
      <c r="D6" s="238" t="s">
        <v>328</v>
      </c>
      <c r="E6" s="240" t="s">
        <v>281</v>
      </c>
      <c r="F6" s="240" t="s">
        <v>237</v>
      </c>
      <c r="G6" s="240" t="s">
        <v>104</v>
      </c>
      <c r="H6" s="240">
        <v>100</v>
      </c>
      <c r="I6" s="241" t="s">
        <v>234</v>
      </c>
      <c r="J6" s="242">
        <v>480000</v>
      </c>
      <c r="K6" s="241" t="s">
        <v>234</v>
      </c>
      <c r="L6" s="241" t="s">
        <v>234</v>
      </c>
      <c r="M6" s="241" t="s">
        <v>234</v>
      </c>
      <c r="N6" s="241" t="s">
        <v>234</v>
      </c>
      <c r="O6" s="241" t="s">
        <v>234</v>
      </c>
      <c r="P6" s="242">
        <v>800</v>
      </c>
      <c r="Q6" s="151">
        <v>45814</v>
      </c>
      <c r="R6" s="152" t="s">
        <v>306</v>
      </c>
      <c r="S6" s="153"/>
    </row>
    <row r="7" spans="1:19" s="154" customFormat="1" ht="19.2" customHeight="1" x14ac:dyDescent="0.3">
      <c r="A7" s="237">
        <v>4</v>
      </c>
      <c r="B7" s="238" t="s">
        <v>293</v>
      </c>
      <c r="C7" s="244">
        <v>45813</v>
      </c>
      <c r="D7" s="238" t="s">
        <v>328</v>
      </c>
      <c r="E7" s="240" t="s">
        <v>281</v>
      </c>
      <c r="F7" s="240" t="s">
        <v>237</v>
      </c>
      <c r="G7" s="240" t="s">
        <v>105</v>
      </c>
      <c r="H7" s="240">
        <v>100</v>
      </c>
      <c r="I7" s="241" t="s">
        <v>234</v>
      </c>
      <c r="J7" s="242">
        <v>480000</v>
      </c>
      <c r="K7" s="241" t="s">
        <v>234</v>
      </c>
      <c r="L7" s="241" t="s">
        <v>234</v>
      </c>
      <c r="M7" s="241" t="s">
        <v>234</v>
      </c>
      <c r="N7" s="241" t="s">
        <v>234</v>
      </c>
      <c r="O7" s="241" t="s">
        <v>234</v>
      </c>
      <c r="P7" s="242">
        <v>800</v>
      </c>
      <c r="Q7" s="151">
        <v>45814</v>
      </c>
      <c r="R7" s="152" t="s">
        <v>306</v>
      </c>
      <c r="S7" s="153"/>
    </row>
    <row r="8" spans="1:19" s="154" customFormat="1" ht="39" customHeight="1" x14ac:dyDescent="0.3">
      <c r="A8" s="237">
        <v>5</v>
      </c>
      <c r="B8" s="238" t="s">
        <v>52</v>
      </c>
      <c r="C8" s="244">
        <v>45814</v>
      </c>
      <c r="D8" s="238" t="s">
        <v>329</v>
      </c>
      <c r="E8" s="240" t="s">
        <v>282</v>
      </c>
      <c r="F8" s="240" t="s">
        <v>351</v>
      </c>
      <c r="G8" s="240" t="s">
        <v>366</v>
      </c>
      <c r="H8" s="240">
        <v>12</v>
      </c>
      <c r="I8" s="241" t="s">
        <v>234</v>
      </c>
      <c r="J8" s="242">
        <v>65650000</v>
      </c>
      <c r="K8" s="241" t="s">
        <v>234</v>
      </c>
      <c r="L8" s="241" t="s">
        <v>234</v>
      </c>
      <c r="M8" s="241" t="s">
        <v>234</v>
      </c>
      <c r="N8" s="241" t="s">
        <v>234</v>
      </c>
      <c r="O8" s="241" t="s">
        <v>234</v>
      </c>
      <c r="P8" s="242">
        <f>5000*12</f>
        <v>60000</v>
      </c>
      <c r="Q8" s="151" t="s">
        <v>295</v>
      </c>
      <c r="R8" s="152" t="s">
        <v>307</v>
      </c>
      <c r="S8" s="153"/>
    </row>
    <row r="9" spans="1:19" s="154" customFormat="1" ht="19.2" customHeight="1" x14ac:dyDescent="0.3">
      <c r="A9" s="237">
        <v>6</v>
      </c>
      <c r="B9" s="238" t="s">
        <v>55</v>
      </c>
      <c r="C9" s="244">
        <v>45819</v>
      </c>
      <c r="D9" s="238" t="s">
        <v>330</v>
      </c>
      <c r="E9" s="240" t="s">
        <v>41</v>
      </c>
      <c r="F9" s="240" t="s">
        <v>352</v>
      </c>
      <c r="G9" s="240" t="s">
        <v>139</v>
      </c>
      <c r="H9" s="240">
        <v>1</v>
      </c>
      <c r="I9" s="241" t="s">
        <v>234</v>
      </c>
      <c r="J9" s="242">
        <v>4500000</v>
      </c>
      <c r="K9" s="241" t="s">
        <v>234</v>
      </c>
      <c r="L9" s="241" t="s">
        <v>234</v>
      </c>
      <c r="M9" s="241" t="s">
        <v>234</v>
      </c>
      <c r="N9" s="241" t="s">
        <v>234</v>
      </c>
      <c r="O9" s="241" t="s">
        <v>234</v>
      </c>
      <c r="P9" s="242">
        <f>800*10</f>
        <v>8000</v>
      </c>
      <c r="Q9" s="158" t="s">
        <v>296</v>
      </c>
      <c r="R9" s="159" t="s">
        <v>308</v>
      </c>
      <c r="S9" s="153"/>
    </row>
    <row r="10" spans="1:19" s="154" customFormat="1" ht="19.2" customHeight="1" x14ac:dyDescent="0.3">
      <c r="A10" s="237">
        <v>7</v>
      </c>
      <c r="B10" s="238" t="s">
        <v>55</v>
      </c>
      <c r="C10" s="244">
        <v>45819</v>
      </c>
      <c r="D10" s="238" t="s">
        <v>330</v>
      </c>
      <c r="E10" s="240" t="s">
        <v>41</v>
      </c>
      <c r="F10" s="240" t="s">
        <v>352</v>
      </c>
      <c r="G10" s="240" t="s">
        <v>140</v>
      </c>
      <c r="H10" s="240">
        <v>1</v>
      </c>
      <c r="I10" s="241" t="s">
        <v>234</v>
      </c>
      <c r="J10" s="242">
        <v>4500000</v>
      </c>
      <c r="K10" s="241" t="s">
        <v>234</v>
      </c>
      <c r="L10" s="241" t="s">
        <v>234</v>
      </c>
      <c r="M10" s="241" t="s">
        <v>234</v>
      </c>
      <c r="N10" s="241" t="s">
        <v>234</v>
      </c>
      <c r="O10" s="241" t="s">
        <v>234</v>
      </c>
      <c r="P10" s="242">
        <f>800*10</f>
        <v>8000</v>
      </c>
      <c r="Q10" s="158">
        <v>45832</v>
      </c>
      <c r="R10" s="159" t="s">
        <v>309</v>
      </c>
      <c r="S10" s="153"/>
    </row>
    <row r="11" spans="1:19" s="154" customFormat="1" ht="19.2" customHeight="1" x14ac:dyDescent="0.3">
      <c r="A11" s="237">
        <v>8</v>
      </c>
      <c r="B11" s="238" t="s">
        <v>248</v>
      </c>
      <c r="C11" s="244">
        <v>45821</v>
      </c>
      <c r="D11" s="238" t="s">
        <v>331</v>
      </c>
      <c r="E11" s="240" t="s">
        <v>255</v>
      </c>
      <c r="F11" s="240" t="s">
        <v>235</v>
      </c>
      <c r="G11" s="240" t="s">
        <v>268</v>
      </c>
      <c r="H11" s="240">
        <v>5</v>
      </c>
      <c r="I11" s="241" t="s">
        <v>234</v>
      </c>
      <c r="J11" s="242">
        <v>2000000</v>
      </c>
      <c r="K11" s="241" t="s">
        <v>234</v>
      </c>
      <c r="L11" s="241" t="s">
        <v>234</v>
      </c>
      <c r="M11" s="241" t="s">
        <v>234</v>
      </c>
      <c r="N11" s="241" t="s">
        <v>234</v>
      </c>
      <c r="O11" s="241" t="s">
        <v>234</v>
      </c>
      <c r="P11" s="242">
        <f>1200*H11</f>
        <v>6000</v>
      </c>
      <c r="Q11" s="158">
        <v>45820</v>
      </c>
      <c r="R11" s="159" t="s">
        <v>310</v>
      </c>
      <c r="S11" s="153"/>
    </row>
    <row r="12" spans="1:19" s="154" customFormat="1" ht="25.5" customHeight="1" x14ac:dyDescent="0.3">
      <c r="A12" s="237">
        <v>9</v>
      </c>
      <c r="B12" s="238" t="s">
        <v>55</v>
      </c>
      <c r="C12" s="244">
        <v>45821</v>
      </c>
      <c r="D12" s="238" t="s">
        <v>332</v>
      </c>
      <c r="E12" s="240" t="s">
        <v>283</v>
      </c>
      <c r="F12" s="240" t="s">
        <v>352</v>
      </c>
      <c r="G12" s="240" t="s">
        <v>353</v>
      </c>
      <c r="H12" s="26">
        <v>1</v>
      </c>
      <c r="I12" s="241" t="s">
        <v>234</v>
      </c>
      <c r="J12" s="242">
        <v>15940000</v>
      </c>
      <c r="K12" s="241" t="s">
        <v>234</v>
      </c>
      <c r="L12" s="241" t="s">
        <v>234</v>
      </c>
      <c r="M12" s="241" t="s">
        <v>234</v>
      </c>
      <c r="N12" s="241" t="s">
        <v>234</v>
      </c>
      <c r="O12" s="241" t="s">
        <v>234</v>
      </c>
      <c r="P12" s="242">
        <v>23000</v>
      </c>
      <c r="Q12" s="151">
        <v>45821</v>
      </c>
      <c r="R12" s="152" t="s">
        <v>311</v>
      </c>
      <c r="S12" s="153"/>
    </row>
    <row r="13" spans="1:19" s="154" customFormat="1" ht="19.2" customHeight="1" x14ac:dyDescent="0.3">
      <c r="A13" s="237">
        <v>10</v>
      </c>
      <c r="B13" s="238" t="s">
        <v>52</v>
      </c>
      <c r="C13" s="244">
        <v>45821</v>
      </c>
      <c r="D13" s="238" t="s">
        <v>333</v>
      </c>
      <c r="E13" s="240" t="s">
        <v>256</v>
      </c>
      <c r="F13" s="240" t="s">
        <v>351</v>
      </c>
      <c r="G13" s="240" t="s">
        <v>263</v>
      </c>
      <c r="H13" s="240">
        <v>1</v>
      </c>
      <c r="I13" s="241" t="s">
        <v>234</v>
      </c>
      <c r="J13" s="242">
        <v>1615000</v>
      </c>
      <c r="K13" s="241" t="s">
        <v>234</v>
      </c>
      <c r="L13" s="241" t="s">
        <v>234</v>
      </c>
      <c r="M13" s="241" t="s">
        <v>234</v>
      </c>
      <c r="N13" s="241" t="s">
        <v>234</v>
      </c>
      <c r="O13" s="241" t="s">
        <v>234</v>
      </c>
      <c r="P13" s="243">
        <f>500*5</f>
        <v>2500</v>
      </c>
      <c r="Q13" s="151">
        <v>45835</v>
      </c>
      <c r="R13" s="152" t="s">
        <v>312</v>
      </c>
      <c r="S13" s="153"/>
    </row>
    <row r="14" spans="1:19" s="154" customFormat="1" ht="19.2" customHeight="1" x14ac:dyDescent="0.3">
      <c r="A14" s="237">
        <v>11</v>
      </c>
      <c r="B14" s="238" t="s">
        <v>52</v>
      </c>
      <c r="C14" s="244">
        <v>45821</v>
      </c>
      <c r="D14" s="238" t="s">
        <v>333</v>
      </c>
      <c r="E14" s="240" t="s">
        <v>256</v>
      </c>
      <c r="F14" s="240" t="s">
        <v>351</v>
      </c>
      <c r="G14" s="240" t="s">
        <v>264</v>
      </c>
      <c r="H14" s="240">
        <v>1</v>
      </c>
      <c r="I14" s="241" t="s">
        <v>234</v>
      </c>
      <c r="J14" s="242">
        <v>1615000</v>
      </c>
      <c r="K14" s="241" t="s">
        <v>234</v>
      </c>
      <c r="L14" s="241" t="s">
        <v>234</v>
      </c>
      <c r="M14" s="241" t="s">
        <v>234</v>
      </c>
      <c r="N14" s="241" t="s">
        <v>234</v>
      </c>
      <c r="O14" s="241" t="s">
        <v>234</v>
      </c>
      <c r="P14" s="243">
        <f>500*5</f>
        <v>2500</v>
      </c>
      <c r="Q14" s="151">
        <v>45835</v>
      </c>
      <c r="R14" s="152" t="s">
        <v>312</v>
      </c>
      <c r="S14" s="153"/>
    </row>
    <row r="15" spans="1:19" s="154" customFormat="1" ht="19.2" customHeight="1" x14ac:dyDescent="0.3">
      <c r="A15" s="237">
        <v>12</v>
      </c>
      <c r="B15" s="238" t="s">
        <v>248</v>
      </c>
      <c r="C15" s="244">
        <v>45822</v>
      </c>
      <c r="D15" s="238" t="s">
        <v>334</v>
      </c>
      <c r="E15" s="240" t="s">
        <v>284</v>
      </c>
      <c r="F15" s="240" t="s">
        <v>235</v>
      </c>
      <c r="G15" s="240" t="s">
        <v>268</v>
      </c>
      <c r="H15" s="240">
        <v>8</v>
      </c>
      <c r="I15" s="241" t="s">
        <v>234</v>
      </c>
      <c r="J15" s="242">
        <v>3280000</v>
      </c>
      <c r="K15" s="241" t="s">
        <v>234</v>
      </c>
      <c r="L15" s="241" t="s">
        <v>234</v>
      </c>
      <c r="M15" s="241" t="s">
        <v>234</v>
      </c>
      <c r="N15" s="241" t="s">
        <v>234</v>
      </c>
      <c r="O15" s="241" t="s">
        <v>234</v>
      </c>
      <c r="P15" s="242">
        <f>1200*H15</f>
        <v>9600</v>
      </c>
      <c r="Q15" s="151">
        <v>45822</v>
      </c>
      <c r="R15" s="152" t="s">
        <v>313</v>
      </c>
      <c r="S15" s="153"/>
    </row>
    <row r="16" spans="1:19" s="154" customFormat="1" ht="19.2" customHeight="1" x14ac:dyDescent="0.3">
      <c r="A16" s="237">
        <v>13</v>
      </c>
      <c r="B16" s="238" t="s">
        <v>248</v>
      </c>
      <c r="C16" s="244">
        <v>45822</v>
      </c>
      <c r="D16" s="238" t="s">
        <v>334</v>
      </c>
      <c r="E16" s="240" t="s">
        <v>284</v>
      </c>
      <c r="F16" s="240" t="s">
        <v>235</v>
      </c>
      <c r="G16" s="240" t="s">
        <v>243</v>
      </c>
      <c r="H16" s="240">
        <v>1</v>
      </c>
      <c r="I16" s="241" t="s">
        <v>234</v>
      </c>
      <c r="J16" s="242">
        <v>8800000</v>
      </c>
      <c r="K16" s="241" t="s">
        <v>234</v>
      </c>
      <c r="L16" s="241" t="s">
        <v>234</v>
      </c>
      <c r="M16" s="241" t="s">
        <v>234</v>
      </c>
      <c r="N16" s="241" t="s">
        <v>234</v>
      </c>
      <c r="O16" s="241" t="s">
        <v>234</v>
      </c>
      <c r="P16" s="242">
        <v>13000</v>
      </c>
      <c r="Q16" s="151">
        <v>45822</v>
      </c>
      <c r="R16" s="152" t="s">
        <v>313</v>
      </c>
      <c r="S16" s="153"/>
    </row>
    <row r="17" spans="1:19" s="154" customFormat="1" ht="19.2" customHeight="1" x14ac:dyDescent="0.3">
      <c r="A17" s="237">
        <v>14</v>
      </c>
      <c r="B17" s="238" t="s">
        <v>248</v>
      </c>
      <c r="C17" s="244">
        <v>45822</v>
      </c>
      <c r="D17" s="238" t="s">
        <v>334</v>
      </c>
      <c r="E17" s="240" t="s">
        <v>284</v>
      </c>
      <c r="F17" s="240" t="s">
        <v>235</v>
      </c>
      <c r="G17" s="240" t="s">
        <v>109</v>
      </c>
      <c r="H17" s="240">
        <v>2</v>
      </c>
      <c r="I17" s="241" t="s">
        <v>234</v>
      </c>
      <c r="J17" s="242">
        <v>12000000</v>
      </c>
      <c r="K17" s="241" t="s">
        <v>234</v>
      </c>
      <c r="L17" s="241" t="s">
        <v>234</v>
      </c>
      <c r="M17" s="241" t="s">
        <v>234</v>
      </c>
      <c r="N17" s="241" t="s">
        <v>234</v>
      </c>
      <c r="O17" s="241" t="s">
        <v>234</v>
      </c>
      <c r="P17" s="242">
        <f>10000*2</f>
        <v>20000</v>
      </c>
      <c r="Q17" s="151">
        <v>45822</v>
      </c>
      <c r="R17" s="152" t="s">
        <v>313</v>
      </c>
      <c r="S17" s="153"/>
    </row>
    <row r="18" spans="1:19" s="154" customFormat="1" ht="19.2" customHeight="1" x14ac:dyDescent="0.3">
      <c r="A18" s="237">
        <v>15</v>
      </c>
      <c r="B18" s="238" t="s">
        <v>294</v>
      </c>
      <c r="C18" s="244">
        <v>45824</v>
      </c>
      <c r="D18" s="238" t="s">
        <v>335</v>
      </c>
      <c r="E18" s="240" t="s">
        <v>285</v>
      </c>
      <c r="F18" s="240" t="s">
        <v>237</v>
      </c>
      <c r="G18" s="240" t="s">
        <v>354</v>
      </c>
      <c r="H18" s="240">
        <v>1</v>
      </c>
      <c r="I18" s="241" t="s">
        <v>234</v>
      </c>
      <c r="J18" s="242">
        <v>2050000</v>
      </c>
      <c r="K18" s="241" t="s">
        <v>234</v>
      </c>
      <c r="L18" s="241" t="s">
        <v>234</v>
      </c>
      <c r="M18" s="241" t="s">
        <v>234</v>
      </c>
      <c r="N18" s="241" t="s">
        <v>234</v>
      </c>
      <c r="O18" s="241" t="s">
        <v>234</v>
      </c>
      <c r="P18" s="242">
        <v>4000</v>
      </c>
      <c r="Q18" s="151">
        <v>45822</v>
      </c>
      <c r="R18" s="152" t="s">
        <v>367</v>
      </c>
      <c r="S18" s="153"/>
    </row>
    <row r="19" spans="1:19" s="154" customFormat="1" ht="19.2" customHeight="1" x14ac:dyDescent="0.3">
      <c r="A19" s="237">
        <v>16</v>
      </c>
      <c r="B19" s="238" t="s">
        <v>294</v>
      </c>
      <c r="C19" s="244">
        <v>45824</v>
      </c>
      <c r="D19" s="238" t="s">
        <v>335</v>
      </c>
      <c r="E19" s="240" t="s">
        <v>285</v>
      </c>
      <c r="F19" s="240" t="s">
        <v>237</v>
      </c>
      <c r="G19" s="240" t="s">
        <v>243</v>
      </c>
      <c r="H19" s="240">
        <v>1</v>
      </c>
      <c r="I19" s="241" t="s">
        <v>234</v>
      </c>
      <c r="J19" s="242">
        <v>8950000</v>
      </c>
      <c r="K19" s="241" t="s">
        <v>234</v>
      </c>
      <c r="L19" s="241" t="s">
        <v>234</v>
      </c>
      <c r="M19" s="241" t="s">
        <v>234</v>
      </c>
      <c r="N19" s="241" t="s">
        <v>234</v>
      </c>
      <c r="O19" s="241" t="s">
        <v>234</v>
      </c>
      <c r="P19" s="242">
        <v>13000</v>
      </c>
      <c r="Q19" s="151">
        <v>45822</v>
      </c>
      <c r="R19" s="152" t="s">
        <v>367</v>
      </c>
      <c r="S19" s="153"/>
    </row>
    <row r="20" spans="1:19" s="154" customFormat="1" ht="19.2" customHeight="1" x14ac:dyDescent="0.3">
      <c r="A20" s="237">
        <v>17</v>
      </c>
      <c r="B20" s="238" t="s">
        <v>58</v>
      </c>
      <c r="C20" s="244">
        <v>45824</v>
      </c>
      <c r="D20" s="238" t="s">
        <v>336</v>
      </c>
      <c r="E20" s="240" t="s">
        <v>286</v>
      </c>
      <c r="F20" s="240" t="s">
        <v>352</v>
      </c>
      <c r="G20" s="240" t="s">
        <v>280</v>
      </c>
      <c r="H20" s="240">
        <v>8</v>
      </c>
      <c r="I20" s="241" t="s">
        <v>234</v>
      </c>
      <c r="J20" s="242">
        <v>4200000</v>
      </c>
      <c r="K20" s="241" t="s">
        <v>234</v>
      </c>
      <c r="L20" s="241" t="s">
        <v>234</v>
      </c>
      <c r="M20" s="241" t="s">
        <v>234</v>
      </c>
      <c r="N20" s="241" t="s">
        <v>234</v>
      </c>
      <c r="O20" s="241" t="s">
        <v>234</v>
      </c>
      <c r="P20" s="242">
        <f>1200*H20</f>
        <v>9600</v>
      </c>
      <c r="Q20" s="151">
        <v>45607</v>
      </c>
      <c r="R20" s="152" t="s">
        <v>314</v>
      </c>
      <c r="S20" s="153"/>
    </row>
    <row r="21" spans="1:19" s="154" customFormat="1" ht="19.2" customHeight="1" x14ac:dyDescent="0.3">
      <c r="A21" s="237">
        <v>18</v>
      </c>
      <c r="B21" s="238" t="s">
        <v>58</v>
      </c>
      <c r="C21" s="244">
        <v>45824</v>
      </c>
      <c r="D21" s="238" t="s">
        <v>336</v>
      </c>
      <c r="E21" s="240" t="s">
        <v>286</v>
      </c>
      <c r="F21" s="240" t="s">
        <v>352</v>
      </c>
      <c r="G21" s="240" t="s">
        <v>121</v>
      </c>
      <c r="H21" s="240">
        <v>1</v>
      </c>
      <c r="I21" s="241" t="s">
        <v>234</v>
      </c>
      <c r="J21" s="242">
        <v>2000000</v>
      </c>
      <c r="K21" s="241" t="s">
        <v>234</v>
      </c>
      <c r="L21" s="241" t="s">
        <v>234</v>
      </c>
      <c r="M21" s="241" t="s">
        <v>234</v>
      </c>
      <c r="N21" s="241" t="s">
        <v>234</v>
      </c>
      <c r="O21" s="241" t="s">
        <v>234</v>
      </c>
      <c r="P21" s="242">
        <v>3000</v>
      </c>
      <c r="Q21" s="151" t="s">
        <v>297</v>
      </c>
      <c r="R21" s="152" t="s">
        <v>315</v>
      </c>
      <c r="S21" s="153"/>
    </row>
    <row r="22" spans="1:19" s="154" customFormat="1" ht="19.2" customHeight="1" x14ac:dyDescent="0.3">
      <c r="A22" s="237">
        <v>19</v>
      </c>
      <c r="B22" s="238" t="s">
        <v>54</v>
      </c>
      <c r="C22" s="244">
        <v>45825</v>
      </c>
      <c r="D22" s="238" t="s">
        <v>337</v>
      </c>
      <c r="E22" s="240" t="s">
        <v>272</v>
      </c>
      <c r="F22" s="240" t="s">
        <v>235</v>
      </c>
      <c r="G22" s="240" t="s">
        <v>265</v>
      </c>
      <c r="H22" s="240">
        <v>1</v>
      </c>
      <c r="I22" s="241" t="s">
        <v>234</v>
      </c>
      <c r="J22" s="242">
        <v>2375000</v>
      </c>
      <c r="K22" s="241" t="s">
        <v>234</v>
      </c>
      <c r="L22" s="241" t="s">
        <v>234</v>
      </c>
      <c r="M22" s="241" t="s">
        <v>234</v>
      </c>
      <c r="N22" s="241" t="s">
        <v>234</v>
      </c>
      <c r="O22" s="241" t="s">
        <v>234</v>
      </c>
      <c r="P22" s="242">
        <f>800*5</f>
        <v>4000</v>
      </c>
      <c r="Q22" s="151">
        <v>45825</v>
      </c>
      <c r="R22" s="152" t="s">
        <v>316</v>
      </c>
      <c r="S22" s="153"/>
    </row>
    <row r="23" spans="1:19" s="154" customFormat="1" ht="19.2" customHeight="1" x14ac:dyDescent="0.3">
      <c r="A23" s="237">
        <v>20</v>
      </c>
      <c r="B23" s="238" t="s">
        <v>54</v>
      </c>
      <c r="C23" s="244">
        <v>45825</v>
      </c>
      <c r="D23" s="238" t="s">
        <v>337</v>
      </c>
      <c r="E23" s="240" t="s">
        <v>272</v>
      </c>
      <c r="F23" s="240" t="s">
        <v>235</v>
      </c>
      <c r="G23" s="240" t="s">
        <v>266</v>
      </c>
      <c r="H23" s="240">
        <v>1</v>
      </c>
      <c r="I23" s="241" t="s">
        <v>234</v>
      </c>
      <c r="J23" s="242">
        <v>2375000</v>
      </c>
      <c r="K23" s="241" t="s">
        <v>234</v>
      </c>
      <c r="L23" s="241" t="s">
        <v>234</v>
      </c>
      <c r="M23" s="241" t="s">
        <v>234</v>
      </c>
      <c r="N23" s="241" t="s">
        <v>234</v>
      </c>
      <c r="O23" s="241" t="s">
        <v>234</v>
      </c>
      <c r="P23" s="242">
        <f>800*5</f>
        <v>4000</v>
      </c>
      <c r="Q23" s="151">
        <v>45825</v>
      </c>
      <c r="R23" s="152" t="s">
        <v>316</v>
      </c>
      <c r="S23" s="153"/>
    </row>
    <row r="24" spans="1:19" s="154" customFormat="1" ht="19.2" customHeight="1" x14ac:dyDescent="0.3">
      <c r="A24" s="237">
        <v>21</v>
      </c>
      <c r="B24" s="238" t="s">
        <v>53</v>
      </c>
      <c r="C24" s="244">
        <v>45825</v>
      </c>
      <c r="D24" s="238" t="s">
        <v>338</v>
      </c>
      <c r="E24" s="240" t="s">
        <v>287</v>
      </c>
      <c r="F24" s="240" t="s">
        <v>236</v>
      </c>
      <c r="G24" s="240" t="s">
        <v>355</v>
      </c>
      <c r="H24" s="240">
        <v>1</v>
      </c>
      <c r="I24" s="241" t="s">
        <v>234</v>
      </c>
      <c r="J24" s="242">
        <v>12550000</v>
      </c>
      <c r="K24" s="241" t="s">
        <v>234</v>
      </c>
      <c r="L24" s="241" t="s">
        <v>234</v>
      </c>
      <c r="M24" s="241" t="s">
        <v>234</v>
      </c>
      <c r="N24" s="241" t="s">
        <v>234</v>
      </c>
      <c r="O24" s="241" t="s">
        <v>234</v>
      </c>
      <c r="P24" s="242">
        <f>1200*4</f>
        <v>4800</v>
      </c>
      <c r="Q24" s="151" t="s">
        <v>298</v>
      </c>
      <c r="R24" s="152" t="s">
        <v>317</v>
      </c>
      <c r="S24" s="153"/>
    </row>
    <row r="25" spans="1:19" s="154" customFormat="1" ht="19.2" customHeight="1" x14ac:dyDescent="0.3">
      <c r="A25" s="237">
        <v>22</v>
      </c>
      <c r="B25" s="238" t="s">
        <v>275</v>
      </c>
      <c r="C25" s="244">
        <v>45825</v>
      </c>
      <c r="D25" s="238" t="s">
        <v>339</v>
      </c>
      <c r="E25" s="240" t="s">
        <v>288</v>
      </c>
      <c r="F25" s="240" t="s">
        <v>235</v>
      </c>
      <c r="G25" s="240" t="s">
        <v>268</v>
      </c>
      <c r="H25" s="240">
        <v>2</v>
      </c>
      <c r="I25" s="241" t="s">
        <v>234</v>
      </c>
      <c r="J25" s="242">
        <v>820000</v>
      </c>
      <c r="K25" s="241" t="s">
        <v>234</v>
      </c>
      <c r="L25" s="241" t="s">
        <v>234</v>
      </c>
      <c r="M25" s="241" t="s">
        <v>234</v>
      </c>
      <c r="N25" s="241" t="s">
        <v>234</v>
      </c>
      <c r="O25" s="241" t="s">
        <v>234</v>
      </c>
      <c r="P25" s="242">
        <f>1200*H25</f>
        <v>2400</v>
      </c>
      <c r="Q25" s="151">
        <v>45825</v>
      </c>
      <c r="R25" s="152" t="s">
        <v>318</v>
      </c>
      <c r="S25" s="153"/>
    </row>
    <row r="26" spans="1:19" s="154" customFormat="1" ht="19.2" customHeight="1" x14ac:dyDescent="0.3">
      <c r="A26" s="237">
        <v>23</v>
      </c>
      <c r="B26" s="238" t="s">
        <v>51</v>
      </c>
      <c r="C26" s="244">
        <v>45827</v>
      </c>
      <c r="D26" s="238" t="s">
        <v>340</v>
      </c>
      <c r="E26" s="240" t="s">
        <v>30</v>
      </c>
      <c r="F26" s="240" t="s">
        <v>235</v>
      </c>
      <c r="G26" s="240" t="s">
        <v>378</v>
      </c>
      <c r="H26" s="240">
        <v>74</v>
      </c>
      <c r="I26" s="241" t="s">
        <v>234</v>
      </c>
      <c r="J26" s="242">
        <v>38110000</v>
      </c>
      <c r="K26" s="241" t="s">
        <v>234</v>
      </c>
      <c r="L26" s="241" t="s">
        <v>234</v>
      </c>
      <c r="M26" s="241" t="s">
        <v>234</v>
      </c>
      <c r="N26" s="241" t="s">
        <v>234</v>
      </c>
      <c r="O26" s="241" t="s">
        <v>234</v>
      </c>
      <c r="P26" s="242">
        <f>1200*H26</f>
        <v>88800</v>
      </c>
      <c r="Q26" s="151" t="s">
        <v>299</v>
      </c>
      <c r="R26" s="152" t="s">
        <v>319</v>
      </c>
      <c r="S26" s="153"/>
    </row>
    <row r="27" spans="1:19" s="154" customFormat="1" ht="19.2" customHeight="1" x14ac:dyDescent="0.3">
      <c r="A27" s="237">
        <v>24</v>
      </c>
      <c r="B27" s="238" t="s">
        <v>294</v>
      </c>
      <c r="C27" s="244">
        <v>45827</v>
      </c>
      <c r="D27" s="238" t="s">
        <v>341</v>
      </c>
      <c r="E27" s="240" t="s">
        <v>285</v>
      </c>
      <c r="F27" s="240" t="s">
        <v>237</v>
      </c>
      <c r="G27" s="240" t="s">
        <v>110</v>
      </c>
      <c r="H27" s="240">
        <v>1</v>
      </c>
      <c r="I27" s="241" t="s">
        <v>234</v>
      </c>
      <c r="J27" s="242">
        <v>6894000</v>
      </c>
      <c r="K27" s="241" t="s">
        <v>234</v>
      </c>
      <c r="L27" s="241" t="s">
        <v>234</v>
      </c>
      <c r="M27" s="241" t="s">
        <v>234</v>
      </c>
      <c r="N27" s="241" t="s">
        <v>234</v>
      </c>
      <c r="O27" s="241" t="s">
        <v>234</v>
      </c>
      <c r="P27" s="242">
        <v>10000</v>
      </c>
      <c r="Q27" s="151" t="s">
        <v>300</v>
      </c>
      <c r="R27" s="152" t="s">
        <v>320</v>
      </c>
      <c r="S27" s="153"/>
    </row>
    <row r="28" spans="1:19" s="154" customFormat="1" ht="19.2" customHeight="1" x14ac:dyDescent="0.3">
      <c r="A28" s="237">
        <v>25</v>
      </c>
      <c r="B28" s="238" t="s">
        <v>248</v>
      </c>
      <c r="C28" s="244">
        <v>45831</v>
      </c>
      <c r="D28" s="238" t="s">
        <v>342</v>
      </c>
      <c r="E28" s="240" t="s">
        <v>289</v>
      </c>
      <c r="F28" s="240" t="s">
        <v>235</v>
      </c>
      <c r="G28" s="240" t="s">
        <v>268</v>
      </c>
      <c r="H28" s="240">
        <v>8</v>
      </c>
      <c r="I28" s="241" t="s">
        <v>234</v>
      </c>
      <c r="J28" s="242">
        <v>3280000</v>
      </c>
      <c r="K28" s="241" t="s">
        <v>234</v>
      </c>
      <c r="L28" s="241" t="s">
        <v>234</v>
      </c>
      <c r="M28" s="241" t="s">
        <v>234</v>
      </c>
      <c r="N28" s="241" t="s">
        <v>234</v>
      </c>
      <c r="O28" s="241" t="s">
        <v>234</v>
      </c>
      <c r="P28" s="242">
        <f>1200*H28</f>
        <v>9600</v>
      </c>
      <c r="Q28" s="151">
        <v>45828</v>
      </c>
      <c r="R28" s="152" t="s">
        <v>321</v>
      </c>
      <c r="S28" s="153"/>
    </row>
    <row r="29" spans="1:19" s="154" customFormat="1" ht="19.2" customHeight="1" x14ac:dyDescent="0.3">
      <c r="A29" s="237">
        <v>26</v>
      </c>
      <c r="B29" s="238" t="s">
        <v>248</v>
      </c>
      <c r="C29" s="244">
        <v>45831</v>
      </c>
      <c r="D29" s="238" t="s">
        <v>342</v>
      </c>
      <c r="E29" s="240" t="s">
        <v>289</v>
      </c>
      <c r="F29" s="240" t="s">
        <v>235</v>
      </c>
      <c r="G29" s="240" t="s">
        <v>109</v>
      </c>
      <c r="H29" s="240">
        <v>2</v>
      </c>
      <c r="I29" s="241" t="s">
        <v>234</v>
      </c>
      <c r="J29" s="242">
        <v>12000000</v>
      </c>
      <c r="K29" s="241" t="s">
        <v>234</v>
      </c>
      <c r="L29" s="241" t="s">
        <v>234</v>
      </c>
      <c r="M29" s="241" t="s">
        <v>234</v>
      </c>
      <c r="N29" s="241" t="s">
        <v>234</v>
      </c>
      <c r="O29" s="241" t="s">
        <v>234</v>
      </c>
      <c r="P29" s="242">
        <v>20000</v>
      </c>
      <c r="Q29" s="151">
        <v>45828</v>
      </c>
      <c r="R29" s="152" t="s">
        <v>321</v>
      </c>
      <c r="S29" s="153"/>
    </row>
    <row r="30" spans="1:19" s="154" customFormat="1" ht="19.2" customHeight="1" x14ac:dyDescent="0.3">
      <c r="A30" s="237">
        <v>27</v>
      </c>
      <c r="B30" s="238" t="s">
        <v>59</v>
      </c>
      <c r="C30" s="244">
        <v>45831</v>
      </c>
      <c r="D30" s="238" t="s">
        <v>344</v>
      </c>
      <c r="E30" s="240" t="s">
        <v>247</v>
      </c>
      <c r="F30" s="240" t="s">
        <v>235</v>
      </c>
      <c r="G30" s="240" t="s">
        <v>109</v>
      </c>
      <c r="H30" s="240">
        <v>1</v>
      </c>
      <c r="I30" s="241" t="s">
        <v>234</v>
      </c>
      <c r="J30" s="242">
        <v>6550000</v>
      </c>
      <c r="K30" s="241" t="s">
        <v>234</v>
      </c>
      <c r="L30" s="241" t="s">
        <v>234</v>
      </c>
      <c r="M30" s="241" t="s">
        <v>234</v>
      </c>
      <c r="N30" s="241" t="s">
        <v>234</v>
      </c>
      <c r="O30" s="241" t="s">
        <v>234</v>
      </c>
      <c r="P30" s="242">
        <v>10000</v>
      </c>
      <c r="Q30" s="151" t="s">
        <v>301</v>
      </c>
      <c r="R30" s="152" t="s">
        <v>368</v>
      </c>
      <c r="S30" s="153"/>
    </row>
    <row r="31" spans="1:19" s="154" customFormat="1" ht="19.2" customHeight="1" x14ac:dyDescent="0.3">
      <c r="A31" s="237">
        <v>28</v>
      </c>
      <c r="B31" s="238" t="s">
        <v>50</v>
      </c>
      <c r="C31" s="244">
        <v>45832</v>
      </c>
      <c r="D31" s="238" t="s">
        <v>345</v>
      </c>
      <c r="E31" s="240" t="s">
        <v>29</v>
      </c>
      <c r="F31" s="240" t="s">
        <v>237</v>
      </c>
      <c r="G31" s="240" t="s">
        <v>97</v>
      </c>
      <c r="H31" s="240">
        <v>100</v>
      </c>
      <c r="I31" s="241" t="s">
        <v>234</v>
      </c>
      <c r="J31" s="242">
        <v>360000</v>
      </c>
      <c r="K31" s="241" t="s">
        <v>234</v>
      </c>
      <c r="L31" s="241" t="s">
        <v>234</v>
      </c>
      <c r="M31" s="241" t="s">
        <v>234</v>
      </c>
      <c r="N31" s="241" t="s">
        <v>234</v>
      </c>
      <c r="O31" s="241" t="s">
        <v>234</v>
      </c>
      <c r="P31" s="242">
        <v>500</v>
      </c>
      <c r="Q31" s="151">
        <v>45832</v>
      </c>
      <c r="R31" s="152" t="s">
        <v>323</v>
      </c>
      <c r="S31" s="153"/>
    </row>
    <row r="32" spans="1:19" s="154" customFormat="1" ht="19.2" customHeight="1" x14ac:dyDescent="0.3">
      <c r="A32" s="237">
        <v>29</v>
      </c>
      <c r="B32" s="238" t="s">
        <v>50</v>
      </c>
      <c r="C32" s="244">
        <v>45832</v>
      </c>
      <c r="D32" s="238" t="s">
        <v>346</v>
      </c>
      <c r="E32" s="240" t="s">
        <v>291</v>
      </c>
      <c r="F32" s="240" t="s">
        <v>237</v>
      </c>
      <c r="G32" s="240" t="s">
        <v>109</v>
      </c>
      <c r="H32" s="240">
        <v>1</v>
      </c>
      <c r="I32" s="241" t="s">
        <v>234</v>
      </c>
      <c r="J32" s="242">
        <v>6160000</v>
      </c>
      <c r="K32" s="241" t="s">
        <v>234</v>
      </c>
      <c r="L32" s="241" t="s">
        <v>234</v>
      </c>
      <c r="M32" s="241" t="s">
        <v>234</v>
      </c>
      <c r="N32" s="241" t="s">
        <v>234</v>
      </c>
      <c r="O32" s="241" t="s">
        <v>234</v>
      </c>
      <c r="P32" s="242">
        <v>10000</v>
      </c>
      <c r="Q32" s="151" t="s">
        <v>302</v>
      </c>
      <c r="R32" s="152" t="s">
        <v>324</v>
      </c>
      <c r="S32" s="153"/>
    </row>
    <row r="33" spans="1:19" s="154" customFormat="1" ht="25.2" customHeight="1" x14ac:dyDescent="0.3">
      <c r="A33" s="237">
        <v>30</v>
      </c>
      <c r="B33" s="238" t="s">
        <v>50</v>
      </c>
      <c r="C33" s="244">
        <v>45833</v>
      </c>
      <c r="D33" s="238" t="s">
        <v>347</v>
      </c>
      <c r="E33" s="240" t="s">
        <v>274</v>
      </c>
      <c r="F33" s="240" t="s">
        <v>237</v>
      </c>
      <c r="G33" s="240" t="s">
        <v>106</v>
      </c>
      <c r="H33" s="240">
        <v>1</v>
      </c>
      <c r="I33" s="241" t="s">
        <v>234</v>
      </c>
      <c r="J33" s="242">
        <v>6600000</v>
      </c>
      <c r="K33" s="241" t="s">
        <v>234</v>
      </c>
      <c r="L33" s="241" t="s">
        <v>234</v>
      </c>
      <c r="M33" s="241" t="s">
        <v>234</v>
      </c>
      <c r="N33" s="241" t="s">
        <v>234</v>
      </c>
      <c r="O33" s="241" t="s">
        <v>234</v>
      </c>
      <c r="P33" s="242">
        <v>10000</v>
      </c>
      <c r="Q33" s="151" t="s">
        <v>369</v>
      </c>
      <c r="R33" s="152" t="s">
        <v>325</v>
      </c>
      <c r="S33" s="153"/>
    </row>
    <row r="34" spans="1:19" s="154" customFormat="1" ht="19.2" customHeight="1" x14ac:dyDescent="0.3">
      <c r="A34" s="237">
        <v>31</v>
      </c>
      <c r="B34" s="238" t="s">
        <v>51</v>
      </c>
      <c r="C34" s="244">
        <v>45836</v>
      </c>
      <c r="D34" s="238" t="s">
        <v>349</v>
      </c>
      <c r="E34" s="240" t="s">
        <v>292</v>
      </c>
      <c r="F34" s="240" t="s">
        <v>235</v>
      </c>
      <c r="G34" s="240" t="s">
        <v>265</v>
      </c>
      <c r="H34" s="240">
        <v>1</v>
      </c>
      <c r="I34" s="241" t="s">
        <v>234</v>
      </c>
      <c r="J34" s="242">
        <v>2562500</v>
      </c>
      <c r="K34" s="241" t="s">
        <v>234</v>
      </c>
      <c r="L34" s="241" t="s">
        <v>234</v>
      </c>
      <c r="M34" s="241" t="s">
        <v>234</v>
      </c>
      <c r="N34" s="241" t="s">
        <v>234</v>
      </c>
      <c r="O34" s="241" t="s">
        <v>234</v>
      </c>
      <c r="P34" s="242">
        <f>800*5</f>
        <v>4000</v>
      </c>
      <c r="Q34" s="151">
        <v>45833</v>
      </c>
      <c r="R34" s="152" t="s">
        <v>370</v>
      </c>
      <c r="S34" s="153"/>
    </row>
    <row r="35" spans="1:19" s="154" customFormat="1" ht="19.2" customHeight="1" x14ac:dyDescent="0.3">
      <c r="A35" s="237">
        <v>32</v>
      </c>
      <c r="B35" s="238" t="s">
        <v>51</v>
      </c>
      <c r="C35" s="244">
        <v>45836</v>
      </c>
      <c r="D35" s="238" t="s">
        <v>349</v>
      </c>
      <c r="E35" s="240" t="s">
        <v>292</v>
      </c>
      <c r="F35" s="240" t="s">
        <v>235</v>
      </c>
      <c r="G35" s="240" t="s">
        <v>266</v>
      </c>
      <c r="H35" s="240">
        <v>1</v>
      </c>
      <c r="I35" s="241" t="s">
        <v>234</v>
      </c>
      <c r="J35" s="242">
        <v>2562500</v>
      </c>
      <c r="K35" s="241" t="s">
        <v>234</v>
      </c>
      <c r="L35" s="241" t="s">
        <v>234</v>
      </c>
      <c r="M35" s="241" t="s">
        <v>234</v>
      </c>
      <c r="N35" s="241" t="s">
        <v>234</v>
      </c>
      <c r="O35" s="241" t="s">
        <v>234</v>
      </c>
      <c r="P35" s="242">
        <f>800*5</f>
        <v>4000</v>
      </c>
      <c r="Q35" s="151" t="s">
        <v>304</v>
      </c>
      <c r="R35" s="152" t="s">
        <v>371</v>
      </c>
      <c r="S35" s="153"/>
    </row>
    <row r="36" spans="1:19" s="154" customFormat="1" ht="19.2" customHeight="1" x14ac:dyDescent="0.3">
      <c r="A36" s="237">
        <v>33</v>
      </c>
      <c r="B36" s="238" t="s">
        <v>239</v>
      </c>
      <c r="C36" s="244">
        <v>45838</v>
      </c>
      <c r="D36" s="238" t="s">
        <v>350</v>
      </c>
      <c r="E36" s="240" t="s">
        <v>241</v>
      </c>
      <c r="F36" s="240" t="s">
        <v>236</v>
      </c>
      <c r="G36" s="240" t="s">
        <v>238</v>
      </c>
      <c r="H36" s="240">
        <v>100</v>
      </c>
      <c r="I36" s="241" t="s">
        <v>234</v>
      </c>
      <c r="J36" s="242">
        <v>370000</v>
      </c>
      <c r="K36" s="241" t="s">
        <v>234</v>
      </c>
      <c r="L36" s="241" t="s">
        <v>234</v>
      </c>
      <c r="M36" s="241" t="s">
        <v>234</v>
      </c>
      <c r="N36" s="241" t="s">
        <v>234</v>
      </c>
      <c r="O36" s="241" t="s">
        <v>234</v>
      </c>
      <c r="P36" s="242">
        <v>500</v>
      </c>
      <c r="Q36" s="151">
        <v>45840</v>
      </c>
      <c r="R36" s="152" t="s">
        <v>372</v>
      </c>
      <c r="S36" s="153"/>
    </row>
    <row r="37" spans="1:19" s="154" customFormat="1" ht="19.2" customHeight="1" x14ac:dyDescent="0.3">
      <c r="A37" s="237">
        <v>34</v>
      </c>
      <c r="B37" s="238" t="s">
        <v>239</v>
      </c>
      <c r="C37" s="244">
        <v>45838</v>
      </c>
      <c r="D37" s="238" t="s">
        <v>350</v>
      </c>
      <c r="E37" s="240" t="s">
        <v>241</v>
      </c>
      <c r="F37" s="240" t="s">
        <v>236</v>
      </c>
      <c r="G37" s="240" t="s">
        <v>97</v>
      </c>
      <c r="H37" s="240">
        <v>100</v>
      </c>
      <c r="I37" s="241" t="s">
        <v>234</v>
      </c>
      <c r="J37" s="242">
        <v>370000</v>
      </c>
      <c r="K37" s="241" t="s">
        <v>234</v>
      </c>
      <c r="L37" s="241" t="s">
        <v>234</v>
      </c>
      <c r="M37" s="241" t="s">
        <v>234</v>
      </c>
      <c r="N37" s="241" t="s">
        <v>234</v>
      </c>
      <c r="O37" s="241" t="s">
        <v>234</v>
      </c>
      <c r="P37" s="242">
        <v>500</v>
      </c>
      <c r="Q37" s="151">
        <v>45840</v>
      </c>
      <c r="R37" s="152" t="s">
        <v>372</v>
      </c>
      <c r="S37" s="153"/>
    </row>
    <row r="38" spans="1:19" s="164" customFormat="1" ht="19.2" customHeight="1" x14ac:dyDescent="0.3">
      <c r="A38" s="237">
        <v>35</v>
      </c>
      <c r="B38" s="245" t="s">
        <v>56</v>
      </c>
      <c r="C38" s="244">
        <v>45806</v>
      </c>
      <c r="D38" s="245" t="s">
        <v>279</v>
      </c>
      <c r="E38" s="246" t="s">
        <v>246</v>
      </c>
      <c r="F38" s="246" t="s">
        <v>235</v>
      </c>
      <c r="G38" s="246" t="s">
        <v>264</v>
      </c>
      <c r="H38" s="246">
        <v>1</v>
      </c>
      <c r="I38" s="247"/>
      <c r="J38" s="248">
        <v>1615000</v>
      </c>
      <c r="K38" s="247" t="s">
        <v>234</v>
      </c>
      <c r="L38" s="247" t="s">
        <v>234</v>
      </c>
      <c r="M38" s="247" t="s">
        <v>234</v>
      </c>
      <c r="N38" s="247" t="s">
        <v>234</v>
      </c>
      <c r="O38" s="247" t="s">
        <v>234</v>
      </c>
      <c r="P38" s="248">
        <f>500*5</f>
        <v>2500</v>
      </c>
      <c r="Q38" s="151">
        <v>45811</v>
      </c>
      <c r="R38" s="152" t="s">
        <v>357</v>
      </c>
      <c r="S38" s="163"/>
    </row>
    <row r="39" spans="1:19" s="164" customFormat="1" ht="19.2" customHeight="1" x14ac:dyDescent="0.3">
      <c r="A39" s="237">
        <v>36</v>
      </c>
      <c r="B39" s="245" t="s">
        <v>56</v>
      </c>
      <c r="C39" s="244">
        <v>45806</v>
      </c>
      <c r="D39" s="245" t="s">
        <v>279</v>
      </c>
      <c r="E39" s="246" t="s">
        <v>246</v>
      </c>
      <c r="F39" s="246" t="s">
        <v>235</v>
      </c>
      <c r="G39" s="246" t="s">
        <v>263</v>
      </c>
      <c r="H39" s="246">
        <v>1</v>
      </c>
      <c r="I39" s="247"/>
      <c r="J39" s="248">
        <v>1615000</v>
      </c>
      <c r="K39" s="247" t="s">
        <v>234</v>
      </c>
      <c r="L39" s="247" t="s">
        <v>234</v>
      </c>
      <c r="M39" s="247" t="s">
        <v>234</v>
      </c>
      <c r="N39" s="247" t="s">
        <v>234</v>
      </c>
      <c r="O39" s="247" t="s">
        <v>234</v>
      </c>
      <c r="P39" s="248">
        <f>500*5</f>
        <v>2500</v>
      </c>
      <c r="Q39" s="151">
        <v>45811</v>
      </c>
      <c r="R39" s="152" t="s">
        <v>357</v>
      </c>
      <c r="S39" s="163"/>
    </row>
    <row r="40" spans="1:19" s="164" customFormat="1" ht="19.2" customHeight="1" x14ac:dyDescent="0.3">
      <c r="A40" s="237">
        <v>37</v>
      </c>
      <c r="B40" s="245" t="s">
        <v>52</v>
      </c>
      <c r="C40" s="244">
        <v>45803</v>
      </c>
      <c r="D40" s="245" t="s">
        <v>277</v>
      </c>
      <c r="E40" s="246" t="s">
        <v>240</v>
      </c>
      <c r="F40" s="246" t="s">
        <v>237</v>
      </c>
      <c r="G40" s="246" t="s">
        <v>110</v>
      </c>
      <c r="H40" s="246">
        <v>1</v>
      </c>
      <c r="I40" s="247"/>
      <c r="J40" s="248">
        <v>6400000</v>
      </c>
      <c r="K40" s="247" t="s">
        <v>234</v>
      </c>
      <c r="L40" s="247" t="s">
        <v>234</v>
      </c>
      <c r="M40" s="247" t="s">
        <v>234</v>
      </c>
      <c r="N40" s="247" t="s">
        <v>234</v>
      </c>
      <c r="O40" s="247" t="s">
        <v>234</v>
      </c>
      <c r="P40" s="248">
        <v>10000</v>
      </c>
      <c r="Q40" s="151">
        <v>45814</v>
      </c>
      <c r="R40" s="152" t="s">
        <v>358</v>
      </c>
      <c r="S40" s="163"/>
    </row>
    <row r="41" spans="1:19" s="164" customFormat="1" ht="19.2" customHeight="1" x14ac:dyDescent="0.3">
      <c r="A41" s="237">
        <v>38</v>
      </c>
      <c r="B41" s="245" t="s">
        <v>52</v>
      </c>
      <c r="C41" s="244">
        <v>45805</v>
      </c>
      <c r="D41" s="245" t="s">
        <v>278</v>
      </c>
      <c r="E41" s="246" t="s">
        <v>273</v>
      </c>
      <c r="F41" s="246" t="s">
        <v>237</v>
      </c>
      <c r="G41" s="246" t="s">
        <v>110</v>
      </c>
      <c r="H41" s="246">
        <v>1</v>
      </c>
      <c r="I41" s="247"/>
      <c r="J41" s="248">
        <v>6400000</v>
      </c>
      <c r="K41" s="247" t="s">
        <v>234</v>
      </c>
      <c r="L41" s="247" t="s">
        <v>234</v>
      </c>
      <c r="M41" s="247" t="s">
        <v>234</v>
      </c>
      <c r="N41" s="247" t="s">
        <v>234</v>
      </c>
      <c r="O41" s="247" t="s">
        <v>234</v>
      </c>
      <c r="P41" s="248">
        <v>10000</v>
      </c>
      <c r="Q41" s="151">
        <v>45810</v>
      </c>
      <c r="R41" s="152" t="s">
        <v>359</v>
      </c>
      <c r="S41" s="163"/>
    </row>
    <row r="42" spans="1:19" s="164" customFormat="1" ht="19.2" customHeight="1" x14ac:dyDescent="0.3">
      <c r="A42" s="237">
        <v>39</v>
      </c>
      <c r="B42" s="245" t="s">
        <v>50</v>
      </c>
      <c r="C42" s="244">
        <v>45800</v>
      </c>
      <c r="D42" s="245" t="s">
        <v>276</v>
      </c>
      <c r="E42" s="246" t="s">
        <v>271</v>
      </c>
      <c r="F42" s="246" t="s">
        <v>237</v>
      </c>
      <c r="G42" s="246" t="s">
        <v>265</v>
      </c>
      <c r="H42" s="246">
        <v>1</v>
      </c>
      <c r="I42" s="247"/>
      <c r="J42" s="248">
        <v>2280000</v>
      </c>
      <c r="K42" s="247" t="s">
        <v>234</v>
      </c>
      <c r="L42" s="247" t="s">
        <v>234</v>
      </c>
      <c r="M42" s="247" t="s">
        <v>234</v>
      </c>
      <c r="N42" s="247" t="s">
        <v>234</v>
      </c>
      <c r="O42" s="247" t="s">
        <v>234</v>
      </c>
      <c r="P42" s="248">
        <f>800*5</f>
        <v>4000</v>
      </c>
      <c r="Q42" s="151" t="s">
        <v>373</v>
      </c>
      <c r="R42" s="152" t="s">
        <v>374</v>
      </c>
      <c r="S42" s="163"/>
    </row>
    <row r="43" spans="1:19" s="171" customFormat="1" ht="19.5" customHeight="1" x14ac:dyDescent="0.3">
      <c r="A43" s="237">
        <v>40</v>
      </c>
      <c r="B43" s="249" t="s">
        <v>50</v>
      </c>
      <c r="C43" s="250">
        <v>45800</v>
      </c>
      <c r="D43" s="249" t="s">
        <v>276</v>
      </c>
      <c r="E43" s="251" t="s">
        <v>271</v>
      </c>
      <c r="F43" s="251" t="s">
        <v>237</v>
      </c>
      <c r="G43" s="252" t="s">
        <v>266</v>
      </c>
      <c r="H43" s="252">
        <v>1</v>
      </c>
      <c r="I43" s="253"/>
      <c r="J43" s="254">
        <v>2280000</v>
      </c>
      <c r="K43" s="253" t="s">
        <v>234</v>
      </c>
      <c r="L43" s="253" t="s">
        <v>234</v>
      </c>
      <c r="M43" s="253" t="s">
        <v>234</v>
      </c>
      <c r="N43" s="253" t="s">
        <v>234</v>
      </c>
      <c r="O43" s="253" t="s">
        <v>234</v>
      </c>
      <c r="P43" s="242">
        <f>800*5</f>
        <v>4000</v>
      </c>
      <c r="Q43" s="151">
        <v>45808</v>
      </c>
      <c r="R43" s="235" t="s">
        <v>375</v>
      </c>
      <c r="S43" s="163"/>
    </row>
    <row r="44" spans="1:19" s="171" customFormat="1" ht="57.6" customHeight="1" x14ac:dyDescent="0.3">
      <c r="A44" s="237">
        <v>41</v>
      </c>
      <c r="B44" s="234" t="s">
        <v>52</v>
      </c>
      <c r="C44" s="255">
        <v>45722</v>
      </c>
      <c r="D44" s="234" t="s">
        <v>250</v>
      </c>
      <c r="E44" s="256" t="s">
        <v>249</v>
      </c>
      <c r="F44" s="256" t="s">
        <v>242</v>
      </c>
      <c r="G44" s="256" t="s">
        <v>252</v>
      </c>
      <c r="H44" s="256">
        <v>1</v>
      </c>
      <c r="I44" s="257"/>
      <c r="J44" s="258">
        <v>420000000</v>
      </c>
      <c r="K44" s="257" t="s">
        <v>234</v>
      </c>
      <c r="L44" s="257" t="s">
        <v>234</v>
      </c>
      <c r="M44" s="257" t="s">
        <v>234</v>
      </c>
      <c r="N44" s="257" t="s">
        <v>234</v>
      </c>
      <c r="O44" s="257" t="s">
        <v>234</v>
      </c>
      <c r="P44" s="258">
        <v>700000</v>
      </c>
      <c r="Q44" s="259" t="s">
        <v>377</v>
      </c>
      <c r="R44" s="234" t="s">
        <v>376</v>
      </c>
      <c r="S44" s="163"/>
    </row>
    <row r="45" spans="1:19" ht="26.25" customHeight="1" x14ac:dyDescent="0.3">
      <c r="A45" s="237">
        <v>42</v>
      </c>
      <c r="B45" s="236" t="s">
        <v>51</v>
      </c>
      <c r="C45" s="260">
        <v>45740</v>
      </c>
      <c r="D45" s="236" t="s">
        <v>251</v>
      </c>
      <c r="E45" s="261" t="s">
        <v>32</v>
      </c>
      <c r="F45" s="261" t="s">
        <v>235</v>
      </c>
      <c r="G45" s="261" t="s">
        <v>126</v>
      </c>
      <c r="H45" s="261">
        <v>6</v>
      </c>
      <c r="I45" s="262"/>
      <c r="J45" s="243">
        <v>24000000</v>
      </c>
      <c r="K45" s="262" t="s">
        <v>234</v>
      </c>
      <c r="L45" s="262" t="s">
        <v>234</v>
      </c>
      <c r="M45" s="262" t="s">
        <v>234</v>
      </c>
      <c r="N45" s="262" t="s">
        <v>234</v>
      </c>
      <c r="O45" s="262" t="s">
        <v>234</v>
      </c>
      <c r="P45" s="243">
        <f>5000*6</f>
        <v>30000</v>
      </c>
      <c r="Q45" s="263" t="s">
        <v>362</v>
      </c>
      <c r="R45" s="236" t="s">
        <v>363</v>
      </c>
    </row>
    <row r="46" spans="1:19" s="82" customFormat="1" ht="29.4" customHeight="1" x14ac:dyDescent="0.3">
      <c r="A46" s="201" t="s">
        <v>217</v>
      </c>
      <c r="B46" s="202"/>
      <c r="C46" s="202"/>
      <c r="D46" s="202"/>
      <c r="E46" s="202"/>
      <c r="F46" s="202"/>
      <c r="G46" s="202"/>
      <c r="H46" s="203"/>
      <c r="I46" s="105"/>
      <c r="J46" s="105">
        <f>SUBTOTAL(9,J4:J45)</f>
        <v>709819000</v>
      </c>
      <c r="K46" s="105">
        <f>SUBTOTAL(9,K4:K45)</f>
        <v>0</v>
      </c>
      <c r="L46" s="105">
        <f>SUBTOTAL(9,L4:L45)</f>
        <v>0</v>
      </c>
      <c r="M46" s="105">
        <f>SUBTOTAL(9,M4:M45)</f>
        <v>0</v>
      </c>
      <c r="N46" s="105">
        <f>SUBTOTAL(9,N4:N45)</f>
        <v>0</v>
      </c>
      <c r="O46" s="105">
        <f>SUBTOTAL(9,O4:O45)</f>
        <v>0</v>
      </c>
      <c r="P46" s="105">
        <f>SUBTOTAL(9,P4:P45)</f>
        <v>1134900</v>
      </c>
      <c r="Q46" s="264"/>
      <c r="R46" s="101"/>
      <c r="S46" s="122"/>
    </row>
    <row r="47" spans="1:19" s="82" customFormat="1" x14ac:dyDescent="0.3">
      <c r="A47" s="102"/>
      <c r="B47" s="103"/>
      <c r="C47" s="103"/>
      <c r="D47" s="103"/>
      <c r="E47" s="103"/>
      <c r="F47" s="103"/>
      <c r="G47" s="103"/>
      <c r="H47" s="110"/>
      <c r="I47" s="104"/>
      <c r="J47" s="100"/>
      <c r="K47" s="99"/>
      <c r="L47" s="100"/>
      <c r="M47" s="99"/>
      <c r="N47" s="100"/>
      <c r="O47" s="99"/>
      <c r="P47" s="105"/>
      <c r="Q47" s="109"/>
      <c r="R47" s="101"/>
      <c r="S47" s="121"/>
    </row>
    <row r="48" spans="1:19" s="83" customFormat="1" ht="21.75" customHeight="1" x14ac:dyDescent="0.3">
      <c r="A48" s="206" t="s">
        <v>218</v>
      </c>
      <c r="B48" s="218"/>
      <c r="C48" s="207"/>
      <c r="D48" s="81" t="s">
        <v>219</v>
      </c>
      <c r="E48" s="107" t="s">
        <v>219</v>
      </c>
      <c r="F48" s="81"/>
      <c r="G48" s="107" t="s">
        <v>219</v>
      </c>
      <c r="H48" s="108"/>
      <c r="I48" s="111"/>
      <c r="J48" s="125" t="s">
        <v>220</v>
      </c>
      <c r="K48" s="210" t="s">
        <v>221</v>
      </c>
      <c r="L48" s="211"/>
      <c r="M48" s="211"/>
      <c r="N48" s="211"/>
      <c r="O48" s="212"/>
      <c r="P48" s="206" t="s">
        <v>220</v>
      </c>
      <c r="Q48" s="207"/>
      <c r="R48" s="92"/>
      <c r="S48" s="123"/>
    </row>
    <row r="49" spans="1:19" s="83" customFormat="1" ht="43.95" customHeight="1" x14ac:dyDescent="0.3">
      <c r="A49" s="215"/>
      <c r="B49" s="216"/>
      <c r="C49" s="217"/>
      <c r="D49" s="84"/>
      <c r="E49" s="126"/>
      <c r="F49" s="92"/>
      <c r="G49" s="94"/>
      <c r="H49" s="95"/>
      <c r="I49" s="96"/>
      <c r="J49" s="132"/>
      <c r="K49" s="222"/>
      <c r="L49" s="223"/>
      <c r="M49" s="223"/>
      <c r="N49" s="223"/>
      <c r="O49" s="224"/>
      <c r="P49" s="208" t="s">
        <v>222</v>
      </c>
      <c r="Q49" s="209"/>
      <c r="R49" s="92"/>
      <c r="S49" s="121"/>
    </row>
    <row r="50" spans="1:19" s="83" customFormat="1" ht="15.6" customHeight="1" x14ac:dyDescent="0.3">
      <c r="A50" s="219" t="s">
        <v>7</v>
      </c>
      <c r="B50" s="220"/>
      <c r="C50" s="221"/>
      <c r="D50" s="81" t="s">
        <v>223</v>
      </c>
      <c r="E50" s="107" t="s">
        <v>27</v>
      </c>
      <c r="F50" s="81"/>
      <c r="G50" s="112" t="s">
        <v>224</v>
      </c>
      <c r="H50" s="113"/>
      <c r="I50" s="114"/>
      <c r="J50" s="125" t="s">
        <v>225</v>
      </c>
      <c r="K50" s="210" t="s">
        <v>226</v>
      </c>
      <c r="L50" s="211"/>
      <c r="M50" s="211"/>
      <c r="N50" s="211"/>
      <c r="O50" s="212"/>
      <c r="P50" s="225" t="s">
        <v>227</v>
      </c>
      <c r="Q50" s="226"/>
      <c r="R50" s="92"/>
      <c r="S50" s="123"/>
    </row>
    <row r="51" spans="1:19" ht="25.8" customHeight="1" x14ac:dyDescent="0.3">
      <c r="A51" s="208" t="s">
        <v>229</v>
      </c>
      <c r="B51" s="214"/>
      <c r="C51" s="209"/>
      <c r="D51" s="89" t="s">
        <v>230</v>
      </c>
      <c r="E51" s="127" t="s">
        <v>253</v>
      </c>
      <c r="F51" s="89"/>
      <c r="G51" s="127"/>
      <c r="H51" s="128"/>
      <c r="I51" s="115"/>
      <c r="J51" s="132" t="s">
        <v>231</v>
      </c>
      <c r="K51" s="130"/>
      <c r="L51" s="131"/>
      <c r="M51" s="129" t="s">
        <v>233</v>
      </c>
      <c r="N51" s="130"/>
      <c r="O51" s="131"/>
      <c r="P51" s="204" t="s">
        <v>232</v>
      </c>
      <c r="Q51" s="205"/>
      <c r="R51" s="93"/>
    </row>
    <row r="53" spans="1:19" ht="15.6" customHeight="1" x14ac:dyDescent="0.3">
      <c r="R53" s="124"/>
    </row>
    <row r="56" spans="1:19" x14ac:dyDescent="0.3">
      <c r="P56" s="213" t="s">
        <v>228</v>
      </c>
      <c r="Q56" s="213"/>
    </row>
  </sheetData>
  <mergeCells count="26">
    <mergeCell ref="A51:C51"/>
    <mergeCell ref="P51:Q51"/>
    <mergeCell ref="P56:Q56"/>
    <mergeCell ref="A49:C49"/>
    <mergeCell ref="K49:O49"/>
    <mergeCell ref="P49:Q49"/>
    <mergeCell ref="A50:C50"/>
    <mergeCell ref="K50:O50"/>
    <mergeCell ref="P50:Q50"/>
    <mergeCell ref="K2:L2"/>
    <mergeCell ref="M2:N2"/>
    <mergeCell ref="O2:P2"/>
    <mergeCell ref="A46:H46"/>
    <mergeCell ref="A48:C48"/>
    <mergeCell ref="K48:O48"/>
    <mergeCell ref="P48:Q48"/>
    <mergeCell ref="A1:R1"/>
    <mergeCell ref="A2:A3"/>
    <mergeCell ref="B2:B3"/>
    <mergeCell ref="C2:C3"/>
    <mergeCell ref="D2:D3"/>
    <mergeCell ref="E2:E3"/>
    <mergeCell ref="F2:F3"/>
    <mergeCell ref="G2:G3"/>
    <mergeCell ref="H2:H3"/>
    <mergeCell ref="I2:J2"/>
  </mergeCells>
  <pageMargins left="0.41" right="0.12" top="0.75" bottom="0.75" header="0.3" footer="0.3"/>
  <pageSetup paperSize="9" scale="55" orientation="landscape" horizontalDpi="360" verticalDpi="36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May'24</vt:lpstr>
      <vt:lpstr>Jun'25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2025-07-07T03:53:43Z</dcterms:modified>
</cp:coreProperties>
</file>