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<sst xmlns="http://schemas.openxmlformats.org/spreadsheetml/2006/main" count="3451" uniqueCount="1229">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</sst>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518584</xdr:colOff>
      <xdr:row>122</xdr:row>
      <xdr:rowOff>10584</xdr:rowOff>
    </xdr:from>
    <xdr:to>
      <xdr:col>207</xdr:col>
      <xdr:colOff>311150</xdr:colOff>
      <xdr:row>155</xdr:row>
      <xdr:rowOff>148168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5167" y="8255001"/>
          <a:ext cx="10058400" cy="64240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122</xdr:row>
      <xdr:rowOff>10583</xdr:rowOff>
    </xdr:from>
    <xdr:to>
      <xdr:col>12</xdr:col>
      <xdr:colOff>529167</xdr:colOff>
      <xdr:row>155</xdr:row>
      <xdr:rowOff>169332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55000"/>
          <a:ext cx="6635750" cy="64452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68" activePane="bottomRight" state="frozen"/>
      <selection pane="topRight" activeCell="J1" sqref="J1"/>
      <selection pane="bottomLeft" activeCell="A7" sqref="A7"/>
      <selection pane="bottomRight" activeCell="C133" sqref="C133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39" t="s">
        <v>14</v>
      </c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  <c r="BH1" s="139"/>
      <c r="BI1" s="139"/>
      <c r="BJ1" s="139"/>
      <c r="BK1" s="139"/>
      <c r="BL1" s="139"/>
      <c r="BM1" s="139"/>
      <c r="BN1" s="139"/>
      <c r="BO1" s="139"/>
      <c r="BP1" s="139"/>
      <c r="BQ1" s="139"/>
      <c r="BR1" s="139"/>
      <c r="BS1" s="139"/>
      <c r="BT1" s="139"/>
      <c r="BU1" s="139"/>
      <c r="BV1" s="139"/>
      <c r="BW1" s="139"/>
      <c r="BX1" s="139"/>
      <c r="BY1" s="139"/>
      <c r="BZ1" s="139"/>
      <c r="CA1" s="139"/>
      <c r="CB1" s="139"/>
      <c r="CC1" s="139"/>
      <c r="CD1" s="139"/>
      <c r="CE1" s="139"/>
      <c r="CF1" s="139"/>
      <c r="CG1" s="139"/>
      <c r="CH1" s="139"/>
      <c r="CI1" s="139"/>
      <c r="CJ1" s="139"/>
      <c r="CK1" s="139"/>
      <c r="CL1" s="139"/>
      <c r="CM1" s="139"/>
      <c r="CN1" s="139"/>
      <c r="CO1" s="139"/>
      <c r="CP1" s="139"/>
      <c r="CQ1" s="139"/>
      <c r="CR1" s="139"/>
      <c r="CS1" s="139"/>
      <c r="CT1" s="139"/>
      <c r="CU1" s="139"/>
      <c r="CV1" s="139"/>
      <c r="CW1" s="139"/>
      <c r="CX1" s="139"/>
      <c r="CY1" s="139"/>
      <c r="CZ1" s="139"/>
      <c r="DA1" s="139"/>
      <c r="DB1" s="139"/>
      <c r="DC1" s="139"/>
      <c r="DD1" s="139"/>
      <c r="DE1" s="139"/>
      <c r="DF1" s="139"/>
      <c r="DG1" s="139"/>
      <c r="DH1" s="139"/>
      <c r="DI1" s="139"/>
      <c r="DJ1" s="139"/>
      <c r="DK1" s="139"/>
      <c r="DL1" s="139"/>
      <c r="DM1" s="139"/>
      <c r="DN1" s="139"/>
      <c r="DO1" s="139"/>
      <c r="DP1" s="139"/>
      <c r="DQ1" s="139"/>
      <c r="DR1" s="139"/>
      <c r="DS1" s="139"/>
      <c r="DT1" s="139"/>
      <c r="DU1" s="139"/>
      <c r="DV1" s="139"/>
      <c r="DW1" s="139"/>
      <c r="DX1" s="139"/>
      <c r="DY1" s="139"/>
      <c r="DZ1" s="139"/>
      <c r="EA1" s="139"/>
      <c r="EB1" s="139"/>
      <c r="EC1" s="139"/>
      <c r="ED1" s="139"/>
      <c r="EE1" s="139"/>
      <c r="EF1" s="139"/>
      <c r="EG1" s="139"/>
      <c r="EH1" s="139"/>
      <c r="EI1" s="139"/>
      <c r="EJ1" s="139"/>
      <c r="EK1" s="139"/>
      <c r="EL1" s="139"/>
      <c r="EM1" s="139"/>
      <c r="ET1" s="139" t="s">
        <v>13</v>
      </c>
      <c r="EU1" s="139"/>
      <c r="EV1" s="139"/>
      <c r="EW1" s="139"/>
      <c r="EX1" s="139"/>
      <c r="EY1" s="139"/>
      <c r="EZ1" s="139"/>
      <c r="FA1" s="139"/>
      <c r="FB1" s="139"/>
      <c r="FC1" s="139"/>
      <c r="FD1" s="139"/>
      <c r="FE1" s="139"/>
      <c r="FF1" s="139"/>
      <c r="FG1" s="139"/>
      <c r="FH1" s="139"/>
      <c r="FI1" s="139"/>
      <c r="FJ1" s="139"/>
      <c r="FK1" s="139"/>
      <c r="FL1" s="139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42" t="s">
        <v>5</v>
      </c>
      <c r="B3" s="144" t="s">
        <v>0</v>
      </c>
      <c r="C3" s="145" t="s">
        <v>1</v>
      </c>
      <c r="D3" s="148" t="s">
        <v>2</v>
      </c>
      <c r="E3" s="149"/>
      <c r="F3" s="149"/>
      <c r="G3" s="150"/>
      <c r="H3" s="145" t="s">
        <v>6</v>
      </c>
      <c r="I3" s="147" t="s">
        <v>3</v>
      </c>
      <c r="J3" s="151" t="s">
        <v>1226</v>
      </c>
      <c r="K3" s="152" t="s">
        <v>9</v>
      </c>
      <c r="L3" s="152" t="s">
        <v>8</v>
      </c>
      <c r="M3" s="152" t="s">
        <v>7</v>
      </c>
      <c r="N3" s="77"/>
      <c r="O3" s="77"/>
      <c r="P3" s="77"/>
      <c r="Q3" s="77"/>
      <c r="R3" s="77"/>
      <c r="S3" s="77"/>
      <c r="T3" s="152" t="s">
        <v>12</v>
      </c>
      <c r="U3" s="140" t="s">
        <v>16</v>
      </c>
      <c r="V3" s="140" t="s">
        <v>17</v>
      </c>
      <c r="W3" s="140" t="s">
        <v>18</v>
      </c>
      <c r="X3" s="140" t="s">
        <v>19</v>
      </c>
      <c r="Y3" s="140" t="s">
        <v>20</v>
      </c>
      <c r="Z3" s="140" t="s">
        <v>21</v>
      </c>
      <c r="AA3" s="140" t="s">
        <v>77</v>
      </c>
      <c r="AB3" s="140" t="s">
        <v>78</v>
      </c>
      <c r="AC3" s="154" t="s">
        <v>79</v>
      </c>
      <c r="AD3" s="140" t="s">
        <v>83</v>
      </c>
      <c r="AE3" s="140" t="s">
        <v>89</v>
      </c>
      <c r="AF3" s="140" t="s">
        <v>92</v>
      </c>
      <c r="AG3" s="140" t="s">
        <v>99</v>
      </c>
      <c r="AH3" s="140" t="s">
        <v>100</v>
      </c>
      <c r="AI3" s="140" t="s">
        <v>101</v>
      </c>
      <c r="AJ3" s="140" t="s">
        <v>102</v>
      </c>
      <c r="AK3" s="140" t="s">
        <v>103</v>
      </c>
      <c r="AL3" s="140" t="s">
        <v>106</v>
      </c>
      <c r="AM3" s="140" t="s">
        <v>115</v>
      </c>
      <c r="AN3" s="140" t="s">
        <v>116</v>
      </c>
      <c r="AO3" s="140" t="s">
        <v>117</v>
      </c>
      <c r="AP3" s="140" t="s">
        <v>120</v>
      </c>
      <c r="AQ3" s="140" t="s">
        <v>121</v>
      </c>
      <c r="AR3" s="140" t="s">
        <v>122</v>
      </c>
      <c r="AS3" s="140" t="s">
        <v>123</v>
      </c>
      <c r="AT3" s="140" t="s">
        <v>126</v>
      </c>
      <c r="AU3" s="140" t="s">
        <v>141</v>
      </c>
      <c r="AV3" s="140" t="s">
        <v>143</v>
      </c>
      <c r="AW3" s="140" t="s">
        <v>146</v>
      </c>
      <c r="AX3" s="140" t="s">
        <v>147</v>
      </c>
      <c r="AY3" s="140" t="s">
        <v>148</v>
      </c>
      <c r="AZ3" s="140" t="s">
        <v>155</v>
      </c>
      <c r="BA3" s="140" t="s">
        <v>156</v>
      </c>
      <c r="BB3" s="140" t="s">
        <v>157</v>
      </c>
      <c r="BC3" s="140" t="s">
        <v>158</v>
      </c>
      <c r="BD3" s="140" t="s">
        <v>159</v>
      </c>
      <c r="BE3" s="140" t="s">
        <v>160</v>
      </c>
      <c r="BF3" s="140" t="s">
        <v>161</v>
      </c>
      <c r="BG3" s="140" t="s">
        <v>905</v>
      </c>
      <c r="BH3" s="140" t="s">
        <v>938</v>
      </c>
      <c r="BI3" s="140" t="s">
        <v>939</v>
      </c>
      <c r="BJ3" s="140" t="s">
        <v>940</v>
      </c>
      <c r="BK3" s="140" t="s">
        <v>941</v>
      </c>
      <c r="BL3" s="140" t="s">
        <v>944</v>
      </c>
      <c r="BM3" s="140" t="s">
        <v>945</v>
      </c>
      <c r="BN3" s="140" t="s">
        <v>970</v>
      </c>
      <c r="BO3" s="140" t="s">
        <v>971</v>
      </c>
      <c r="BP3" s="140" t="s">
        <v>972</v>
      </c>
      <c r="BQ3" s="140" t="s">
        <v>973</v>
      </c>
      <c r="BR3" s="140" t="s">
        <v>979</v>
      </c>
      <c r="BS3" s="140" t="s">
        <v>984</v>
      </c>
      <c r="BT3" s="140" t="s">
        <v>986</v>
      </c>
      <c r="BU3" s="140" t="s">
        <v>994</v>
      </c>
      <c r="BV3" s="140" t="s">
        <v>1028</v>
      </c>
      <c r="BW3" s="140" t="s">
        <v>1029</v>
      </c>
      <c r="BX3" s="140" t="s">
        <v>1030</v>
      </c>
      <c r="BY3" s="140" t="s">
        <v>1031</v>
      </c>
      <c r="BZ3" s="140" t="s">
        <v>1042</v>
      </c>
      <c r="CA3" s="140" t="s">
        <v>1043</v>
      </c>
      <c r="CB3" s="140" t="s">
        <v>1044</v>
      </c>
      <c r="CC3" s="140" t="s">
        <v>1046</v>
      </c>
      <c r="CD3" s="140" t="s">
        <v>1051</v>
      </c>
      <c r="CE3" s="140" t="s">
        <v>1054</v>
      </c>
      <c r="CF3" s="140" t="s">
        <v>1055</v>
      </c>
      <c r="CG3" s="140" t="s">
        <v>1056</v>
      </c>
      <c r="CH3" s="140" t="s">
        <v>1057</v>
      </c>
      <c r="CI3" s="140" t="s">
        <v>1078</v>
      </c>
      <c r="CJ3" s="140" t="s">
        <v>1081</v>
      </c>
      <c r="CK3" s="140" t="s">
        <v>1085</v>
      </c>
      <c r="CL3" s="140" t="s">
        <v>1094</v>
      </c>
      <c r="CM3" s="140" t="s">
        <v>1095</v>
      </c>
      <c r="CN3" s="140" t="s">
        <v>1096</v>
      </c>
      <c r="CO3" s="140" t="s">
        <v>1097</v>
      </c>
      <c r="CP3" s="140" t="s">
        <v>1098</v>
      </c>
      <c r="CQ3" s="140" t="s">
        <v>1106</v>
      </c>
      <c r="CR3" s="140" t="s">
        <v>1107</v>
      </c>
      <c r="CS3" s="140" t="s">
        <v>1108</v>
      </c>
      <c r="CT3" s="140" t="s">
        <v>1109</v>
      </c>
      <c r="CU3" s="140" t="s">
        <v>1111</v>
      </c>
      <c r="CV3" s="140" t="s">
        <v>1112</v>
      </c>
      <c r="CW3" s="140" t="s">
        <v>1113</v>
      </c>
      <c r="CX3" s="140" t="s">
        <v>1114</v>
      </c>
      <c r="CY3" s="140" t="s">
        <v>1123</v>
      </c>
      <c r="CZ3" s="140" t="s">
        <v>1128</v>
      </c>
      <c r="DA3" s="140" t="s">
        <v>1129</v>
      </c>
      <c r="DB3" s="140" t="s">
        <v>1130</v>
      </c>
      <c r="DC3" s="140" t="s">
        <v>1131</v>
      </c>
      <c r="DD3" s="140" t="s">
        <v>1133</v>
      </c>
      <c r="DE3" s="140" t="s">
        <v>1134</v>
      </c>
      <c r="DF3" s="140" t="s">
        <v>1135</v>
      </c>
      <c r="DG3" s="140" t="s">
        <v>1136</v>
      </c>
      <c r="DH3" s="140" t="s">
        <v>1154</v>
      </c>
      <c r="DI3" s="140" t="s">
        <v>1155</v>
      </c>
      <c r="DJ3" s="140" t="s">
        <v>1159</v>
      </c>
      <c r="DK3" s="140" t="s">
        <v>1161</v>
      </c>
      <c r="DL3" s="140" t="s">
        <v>1164</v>
      </c>
      <c r="DM3" s="140" t="s">
        <v>1167</v>
      </c>
      <c r="DN3" s="140" t="s">
        <v>1168</v>
      </c>
      <c r="DO3" s="140" t="s">
        <v>1177</v>
      </c>
      <c r="DP3" s="140" t="s">
        <v>1186</v>
      </c>
      <c r="DQ3" s="140" t="s">
        <v>1188</v>
      </c>
      <c r="DR3" s="140" t="s">
        <v>1189</v>
      </c>
      <c r="DS3" s="140" t="s">
        <v>1190</v>
      </c>
      <c r="DT3" s="140" t="s">
        <v>1193</v>
      </c>
      <c r="DU3" s="140" t="s">
        <v>1194</v>
      </c>
      <c r="DV3" s="140" t="s">
        <v>1197</v>
      </c>
      <c r="DW3" s="140" t="s">
        <v>1198</v>
      </c>
      <c r="DX3" s="140" t="s">
        <v>1199</v>
      </c>
      <c r="DY3" s="140" t="s">
        <v>1202</v>
      </c>
      <c r="DZ3" s="140" t="s">
        <v>1203</v>
      </c>
      <c r="EA3" s="140" t="s">
        <v>1204</v>
      </c>
      <c r="EB3" s="140" t="s">
        <v>1206</v>
      </c>
      <c r="EC3" s="140" t="s">
        <v>1207</v>
      </c>
      <c r="ED3" s="140" t="s">
        <v>1209</v>
      </c>
      <c r="EE3" s="140" t="s">
        <v>1210</v>
      </c>
      <c r="EF3" s="140" t="s">
        <v>1211</v>
      </c>
      <c r="EG3" s="140" t="s">
        <v>1212</v>
      </c>
      <c r="EH3" s="140" t="s">
        <v>1213</v>
      </c>
      <c r="EI3" s="140" t="s">
        <v>1214</v>
      </c>
      <c r="EJ3" s="140" t="s">
        <v>1215</v>
      </c>
      <c r="EK3" s="140" t="s">
        <v>1227</v>
      </c>
      <c r="EL3" s="140" t="s">
        <v>1228</v>
      </c>
      <c r="EM3" s="152" t="s">
        <v>1205</v>
      </c>
      <c r="EN3" s="151" t="s">
        <v>11</v>
      </c>
      <c r="EO3" s="158" t="s">
        <v>4</v>
      </c>
      <c r="EQ3" s="159" t="s">
        <v>15</v>
      </c>
      <c r="ER3" s="81"/>
      <c r="ET3" s="140" t="s">
        <v>16</v>
      </c>
      <c r="EU3" s="140" t="s">
        <v>17</v>
      </c>
      <c r="EV3" s="140" t="s">
        <v>18</v>
      </c>
      <c r="EW3" s="140" t="s">
        <v>19</v>
      </c>
      <c r="EX3" s="140" t="s">
        <v>20</v>
      </c>
      <c r="EY3" s="140" t="s">
        <v>21</v>
      </c>
      <c r="EZ3" s="140" t="s">
        <v>77</v>
      </c>
      <c r="FA3" s="140" t="s">
        <v>78</v>
      </c>
      <c r="FB3" s="140" t="s">
        <v>79</v>
      </c>
      <c r="FC3" s="140" t="s">
        <v>83</v>
      </c>
      <c r="FD3" s="140" t="s">
        <v>89</v>
      </c>
      <c r="FE3" s="140" t="s">
        <v>92</v>
      </c>
      <c r="FF3" s="140" t="s">
        <v>99</v>
      </c>
      <c r="FG3" s="140" t="s">
        <v>100</v>
      </c>
      <c r="FH3" s="140" t="s">
        <v>101</v>
      </c>
      <c r="FI3" s="140" t="s">
        <v>102</v>
      </c>
      <c r="FJ3" s="140" t="s">
        <v>103</v>
      </c>
      <c r="FK3" s="140" t="s">
        <v>106</v>
      </c>
      <c r="FL3" s="140" t="s">
        <v>115</v>
      </c>
      <c r="FM3" s="140" t="s">
        <v>116</v>
      </c>
      <c r="FN3" s="140" t="s">
        <v>117</v>
      </c>
      <c r="FO3" s="140" t="s">
        <v>120</v>
      </c>
      <c r="FP3" s="140" t="s">
        <v>121</v>
      </c>
      <c r="FQ3" s="140" t="s">
        <v>122</v>
      </c>
      <c r="FR3" s="140" t="s">
        <v>123</v>
      </c>
      <c r="FS3" s="140" t="s">
        <v>126</v>
      </c>
      <c r="FT3" s="140" t="s">
        <v>141</v>
      </c>
      <c r="FU3" s="140" t="s">
        <v>143</v>
      </c>
      <c r="FV3" s="161" t="s">
        <v>10</v>
      </c>
      <c r="FW3" s="160" t="s">
        <v>11</v>
      </c>
      <c r="FX3" s="158" t="s">
        <v>4</v>
      </c>
    </row>
    <row r="4" spans="1:205" ht="69.75" customHeight="1">
      <c r="A4" s="143"/>
      <c r="B4" s="144"/>
      <c r="C4" s="146"/>
      <c r="D4" s="42"/>
      <c r="E4" s="29"/>
      <c r="F4" s="29"/>
      <c r="G4" s="43"/>
      <c r="H4" s="146"/>
      <c r="I4" s="144"/>
      <c r="J4" s="144"/>
      <c r="K4" s="153"/>
      <c r="L4" s="153"/>
      <c r="M4" s="143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56"/>
      <c r="U4" s="141"/>
      <c r="V4" s="141"/>
      <c r="W4" s="141"/>
      <c r="X4" s="141"/>
      <c r="Y4" s="141"/>
      <c r="Z4" s="141"/>
      <c r="AA4" s="141"/>
      <c r="AB4" s="141"/>
      <c r="AC4" s="155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3"/>
      <c r="EN4" s="157"/>
      <c r="EO4" s="158"/>
      <c r="EP4" s="33"/>
      <c r="EQ4" s="159"/>
      <c r="ER4" s="81"/>
      <c r="ES4" s="9" t="s">
        <v>98</v>
      </c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62"/>
      <c r="FW4" s="160"/>
      <c r="FX4" s="158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27" customFormat="1" ht="27" customHeight="1">
      <c r="A5" s="120">
        <v>1</v>
      </c>
      <c r="B5" s="121" t="s">
        <v>22</v>
      </c>
      <c r="C5" s="121" t="s">
        <v>23</v>
      </c>
      <c r="D5" s="122">
        <v>24</v>
      </c>
      <c r="E5" s="122" t="s">
        <v>24</v>
      </c>
      <c r="F5" s="122">
        <v>1</v>
      </c>
      <c r="G5" s="122" t="s">
        <v>25</v>
      </c>
      <c r="H5" s="123">
        <v>692247</v>
      </c>
      <c r="I5" s="123" t="s">
        <v>26</v>
      </c>
      <c r="J5" s="124">
        <v>210</v>
      </c>
      <c r="K5" s="20"/>
      <c r="L5" s="20"/>
      <c r="M5" s="125">
        <f>480*24</f>
        <v>11520</v>
      </c>
      <c r="N5" s="12"/>
      <c r="O5" s="12"/>
      <c r="P5" s="12"/>
      <c r="Q5" s="12"/>
      <c r="R5" s="120"/>
      <c r="S5" s="120"/>
      <c r="T5" s="120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26">
        <f>AVERAGE(EG5:EJ5)</f>
        <v>2665.75</v>
      </c>
      <c r="EN5" s="126">
        <f t="shared" ref="EN5:EN36" si="0">(J5+K5+L5+M5)-(N5+O5+P5+Q5+T5+R5+S5+EM5)</f>
        <v>9064.25</v>
      </c>
      <c r="EO5" s="124">
        <f>(EM5*6)-EN5</f>
        <v>6930.25</v>
      </c>
      <c r="EP5" s="18"/>
      <c r="EQ5" s="120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27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27" customFormat="1" ht="27" customHeight="1">
      <c r="A8" s="120">
        <v>4</v>
      </c>
      <c r="B8" s="121" t="s">
        <v>22</v>
      </c>
      <c r="C8" s="121" t="s">
        <v>27</v>
      </c>
      <c r="D8" s="122">
        <v>1</v>
      </c>
      <c r="E8" s="122" t="s">
        <v>24</v>
      </c>
      <c r="F8" s="122">
        <v>200</v>
      </c>
      <c r="G8" s="122" t="s">
        <v>25</v>
      </c>
      <c r="H8" s="123">
        <v>692052</v>
      </c>
      <c r="I8" s="123" t="s">
        <v>28</v>
      </c>
      <c r="J8" s="124">
        <v>11.275</v>
      </c>
      <c r="K8" s="20">
        <f>80</f>
        <v>80</v>
      </c>
      <c r="L8" s="20"/>
      <c r="M8" s="125">
        <f>80</f>
        <v>80</v>
      </c>
      <c r="N8" s="12"/>
      <c r="O8" s="12"/>
      <c r="P8" s="12"/>
      <c r="Q8" s="12"/>
      <c r="R8" s="120"/>
      <c r="S8" s="120"/>
      <c r="T8" s="120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26">
        <f t="shared" si="2"/>
        <v>52.75</v>
      </c>
      <c r="EN8" s="126">
        <f t="shared" si="0"/>
        <v>118.52500000000001</v>
      </c>
      <c r="EO8" s="124">
        <f>(EM8*6)-EN8</f>
        <v>197.97499999999999</v>
      </c>
      <c r="EP8" s="18"/>
      <c r="EQ8" s="120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27">
        <v>80</v>
      </c>
      <c r="GP8" s="127">
        <v>80</v>
      </c>
      <c r="GQ8" s="127">
        <v>80</v>
      </c>
    </row>
    <row r="9" spans="1:205" s="127" customFormat="1" ht="27" customHeight="1">
      <c r="A9" s="120">
        <v>5</v>
      </c>
      <c r="B9" s="121" t="s">
        <v>22</v>
      </c>
      <c r="C9" s="121" t="s">
        <v>27</v>
      </c>
      <c r="D9" s="122">
        <v>1</v>
      </c>
      <c r="E9" s="122" t="s">
        <v>24</v>
      </c>
      <c r="F9" s="122">
        <v>18</v>
      </c>
      <c r="G9" s="122" t="s">
        <v>25</v>
      </c>
      <c r="H9" s="123">
        <v>692053</v>
      </c>
      <c r="I9" s="123" t="s">
        <v>29</v>
      </c>
      <c r="J9" s="124">
        <v>190.69888888888832</v>
      </c>
      <c r="K9" s="87"/>
      <c r="L9" s="87">
        <f>192+288</f>
        <v>480</v>
      </c>
      <c r="M9" s="128">
        <f>816</f>
        <v>816</v>
      </c>
      <c r="N9" s="12"/>
      <c r="O9" s="12"/>
      <c r="P9" s="12"/>
      <c r="Q9" s="12"/>
      <c r="R9" s="120"/>
      <c r="S9" s="120"/>
      <c r="T9" s="120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26">
        <f t="shared" si="2"/>
        <v>241</v>
      </c>
      <c r="EN9" s="126">
        <f t="shared" si="0"/>
        <v>1245.6988888888882</v>
      </c>
      <c r="EO9" s="124">
        <f>(EM9*6)-EN9</f>
        <v>200.30111111111182</v>
      </c>
      <c r="EP9" s="18"/>
      <c r="EQ9" s="120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27">
        <f>48*10</f>
        <v>480</v>
      </c>
    </row>
    <row r="10" spans="1:205" s="127" customFormat="1" ht="27" customHeight="1">
      <c r="A10" s="120">
        <v>6</v>
      </c>
      <c r="B10" s="121" t="s">
        <v>22</v>
      </c>
      <c r="C10" s="121" t="s">
        <v>27</v>
      </c>
      <c r="D10" s="122">
        <v>4</v>
      </c>
      <c r="E10" s="122" t="s">
        <v>24</v>
      </c>
      <c r="F10" s="122">
        <v>5</v>
      </c>
      <c r="G10" s="122" t="s">
        <v>25</v>
      </c>
      <c r="H10" s="123">
        <v>692054</v>
      </c>
      <c r="I10" s="123" t="s">
        <v>26</v>
      </c>
      <c r="J10" s="124">
        <v>219</v>
      </c>
      <c r="K10" s="12"/>
      <c r="L10" s="12">
        <f>48*4</f>
        <v>192</v>
      </c>
      <c r="M10" s="120"/>
      <c r="N10" s="12"/>
      <c r="O10" s="12"/>
      <c r="P10" s="12"/>
      <c r="Q10" s="12"/>
      <c r="R10" s="120"/>
      <c r="S10" s="120"/>
      <c r="T10" s="120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26">
        <f t="shared" si="2"/>
        <v>33.25</v>
      </c>
      <c r="EN10" s="126">
        <f t="shared" si="0"/>
        <v>377.75</v>
      </c>
      <c r="EO10" s="124">
        <f>(EM10*6)-EN10</f>
        <v>-178.25</v>
      </c>
      <c r="EP10" s="18"/>
      <c r="EQ10" s="120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27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27" customFormat="1" ht="27" customHeight="1">
      <c r="A13" s="120">
        <v>9</v>
      </c>
      <c r="B13" s="121" t="s">
        <v>22</v>
      </c>
      <c r="C13" s="121" t="s">
        <v>31</v>
      </c>
      <c r="D13" s="122">
        <v>24</v>
      </c>
      <c r="E13" s="122" t="s">
        <v>24</v>
      </c>
      <c r="F13" s="122">
        <v>1</v>
      </c>
      <c r="G13" s="122" t="s">
        <v>25</v>
      </c>
      <c r="H13" s="123">
        <v>692249</v>
      </c>
      <c r="I13" s="123" t="s">
        <v>26</v>
      </c>
      <c r="J13" s="124">
        <v>3876</v>
      </c>
      <c r="K13" s="20"/>
      <c r="L13" s="20">
        <f>(440*24)+(160*24)</f>
        <v>14400</v>
      </c>
      <c r="M13" s="125"/>
      <c r="N13" s="12"/>
      <c r="O13" s="12"/>
      <c r="P13" s="12"/>
      <c r="Q13" s="12"/>
      <c r="R13" s="120"/>
      <c r="S13" s="120"/>
      <c r="T13" s="120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26">
        <f t="shared" si="2"/>
        <v>4526</v>
      </c>
      <c r="EN13" s="126">
        <f t="shared" si="0"/>
        <v>4150</v>
      </c>
      <c r="EO13" s="124">
        <f>(EM13*6)-EN13</f>
        <v>23006</v>
      </c>
      <c r="EP13" s="18"/>
      <c r="EQ13" s="120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27">
        <f>40*16</f>
        <v>640</v>
      </c>
      <c r="GU13" s="127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27" customFormat="1" ht="27" customHeight="1">
      <c r="A18" s="120">
        <v>14</v>
      </c>
      <c r="B18" s="121" t="s">
        <v>22</v>
      </c>
      <c r="C18" s="121" t="s">
        <v>35</v>
      </c>
      <c r="D18" s="122">
        <v>1</v>
      </c>
      <c r="E18" s="122" t="s">
        <v>24</v>
      </c>
      <c r="F18" s="122">
        <v>18</v>
      </c>
      <c r="G18" s="122" t="s">
        <v>36</v>
      </c>
      <c r="H18" s="123">
        <v>793317</v>
      </c>
      <c r="I18" s="123" t="s">
        <v>29</v>
      </c>
      <c r="J18" s="124">
        <v>69</v>
      </c>
      <c r="K18" s="20"/>
      <c r="L18" s="20">
        <f>54</f>
        <v>54</v>
      </c>
      <c r="M18" s="125"/>
      <c r="N18" s="12"/>
      <c r="O18" s="12"/>
      <c r="P18" s="12"/>
      <c r="Q18" s="12"/>
      <c r="R18" s="120"/>
      <c r="S18" s="120"/>
      <c r="T18" s="120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26">
        <f t="shared" si="2"/>
        <v>12.75</v>
      </c>
      <c r="EN18" s="126">
        <f t="shared" si="0"/>
        <v>110.25</v>
      </c>
      <c r="EO18" s="124">
        <f>(EM18*6)-EN18</f>
        <v>-33.75</v>
      </c>
      <c r="EP18" s="18"/>
      <c r="EQ18" s="120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27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27" customFormat="1" ht="27" customHeight="1">
      <c r="A35" s="120">
        <v>31</v>
      </c>
      <c r="B35" s="121" t="s">
        <v>22</v>
      </c>
      <c r="C35" s="121" t="s">
        <v>49</v>
      </c>
      <c r="D35" s="122">
        <v>20</v>
      </c>
      <c r="E35" s="122" t="s">
        <v>24</v>
      </c>
      <c r="F35" s="122">
        <v>1</v>
      </c>
      <c r="G35" s="122" t="s">
        <v>25</v>
      </c>
      <c r="H35" s="123">
        <v>789360</v>
      </c>
      <c r="I35" s="123" t="s">
        <v>26</v>
      </c>
      <c r="J35" s="124">
        <v>286</v>
      </c>
      <c r="K35" s="20"/>
      <c r="L35" s="20"/>
      <c r="M35" s="125"/>
      <c r="N35" s="12"/>
      <c r="O35" s="12"/>
      <c r="P35" s="12"/>
      <c r="Q35" s="12"/>
      <c r="R35" s="120"/>
      <c r="S35" s="120"/>
      <c r="T35" s="120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26">
        <f t="shared" si="2"/>
        <v>88</v>
      </c>
      <c r="EN35" s="126">
        <f t="shared" si="0"/>
        <v>198</v>
      </c>
      <c r="EO35" s="124">
        <f>(EM35*4)-EN35</f>
        <v>154</v>
      </c>
      <c r="EP35" s="18"/>
      <c r="EQ35" s="120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27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27" customFormat="1" ht="27" customHeight="1">
      <c r="A37" s="120">
        <v>33</v>
      </c>
      <c r="B37" s="121" t="s">
        <v>22</v>
      </c>
      <c r="C37" s="121" t="s">
        <v>54</v>
      </c>
      <c r="D37" s="122">
        <v>24</v>
      </c>
      <c r="E37" s="122" t="s">
        <v>24</v>
      </c>
      <c r="F37" s="122">
        <v>0.8</v>
      </c>
      <c r="G37" s="122" t="s">
        <v>25</v>
      </c>
      <c r="H37" s="123">
        <v>844573</v>
      </c>
      <c r="I37" s="123" t="s">
        <v>26</v>
      </c>
      <c r="J37" s="124">
        <v>6622</v>
      </c>
      <c r="K37" s="20"/>
      <c r="L37" s="20">
        <f>440*24</f>
        <v>10560</v>
      </c>
      <c r="M37" s="125"/>
      <c r="N37" s="12"/>
      <c r="O37" s="12"/>
      <c r="P37" s="12"/>
      <c r="Q37" s="12"/>
      <c r="R37" s="120"/>
      <c r="S37" s="120"/>
      <c r="T37" s="120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26">
        <f t="shared" si="2"/>
        <v>864.5</v>
      </c>
      <c r="EN37" s="126">
        <f t="shared" ref="EN37:EN68" si="9">(J37+K37+L37+M37)-(N37+O37+P37+Q37+T37+R37+S37+EM37)</f>
        <v>6717.5</v>
      </c>
      <c r="EO37" s="124">
        <f>(EM37*6)-EN37</f>
        <v>-1530.5</v>
      </c>
      <c r="EP37" s="18"/>
      <c r="EQ37" s="120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27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27" customFormat="1" ht="27" customHeight="1">
      <c r="A48" s="120">
        <v>44</v>
      </c>
      <c r="B48" s="121" t="s">
        <v>22</v>
      </c>
      <c r="C48" s="121" t="s">
        <v>61</v>
      </c>
      <c r="D48" s="122">
        <v>1</v>
      </c>
      <c r="E48" s="122" t="s">
        <v>24</v>
      </c>
      <c r="F48" s="122">
        <v>18</v>
      </c>
      <c r="G48" s="122" t="s">
        <v>25</v>
      </c>
      <c r="H48" s="123">
        <v>692027</v>
      </c>
      <c r="I48" s="123" t="s">
        <v>29</v>
      </c>
      <c r="J48" s="124">
        <v>7</v>
      </c>
      <c r="K48" s="85"/>
      <c r="L48" s="85"/>
      <c r="M48" s="129"/>
      <c r="N48" s="12"/>
      <c r="O48" s="12"/>
      <c r="P48" s="12"/>
      <c r="Q48" s="12"/>
      <c r="R48" s="120"/>
      <c r="S48" s="120"/>
      <c r="T48" s="120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26">
        <f t="shared" si="2"/>
        <v>11.192499999999999</v>
      </c>
      <c r="EN48" s="126">
        <f t="shared" si="9"/>
        <v>-4.192499999999999</v>
      </c>
      <c r="EO48" s="124">
        <f>(EM48*4)-EN48</f>
        <v>48.962499999999991</v>
      </c>
      <c r="EP48" s="18"/>
      <c r="EQ48" s="120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27">
        <f>48</f>
        <v>48</v>
      </c>
    </row>
    <row r="49" spans="1:202" s="127" customFormat="1" ht="27" customHeight="1">
      <c r="A49" s="120">
        <v>45</v>
      </c>
      <c r="B49" s="121" t="s">
        <v>22</v>
      </c>
      <c r="C49" s="121" t="s">
        <v>62</v>
      </c>
      <c r="D49" s="122">
        <v>1</v>
      </c>
      <c r="E49" s="122" t="s">
        <v>24</v>
      </c>
      <c r="F49" s="122">
        <v>18</v>
      </c>
      <c r="G49" s="122" t="s">
        <v>25</v>
      </c>
      <c r="H49" s="123">
        <v>692333</v>
      </c>
      <c r="I49" s="123" t="s">
        <v>29</v>
      </c>
      <c r="J49" s="124">
        <v>9</v>
      </c>
      <c r="K49" s="12"/>
      <c r="L49" s="12"/>
      <c r="M49" s="120"/>
      <c r="N49" s="12"/>
      <c r="O49" s="12"/>
      <c r="P49" s="12"/>
      <c r="Q49" s="12"/>
      <c r="R49" s="120"/>
      <c r="S49" s="120"/>
      <c r="T49" s="120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26">
        <f t="shared" si="2"/>
        <v>10</v>
      </c>
      <c r="EN49" s="126">
        <f t="shared" si="9"/>
        <v>-1</v>
      </c>
      <c r="EO49" s="124">
        <f>(EM49*5)-EN49</f>
        <v>51</v>
      </c>
      <c r="EP49" s="18"/>
      <c r="EQ49" s="120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27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27" customFormat="1" ht="27" customHeight="1">
      <c r="A51" s="120">
        <v>47</v>
      </c>
      <c r="B51" s="121" t="s">
        <v>22</v>
      </c>
      <c r="C51" s="121" t="s">
        <v>63</v>
      </c>
      <c r="D51" s="122">
        <v>1</v>
      </c>
      <c r="E51" s="122" t="s">
        <v>24</v>
      </c>
      <c r="F51" s="122">
        <v>200</v>
      </c>
      <c r="G51" s="122" t="s">
        <v>25</v>
      </c>
      <c r="H51" s="123">
        <v>692250</v>
      </c>
      <c r="I51" s="123" t="s">
        <v>28</v>
      </c>
      <c r="J51" s="124">
        <v>0</v>
      </c>
      <c r="K51" s="12"/>
      <c r="L51" s="12"/>
      <c r="M51" s="120">
        <f>20</f>
        <v>20</v>
      </c>
      <c r="N51" s="12"/>
      <c r="O51" s="12"/>
      <c r="P51" s="12"/>
      <c r="Q51" s="12"/>
      <c r="R51" s="120"/>
      <c r="S51" s="120">
        <f>4</f>
        <v>4</v>
      </c>
      <c r="T51" s="120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26">
        <f t="shared" si="2"/>
        <v>0.45750000000000002</v>
      </c>
      <c r="EN51" s="126">
        <f t="shared" si="9"/>
        <v>7.5425000000000004</v>
      </c>
      <c r="EO51" s="124">
        <f t="shared" si="5"/>
        <v>-6.6275000000000004</v>
      </c>
      <c r="EP51" s="18"/>
      <c r="EQ51" s="120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27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27" customFormat="1" ht="27" customHeight="1">
      <c r="A54" s="120">
        <v>50</v>
      </c>
      <c r="B54" s="121" t="s">
        <v>22</v>
      </c>
      <c r="C54" s="121" t="s">
        <v>65</v>
      </c>
      <c r="D54" s="122">
        <v>1</v>
      </c>
      <c r="E54" s="122" t="s">
        <v>24</v>
      </c>
      <c r="F54" s="122">
        <v>18</v>
      </c>
      <c r="G54" s="122" t="s">
        <v>25</v>
      </c>
      <c r="H54" s="123">
        <v>692335</v>
      </c>
      <c r="I54" s="123" t="s">
        <v>29</v>
      </c>
      <c r="J54" s="124">
        <v>13.780000000000001</v>
      </c>
      <c r="K54" s="12"/>
      <c r="L54" s="12"/>
      <c r="M54" s="120"/>
      <c r="N54" s="12"/>
      <c r="O54" s="12"/>
      <c r="P54" s="12"/>
      <c r="Q54" s="12"/>
      <c r="R54" s="120"/>
      <c r="S54" s="120"/>
      <c r="T54" s="120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26">
        <f t="shared" si="2"/>
        <v>14.5</v>
      </c>
      <c r="EN54" s="126">
        <f t="shared" si="9"/>
        <v>-0.71999999999999886</v>
      </c>
      <c r="EO54" s="124">
        <f>(EM54*6)-EN54</f>
        <v>87.72</v>
      </c>
      <c r="EP54" s="18"/>
      <c r="EQ54" s="120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27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27" customFormat="1" ht="27" customHeight="1">
      <c r="A67" s="120">
        <v>63</v>
      </c>
      <c r="B67" s="121" t="s">
        <v>22</v>
      </c>
      <c r="C67" s="120" t="s">
        <v>109</v>
      </c>
      <c r="D67" s="123">
        <v>2</v>
      </c>
      <c r="E67" s="123" t="s">
        <v>24</v>
      </c>
      <c r="F67" s="130">
        <v>7</v>
      </c>
      <c r="G67" s="123" t="s">
        <v>25</v>
      </c>
      <c r="H67" s="123" t="s">
        <v>1152</v>
      </c>
      <c r="I67" s="123" t="s">
        <v>26</v>
      </c>
      <c r="J67" s="124">
        <v>10</v>
      </c>
      <c r="K67" s="20"/>
      <c r="L67" s="20">
        <f>60</f>
        <v>60</v>
      </c>
      <c r="M67" s="125"/>
      <c r="N67" s="12"/>
      <c r="O67" s="12"/>
      <c r="P67" s="12"/>
      <c r="Q67" s="12"/>
      <c r="R67" s="120"/>
      <c r="S67" s="120"/>
      <c r="T67" s="120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26">
        <f t="shared" si="2"/>
        <v>28</v>
      </c>
      <c r="EN67" s="126">
        <f t="shared" si="9"/>
        <v>42</v>
      </c>
      <c r="EO67" s="124">
        <f>(EM67*6)-EN67</f>
        <v>126</v>
      </c>
      <c r="EP67" s="18"/>
      <c r="EQ67" s="120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27">
        <v>60</v>
      </c>
    </row>
    <row r="68" spans="1:202" s="127" customFormat="1" ht="27" customHeight="1">
      <c r="A68" s="120">
        <v>64</v>
      </c>
      <c r="B68" s="121" t="s">
        <v>22</v>
      </c>
      <c r="C68" s="121" t="s">
        <v>27</v>
      </c>
      <c r="D68" s="122">
        <v>1</v>
      </c>
      <c r="E68" s="122" t="s">
        <v>24</v>
      </c>
      <c r="F68" s="122">
        <v>25</v>
      </c>
      <c r="G68" s="122" t="s">
        <v>25</v>
      </c>
      <c r="H68" s="123">
        <v>881118</v>
      </c>
      <c r="I68" s="123" t="s">
        <v>29</v>
      </c>
      <c r="J68" s="124">
        <v>22</v>
      </c>
      <c r="K68" s="87"/>
      <c r="L68" s="87">
        <f>96</f>
        <v>96</v>
      </c>
      <c r="M68" s="128"/>
      <c r="N68" s="12"/>
      <c r="O68" s="12"/>
      <c r="P68" s="12"/>
      <c r="Q68" s="12"/>
      <c r="R68" s="120">
        <v>100</v>
      </c>
      <c r="S68" s="120"/>
      <c r="T68" s="120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26">
        <f t="shared" si="2"/>
        <v>20</v>
      </c>
      <c r="EN68" s="126">
        <f t="shared" si="9"/>
        <v>-2</v>
      </c>
      <c r="EO68" s="124">
        <f>(EM68*6)-EN68</f>
        <v>122</v>
      </c>
      <c r="EP68" s="18"/>
      <c r="EQ68" s="120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27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34" customFormat="1" ht="27" customHeight="1">
      <c r="A88" s="120">
        <v>84</v>
      </c>
      <c r="B88" s="131" t="s">
        <v>22</v>
      </c>
      <c r="C88" s="120" t="s">
        <v>49</v>
      </c>
      <c r="D88" s="123">
        <v>1</v>
      </c>
      <c r="E88" s="123" t="s">
        <v>138</v>
      </c>
      <c r="F88" s="122">
        <v>18</v>
      </c>
      <c r="G88" s="123" t="s">
        <v>25</v>
      </c>
      <c r="H88" s="132">
        <v>881285</v>
      </c>
      <c r="I88" s="123" t="s">
        <v>29</v>
      </c>
      <c r="J88" s="124">
        <v>19</v>
      </c>
      <c r="K88" s="20"/>
      <c r="L88" s="20">
        <f>120</f>
        <v>120</v>
      </c>
      <c r="M88" s="125"/>
      <c r="N88" s="68"/>
      <c r="O88" s="68"/>
      <c r="P88" s="68"/>
      <c r="Q88" s="68"/>
      <c r="R88" s="133"/>
      <c r="S88" s="120">
        <f>100</f>
        <v>100</v>
      </c>
      <c r="T88" s="120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26">
        <f t="shared" si="16"/>
        <v>17.75</v>
      </c>
      <c r="EN88" s="126">
        <f t="shared" si="15"/>
        <v>-28.75</v>
      </c>
      <c r="EO88" s="124">
        <f>(EM88*4)-EN88</f>
        <v>99.75</v>
      </c>
      <c r="EP88" s="18"/>
      <c r="EQ88" s="120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34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34" customFormat="1" ht="27" customHeight="1">
      <c r="A95" s="120">
        <v>91</v>
      </c>
      <c r="B95" s="131" t="s">
        <v>22</v>
      </c>
      <c r="C95" s="120" t="s">
        <v>983</v>
      </c>
      <c r="D95" s="123">
        <v>4</v>
      </c>
      <c r="E95" s="123" t="s">
        <v>24</v>
      </c>
      <c r="F95" s="122">
        <v>4</v>
      </c>
      <c r="G95" s="123" t="s">
        <v>25</v>
      </c>
      <c r="H95" s="123" t="s">
        <v>1132</v>
      </c>
      <c r="I95" s="123" t="s">
        <v>26</v>
      </c>
      <c r="J95" s="124">
        <f>3+296</f>
        <v>299</v>
      </c>
      <c r="K95" s="20"/>
      <c r="L95" s="20">
        <f>288*4</f>
        <v>1152</v>
      </c>
      <c r="M95" s="125"/>
      <c r="N95" s="68"/>
      <c r="O95" s="68"/>
      <c r="P95" s="68"/>
      <c r="Q95" s="68"/>
      <c r="R95" s="133"/>
      <c r="S95" s="133"/>
      <c r="T95" s="133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26">
        <f t="shared" si="16"/>
        <v>190</v>
      </c>
      <c r="EN95" s="126">
        <f t="shared" si="15"/>
        <v>1261</v>
      </c>
      <c r="EO95" s="124">
        <f>(EM95*6)-EN95</f>
        <v>-121</v>
      </c>
      <c r="EP95" s="4"/>
      <c r="EQ95" s="120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34">
        <f>48*3</f>
        <v>144</v>
      </c>
    </row>
    <row r="96" spans="1:202" s="134" customFormat="1" ht="27" customHeight="1">
      <c r="A96" s="120">
        <v>92</v>
      </c>
      <c r="B96" s="131" t="s">
        <v>22</v>
      </c>
      <c r="C96" s="120" t="s">
        <v>1185</v>
      </c>
      <c r="D96" s="123">
        <v>4</v>
      </c>
      <c r="E96" s="123" t="s">
        <v>24</v>
      </c>
      <c r="F96" s="122">
        <v>4</v>
      </c>
      <c r="G96" s="123" t="s">
        <v>25</v>
      </c>
      <c r="H96" s="123" t="s">
        <v>1184</v>
      </c>
      <c r="I96" s="123" t="s">
        <v>26</v>
      </c>
      <c r="J96" s="124">
        <f>38+914</f>
        <v>952</v>
      </c>
      <c r="K96" s="20"/>
      <c r="L96" s="20"/>
      <c r="M96" s="125">
        <f>192*4</f>
        <v>768</v>
      </c>
      <c r="N96" s="68"/>
      <c r="O96" s="68"/>
      <c r="P96" s="68"/>
      <c r="Q96" s="68"/>
      <c r="R96" s="133"/>
      <c r="S96" s="133"/>
      <c r="T96" s="133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26">
        <f t="shared" si="16"/>
        <v>72.25</v>
      </c>
      <c r="EN96" s="126">
        <f t="shared" si="15"/>
        <v>1647.75</v>
      </c>
      <c r="EO96" s="124">
        <f>(EM96*6)-EN96</f>
        <v>-1214.25</v>
      </c>
      <c r="EP96" s="4"/>
      <c r="EQ96" s="120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34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34" customFormat="1" ht="27" customHeight="1">
      <c r="A98" s="120">
        <v>94</v>
      </c>
      <c r="B98" s="131" t="s">
        <v>22</v>
      </c>
      <c r="C98" s="120" t="s">
        <v>983</v>
      </c>
      <c r="D98" s="135">
        <v>6</v>
      </c>
      <c r="E98" s="135" t="s">
        <v>24</v>
      </c>
      <c r="F98" s="136">
        <v>1</v>
      </c>
      <c r="G98" s="135" t="s">
        <v>25</v>
      </c>
      <c r="H98" s="135">
        <v>887716</v>
      </c>
      <c r="I98" s="135" t="s">
        <v>26</v>
      </c>
      <c r="J98" s="124">
        <v>118</v>
      </c>
      <c r="K98" s="68"/>
      <c r="L98" s="68"/>
      <c r="M98" s="133"/>
      <c r="N98" s="68"/>
      <c r="O98" s="68"/>
      <c r="P98" s="68"/>
      <c r="Q98" s="68"/>
      <c r="R98" s="133"/>
      <c r="S98" s="133"/>
      <c r="T98" s="133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26">
        <f t="shared" si="16"/>
        <v>40.25</v>
      </c>
      <c r="EN98" s="126">
        <f t="shared" si="15"/>
        <v>-162.25</v>
      </c>
      <c r="EO98" s="124">
        <f t="shared" ref="EO98" si="33">(EM98*4)-EN98</f>
        <v>323.25</v>
      </c>
      <c r="EP98" s="4"/>
      <c r="EQ98" s="120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34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34" customFormat="1" ht="27" customHeight="1">
      <c r="A110" s="120">
        <v>106</v>
      </c>
      <c r="B110" s="137" t="s">
        <v>22</v>
      </c>
      <c r="C110" s="138" t="s">
        <v>1110</v>
      </c>
      <c r="D110" s="135">
        <v>4</v>
      </c>
      <c r="E110" s="135" t="s">
        <v>24</v>
      </c>
      <c r="F110" s="136">
        <v>4</v>
      </c>
      <c r="G110" s="135" t="s">
        <v>25</v>
      </c>
      <c r="H110" s="135">
        <v>891553</v>
      </c>
      <c r="I110" s="135" t="s">
        <v>26</v>
      </c>
      <c r="J110" s="124">
        <v>65</v>
      </c>
      <c r="K110" s="68"/>
      <c r="L110" s="68"/>
      <c r="M110" s="133">
        <f>144*4</f>
        <v>576</v>
      </c>
      <c r="N110" s="68"/>
      <c r="O110" s="68"/>
      <c r="P110" s="68"/>
      <c r="Q110" s="68"/>
      <c r="R110" s="133"/>
      <c r="S110" s="133"/>
      <c r="T110" s="133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26">
        <f t="shared" si="16"/>
        <v>116.25</v>
      </c>
      <c r="EN110" s="126">
        <f t="shared" ref="EN110" si="42">(J110+K110+L110+M110)-(N110+O110+P110+Q110+T110+R110+S110+EM110)</f>
        <v>524.75</v>
      </c>
      <c r="EO110" s="124">
        <f>(EM110*6)-EN110</f>
        <v>172.75</v>
      </c>
      <c r="EP110" s="4"/>
      <c r="EQ110" s="120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34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34" customFormat="1" ht="27" customHeight="1">
      <c r="A118" s="120">
        <v>114</v>
      </c>
      <c r="B118" s="137" t="s">
        <v>22</v>
      </c>
      <c r="C118" s="138" t="s">
        <v>1125</v>
      </c>
      <c r="D118" s="135">
        <v>1</v>
      </c>
      <c r="E118" s="135" t="s">
        <v>24</v>
      </c>
      <c r="F118" s="136">
        <v>200</v>
      </c>
      <c r="G118" s="135" t="s">
        <v>25</v>
      </c>
      <c r="H118" s="135">
        <v>887713</v>
      </c>
      <c r="I118" s="135" t="s">
        <v>28</v>
      </c>
      <c r="J118" s="124">
        <v>4</v>
      </c>
      <c r="K118" s="68"/>
      <c r="L118" s="68"/>
      <c r="M118" s="133">
        <f>24</f>
        <v>24</v>
      </c>
      <c r="N118" s="68"/>
      <c r="O118" s="68"/>
      <c r="P118" s="68"/>
      <c r="Q118" s="68"/>
      <c r="R118" s="133"/>
      <c r="S118" s="133">
        <f>80</f>
        <v>80</v>
      </c>
      <c r="T118" s="133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26">
        <f t="shared" si="16"/>
        <v>24.75</v>
      </c>
      <c r="EN118" s="126">
        <f t="shared" ref="EN118" si="47">(J118+K118+L118+M118)-(N118+O118+P118+Q118+T118+R118+S118+EM118)</f>
        <v>-106.75</v>
      </c>
      <c r="EO118" s="124">
        <f>(EM118*6)-EN118</f>
        <v>255.25</v>
      </c>
      <c r="EP118" s="4"/>
      <c r="EQ118" s="120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34">
        <f>4*8</f>
        <v>32</v>
      </c>
      <c r="GV118" s="134">
        <v>80</v>
      </c>
      <c r="GW118" s="134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63" t="s">
        <v>920</v>
      </c>
      <c r="B2" s="163" t="s">
        <v>0</v>
      </c>
      <c r="C2" s="163" t="s">
        <v>1</v>
      </c>
      <c r="D2" s="163" t="s">
        <v>2</v>
      </c>
      <c r="E2" s="163"/>
      <c r="F2" s="163"/>
      <c r="G2" s="163"/>
      <c r="H2" s="57" t="s">
        <v>6</v>
      </c>
      <c r="I2" s="57" t="s">
        <v>922</v>
      </c>
      <c r="J2" s="57" t="s">
        <v>3</v>
      </c>
      <c r="K2" s="57" t="s">
        <v>928</v>
      </c>
      <c r="L2" s="169" t="s">
        <v>929</v>
      </c>
      <c r="M2" s="58" t="s">
        <v>921</v>
      </c>
    </row>
    <row r="3" spans="1:13" ht="15.75">
      <c r="A3" s="163"/>
      <c r="B3" s="163"/>
      <c r="C3" s="163"/>
      <c r="D3" s="57"/>
      <c r="E3" s="57"/>
      <c r="F3" s="57"/>
      <c r="G3" s="57"/>
      <c r="H3" s="57"/>
      <c r="I3" s="57"/>
      <c r="J3" s="57"/>
      <c r="K3" s="61"/>
      <c r="L3" s="170"/>
      <c r="M3" s="57"/>
    </row>
    <row r="4" spans="1:13" ht="18">
      <c r="A4" s="164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71" t="s">
        <v>930</v>
      </c>
      <c r="M4" s="165" t="s">
        <v>927</v>
      </c>
    </row>
    <row r="5" spans="1:13" ht="18">
      <c r="A5" s="164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72"/>
      <c r="M5" s="165"/>
    </row>
    <row r="6" spans="1:13" ht="18">
      <c r="A6" s="164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72"/>
      <c r="M6" s="165"/>
    </row>
    <row r="7" spans="1:13">
      <c r="A7" s="164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72"/>
      <c r="M7" s="165"/>
    </row>
    <row r="8" spans="1:13" ht="18">
      <c r="A8" s="164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72"/>
      <c r="M8" s="165"/>
    </row>
    <row r="9" spans="1:13" ht="18">
      <c r="A9" s="164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73"/>
      <c r="M9" s="165"/>
    </row>
    <row r="10" spans="1:13" ht="18">
      <c r="A10" s="164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71" t="s">
        <v>930</v>
      </c>
      <c r="M10" s="166" t="s">
        <v>927</v>
      </c>
    </row>
    <row r="11" spans="1:13" ht="18">
      <c r="A11" s="164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73"/>
      <c r="M11" s="166"/>
    </row>
    <row r="12" spans="1:13" ht="18">
      <c r="A12" s="164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66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64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65" t="s">
        <v>927</v>
      </c>
    </row>
    <row r="18" spans="1:13" ht="28.5" customHeight="1">
      <c r="A18" s="164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65"/>
    </row>
    <row r="19" spans="1:13" ht="18">
      <c r="A19" s="164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67" t="s">
        <v>930</v>
      </c>
      <c r="M19" s="165" t="s">
        <v>925</v>
      </c>
    </row>
    <row r="20" spans="1:13" ht="18">
      <c r="A20" s="164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74"/>
      <c r="M20" s="165"/>
    </row>
    <row r="21" spans="1:13" ht="18">
      <c r="A21" s="164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74"/>
      <c r="M21" s="165"/>
    </row>
    <row r="22" spans="1:13" ht="18">
      <c r="A22" s="164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74"/>
      <c r="M22" s="165"/>
    </row>
    <row r="23" spans="1:13" ht="18">
      <c r="A23" s="164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68"/>
      <c r="M23" s="165"/>
    </row>
    <row r="24" spans="1:13" ht="18">
      <c r="A24" s="164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67" t="s">
        <v>930</v>
      </c>
      <c r="M24" s="165" t="s">
        <v>925</v>
      </c>
    </row>
    <row r="25" spans="1:13" ht="18">
      <c r="A25" s="164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74"/>
      <c r="M25" s="165"/>
    </row>
    <row r="26" spans="1:13" ht="18">
      <c r="A26" s="164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74"/>
      <c r="M26" s="165"/>
    </row>
    <row r="27" spans="1:13" ht="18">
      <c r="A27" s="164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74"/>
      <c r="M27" s="165"/>
    </row>
    <row r="28" spans="1:13" ht="18">
      <c r="A28" s="164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74"/>
      <c r="M28" s="165"/>
    </row>
    <row r="29" spans="1:13" ht="18">
      <c r="A29" s="164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68"/>
      <c r="M29" s="165"/>
    </row>
    <row r="30" spans="1:13" ht="24" customHeight="1">
      <c r="A30" s="164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67" t="s">
        <v>930</v>
      </c>
      <c r="M30" s="166" t="s">
        <v>924</v>
      </c>
    </row>
    <row r="31" spans="1:13" ht="21.75" customHeight="1">
      <c r="A31" s="164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68"/>
      <c r="M31" s="166"/>
    </row>
    <row r="32" spans="1:13" ht="18">
      <c r="H32" s="63"/>
    </row>
  </sheetData>
  <mergeCells count="22">
    <mergeCell ref="L2:L3"/>
    <mergeCell ref="L4:L9"/>
    <mergeCell ref="L10:L11"/>
    <mergeCell ref="L19:L23"/>
    <mergeCell ref="L24:L29"/>
    <mergeCell ref="A30:A31"/>
    <mergeCell ref="M30:M31"/>
    <mergeCell ref="A19:A23"/>
    <mergeCell ref="M19:M23"/>
    <mergeCell ref="M24:M29"/>
    <mergeCell ref="A24:A29"/>
    <mergeCell ref="L30:L31"/>
    <mergeCell ref="M4:M9"/>
    <mergeCell ref="A10:A12"/>
    <mergeCell ref="M10:M12"/>
    <mergeCell ref="A17:A18"/>
    <mergeCell ref="M17:M18"/>
    <mergeCell ref="A2:A3"/>
    <mergeCell ref="B2:B3"/>
    <mergeCell ref="C2:C3"/>
    <mergeCell ref="D2:G2"/>
    <mergeCell ref="A4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2025-05-03T03:17:25Z</dcterms:modified>
</cp:coreProperties>
</file>