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CASH-2025\MONTHLY BUDGET REQUEST-2025\MONTHLY BUDGET REQUEST-FEB'25\"/>
    </mc:Choice>
  </mc:AlternateContent>
  <bookViews>
    <workbookView xWindow="0" yWindow="0" windowWidth="20490" windowHeight="7755" tabRatio="814"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request'!$A$3:$AY$56</definedName>
    <definedName name="_xlnm._FilterDatabase" localSheetId="4" hidden="1">'Cash Book File'!$K$1:$K$347</definedName>
    <definedName name="_xlnm.Print_Area" localSheetId="1">'Budget request'!$A$1:$Y$65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X59" i="20" l="1"/>
  <c r="W59" i="20"/>
  <c r="W57" i="20" l="1"/>
  <c r="P20" i="20" l="1"/>
  <c r="P47" i="20"/>
  <c r="S50" i="20" l="1"/>
  <c r="S20" i="20"/>
  <c r="N57" i="20" l="1"/>
  <c r="K57" i="20" l="1"/>
  <c r="W5" i="20" l="1"/>
  <c r="U57" i="20"/>
  <c r="X51" i="20" l="1"/>
  <c r="X47" i="20"/>
  <c r="X48" i="20"/>
  <c r="X49" i="20"/>
  <c r="X50" i="20"/>
  <c r="X52" i="20"/>
  <c r="X53" i="20"/>
  <c r="X54" i="20"/>
  <c r="X55" i="20"/>
  <c r="X56" i="20"/>
  <c r="X46" i="20"/>
  <c r="X45" i="20"/>
  <c r="W45" i="20"/>
  <c r="X6" i="20"/>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43" i="20"/>
  <c r="X44" i="20"/>
  <c r="X5" i="20"/>
  <c r="L57" i="20"/>
  <c r="L58" i="20" s="1"/>
  <c r="X57" i="20" l="1"/>
  <c r="B57" i="20"/>
  <c r="P57" i="20" l="1"/>
  <c r="W6" i="20" l="1"/>
  <c r="D57" i="20" l="1"/>
  <c r="S57" i="20" l="1"/>
  <c r="Q57" i="20" l="1"/>
  <c r="H57" i="20" l="1"/>
  <c r="F57" i="20" l="1"/>
  <c r="W7" i="20" l="1"/>
  <c r="W8" i="20"/>
  <c r="W9" i="20"/>
  <c r="W10"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44" i="20"/>
  <c r="W46" i="20"/>
  <c r="W47" i="20"/>
  <c r="W48" i="20"/>
  <c r="W49" i="20"/>
  <c r="W50" i="20"/>
  <c r="W51" i="20"/>
  <c r="W52" i="20"/>
  <c r="W53" i="20"/>
  <c r="W54" i="20"/>
  <c r="W55" i="20"/>
  <c r="W56" i="20"/>
  <c r="I345" i="25" l="1"/>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<sst xmlns="http://schemas.openxmlformats.org/spreadsheetml/2006/main" count="2471" uniqueCount="808">
  <si>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</si>
  <si>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</si>
  <si>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</si>
  <si>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</si>
  <si>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</si>
  <si>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</si>
  <si>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</si>
  <si>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</si>
  <si>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</si>
  <si>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</si>
  <si>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</si>
  <si>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</si>
  <si>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</si>
  <si>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</si>
  <si>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</si>
  <si>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</si>
  <si>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</si>
  <si>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</si>
  <si>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</si>
  <si>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</si>
  <si>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</si>
  <si>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</si>
  <si>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</si>
  <si>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</si>
  <si>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</si>
  <si>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</si>
  <si>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</si>
  <si>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</si>
  <si>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</si>
  <si>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</si>
  <si>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</si>
  <si>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</si>
  <si>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</si>
  <si>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</si>
  <si>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</si>
  <si>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</si>
  <si>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</si>
  <si>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</si>
  <si>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</si>
  <si>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</si>
  <si>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</si>
  <si>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</si>
  <si>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</si>
  <si>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</si>
  <si>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</si>
  <si>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</si>
  <si>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</si>
  <si>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</si>
  <si>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</si>
  <si>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</si>
  <si>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</si>
  <si>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</si>
  <si>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</si>
  <si>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</si>
  <si>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</si>
  <si>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</si>
  <si>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</si>
  <si>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</si>
  <si>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</si>
  <si>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</si>
  <si>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</si>
  <si>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</si>
  <si>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</si>
  <si>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</si>
  <si>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</si>
  <si>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</si>
  <si>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</si>
  <si>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</si>
  <si>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</si>
  <si>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</si>
  <si>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</si>
  <si>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</si>
  <si>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</si>
  <si>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</si>
  <si>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</si>
  <si>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</si>
  <si>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</si>
  <si>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</si>
  <si>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</si>
  <si>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</si>
  <si>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</si>
  <si>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</si>
  <si>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</si>
  <si>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</si>
  <si>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</si>
  <si>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</si>
  <si>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</si>
  <si>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</si>
  <si>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</si>
  <si>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</si>
  <si>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</si>
  <si>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</si>
  <si>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</si>
  <si>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</si>
  <si>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</si>
  <si>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</si>
  <si>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</si>
  <si>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</si>
  <si>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</si>
  <si>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</si>
  <si>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</si>
  <si>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</si>
  <si>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</si>
  <si>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</si>
  <si>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</si>
  <si>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</si>
  <si>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</si>
  <si>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</si>
  <si>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</si>
  <si>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</si>
  <si>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</si>
  <si>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</si>
  <si>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</si>
  <si>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</si>
  <si>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</si>
  <si>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</si>
  <si>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</si>
  <si>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</si>
  <si>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</si>
  <si>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</si>
  <si>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</si>
  <si>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</si>
  <si>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</si>
  <si>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</si>
  <si>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</si>
  <si>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</si>
  <si>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</si>
  <si>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</si>
  <si>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BU: PG BU</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</si>
  <si>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</si>
  <si>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</si>
  <si>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</si>
  <si>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</si>
  <si>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</si>
  <si>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</si>
  <si>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</si>
  <si>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</si>
  <si>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</si>
  <si>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</si>
  <si>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</si>
  <si>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</si>
  <si>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</si>
  <si>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</si>
  <si>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</si>
  <si>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</si>
  <si>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</si>
  <si>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</si>
  <si>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</si>
  <si>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</si>
  <si>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</si>
  <si>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</si>
  <si>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</si>
  <si>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</si>
  <si>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</si>
  <si>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</si>
  <si>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</si>
  <si>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</si>
  <si>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</si>
  <si>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</si>
  <si>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</si>
  <si>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</si>
  <si>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</si>
  <si>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</si>
  <si>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</si>
  <si>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</si>
  <si>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</si>
  <si>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</si>
  <si>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</si>
  <si>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</si>
  <si>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</si>
  <si>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</si>
  <si>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</si>
  <si>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</si>
  <si>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</si>
  <si>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</si>
  <si>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</si>
  <si>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</si>
  <si>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</si>
  <si>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</si>
  <si>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</si>
  <si>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</si>
  <si>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</si>
  <si>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</si>
  <si>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</si>
  <si>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</si>
  <si>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</si>
  <si>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</si>
  <si>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</si>
  <si>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</si>
  <si>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</si>
  <si>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</si>
  <si>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</si>
  <si>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</si>
  <si>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</si>
  <si>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</si>
  <si>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</si>
  <si>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</si>
  <si>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</si>
  <si>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</si>
  <si>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</si>
  <si>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</si>
  <si>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</si>
  <si>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</si>
  <si>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</si>
  <si>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</si>
  <si>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</si>
  <si>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</si>
  <si>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</si>
  <si>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</si>
  <si>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</si>
  <si>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</si>
  <si>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</si>
  <si>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</si>
  <si>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</si>
  <si>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</si>
  <si>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</si>
  <si>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</si>
  <si>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</si>
  <si>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</si>
  <si>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</si>
  <si>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</si>
  <si>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</si>
  <si>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</si>
  <si>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</si>
  <si>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</si>
  <si>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</si>
  <si>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</si>
  <si>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</si>
  <si>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</si>
  <si>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</si>
  <si>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</si>
  <si>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</si>
  <si>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</si>
  <si>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</si>
  <si>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</si>
  <si>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</si>
  <si>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</si>
  <si>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</si>
  <si>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</si>
  <si>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</si>
  <si>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</si>
  <si>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</si>
  <si>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</si>
  <si>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</si>
  <si>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</si>
  <si>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</si>
  <si>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</si>
  <si>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</si>
  <si>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</si>
  <si>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</si>
  <si>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</si>
  <si>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</si>
  <si>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</si>
  <si>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</si>
  <si>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</si>
  <si>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</si>
  <si>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</si>
  <si>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</si>
  <si>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</si>
  <si>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</si>
  <si>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</si>
  <si>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</si>
  <si>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</si>
  <si>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</si>
  <si>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</si>
  <si>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</si>
  <si>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</si>
  <si>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</si>
  <si>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</si>
  <si>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</si>
  <si>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</si>
  <si>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</si>
  <si>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</si>
  <si>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</si>
  <si>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</si>
  <si>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</si>
  <si>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</si>
  <si>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</si>
  <si>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</si>
  <si>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</si>
  <si>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</si>
  <si>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</si>
  <si>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</si>
  <si>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</si>
  <si>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</si>
  <si>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</si>
  <si>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</si>
  <si>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</si>
  <si>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</si>
  <si>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</si>
  <si>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</si>
  <si>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</si>
  <si>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</si>
  <si>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</si>
  <si>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</si>
  <si>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</si>
  <si>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</si>
  <si>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</si>
  <si>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</si>
  <si>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</si>
  <si>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</si>
  <si>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</si>
  <si>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</si>
  <si>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</si>
  <si>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</si>
  <si>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</si>
  <si>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</si>
  <si>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</si>
  <si>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</si>
  <si>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</si>
  <si>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</si>
  <si>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</si>
  <si>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</si>
  <si>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</si>
  <si>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</si>
  <si>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</si>
  <si>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</si>
  <si>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</si>
  <si>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</si>
  <si>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</si>
  <si>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</si>
  <si>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</si>
  <si>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</si>
  <si>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</si>
  <si>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</si>
  <si>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</si>
  <si>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</si>
  <si>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</si>
  <si>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</si>
  <si>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</si>
  <si>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</si>
  <si>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</si>
  <si>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</si>
  <si>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</si>
  <si>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</si>
  <si>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</si>
  <si>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</si>
  <si>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</si>
  <si>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</si>
  <si>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</si>
  <si>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</si>
  <si>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</si>
  <si>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</si>
  <si>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</si>
  <si>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</si>
  <si>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</si>
  <si>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</si>
  <si>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</si>
  <si>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</si>
  <si>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</si>
  <si>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</si>
  <si>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</si>
  <si>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</si>
  <si>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</si>
  <si>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</si>
  <si>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</si>
  <si>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</si>
  <si>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</si>
  <si>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</si>
  <si>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</si>
  <si>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</si>
  <si>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</si>
  <si>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</si>
  <si>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</si>
  <si>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</si>
  <si>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</si>
  <si>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</si>
  <si>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</si>
  <si>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</si>
  <si>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</si>
  <si>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</si>
  <si>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</si>
  <si>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</si>
  <si>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</si>
  <si>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</si>
  <si>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</si>
  <si>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</si>
  <si>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</si>
  <si>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</si>
  <si>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</si>
  <si>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</si>
  <si>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</si>
  <si>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</si>
  <si>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</si>
  <si>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</si>
  <si>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</si>
  <si>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</si>
  <si>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</si>
  <si>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</si>
  <si>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</si>
  <si>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</si>
  <si>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</si>
  <si>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</si>
  <si>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</si>
  <si>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</si>
  <si>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</si>
  <si>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</si>
  <si>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</si>
  <si>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</si>
  <si>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</si>
  <si>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</si>
  <si>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</si>
  <si>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</si>
  <si>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</si>
  <si>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</si>
  <si>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</si>
  <si>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</si>
  <si>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</si>
  <si>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</si>
  <si>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</si>
  <si>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</si>
  <si>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</si>
  <si>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</si>
  <si>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</si>
  <si>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</si>
  <si>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</si>
  <si>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</si>
  <si>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</si>
  <si>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</si>
  <si>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</si>
  <si>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</si>
  <si>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</si>
  <si>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</si>
  <si>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</si>
  <si>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</si>
  <si>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</si>
  <si>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</si>
  <si>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</si>
  <si>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</si>
  <si>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</si>
  <si>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</si>
  <si>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</si>
  <si>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</si>
  <si>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</si>
  <si>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</si>
  <si>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</si>
  <si>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</si>
  <si>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</si>
  <si>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</si>
  <si>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</si>
  <si>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</si>
  <si>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</si>
  <si>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</si>
  <si>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</si>
  <si>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</si>
  <si>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</si>
  <si>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</si>
  <si>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</si>
  <si>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</si>
  <si>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</si>
  <si>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</si>
  <si>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</si>
  <si>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</si>
  <si>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</si>
  <si>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</si>
  <si>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</si>
  <si>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</si>
  <si>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</si>
  <si>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</si>
  <si>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</si>
  <si>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</si>
  <si>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</si>
  <si>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</si>
  <si>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</si>
  <si>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</si>
  <si>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</si>
  <si>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</si>
  <si>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</si>
  <si>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</si>
  <si>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</si>
  <si>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</si>
  <si>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</si>
  <si>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</si>
  <si>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</si>
  <si>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</si>
  <si>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</si>
  <si>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</si>
  <si>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</si>
  <si>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</si>
  <si>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</si>
  <si>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</si>
  <si>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</si>
  <si>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</si>
  <si>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</si>
  <si>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</si>
  <si>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</si>
  <si>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</si>
  <si>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</si>
  <si>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</si>
  <si>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</si>
  <si>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</si>
  <si>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</si>
  <si>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</si>
  <si>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</si>
  <si>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</si>
  <si>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</si>
  <si>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</si>
  <si>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</si>
  <si>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</si>
  <si>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</si>
  <si>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</si>
  <si>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</si>
  <si>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</si>
  <si>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</si>
  <si>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</si>
  <si>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</si>
  <si>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</si>
  <si>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</si>
  <si>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</si>
  <si>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</si>
  <si>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</si>
  <si>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</si>
  <si>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</si>
  <si>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</si>
  <si>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</si>
  <si>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</si>
  <si>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</si>
  <si>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</si>
  <si>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</si>
  <si>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</si>
  <si>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</si>
  <si>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</si>
  <si>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</si>
  <si>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</si>
  <si>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</si>
  <si>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</si>
  <si>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</si>
  <si>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</si>
  <si>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</si>
  <si>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</si>
  <si>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</si>
  <si>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</si>
  <si>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</si>
  <si>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</si>
  <si>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</si>
  <si>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</si>
  <si>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</si>
  <si>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</si>
  <si>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</si>
  <si>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</si>
  <si>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</si>
  <si>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</si>
  <si>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</si>
  <si>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</si>
  <si>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</si>
  <si>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</si>
  <si>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</si>
  <si>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</si>
  <si>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</si>
  <si>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</si>
  <si>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</si>
  <si>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</si>
  <si>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</si>
  <si>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</si>
  <si>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</si>
  <si>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</si>
  <si>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</si>
  <si>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</si>
  <si>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</si>
  <si>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</si>
  <si>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</si>
  <si>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</si>
  <si>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</si>
  <si>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</si>
  <si>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</si>
  <si>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</si>
  <si>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</si>
  <si>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</si>
  <si>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</si>
  <si>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</si>
  <si>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</si>
  <si>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</si>
  <si>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</si>
  <si>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</si>
  <si>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</si>
  <si>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</si>
  <si>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</si>
  <si>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</si>
  <si>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</si>
  <si>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</si>
  <si>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</si>
  <si>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</si>
  <si>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</si>
  <si>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</si>
  <si>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</si>
  <si>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</si>
  <si>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</si>
  <si>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</si>
  <si>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</si>
  <si>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</si>
  <si>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</si>
  <si>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</si>
  <si>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</si>
  <si>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</si>
  <si>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</si>
  <si>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</si>
  <si>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</si>
  <si>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</si>
  <si>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</si>
  <si>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</si>
  <si>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</si>
  <si>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</si>
  <si>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</si>
  <si>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</si>
  <si>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</si>
  <si>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</si>
  <si>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</si>
  <si>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</si>
  <si>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</si>
  <si>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</si>
  <si>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</si>
  <si>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</si>
  <si>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</si>
  <si>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</si>
  <si>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</si>
  <si>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</si>
  <si>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</si>
  <si>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</si>
  <si>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</si>
  <si>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</si>
  <si>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</si>
  <si>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</si>
  <si>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</si>
  <si>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</si>
  <si>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</si>
  <si>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</si>
  <si>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</si>
  <si>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</si>
  <si>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</si>
  <si>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</si>
  <si>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</si>
  <si>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</si>
  <si>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</si>
  <si>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</si>
  <si>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</si>
  <si>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</si>
  <si>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</si>
  <si>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</si>
  <si>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</si>
  <si>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</si>
  <si>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</si>
  <si>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</si>
  <si>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</si>
  <si>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</si>
  <si>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</si>
  <si>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</si>
  <si>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</si>
  <si>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</si>
  <si>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</si>
  <si>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</si>
  <si>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</si>
  <si>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</si>
  <si>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</si>
  <si>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</si>
  <si>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</si>
  <si>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</si>
  <si>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</si>
  <si>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</si>
  <si>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</si>
  <si>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</si>
  <si>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</si>
  <si>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</si>
  <si>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</si>
  <si>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</si>
  <si>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</si>
  <si>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</si>
  <si>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</si>
  <si>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</si>
  <si>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</si>
  <si>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</si>
  <si>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</si>
  <si>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</si>
  <si>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</si>
  <si>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</si>
  <si>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</si>
  <si>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</si>
  <si>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</si>
  <si>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</si>
  <si>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</si>
  <si>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</si>
  <si>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</si>
  <si>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</si>
  <si>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</si>
  <si>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</si>
  <si>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</si>
  <si>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</si>
  <si>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</si>
  <si>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</si>
  <si>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</si>
  <si>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</si>
  <si>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</si>
  <si>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</si>
  <si>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</si>
  <si>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</si>
  <si>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</si>
  <si>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</si>
  <si>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</si>
  <si>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</si>
  <si>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</si>
  <si>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</si>
  <si>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</si>
  <si>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</si>
  <si>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</si>
  <si>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</si>
  <si>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</si>
  <si>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</si>
  <si>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</si>
  <si>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</si>
  <si>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</si>
  <si>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</si>
  <si>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</si>
  <si>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</si>
  <si>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</si>
  <si>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</si>
  <si>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</si>
  <si>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</si>
  <si>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</si>
  <si>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</si>
  <si>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</si>
  <si>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</si>
  <si>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</si>
  <si>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</si>
  <si>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</si>
  <si>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</si>
  <si>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</si>
  <si>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</si>
  <si>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</si>
  <si>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</si>
  <si>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</si>
  <si>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</si>
  <si>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</si>
  <si>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</si>
  <si>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</si>
  <si>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</si>
  <si>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</si>
  <si>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</si>
  <si>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</si>
  <si>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</si>
  <si>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</si>
  <si>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</si>
  <si>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</si>
  <si>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</si>
  <si>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</si>
  <si>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</si>
  <si>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</si>
  <si>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</si>
  <si>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</si>
  <si>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</si>
  <si>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</si>
  <si>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</si>
  <si>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</si>
  <si>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</si>
  <si>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</si>
  <si>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</si>
  <si>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</si>
  <si>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</si>
  <si>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</si>
  <si>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</si>
  <si>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</si>
  <si>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</si>
  <si>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</si>
  <si>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</si>
  <si>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</si>
  <si>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</si>
  <si>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</si>
  <si>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</si>
  <si>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 xml:space="preserve"> </t>
  </si>
  <si>
    <t>Budget</t>
  </si>
  <si>
    <t>[51020014] COGS - Ptt Parts-PSG</t>
  </si>
  <si>
    <t>Rental</t>
  </si>
  <si>
    <t>Lwin Yadanar Aung (Accountant)</t>
  </si>
  <si>
    <t xml:space="preserve"> Transportation Charges-Spare Part</t>
  </si>
  <si>
    <t>DHL Custom Duty and
Border Shipment Cost</t>
  </si>
  <si>
    <t>9F-8946 Car Fuel charges</t>
  </si>
  <si>
    <t xml:space="preserve">spare part transfportation charges to BRs or customer </t>
  </si>
  <si>
    <t xml:space="preserve">S'part sent to Customer job site for regular Service </t>
  </si>
  <si>
    <t>Monthly Cash Budget Request - FEB'2025</t>
  </si>
  <si>
    <t>For Drinking Water</t>
  </si>
  <si>
    <t>BD Cake Charges for Feb born</t>
  </si>
  <si>
    <t>Jan'2025 (Total - 46)</t>
  </si>
  <si>
    <t>Purchase for Safeguards (Administration Department )</t>
  </si>
  <si>
    <t>Local Purchased for Spare Parts</t>
  </si>
  <si>
    <t>Business car  licence for 9F-8946</t>
  </si>
  <si>
    <t xml:space="preserve">4I/8065 (320000) ,5M/1382 (280,000) for Feb'25 </t>
  </si>
  <si>
    <t>(4 persons)-Myo Myint Aung -Magway, Aung Aung-Pathein, Kyaw Min Khaing  - Mawlamyaing, Arkar Kyaw -Latputta)
Bridge Pass Charges
Trip Fuel Expenses</t>
  </si>
  <si>
    <t>Adapter and Mouse for DELL (Ko Aung Ko Oo)</t>
  </si>
  <si>
    <t>Man Power (4 Persons ).If need to use</t>
  </si>
  <si>
    <t xml:space="preserve">Battery Charges-A1607034 ,200KVA - 2-Uints 
For all rental machine need to repair  ,Rental Stock Machine maintenance.
</t>
  </si>
  <si>
    <t xml:space="preserve"> 2I/3938 </t>
  </si>
  <si>
    <t xml:space="preserve"> 2I/3938 car repairing &amp; car polish</t>
  </si>
  <si>
    <t>Warrnty parts delivery from supplier &amp; to send Vodia laptop</t>
  </si>
  <si>
    <t xml:space="preserve"> Urgent job warranty case &amp; Ngwe Saung job site</t>
  </si>
  <si>
    <t xml:space="preserve">Synchronizing installation for Shwe Mar Ga &amp; Ngwe Saung 
Urgent warranty machine case </t>
  </si>
  <si>
    <t>Urgent job  &amp; Ngwe Saung job site</t>
  </si>
  <si>
    <t>Other needed accessories (machine repair) &amp;Used machine (PM-62C) repairing overhaul</t>
  </si>
  <si>
    <t>Techanical laptop</t>
  </si>
  <si>
    <t>Service urgent case</t>
  </si>
  <si>
    <t>If Machine arrive &amp; other urgent job site</t>
  </si>
  <si>
    <t>Forklift battery (2unit) for PG BU</t>
  </si>
  <si>
    <t xml:space="preserve">protrusion Special Tools </t>
  </si>
  <si>
    <t xml:space="preserve">Taxi charges </t>
  </si>
  <si>
    <t>TCL(Joy detox) - (300,000MMK)
NPT BR (SAI SINE KAW MAIN,U) - ($710)
MDY BR (THIHA,U ) -  (300,000MMK)
TGY BR (T DONUTS BAKERY) - (300,000MMK)
TGO BR (SEIN THAZIN CO.ITD) - (300,000MMK)
HTY BR (DIAMOND ENTERTAIMENT) - (500,000MMK)</t>
  </si>
  <si>
    <t xml:space="preserve">Maintenance Sticker (500) - 600,000
Hot line Sticker (500)- 500,000
Visiting Cards for MO (600) - 150,000
FB Boosting Charges ($60) - 350,000
</t>
  </si>
  <si>
    <t>Travelling Allowance charges and additional for Branch Support , Site Survey visit to Ngwe Saung, MDY , DWI Boke Pyin, Kawthaung ( AGM Soe Htet Tin, ADH Zin Myo Htike)
Travelling Allowance charges and additional for Branch Support to MGW, BGO, MLM, HPN (Sale Support - Phyo Hein Pyae Kyaw and Maw Oo)</t>
  </si>
  <si>
    <t xml:space="preserve"> CCO and New sale machine delivery transport and crane charges
MLM Nippon Paint - 625kva, SDG SMK 500KVA, Diamond KTV-250KVA , TCL63KVA, MDY 500KVA</t>
  </si>
  <si>
    <t>3H/8375 Door Ject , Rear Bumber, Break Lamp repair
Estimate cost 
Door Juck repair - 70000
Rear Bumber repair- 80000 
Workshop - U Zaw Min Aung ( UD)</t>
  </si>
  <si>
    <t>Advance for AGM, ASM car monthly fuel charges( For Sept'24)
Car (AGM ,Sale Support PHPK ,TRSD) ( 3N/3612= 280,000/-, 6H-4073= 200000/- , 3H/8375 = 250000/- and ASM Demon cycle - 20000/-) for Dec'24</t>
  </si>
  <si>
    <t>Purchase Contract  
Final payment 40% After Test Run ( 430 Lakhs)  Self Mounted Synchorized System Installation charges , Customer  - Ngwe Saung Yacht Club and resort , VP-770, 2302002, 700KVA
Genset Housing, Power Cable Line Installation, Earthing System for  Ministry of Thahnintharyi Division, Dawei Township, Boke Pyin Yeiktha and Kaw Thaung Township, Kaw Thaung Yeiktha 150KVA Generator .Estimate cost = 250Lakhs x 2units
Machine Repair &amp; Maintenance Charges
ASM Incentive</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</si>
</sst>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29"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Yu Gothic"/>
      <family val="2"/>
    </font>
    <font>
      <b/>
      <sz val="11"/>
      <color theme="1"/>
      <name val="Yu Gothic"/>
      <family val="2"/>
    </font>
    <font>
      <b/>
      <sz val="10"/>
      <name val="Yu Gothic"/>
      <family val="2"/>
    </font>
    <font>
      <b/>
      <sz val="11"/>
      <name val="Yu Gothic"/>
      <family val="2"/>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7" tint="0.39997558519241921"/>
        <bgColor indexed="64"/>
      </patternFill>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66">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0" fontId="23" fillId="0" borderId="0" xfId="0" applyFont="1" applyFill="1"/>
    <xf numFmtId="165" fontId="23" fillId="0" borderId="0" xfId="2" applyNumberFormat="1" applyFont="1" applyFill="1"/>
    <xf numFmtId="164" fontId="23" fillId="0" borderId="0" xfId="1" applyNumberFormat="1" applyFont="1" applyFill="1"/>
    <xf numFmtId="0" fontId="23" fillId="0" borderId="0" xfId="0" applyFont="1" applyFill="1" applyAlignment="1">
      <alignment horizontal="left"/>
    </xf>
    <xf numFmtId="0" fontId="23" fillId="0" borderId="0" xfId="0" applyFont="1" applyFill="1" applyBorder="1"/>
    <xf numFmtId="164" fontId="23" fillId="0" borderId="0" xfId="0" applyNumberFormat="1" applyFont="1" applyFill="1"/>
    <xf numFmtId="0" fontId="23" fillId="0" borderId="3" xfId="0" applyFont="1" applyFill="1" applyBorder="1" applyAlignment="1">
      <alignment horizontal="center" vertical="center"/>
    </xf>
    <xf numFmtId="165" fontId="23" fillId="0" borderId="3" xfId="2" applyNumberFormat="1" applyFont="1" applyFill="1" applyBorder="1" applyAlignment="1">
      <alignment horizontal="center" vertical="center" wrapText="1"/>
    </xf>
    <xf numFmtId="0" fontId="23" fillId="0" borderId="5" xfId="0" applyFont="1" applyFill="1" applyBorder="1" applyAlignment="1">
      <alignment horizontal="center" vertical="center"/>
    </xf>
    <xf numFmtId="164" fontId="23" fillId="0" borderId="3" xfId="1" applyNumberFormat="1" applyFont="1" applyFill="1" applyBorder="1" applyAlignment="1">
      <alignment horizontal="center" vertical="center"/>
    </xf>
    <xf numFmtId="0" fontId="23" fillId="0" borderId="3" xfId="0" applyFont="1" applyFill="1" applyBorder="1" applyAlignment="1">
      <alignment horizontal="left" vertical="center"/>
    </xf>
    <xf numFmtId="0" fontId="23" fillId="0" borderId="3" xfId="0" applyFont="1" applyFill="1" applyBorder="1" applyAlignment="1">
      <alignment horizontal="center" vertical="center" wrapText="1"/>
    </xf>
    <xf numFmtId="164" fontId="23" fillId="0" borderId="3" xfId="0" applyNumberFormat="1" applyFont="1" applyFill="1" applyBorder="1" applyAlignment="1">
      <alignment horizontal="center" vertical="center" wrapText="1"/>
    </xf>
    <xf numFmtId="0" fontId="23" fillId="0" borderId="3" xfId="0" applyFont="1" applyFill="1" applyBorder="1"/>
    <xf numFmtId="0" fontId="23" fillId="0" borderId="5" xfId="0" applyFont="1" applyFill="1" applyBorder="1"/>
    <xf numFmtId="0" fontId="23" fillId="0" borderId="6" xfId="0" applyFont="1" applyFill="1" applyBorder="1"/>
    <xf numFmtId="43" fontId="23" fillId="0" borderId="0" xfId="1" applyFont="1" applyFill="1"/>
    <xf numFmtId="4" fontId="23" fillId="0" borderId="0" xfId="0" applyNumberFormat="1" applyFont="1" applyFill="1"/>
    <xf numFmtId="165" fontId="23" fillId="0" borderId="0" xfId="2" applyNumberFormat="1" applyFont="1" applyFill="1" applyBorder="1"/>
    <xf numFmtId="164" fontId="23" fillId="0" borderId="0" xfId="0" applyNumberFormat="1" applyFont="1" applyFill="1" applyBorder="1"/>
    <xf numFmtId="164" fontId="23" fillId="0" borderId="0" xfId="1" applyNumberFormat="1" applyFont="1" applyFill="1" applyBorder="1"/>
    <xf numFmtId="0" fontId="23" fillId="0" borderId="0" xfId="0" applyFont="1" applyFill="1" applyBorder="1" applyAlignment="1"/>
    <xf numFmtId="0" fontId="25" fillId="0" borderId="0" xfId="0" applyFont="1" applyFill="1"/>
    <xf numFmtId="0" fontId="23" fillId="7" borderId="3" xfId="0" applyFont="1" applyFill="1" applyBorder="1" applyAlignment="1">
      <alignment horizontal="left" vertical="center" wrapText="1"/>
    </xf>
    <xf numFmtId="0" fontId="23" fillId="7" borderId="5" xfId="0" applyFont="1" applyFill="1" applyBorder="1"/>
    <xf numFmtId="164" fontId="23" fillId="7" borderId="0" xfId="0" applyNumberFormat="1" applyFont="1" applyFill="1"/>
    <xf numFmtId="0" fontId="23" fillId="7" borderId="0" xfId="0" applyFont="1" applyFill="1"/>
    <xf numFmtId="43" fontId="23" fillId="7" borderId="0" xfId="0" applyNumberFormat="1" applyFont="1" applyFill="1"/>
    <xf numFmtId="37" fontId="23" fillId="0" borderId="3" xfId="2" applyNumberFormat="1" applyFont="1" applyFill="1" applyBorder="1" applyAlignment="1">
      <alignment horizontal="right" vertical="center"/>
    </xf>
    <xf numFmtId="37" fontId="23" fillId="0" borderId="3" xfId="0" applyNumberFormat="1" applyFont="1" applyFill="1" applyBorder="1" applyAlignment="1">
      <alignment horizontal="right" vertical="center" wrapText="1"/>
    </xf>
    <xf numFmtId="164" fontId="23" fillId="0" borderId="3" xfId="1" applyNumberFormat="1" applyFont="1" applyFill="1" applyBorder="1" applyAlignment="1">
      <alignment horizontal="right" vertical="center" wrapText="1"/>
    </xf>
    <xf numFmtId="37" fontId="23" fillId="0" borderId="3" xfId="2" applyNumberFormat="1" applyFont="1" applyFill="1" applyBorder="1" applyAlignment="1">
      <alignment horizontal="right" vertical="center" wrapText="1"/>
    </xf>
    <xf numFmtId="164" fontId="23" fillId="0" borderId="3" xfId="1" applyNumberFormat="1" applyFont="1" applyFill="1" applyBorder="1" applyAlignment="1">
      <alignment horizontal="right" vertical="center"/>
    </xf>
    <xf numFmtId="0" fontId="23" fillId="0" borderId="3" xfId="0" applyFont="1" applyFill="1" applyBorder="1" applyAlignment="1">
      <alignment horizontal="right" vertical="center" wrapText="1"/>
    </xf>
    <xf numFmtId="164" fontId="24" fillId="0" borderId="8" xfId="1" applyNumberFormat="1" applyFont="1" applyFill="1" applyBorder="1" applyAlignment="1">
      <alignment horizontal="right" vertical="center"/>
    </xf>
    <xf numFmtId="164" fontId="23" fillId="0" borderId="3" xfId="2" applyNumberFormat="1" applyFont="1" applyFill="1" applyBorder="1" applyAlignment="1">
      <alignment horizontal="right" vertical="center"/>
    </xf>
    <xf numFmtId="0" fontId="23" fillId="0" borderId="3" xfId="2" applyNumberFormat="1" applyFont="1" applyFill="1" applyBorder="1" applyAlignment="1">
      <alignment horizontal="right" vertical="center"/>
    </xf>
    <xf numFmtId="0" fontId="23" fillId="0" borderId="8" xfId="0" applyFont="1" applyFill="1" applyBorder="1" applyAlignment="1">
      <alignment horizontal="right" vertical="center" wrapText="1"/>
    </xf>
    <xf numFmtId="164" fontId="23" fillId="7" borderId="3" xfId="1" applyNumberFormat="1" applyFont="1" applyFill="1" applyBorder="1" applyAlignment="1">
      <alignment horizontal="right" vertical="center"/>
    </xf>
    <xf numFmtId="37" fontId="23" fillId="7" borderId="3" xfId="2" applyNumberFormat="1" applyFont="1" applyFill="1" applyBorder="1" applyAlignment="1">
      <alignment horizontal="right" vertical="center"/>
    </xf>
    <xf numFmtId="0" fontId="23" fillId="7" borderId="3" xfId="0" applyFont="1" applyFill="1" applyBorder="1" applyAlignment="1">
      <alignment horizontal="right" vertical="center" wrapText="1"/>
    </xf>
    <xf numFmtId="164" fontId="23" fillId="7" borderId="3" xfId="2" applyNumberFormat="1" applyFont="1" applyFill="1" applyBorder="1" applyAlignment="1">
      <alignment horizontal="right" vertical="center"/>
    </xf>
    <xf numFmtId="0" fontId="23" fillId="7" borderId="3" xfId="2" applyNumberFormat="1" applyFont="1" applyFill="1" applyBorder="1" applyAlignment="1">
      <alignment horizontal="right" vertical="center" wrapText="1"/>
    </xf>
    <xf numFmtId="164" fontId="23" fillId="7" borderId="3" xfId="1" applyNumberFormat="1" applyFont="1" applyFill="1" applyBorder="1" applyAlignment="1">
      <alignment horizontal="right" vertical="center" wrapText="1"/>
    </xf>
    <xf numFmtId="164" fontId="24" fillId="2" borderId="3" xfId="1" applyNumberFormat="1" applyFont="1" applyFill="1" applyBorder="1" applyAlignment="1">
      <alignment horizontal="right" vertical="center"/>
    </xf>
    <xf numFmtId="44" fontId="23" fillId="0" borderId="3" xfId="2" applyFont="1" applyFill="1" applyBorder="1" applyAlignment="1">
      <alignment horizontal="right" vertical="center" wrapText="1"/>
    </xf>
    <xf numFmtId="165" fontId="23" fillId="0" borderId="0" xfId="2" applyNumberFormat="1" applyFont="1" applyFill="1" applyAlignment="1">
      <alignment horizontal="right" vertical="center"/>
    </xf>
    <xf numFmtId="0" fontId="23" fillId="0" borderId="0" xfId="0" applyFont="1" applyFill="1" applyAlignment="1">
      <alignment horizontal="right" vertical="center"/>
    </xf>
    <xf numFmtId="37" fontId="23" fillId="0" borderId="3" xfId="2" applyNumberFormat="1" applyFont="1" applyFill="1" applyBorder="1" applyAlignment="1">
      <alignment horizontal="left" vertical="center" wrapText="1"/>
    </xf>
    <xf numFmtId="37" fontId="23" fillId="0" borderId="3" xfId="2" applyNumberFormat="1" applyFont="1" applyFill="1" applyBorder="1" applyAlignment="1">
      <alignment horizontal="left" vertical="center"/>
    </xf>
    <xf numFmtId="0" fontId="23" fillId="0" borderId="8" xfId="0" applyFont="1" applyFill="1" applyBorder="1" applyAlignment="1">
      <alignment horizontal="left" vertical="center" wrapText="1"/>
    </xf>
    <xf numFmtId="164" fontId="23" fillId="0" borderId="3" xfId="1" applyNumberFormat="1" applyFont="1" applyFill="1" applyBorder="1" applyAlignment="1">
      <alignment horizontal="left" vertical="center"/>
    </xf>
    <xf numFmtId="0" fontId="23" fillId="0" borderId="3" xfId="2" applyNumberFormat="1" applyFont="1" applyFill="1" applyBorder="1" applyAlignment="1">
      <alignment horizontal="left" vertical="center" wrapText="1"/>
    </xf>
    <xf numFmtId="0" fontId="27" fillId="0" borderId="3" xfId="0" applyFont="1" applyFill="1" applyBorder="1" applyAlignment="1">
      <alignment horizontal="left" vertical="center" wrapText="1"/>
    </xf>
    <xf numFmtId="0" fontId="23" fillId="0" borderId="3" xfId="0" applyFont="1" applyFill="1" applyBorder="1" applyAlignment="1">
      <alignment horizontal="left" vertical="center" wrapText="1"/>
    </xf>
    <xf numFmtId="43" fontId="23" fillId="0" borderId="0" xfId="1" applyFont="1" applyFill="1" applyAlignment="1">
      <alignment horizontal="left"/>
    </xf>
    <xf numFmtId="43" fontId="0" fillId="0" borderId="0" xfId="1" applyFont="1"/>
    <xf numFmtId="43" fontId="23" fillId="0" borderId="0" xfId="0" applyNumberFormat="1" applyFont="1" applyFill="1"/>
    <xf numFmtId="0" fontId="23" fillId="5" borderId="3" xfId="0" applyFont="1" applyFill="1" applyBorder="1" applyAlignment="1">
      <alignment horizontal="left" vertical="center"/>
    </xf>
    <xf numFmtId="164" fontId="26" fillId="5" borderId="3" xfId="1" applyNumberFormat="1" applyFont="1" applyFill="1" applyBorder="1" applyAlignment="1">
      <alignment horizontal="right" vertical="center"/>
    </xf>
    <xf numFmtId="0" fontId="23" fillId="5" borderId="5" xfId="0" applyFont="1" applyFill="1" applyBorder="1"/>
    <xf numFmtId="37" fontId="23" fillId="0" borderId="3" xfId="2" applyNumberFormat="1" applyFont="1" applyFill="1" applyBorder="1" applyAlignment="1">
      <alignment vertical="center"/>
    </xf>
    <xf numFmtId="0" fontId="23" fillId="5" borderId="0" xfId="0" applyFont="1" applyFill="1" applyAlignment="1">
      <alignment vertical="center"/>
    </xf>
    <xf numFmtId="0" fontId="23" fillId="5" borderId="0" xfId="0" applyFont="1" applyFill="1" applyBorder="1" applyAlignment="1">
      <alignment vertical="center"/>
    </xf>
    <xf numFmtId="0" fontId="23" fillId="0" borderId="3" xfId="0" applyFont="1" applyFill="1" applyBorder="1" applyAlignment="1">
      <alignment horizontal="center" vertical="center"/>
    </xf>
    <xf numFmtId="0" fontId="23" fillId="0" borderId="0" xfId="0" applyFont="1" applyFill="1" applyAlignment="1">
      <alignment horizontal="left" vertical="center"/>
    </xf>
    <xf numFmtId="37" fontId="23" fillId="0" borderId="3" xfId="0" applyNumberFormat="1" applyFont="1" applyFill="1" applyBorder="1" applyAlignment="1">
      <alignment horizontal="left" vertical="center" wrapText="1"/>
    </xf>
    <xf numFmtId="37" fontId="23" fillId="7" borderId="3" xfId="2" applyNumberFormat="1" applyFont="1" applyFill="1" applyBorder="1" applyAlignment="1">
      <alignment horizontal="left" vertical="center"/>
    </xf>
    <xf numFmtId="164" fontId="26" fillId="5" borderId="3" xfId="1" applyNumberFormat="1" applyFont="1" applyFill="1" applyBorder="1" applyAlignment="1">
      <alignment horizontal="left" vertical="center"/>
    </xf>
    <xf numFmtId="165" fontId="23" fillId="0" borderId="0" xfId="0" applyNumberFormat="1" applyFont="1" applyFill="1"/>
    <xf numFmtId="4" fontId="23" fillId="0" borderId="0" xfId="0" applyNumberFormat="1" applyFont="1" applyFill="1" applyBorder="1"/>
    <xf numFmtId="43" fontId="23" fillId="0" borderId="3" xfId="1" applyFont="1" applyFill="1" applyBorder="1" applyAlignment="1">
      <alignment horizontal="center" vertical="center"/>
    </xf>
    <xf numFmtId="43" fontId="23" fillId="0" borderId="3" xfId="1" applyFont="1" applyFill="1" applyBorder="1" applyAlignment="1">
      <alignment horizontal="right" vertical="center" wrapText="1"/>
    </xf>
    <xf numFmtId="43" fontId="23" fillId="0" borderId="3" xfId="1" applyFont="1" applyFill="1" applyBorder="1" applyAlignment="1">
      <alignment horizontal="right" vertical="center"/>
    </xf>
    <xf numFmtId="43" fontId="23" fillId="7" borderId="3" xfId="1" applyFont="1" applyFill="1" applyBorder="1" applyAlignment="1">
      <alignment horizontal="right" vertical="center"/>
    </xf>
    <xf numFmtId="164" fontId="23" fillId="0" borderId="3" xfId="1" applyNumberFormat="1" applyFont="1" applyFill="1" applyBorder="1" applyAlignment="1">
      <alignment horizontal="left" vertical="center" wrapText="1"/>
    </xf>
    <xf numFmtId="43" fontId="28" fillId="5" borderId="3" xfId="1" applyFont="1" applyFill="1" applyBorder="1" applyAlignment="1">
      <alignment vertical="center"/>
    </xf>
    <xf numFmtId="164" fontId="23" fillId="5" borderId="0" xfId="0" applyNumberFormat="1" applyFont="1" applyFill="1" applyAlignment="1">
      <alignment vertical="center"/>
    </xf>
    <xf numFmtId="0" fontId="23" fillId="0" borderId="7" xfId="0" applyFont="1" applyFill="1" applyBorder="1" applyAlignment="1">
      <alignment horizontal="center" vertical="center"/>
    </xf>
    <xf numFmtId="0" fontId="23" fillId="0" borderId="4" xfId="0" applyFont="1" applyFill="1" applyBorder="1" applyAlignment="1">
      <alignment horizontal="center" vertical="center"/>
    </xf>
    <xf numFmtId="0" fontId="23" fillId="0" borderId="3" xfId="0" applyFont="1" applyFill="1" applyBorder="1" applyAlignment="1">
      <alignment horizontal="center" vertical="center" wrapText="1"/>
    </xf>
    <xf numFmtId="0" fontId="23" fillId="0" borderId="3" xfId="0" applyFont="1" applyFill="1" applyBorder="1" applyAlignment="1">
      <alignment horizontal="center" vertical="center"/>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 xmlns:a16="http://schemas.microsoft.com/office/drawing/2014/main"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 xmlns:a16="http://schemas.microsoft.com/office/drawing/2014/main"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176</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144</v>
      </c>
      <c r="B2" s="14"/>
      <c r="C2" s="15"/>
      <c r="D2" s="14"/>
      <c r="E2" s="16" t="s">
        <v>145</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146</v>
      </c>
      <c r="E3" s="1" t="s">
        <v>147</v>
      </c>
      <c r="F3" s="1" t="s">
        <v>148</v>
      </c>
      <c r="G3" s="1" t="s">
        <v>149</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150</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151</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152</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153</v>
      </c>
      <c r="C57" s="23"/>
      <c r="D57" s="3"/>
      <c r="E57" s="23"/>
      <c r="F57" s="3"/>
      <c r="G57" s="25">
        <f>G56/C56</f>
        <v>-1.0379007871297901E-2</v>
      </c>
      <c r="H57" s="26" t="s">
        <v>154</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155</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156</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157</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158</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159</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160</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161</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162</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163</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164</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165</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166</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167</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168</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169</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170</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171</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172</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173</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174</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175</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Y340"/>
  <sheetViews>
    <sheetView tabSelected="1" zoomScale="85" zoomScaleNormal="85" workbookViewId="0">
      <pane xSplit="1" ySplit="4" topLeftCell="B48" activePane="bottomRight" state="frozen"/>
      <selection pane="topRight" activeCell="B1" sqref="B1"/>
      <selection pane="bottomLeft" activeCell="A5" sqref="A5"/>
      <selection pane="bottomRight" activeCell="W57" sqref="W57"/>
    </sheetView>
  </sheetViews>
  <sheetFormatPr defaultColWidth="9.140625" defaultRowHeight="29.25" customHeight="1" x14ac:dyDescent="0.35"/>
  <cols>
    <col min="1" max="1" width="65" style="84" bestFit="1" customWidth="1"/>
    <col min="2" max="2" width="16.5703125" style="85" customWidth="1"/>
    <col min="3" max="3" width="43.5703125" style="85" hidden="1" customWidth="1"/>
    <col min="4" max="4" width="16" style="85" customWidth="1"/>
    <col min="5" max="5" width="56.7109375" style="85" hidden="1" customWidth="1"/>
    <col min="6" max="6" width="15.28515625" style="85" customWidth="1"/>
    <col min="7" max="7" width="58" style="85" hidden="1" customWidth="1"/>
    <col min="8" max="8" width="13.85546875" style="85" hidden="1" customWidth="1"/>
    <col min="9" max="9" width="14.7109375" style="85" hidden="1" customWidth="1"/>
    <col min="10" max="10" width="53.42578125" style="85" hidden="1" customWidth="1"/>
    <col min="11" max="11" width="16.28515625" style="84" customWidth="1"/>
    <col min="12" max="12" width="16.28515625" style="100" hidden="1" customWidth="1"/>
    <col min="13" max="13" width="57.140625" style="84" hidden="1" customWidth="1"/>
    <col min="14" max="14" width="14.140625" style="84" customWidth="1"/>
    <col min="15" max="15" width="47.5703125" style="149" hidden="1" customWidth="1"/>
    <col min="16" max="16" width="15.7109375" style="84" customWidth="1"/>
    <col min="17" max="17" width="10.42578125" style="86" customWidth="1"/>
    <col min="18" max="18" width="60.42578125" style="87" hidden="1" customWidth="1"/>
    <col min="19" max="19" width="15.7109375" style="84" customWidth="1"/>
    <col min="20" max="20" width="60.7109375" style="84" hidden="1" customWidth="1"/>
    <col min="21" max="21" width="12.7109375" style="85" hidden="1" customWidth="1"/>
    <col min="22" max="22" width="16.7109375" style="85" hidden="1" customWidth="1"/>
    <col min="23" max="23" width="17.42578125" style="97" customWidth="1"/>
    <col min="24" max="24" width="10.42578125" style="89" customWidth="1"/>
    <col min="25" max="25" width="23.140625" style="84" customWidth="1"/>
    <col min="26" max="26" width="17.7109375" style="84" customWidth="1"/>
    <col min="27" max="27" width="20.5703125" style="84" customWidth="1"/>
    <col min="28" max="28" width="15.140625" style="84" customWidth="1"/>
    <col min="29" max="29" width="13.7109375" style="84" bestFit="1" customWidth="1"/>
    <col min="30" max="16384" width="9.140625" style="84"/>
  </cols>
  <sheetData>
    <row r="1" spans="1:25" ht="29.25" customHeight="1" x14ac:dyDescent="0.5">
      <c r="A1" s="106" t="s">
        <v>776</v>
      </c>
      <c r="B1" s="84"/>
      <c r="W1" s="88"/>
    </row>
    <row r="2" spans="1:25" ht="29.25" customHeight="1" x14ac:dyDescent="0.5">
      <c r="A2" s="106" t="s">
        <v>128</v>
      </c>
      <c r="B2" s="84"/>
      <c r="W2" s="88"/>
    </row>
    <row r="3" spans="1:25" ht="29.25" customHeight="1" x14ac:dyDescent="0.35">
      <c r="A3" s="162" t="s">
        <v>0</v>
      </c>
      <c r="B3" s="165" t="s">
        <v>129</v>
      </c>
      <c r="C3" s="165"/>
      <c r="D3" s="165" t="s">
        <v>130</v>
      </c>
      <c r="E3" s="165"/>
      <c r="F3" s="165" t="s">
        <v>131</v>
      </c>
      <c r="G3" s="165"/>
      <c r="H3" s="165" t="s">
        <v>132</v>
      </c>
      <c r="I3" s="165"/>
      <c r="J3" s="165"/>
      <c r="K3" s="165" t="s">
        <v>133</v>
      </c>
      <c r="L3" s="165"/>
      <c r="M3" s="165"/>
      <c r="N3" s="164" t="s">
        <v>134</v>
      </c>
      <c r="O3" s="164"/>
      <c r="P3" s="164" t="s">
        <v>135</v>
      </c>
      <c r="Q3" s="164"/>
      <c r="R3" s="164"/>
      <c r="S3" s="164" t="s">
        <v>769</v>
      </c>
      <c r="T3" s="164"/>
      <c r="U3" s="91" t="s">
        <v>764</v>
      </c>
      <c r="V3" s="91"/>
      <c r="W3" s="164" t="s">
        <v>767</v>
      </c>
      <c r="X3" s="164"/>
      <c r="Y3" s="92" t="s">
        <v>92</v>
      </c>
    </row>
    <row r="4" spans="1:25" ht="29.25" customHeight="1" x14ac:dyDescent="0.35">
      <c r="A4" s="163"/>
      <c r="B4" s="90" t="s">
        <v>136</v>
      </c>
      <c r="C4" s="90" t="s">
        <v>92</v>
      </c>
      <c r="D4" s="90" t="s">
        <v>136</v>
      </c>
      <c r="E4" s="90" t="s">
        <v>92</v>
      </c>
      <c r="F4" s="90" t="s">
        <v>136</v>
      </c>
      <c r="G4" s="90" t="s">
        <v>92</v>
      </c>
      <c r="H4" s="90" t="s">
        <v>136</v>
      </c>
      <c r="I4" s="90" t="s">
        <v>137</v>
      </c>
      <c r="J4" s="90" t="s">
        <v>92</v>
      </c>
      <c r="K4" s="90" t="s">
        <v>136</v>
      </c>
      <c r="L4" s="155" t="s">
        <v>137</v>
      </c>
      <c r="M4" s="90" t="s">
        <v>92</v>
      </c>
      <c r="N4" s="90" t="s">
        <v>136</v>
      </c>
      <c r="O4" s="148" t="s">
        <v>92</v>
      </c>
      <c r="P4" s="90" t="s">
        <v>136</v>
      </c>
      <c r="Q4" s="93" t="s">
        <v>137</v>
      </c>
      <c r="R4" s="148" t="s">
        <v>92</v>
      </c>
      <c r="S4" s="90" t="s">
        <v>136</v>
      </c>
      <c r="T4" s="90" t="s">
        <v>92</v>
      </c>
      <c r="U4" s="90" t="s">
        <v>136</v>
      </c>
      <c r="V4" s="90" t="s">
        <v>92</v>
      </c>
      <c r="W4" s="95" t="s">
        <v>136</v>
      </c>
      <c r="X4" s="96" t="s">
        <v>137</v>
      </c>
      <c r="Y4" s="92"/>
    </row>
    <row r="5" spans="1:25" ht="29.25" customHeight="1" x14ac:dyDescent="0.35">
      <c r="A5" s="90" t="s">
        <v>54</v>
      </c>
      <c r="B5" s="112"/>
      <c r="C5" s="112"/>
      <c r="D5" s="112"/>
      <c r="E5" s="112"/>
      <c r="F5" s="112"/>
      <c r="G5" s="112"/>
      <c r="H5" s="112"/>
      <c r="I5" s="112"/>
      <c r="J5" s="112"/>
      <c r="K5" s="113"/>
      <c r="L5" s="156"/>
      <c r="M5" s="113"/>
      <c r="N5" s="113"/>
      <c r="O5" s="150"/>
      <c r="P5" s="113"/>
      <c r="Q5" s="114"/>
      <c r="R5" s="113"/>
      <c r="S5" s="113"/>
      <c r="T5" s="113"/>
      <c r="U5" s="115"/>
      <c r="V5" s="115"/>
      <c r="W5" s="114">
        <f t="shared" ref="W5:W36" si="0">B5+D5+F5+H5+K5+N5+P5+S5+U5</f>
        <v>0</v>
      </c>
      <c r="X5" s="114">
        <f t="shared" ref="X5:X46" si="1">I5+Q5+L5</f>
        <v>0</v>
      </c>
      <c r="Y5" s="92"/>
    </row>
    <row r="6" spans="1:25" ht="29.25" hidden="1" customHeight="1" x14ac:dyDescent="0.35">
      <c r="A6" s="94" t="s">
        <v>125</v>
      </c>
      <c r="B6" s="112"/>
      <c r="C6" s="112"/>
      <c r="D6" s="112"/>
      <c r="E6" s="112"/>
      <c r="F6" s="112"/>
      <c r="G6" s="133"/>
      <c r="H6" s="112"/>
      <c r="I6" s="112"/>
      <c r="J6" s="112"/>
      <c r="K6" s="113"/>
      <c r="L6" s="156"/>
      <c r="M6" s="113"/>
      <c r="N6" s="113"/>
      <c r="O6" s="150"/>
      <c r="P6" s="113"/>
      <c r="Q6" s="114"/>
      <c r="R6" s="113"/>
      <c r="S6" s="114"/>
      <c r="T6" s="113"/>
      <c r="U6" s="115"/>
      <c r="V6" s="115"/>
      <c r="W6" s="114">
        <f t="shared" si="0"/>
        <v>0</v>
      </c>
      <c r="X6" s="114">
        <f t="shared" si="1"/>
        <v>0</v>
      </c>
      <c r="Y6" s="92"/>
    </row>
    <row r="7" spans="1:25" ht="29.25" customHeight="1" x14ac:dyDescent="0.35">
      <c r="A7" s="94" t="s">
        <v>2</v>
      </c>
      <c r="B7" s="112"/>
      <c r="C7" s="112"/>
      <c r="D7" s="112">
        <v>200000</v>
      </c>
      <c r="E7" s="133" t="s">
        <v>799</v>
      </c>
      <c r="F7" s="112"/>
      <c r="G7" s="133"/>
      <c r="H7" s="112"/>
      <c r="I7" s="112"/>
      <c r="J7" s="112"/>
      <c r="K7" s="112"/>
      <c r="L7" s="157"/>
      <c r="M7" s="112"/>
      <c r="N7" s="112"/>
      <c r="O7" s="133"/>
      <c r="P7" s="112"/>
      <c r="Q7" s="116"/>
      <c r="R7" s="112"/>
      <c r="S7" s="114"/>
      <c r="T7" s="112"/>
      <c r="U7" s="112"/>
      <c r="V7" s="112"/>
      <c r="W7" s="114">
        <f t="shared" si="0"/>
        <v>200000</v>
      </c>
      <c r="X7" s="114">
        <f t="shared" si="1"/>
        <v>0</v>
      </c>
      <c r="Y7" s="98"/>
    </row>
    <row r="8" spans="1:25" ht="29.25" hidden="1" customHeight="1" x14ac:dyDescent="0.35">
      <c r="A8" s="94" t="s">
        <v>3</v>
      </c>
      <c r="B8" s="112"/>
      <c r="C8" s="112"/>
      <c r="D8" s="112"/>
      <c r="E8" s="112"/>
      <c r="F8" s="112"/>
      <c r="G8" s="133"/>
      <c r="H8" s="112"/>
      <c r="I8" s="112"/>
      <c r="J8" s="112"/>
      <c r="K8" s="112"/>
      <c r="L8" s="157"/>
      <c r="M8" s="112"/>
      <c r="N8" s="112"/>
      <c r="O8" s="133"/>
      <c r="P8" s="112"/>
      <c r="Q8" s="116"/>
      <c r="R8" s="112"/>
      <c r="S8" s="114"/>
      <c r="T8" s="112"/>
      <c r="U8" s="112"/>
      <c r="V8" s="112"/>
      <c r="W8" s="114">
        <f t="shared" si="0"/>
        <v>0</v>
      </c>
      <c r="X8" s="114">
        <f t="shared" si="1"/>
        <v>0</v>
      </c>
      <c r="Y8" s="98"/>
    </row>
    <row r="9" spans="1:25" ht="29.25" hidden="1" customHeight="1" x14ac:dyDescent="0.35">
      <c r="A9" s="94" t="s">
        <v>4</v>
      </c>
      <c r="B9" s="112"/>
      <c r="C9" s="112"/>
      <c r="D9" s="112"/>
      <c r="E9" s="112"/>
      <c r="F9" s="112"/>
      <c r="G9" s="133"/>
      <c r="H9" s="112"/>
      <c r="I9" s="112"/>
      <c r="J9" s="112"/>
      <c r="K9" s="112"/>
      <c r="L9" s="157"/>
      <c r="M9" s="112"/>
      <c r="N9" s="112"/>
      <c r="O9" s="133"/>
      <c r="P9" s="112"/>
      <c r="Q9" s="116"/>
      <c r="R9" s="112"/>
      <c r="S9" s="114"/>
      <c r="T9" s="112"/>
      <c r="U9" s="112"/>
      <c r="V9" s="112"/>
      <c r="W9" s="114">
        <f t="shared" si="0"/>
        <v>0</v>
      </c>
      <c r="X9" s="114">
        <f t="shared" si="1"/>
        <v>0</v>
      </c>
      <c r="Y9" s="98"/>
    </row>
    <row r="10" spans="1:25" ht="29.25" hidden="1" customHeight="1" x14ac:dyDescent="0.35">
      <c r="A10" s="94" t="s">
        <v>5</v>
      </c>
      <c r="B10" s="112"/>
      <c r="C10" s="112"/>
      <c r="D10" s="112"/>
      <c r="E10" s="112"/>
      <c r="F10" s="112"/>
      <c r="G10" s="133"/>
      <c r="H10" s="112"/>
      <c r="I10" s="112"/>
      <c r="J10" s="112"/>
      <c r="K10" s="112"/>
      <c r="L10" s="157"/>
      <c r="M10" s="112"/>
      <c r="N10" s="112"/>
      <c r="O10" s="133"/>
      <c r="P10" s="116"/>
      <c r="Q10" s="116"/>
      <c r="R10" s="117"/>
      <c r="S10" s="112"/>
      <c r="T10" s="112"/>
      <c r="U10" s="112"/>
      <c r="V10" s="112"/>
      <c r="W10" s="114">
        <f t="shared" si="0"/>
        <v>0</v>
      </c>
      <c r="X10" s="114">
        <f t="shared" si="1"/>
        <v>0</v>
      </c>
      <c r="Y10" s="98"/>
    </row>
    <row r="11" spans="1:25" ht="29.25" customHeight="1" x14ac:dyDescent="0.35">
      <c r="A11" s="94" t="s">
        <v>6</v>
      </c>
      <c r="B11" s="112"/>
      <c r="C11" s="130"/>
      <c r="D11" s="112"/>
      <c r="E11" s="112"/>
      <c r="F11" s="112"/>
      <c r="G11" s="133"/>
      <c r="H11" s="112"/>
      <c r="I11" s="112"/>
      <c r="J11" s="112"/>
      <c r="K11" s="112"/>
      <c r="L11" s="157"/>
      <c r="M11" s="112"/>
      <c r="N11" s="112"/>
      <c r="O11" s="133"/>
      <c r="P11" s="116">
        <v>1600000</v>
      </c>
      <c r="Q11" s="116"/>
      <c r="R11" s="132" t="s">
        <v>802</v>
      </c>
      <c r="S11" s="112"/>
      <c r="T11" s="112"/>
      <c r="U11" s="112"/>
      <c r="V11" s="112"/>
      <c r="W11" s="114">
        <f t="shared" si="0"/>
        <v>1600000</v>
      </c>
      <c r="X11" s="114">
        <f t="shared" si="1"/>
        <v>0</v>
      </c>
      <c r="Y11" s="98"/>
    </row>
    <row r="12" spans="1:25" ht="29.25" hidden="1" customHeight="1" x14ac:dyDescent="0.35">
      <c r="A12" s="94" t="s">
        <v>7</v>
      </c>
      <c r="B12" s="112"/>
      <c r="C12" s="112"/>
      <c r="D12" s="112"/>
      <c r="E12" s="112"/>
      <c r="F12" s="112"/>
      <c r="G12" s="133"/>
      <c r="H12" s="112"/>
      <c r="I12" s="112"/>
      <c r="J12" s="112"/>
      <c r="K12" s="112"/>
      <c r="L12" s="157"/>
      <c r="M12" s="112"/>
      <c r="N12" s="112"/>
      <c r="O12" s="133"/>
      <c r="P12" s="112"/>
      <c r="Q12" s="116"/>
      <c r="R12" s="112"/>
      <c r="S12" s="112"/>
      <c r="T12" s="112"/>
      <c r="U12" s="112"/>
      <c r="V12" s="112"/>
      <c r="W12" s="114">
        <f t="shared" si="0"/>
        <v>0</v>
      </c>
      <c r="X12" s="114">
        <f t="shared" si="1"/>
        <v>0</v>
      </c>
      <c r="Y12" s="99"/>
    </row>
    <row r="13" spans="1:25" ht="29.25" hidden="1" customHeight="1" x14ac:dyDescent="0.35">
      <c r="A13" s="94" t="s">
        <v>8</v>
      </c>
      <c r="B13" s="112"/>
      <c r="C13" s="112"/>
      <c r="D13" s="130"/>
      <c r="E13" s="112"/>
      <c r="F13" s="112"/>
      <c r="G13" s="133"/>
      <c r="H13" s="112"/>
      <c r="I13" s="112"/>
      <c r="J13" s="112"/>
      <c r="K13" s="112"/>
      <c r="L13" s="157"/>
      <c r="M13" s="112"/>
      <c r="N13" s="112"/>
      <c r="O13" s="133"/>
      <c r="P13" s="116"/>
      <c r="Q13" s="116"/>
      <c r="R13" s="135"/>
      <c r="S13" s="118"/>
      <c r="T13" s="112"/>
      <c r="U13" s="112"/>
      <c r="V13" s="112"/>
      <c r="W13" s="114">
        <f t="shared" si="0"/>
        <v>0</v>
      </c>
      <c r="X13" s="114">
        <f t="shared" si="1"/>
        <v>0</v>
      </c>
      <c r="Y13" s="98"/>
    </row>
    <row r="14" spans="1:25" ht="29.25" customHeight="1" x14ac:dyDescent="0.35">
      <c r="A14" s="94" t="s">
        <v>9</v>
      </c>
      <c r="B14" s="112">
        <v>250000</v>
      </c>
      <c r="C14" s="132" t="s">
        <v>788</v>
      </c>
      <c r="D14" s="116"/>
      <c r="E14" s="112"/>
      <c r="F14" s="112"/>
      <c r="G14" s="133"/>
      <c r="H14" s="112"/>
      <c r="I14" s="112"/>
      <c r="J14" s="112"/>
      <c r="K14" s="112"/>
      <c r="L14" s="157"/>
      <c r="M14" s="112"/>
      <c r="N14" s="112">
        <v>200000</v>
      </c>
      <c r="O14" s="135" t="s">
        <v>773</v>
      </c>
      <c r="P14" s="116">
        <v>750000</v>
      </c>
      <c r="Q14" s="116"/>
      <c r="R14" s="138" t="s">
        <v>806</v>
      </c>
      <c r="S14" s="119">
        <v>600000</v>
      </c>
      <c r="T14" s="132" t="s">
        <v>783</v>
      </c>
      <c r="U14" s="112"/>
      <c r="V14" s="112"/>
      <c r="W14" s="114">
        <f t="shared" si="0"/>
        <v>1800000</v>
      </c>
      <c r="X14" s="114">
        <f t="shared" si="1"/>
        <v>0</v>
      </c>
      <c r="Y14" s="98"/>
    </row>
    <row r="15" spans="1:25" ht="29.25" customHeight="1" x14ac:dyDescent="0.35">
      <c r="A15" s="94" t="s">
        <v>10</v>
      </c>
      <c r="B15" s="112"/>
      <c r="C15" s="112"/>
      <c r="D15" s="112"/>
      <c r="E15" s="112"/>
      <c r="F15" s="116"/>
      <c r="G15" s="133"/>
      <c r="H15" s="112"/>
      <c r="I15" s="112"/>
      <c r="J15" s="112"/>
      <c r="K15" s="112"/>
      <c r="L15" s="157"/>
      <c r="M15" s="112"/>
      <c r="N15" s="112">
        <v>100000</v>
      </c>
      <c r="O15" s="133" t="s">
        <v>782</v>
      </c>
      <c r="P15" s="112"/>
      <c r="Q15" s="116"/>
      <c r="R15" s="112"/>
      <c r="S15" s="112"/>
      <c r="T15" s="112"/>
      <c r="U15" s="112"/>
      <c r="V15" s="112"/>
      <c r="W15" s="114">
        <f t="shared" si="0"/>
        <v>100000</v>
      </c>
      <c r="X15" s="114">
        <f t="shared" si="1"/>
        <v>0</v>
      </c>
      <c r="Y15" s="98"/>
    </row>
    <row r="16" spans="1:25" ht="29.25" customHeight="1" x14ac:dyDescent="0.35">
      <c r="A16" s="94" t="s">
        <v>11</v>
      </c>
      <c r="B16" s="112">
        <v>107000</v>
      </c>
      <c r="C16" s="132" t="s">
        <v>789</v>
      </c>
      <c r="D16" s="112"/>
      <c r="E16" s="112"/>
      <c r="F16" s="112"/>
      <c r="G16" s="133"/>
      <c r="H16" s="112"/>
      <c r="I16" s="112"/>
      <c r="J16" s="112"/>
      <c r="K16" s="112"/>
      <c r="L16" s="157"/>
      <c r="M16" s="112"/>
      <c r="N16" s="112"/>
      <c r="O16" s="133"/>
      <c r="P16" s="116">
        <v>150000</v>
      </c>
      <c r="Q16" s="116"/>
      <c r="R16" s="138" t="s">
        <v>805</v>
      </c>
      <c r="S16" s="119"/>
      <c r="T16" s="133"/>
      <c r="U16" s="112"/>
      <c r="V16" s="112"/>
      <c r="W16" s="114">
        <f t="shared" si="0"/>
        <v>257000</v>
      </c>
      <c r="X16" s="114">
        <f t="shared" si="1"/>
        <v>0</v>
      </c>
      <c r="Y16" s="98"/>
    </row>
    <row r="17" spans="1:27" ht="29.25" hidden="1" customHeight="1" x14ac:dyDescent="0.35">
      <c r="A17" s="94" t="s">
        <v>12</v>
      </c>
      <c r="B17" s="112"/>
      <c r="C17" s="112"/>
      <c r="D17" s="112"/>
      <c r="E17" s="112"/>
      <c r="F17" s="112"/>
      <c r="G17" s="133"/>
      <c r="H17" s="112"/>
      <c r="I17" s="112"/>
      <c r="J17" s="112"/>
      <c r="K17" s="112"/>
      <c r="L17" s="157"/>
      <c r="M17" s="112"/>
      <c r="N17" s="112"/>
      <c r="O17" s="133"/>
      <c r="P17" s="116"/>
      <c r="Q17" s="116"/>
      <c r="R17" s="115"/>
      <c r="S17" s="112"/>
      <c r="T17" s="112"/>
      <c r="U17" s="112"/>
      <c r="V17" s="112"/>
      <c r="W17" s="114">
        <f t="shared" si="0"/>
        <v>0</v>
      </c>
      <c r="X17" s="114">
        <f t="shared" si="1"/>
        <v>0</v>
      </c>
      <c r="Y17" s="98"/>
    </row>
    <row r="18" spans="1:27" ht="29.25" customHeight="1" x14ac:dyDescent="0.35">
      <c r="A18" s="94" t="s">
        <v>13</v>
      </c>
      <c r="B18" s="112"/>
      <c r="C18" s="112"/>
      <c r="D18" s="112">
        <v>400000</v>
      </c>
      <c r="E18" s="133" t="s">
        <v>795</v>
      </c>
      <c r="F18" s="116"/>
      <c r="G18" s="133"/>
      <c r="H18" s="112"/>
      <c r="I18" s="112"/>
      <c r="J18" s="133"/>
      <c r="K18" s="112"/>
      <c r="L18" s="157"/>
      <c r="M18" s="112"/>
      <c r="N18" s="116"/>
      <c r="O18" s="133"/>
      <c r="P18" s="112"/>
      <c r="Q18" s="116"/>
      <c r="R18" s="112"/>
      <c r="S18" s="116">
        <v>250000</v>
      </c>
      <c r="T18" s="133" t="s">
        <v>785</v>
      </c>
      <c r="U18" s="112"/>
      <c r="V18" s="112"/>
      <c r="W18" s="114">
        <f t="shared" si="0"/>
        <v>650000</v>
      </c>
      <c r="X18" s="114">
        <f t="shared" si="1"/>
        <v>0</v>
      </c>
      <c r="Y18" s="98"/>
    </row>
    <row r="19" spans="1:27" ht="29.25" customHeight="1" x14ac:dyDescent="0.35">
      <c r="A19" s="94" t="s">
        <v>19</v>
      </c>
      <c r="B19" s="112"/>
      <c r="C19" s="133"/>
      <c r="D19" s="112">
        <v>300000</v>
      </c>
      <c r="E19" s="133" t="s">
        <v>797</v>
      </c>
      <c r="F19" s="112"/>
      <c r="G19" s="133"/>
      <c r="H19" s="112"/>
      <c r="I19" s="112"/>
      <c r="J19" s="112"/>
      <c r="K19" s="112"/>
      <c r="L19" s="157"/>
      <c r="M19" s="112"/>
      <c r="N19" s="112"/>
      <c r="O19" s="133"/>
      <c r="P19" s="116"/>
      <c r="Q19" s="116"/>
      <c r="R19" s="115"/>
      <c r="S19" s="112">
        <v>50000</v>
      </c>
      <c r="T19" s="133" t="s">
        <v>786</v>
      </c>
      <c r="U19" s="112"/>
      <c r="V19" s="112"/>
      <c r="W19" s="114">
        <f t="shared" si="0"/>
        <v>350000</v>
      </c>
      <c r="X19" s="114">
        <f t="shared" si="1"/>
        <v>0</v>
      </c>
      <c r="Y19" s="98"/>
      <c r="AA19" s="89"/>
    </row>
    <row r="20" spans="1:27" ht="29.25" customHeight="1" x14ac:dyDescent="0.35">
      <c r="A20" s="94" t="s">
        <v>22</v>
      </c>
      <c r="B20" s="112">
        <v>600000</v>
      </c>
      <c r="C20" s="133" t="s">
        <v>791</v>
      </c>
      <c r="D20" s="112">
        <v>1600000</v>
      </c>
      <c r="E20" s="133" t="s">
        <v>793</v>
      </c>
      <c r="F20" s="112"/>
      <c r="G20" s="133"/>
      <c r="H20" s="112"/>
      <c r="I20" s="116"/>
      <c r="J20" s="133"/>
      <c r="K20" s="112"/>
      <c r="L20" s="157"/>
      <c r="M20" s="112"/>
      <c r="N20" s="112"/>
      <c r="O20" s="133"/>
      <c r="P20" s="116">
        <f>1900000+500000</f>
        <v>2400000</v>
      </c>
      <c r="Q20" s="116"/>
      <c r="R20" s="138" t="s">
        <v>803</v>
      </c>
      <c r="S20" s="112">
        <f>1205000+100000</f>
        <v>1305000</v>
      </c>
      <c r="T20" s="136" t="s">
        <v>784</v>
      </c>
      <c r="U20" s="112"/>
      <c r="V20" s="112"/>
      <c r="W20" s="114">
        <f t="shared" si="0"/>
        <v>5905000</v>
      </c>
      <c r="X20" s="114">
        <f t="shared" si="1"/>
        <v>0</v>
      </c>
      <c r="Y20" s="98"/>
      <c r="AA20" s="89"/>
    </row>
    <row r="21" spans="1:27" ht="29.25" customHeight="1" x14ac:dyDescent="0.35">
      <c r="A21" s="94" t="s">
        <v>24</v>
      </c>
      <c r="B21" s="112"/>
      <c r="C21" s="112"/>
      <c r="D21" s="112"/>
      <c r="E21" s="112"/>
      <c r="F21" s="112">
        <v>75000</v>
      </c>
      <c r="G21" s="133" t="s">
        <v>778</v>
      </c>
      <c r="H21" s="112"/>
      <c r="I21" s="112"/>
      <c r="J21" s="112"/>
      <c r="K21" s="112"/>
      <c r="L21" s="157"/>
      <c r="M21" s="112"/>
      <c r="N21" s="112"/>
      <c r="O21" s="133"/>
      <c r="P21" s="116"/>
      <c r="Q21" s="116"/>
      <c r="R21" s="115"/>
      <c r="S21" s="112"/>
      <c r="T21" s="112"/>
      <c r="U21" s="112"/>
      <c r="V21" s="112"/>
      <c r="W21" s="114">
        <f t="shared" si="0"/>
        <v>75000</v>
      </c>
      <c r="X21" s="114">
        <f t="shared" si="1"/>
        <v>0</v>
      </c>
      <c r="Y21" s="98"/>
    </row>
    <row r="22" spans="1:27" ht="29.25" customHeight="1" x14ac:dyDescent="0.35">
      <c r="A22" s="94" t="s">
        <v>27</v>
      </c>
      <c r="B22" s="112"/>
      <c r="C22" s="112"/>
      <c r="D22" s="112"/>
      <c r="E22" s="112"/>
      <c r="F22" s="112">
        <v>100000</v>
      </c>
      <c r="G22" s="132" t="s">
        <v>777</v>
      </c>
      <c r="H22" s="112"/>
      <c r="I22" s="112"/>
      <c r="J22" s="121"/>
      <c r="K22" s="112"/>
      <c r="L22" s="157"/>
      <c r="M22" s="112"/>
      <c r="N22" s="112"/>
      <c r="O22" s="133"/>
      <c r="P22" s="112"/>
      <c r="Q22" s="116"/>
      <c r="R22" s="112"/>
      <c r="S22" s="112"/>
      <c r="T22" s="112"/>
      <c r="U22" s="112"/>
      <c r="V22" s="112"/>
      <c r="W22" s="114">
        <f t="shared" si="0"/>
        <v>100000</v>
      </c>
      <c r="X22" s="114">
        <f t="shared" si="1"/>
        <v>0</v>
      </c>
      <c r="Y22" s="98"/>
    </row>
    <row r="23" spans="1:27" ht="29.25" hidden="1" customHeight="1" x14ac:dyDescent="0.35">
      <c r="A23" s="94" t="s">
        <v>28</v>
      </c>
      <c r="B23" s="112"/>
      <c r="C23" s="112"/>
      <c r="D23" s="112"/>
      <c r="E23" s="112"/>
      <c r="F23" s="112"/>
      <c r="G23" s="133"/>
      <c r="H23" s="112"/>
      <c r="I23" s="112"/>
      <c r="J23" s="112"/>
      <c r="K23" s="112"/>
      <c r="L23" s="157"/>
      <c r="M23" s="112"/>
      <c r="N23" s="112"/>
      <c r="O23" s="133"/>
      <c r="P23" s="112"/>
      <c r="Q23" s="116"/>
      <c r="R23" s="112"/>
      <c r="S23" s="112"/>
      <c r="T23" s="112"/>
      <c r="U23" s="112"/>
      <c r="V23" s="112"/>
      <c r="W23" s="114">
        <f t="shared" si="0"/>
        <v>0</v>
      </c>
      <c r="X23" s="114">
        <f t="shared" si="1"/>
        <v>0</v>
      </c>
      <c r="Y23" s="98"/>
    </row>
    <row r="24" spans="1:27" ht="29.25" hidden="1" customHeight="1" x14ac:dyDescent="0.35">
      <c r="A24" s="94" t="s">
        <v>29</v>
      </c>
      <c r="B24" s="112"/>
      <c r="C24" s="112"/>
      <c r="D24" s="112"/>
      <c r="E24" s="112"/>
      <c r="F24" s="112"/>
      <c r="G24" s="132"/>
      <c r="H24" s="112"/>
      <c r="I24" s="112"/>
      <c r="J24" s="112"/>
      <c r="K24" s="112"/>
      <c r="L24" s="157"/>
      <c r="M24" s="112"/>
      <c r="N24" s="112"/>
      <c r="O24" s="133"/>
      <c r="P24" s="116"/>
      <c r="Q24" s="116"/>
      <c r="R24" s="115"/>
      <c r="S24" s="112"/>
      <c r="T24" s="112"/>
      <c r="U24" s="112"/>
      <c r="V24" s="112"/>
      <c r="W24" s="114">
        <f t="shared" si="0"/>
        <v>0</v>
      </c>
      <c r="X24" s="114">
        <f t="shared" si="1"/>
        <v>0</v>
      </c>
      <c r="Y24" s="98"/>
    </row>
    <row r="25" spans="1:27" ht="29.25" hidden="1" customHeight="1" x14ac:dyDescent="0.35">
      <c r="A25" s="94" t="s">
        <v>30</v>
      </c>
      <c r="B25" s="112"/>
      <c r="C25" s="112"/>
      <c r="D25" s="112"/>
      <c r="E25" s="112"/>
      <c r="F25" s="112"/>
      <c r="G25" s="132"/>
      <c r="H25" s="112"/>
      <c r="I25" s="112"/>
      <c r="J25" s="112"/>
      <c r="K25" s="112"/>
      <c r="L25" s="157"/>
      <c r="M25" s="112"/>
      <c r="N25" s="112"/>
      <c r="O25" s="133"/>
      <c r="P25" s="116"/>
      <c r="Q25" s="116"/>
      <c r="R25" s="115"/>
      <c r="S25" s="112"/>
      <c r="T25" s="112"/>
      <c r="U25" s="112"/>
      <c r="V25" s="112"/>
      <c r="W25" s="114">
        <f t="shared" si="0"/>
        <v>0</v>
      </c>
      <c r="X25" s="114">
        <f t="shared" si="1"/>
        <v>0</v>
      </c>
      <c r="Y25" s="98"/>
    </row>
    <row r="26" spans="1:27" ht="29.25" hidden="1" customHeight="1" x14ac:dyDescent="0.35">
      <c r="A26" s="94" t="s">
        <v>31</v>
      </c>
      <c r="B26" s="112"/>
      <c r="C26" s="112"/>
      <c r="D26" s="112"/>
      <c r="E26" s="112"/>
      <c r="F26" s="112"/>
      <c r="G26" s="133"/>
      <c r="H26" s="112"/>
      <c r="I26" s="112"/>
      <c r="J26" s="112"/>
      <c r="K26" s="112"/>
      <c r="L26" s="157"/>
      <c r="M26" s="112"/>
      <c r="N26" s="112"/>
      <c r="O26" s="133"/>
      <c r="P26" s="116"/>
      <c r="Q26" s="116"/>
      <c r="R26" s="115"/>
      <c r="S26" s="112"/>
      <c r="T26" s="112"/>
      <c r="U26" s="112"/>
      <c r="V26" s="112"/>
      <c r="W26" s="114">
        <f t="shared" si="0"/>
        <v>0</v>
      </c>
      <c r="X26" s="114">
        <f t="shared" si="1"/>
        <v>0</v>
      </c>
      <c r="Y26" s="98"/>
    </row>
    <row r="27" spans="1:27" ht="29.25" hidden="1" customHeight="1" x14ac:dyDescent="0.35">
      <c r="A27" s="94" t="s">
        <v>32</v>
      </c>
      <c r="B27" s="112"/>
      <c r="C27" s="112"/>
      <c r="D27" s="112"/>
      <c r="E27" s="112"/>
      <c r="F27" s="112"/>
      <c r="G27" s="133"/>
      <c r="H27" s="112"/>
      <c r="I27" s="112"/>
      <c r="J27" s="112"/>
      <c r="K27" s="112"/>
      <c r="L27" s="157"/>
      <c r="M27" s="112"/>
      <c r="N27" s="112"/>
      <c r="O27" s="133"/>
      <c r="P27" s="116"/>
      <c r="Q27" s="116"/>
      <c r="R27" s="115"/>
      <c r="S27" s="112"/>
      <c r="T27" s="112"/>
      <c r="U27" s="112"/>
      <c r="V27" s="112"/>
      <c r="W27" s="114">
        <f t="shared" si="0"/>
        <v>0</v>
      </c>
      <c r="X27" s="114">
        <f t="shared" si="1"/>
        <v>0</v>
      </c>
      <c r="Y27" s="98"/>
    </row>
    <row r="28" spans="1:27" ht="29.25" hidden="1" customHeight="1" x14ac:dyDescent="0.35">
      <c r="A28" s="94" t="s">
        <v>33</v>
      </c>
      <c r="B28" s="112"/>
      <c r="C28" s="112"/>
      <c r="D28" s="112"/>
      <c r="E28" s="112"/>
      <c r="F28" s="112"/>
      <c r="G28" s="133"/>
      <c r="H28" s="112"/>
      <c r="I28" s="112"/>
      <c r="J28" s="112"/>
      <c r="K28" s="112"/>
      <c r="L28" s="157"/>
      <c r="M28" s="112"/>
      <c r="N28" s="112"/>
      <c r="O28" s="133"/>
      <c r="P28" s="116"/>
      <c r="Q28" s="116"/>
      <c r="R28" s="115"/>
      <c r="S28" s="112"/>
      <c r="T28" s="112"/>
      <c r="U28" s="112"/>
      <c r="V28" s="112"/>
      <c r="W28" s="114">
        <f t="shared" si="0"/>
        <v>0</v>
      </c>
      <c r="X28" s="114">
        <f t="shared" si="1"/>
        <v>0</v>
      </c>
      <c r="Y28" s="98"/>
    </row>
    <row r="29" spans="1:27" ht="29.25" hidden="1" customHeight="1" x14ac:dyDescent="0.35">
      <c r="A29" s="94" t="s">
        <v>34</v>
      </c>
      <c r="B29" s="112"/>
      <c r="C29" s="112"/>
      <c r="D29" s="112"/>
      <c r="E29" s="112"/>
      <c r="F29" s="112"/>
      <c r="G29" s="133"/>
      <c r="H29" s="112"/>
      <c r="I29" s="112"/>
      <c r="J29" s="112"/>
      <c r="K29" s="112"/>
      <c r="L29" s="157"/>
      <c r="M29" s="112"/>
      <c r="N29" s="112"/>
      <c r="O29" s="133"/>
      <c r="P29" s="112"/>
      <c r="Q29" s="116"/>
      <c r="R29" s="112"/>
      <c r="S29" s="112"/>
      <c r="T29" s="112"/>
      <c r="U29" s="112"/>
      <c r="V29" s="112"/>
      <c r="W29" s="114">
        <f t="shared" si="0"/>
        <v>0</v>
      </c>
      <c r="X29" s="114">
        <f t="shared" si="1"/>
        <v>0</v>
      </c>
      <c r="Y29" s="98"/>
    </row>
    <row r="30" spans="1:27" ht="29.25" hidden="1" customHeight="1" x14ac:dyDescent="0.35">
      <c r="A30" s="94" t="s">
        <v>35</v>
      </c>
      <c r="B30" s="112"/>
      <c r="C30" s="112"/>
      <c r="D30" s="112"/>
      <c r="E30" s="112"/>
      <c r="F30" s="112"/>
      <c r="G30" s="133"/>
      <c r="H30" s="112"/>
      <c r="I30" s="112"/>
      <c r="J30" s="112"/>
      <c r="K30" s="112"/>
      <c r="L30" s="157"/>
      <c r="M30" s="112"/>
      <c r="N30" s="112"/>
      <c r="O30" s="133"/>
      <c r="P30" s="112"/>
      <c r="Q30" s="116"/>
      <c r="R30" s="112"/>
      <c r="S30" s="112"/>
      <c r="T30" s="112"/>
      <c r="U30" s="112"/>
      <c r="V30" s="112"/>
      <c r="W30" s="114">
        <f t="shared" si="0"/>
        <v>0</v>
      </c>
      <c r="X30" s="114">
        <f t="shared" si="1"/>
        <v>0</v>
      </c>
      <c r="Y30" s="98"/>
    </row>
    <row r="31" spans="1:27" ht="29.25" hidden="1" customHeight="1" x14ac:dyDescent="0.35">
      <c r="A31" s="94" t="s">
        <v>36</v>
      </c>
      <c r="B31" s="112"/>
      <c r="C31" s="112"/>
      <c r="D31" s="112"/>
      <c r="E31" s="112"/>
      <c r="F31" s="112"/>
      <c r="G31" s="133"/>
      <c r="H31" s="112"/>
      <c r="I31" s="112"/>
      <c r="J31" s="112"/>
      <c r="K31" s="112"/>
      <c r="L31" s="157"/>
      <c r="M31" s="112"/>
      <c r="N31" s="112"/>
      <c r="O31" s="133"/>
      <c r="P31" s="112"/>
      <c r="Q31" s="116"/>
      <c r="R31" s="112"/>
      <c r="S31" s="112"/>
      <c r="T31" s="112"/>
      <c r="U31" s="112"/>
      <c r="V31" s="112"/>
      <c r="W31" s="114">
        <f t="shared" si="0"/>
        <v>0</v>
      </c>
      <c r="X31" s="114">
        <f t="shared" si="1"/>
        <v>0</v>
      </c>
      <c r="Y31" s="98"/>
    </row>
    <row r="32" spans="1:27" ht="29.25" hidden="1" customHeight="1" x14ac:dyDescent="0.35">
      <c r="A32" s="94" t="s">
        <v>37</v>
      </c>
      <c r="B32" s="112"/>
      <c r="C32" s="112"/>
      <c r="D32" s="112"/>
      <c r="E32" s="112"/>
      <c r="F32" s="112"/>
      <c r="G32" s="133"/>
      <c r="H32" s="112"/>
      <c r="I32" s="112"/>
      <c r="J32" s="112"/>
      <c r="K32" s="112"/>
      <c r="L32" s="157"/>
      <c r="M32" s="112"/>
      <c r="N32" s="112"/>
      <c r="O32" s="133"/>
      <c r="P32" s="112"/>
      <c r="Q32" s="116"/>
      <c r="R32" s="112"/>
      <c r="S32" s="112"/>
      <c r="T32" s="112"/>
      <c r="U32" s="112"/>
      <c r="V32" s="112"/>
      <c r="W32" s="114">
        <f t="shared" si="0"/>
        <v>0</v>
      </c>
      <c r="X32" s="114">
        <f t="shared" si="1"/>
        <v>0</v>
      </c>
      <c r="Y32" s="98"/>
    </row>
    <row r="33" spans="1:28" ht="29.25" hidden="1" customHeight="1" x14ac:dyDescent="0.35">
      <c r="A33" s="94" t="s">
        <v>38</v>
      </c>
      <c r="B33" s="112"/>
      <c r="C33" s="112"/>
      <c r="D33" s="112"/>
      <c r="E33" s="112"/>
      <c r="F33" s="112"/>
      <c r="G33" s="133"/>
      <c r="H33" s="112"/>
      <c r="I33" s="112"/>
      <c r="J33" s="112"/>
      <c r="K33" s="112"/>
      <c r="L33" s="157"/>
      <c r="M33" s="112"/>
      <c r="N33" s="112"/>
      <c r="O33" s="133"/>
      <c r="P33" s="112"/>
      <c r="Q33" s="116"/>
      <c r="R33" s="112"/>
      <c r="S33" s="112"/>
      <c r="T33" s="112"/>
      <c r="U33" s="112"/>
      <c r="V33" s="112"/>
      <c r="W33" s="114">
        <f t="shared" si="0"/>
        <v>0</v>
      </c>
      <c r="X33" s="114">
        <f t="shared" si="1"/>
        <v>0</v>
      </c>
      <c r="Y33" s="99"/>
    </row>
    <row r="34" spans="1:28" ht="29.25" hidden="1" customHeight="1" x14ac:dyDescent="0.35">
      <c r="A34" s="94" t="s">
        <v>39</v>
      </c>
      <c r="B34" s="112"/>
      <c r="C34" s="112"/>
      <c r="D34" s="112"/>
      <c r="E34" s="112"/>
      <c r="F34" s="112"/>
      <c r="G34" s="133"/>
      <c r="H34" s="112"/>
      <c r="I34" s="112"/>
      <c r="J34" s="112"/>
      <c r="K34" s="112"/>
      <c r="L34" s="157"/>
      <c r="M34" s="112"/>
      <c r="N34" s="112"/>
      <c r="O34" s="133"/>
      <c r="P34" s="112"/>
      <c r="Q34" s="116"/>
      <c r="R34" s="112"/>
      <c r="S34" s="112"/>
      <c r="T34" s="112"/>
      <c r="U34" s="112"/>
      <c r="V34" s="112"/>
      <c r="W34" s="114">
        <f t="shared" si="0"/>
        <v>0</v>
      </c>
      <c r="X34" s="114">
        <f t="shared" si="1"/>
        <v>0</v>
      </c>
      <c r="Y34" s="99"/>
    </row>
    <row r="35" spans="1:28" ht="29.25" hidden="1" customHeight="1" x14ac:dyDescent="0.35">
      <c r="A35" s="94" t="s">
        <v>765</v>
      </c>
      <c r="B35" s="112"/>
      <c r="C35" s="133"/>
      <c r="D35" s="112"/>
      <c r="E35" s="112"/>
      <c r="F35" s="112"/>
      <c r="G35" s="133"/>
      <c r="H35" s="112"/>
      <c r="I35" s="112"/>
      <c r="J35" s="112"/>
      <c r="K35" s="112"/>
      <c r="L35" s="157"/>
      <c r="M35" s="112"/>
      <c r="N35" s="112"/>
      <c r="O35" s="133"/>
      <c r="P35" s="116"/>
      <c r="Q35" s="116"/>
      <c r="R35" s="115"/>
      <c r="S35" s="116"/>
      <c r="T35" s="135"/>
      <c r="U35" s="112"/>
      <c r="V35" s="112"/>
      <c r="W35" s="114">
        <f t="shared" si="0"/>
        <v>0</v>
      </c>
      <c r="X35" s="114">
        <f t="shared" si="1"/>
        <v>0</v>
      </c>
      <c r="Y35" s="98"/>
    </row>
    <row r="36" spans="1:28" ht="29.25" hidden="1" customHeight="1" x14ac:dyDescent="0.35">
      <c r="A36" s="94" t="s">
        <v>41</v>
      </c>
      <c r="B36" s="112"/>
      <c r="C36" s="112"/>
      <c r="D36" s="112"/>
      <c r="E36" s="112"/>
      <c r="F36" s="112"/>
      <c r="G36" s="133"/>
      <c r="H36" s="112"/>
      <c r="I36" s="112"/>
      <c r="J36" s="112"/>
      <c r="K36" s="112"/>
      <c r="L36" s="157"/>
      <c r="M36" s="112"/>
      <c r="N36" s="112"/>
      <c r="O36" s="133"/>
      <c r="P36" s="112"/>
      <c r="Q36" s="116"/>
      <c r="R36" s="112"/>
      <c r="S36" s="112"/>
      <c r="T36" s="112"/>
      <c r="U36" s="112"/>
      <c r="V36" s="112"/>
      <c r="W36" s="114">
        <f t="shared" si="0"/>
        <v>0</v>
      </c>
      <c r="X36" s="114">
        <f t="shared" si="1"/>
        <v>0</v>
      </c>
      <c r="Y36" s="98"/>
    </row>
    <row r="37" spans="1:28" ht="29.25" customHeight="1" x14ac:dyDescent="0.35">
      <c r="A37" s="94" t="s">
        <v>42</v>
      </c>
      <c r="B37" s="112">
        <v>100000</v>
      </c>
      <c r="C37" s="145" t="s">
        <v>790</v>
      </c>
      <c r="D37" s="116">
        <v>40000</v>
      </c>
      <c r="E37" s="133" t="s">
        <v>796</v>
      </c>
      <c r="F37" s="112"/>
      <c r="G37" s="133"/>
      <c r="H37" s="112"/>
      <c r="I37" s="116"/>
      <c r="J37" s="134"/>
      <c r="K37" s="112"/>
      <c r="L37" s="157"/>
      <c r="M37" s="112"/>
      <c r="N37" s="116"/>
      <c r="O37" s="133"/>
      <c r="P37" s="116">
        <v>50000</v>
      </c>
      <c r="Q37" s="116"/>
      <c r="R37" s="135" t="s">
        <v>800</v>
      </c>
      <c r="S37" s="116">
        <v>15000</v>
      </c>
      <c r="T37" s="133" t="s">
        <v>775</v>
      </c>
      <c r="U37" s="112"/>
      <c r="V37" s="112"/>
      <c r="W37" s="114">
        <f t="shared" ref="W37:W56" si="2">B37+D37+F37+H37+K37+N37+P37+S37+U37</f>
        <v>205000</v>
      </c>
      <c r="X37" s="114">
        <f t="shared" si="1"/>
        <v>0</v>
      </c>
      <c r="Y37" s="98"/>
      <c r="Z37" s="84" t="s">
        <v>766</v>
      </c>
    </row>
    <row r="38" spans="1:28" ht="29.25" hidden="1" customHeight="1" x14ac:dyDescent="0.35">
      <c r="A38" s="94" t="s">
        <v>43</v>
      </c>
      <c r="B38" s="112"/>
      <c r="C38" s="112"/>
      <c r="D38" s="112"/>
      <c r="E38" s="112"/>
      <c r="F38" s="112"/>
      <c r="G38" s="133"/>
      <c r="H38" s="112"/>
      <c r="I38" s="112"/>
      <c r="J38" s="112"/>
      <c r="K38" s="112"/>
      <c r="L38" s="157"/>
      <c r="M38" s="112"/>
      <c r="N38" s="112"/>
      <c r="O38" s="133"/>
      <c r="P38" s="112"/>
      <c r="Q38" s="116"/>
      <c r="R38" s="112"/>
      <c r="S38" s="112"/>
      <c r="T38" s="112"/>
      <c r="U38" s="112"/>
      <c r="V38" s="112"/>
      <c r="W38" s="114">
        <f t="shared" si="2"/>
        <v>0</v>
      </c>
      <c r="X38" s="114">
        <f t="shared" si="1"/>
        <v>0</v>
      </c>
      <c r="Y38" s="98"/>
    </row>
    <row r="39" spans="1:28" ht="29.25" hidden="1" customHeight="1" x14ac:dyDescent="0.35">
      <c r="A39" s="94" t="s">
        <v>44</v>
      </c>
      <c r="B39" s="112"/>
      <c r="C39" s="112"/>
      <c r="D39" s="112"/>
      <c r="E39" s="112"/>
      <c r="F39" s="112"/>
      <c r="G39" s="133"/>
      <c r="H39" s="112"/>
      <c r="I39" s="112"/>
      <c r="J39" s="112"/>
      <c r="K39" s="112"/>
      <c r="L39" s="157"/>
      <c r="M39" s="112"/>
      <c r="N39" s="112"/>
      <c r="O39" s="133"/>
      <c r="P39" s="116"/>
      <c r="Q39" s="116"/>
      <c r="R39" s="112"/>
      <c r="S39" s="112"/>
      <c r="T39" s="112"/>
      <c r="U39" s="112"/>
      <c r="V39" s="112"/>
      <c r="W39" s="114">
        <f t="shared" si="2"/>
        <v>0</v>
      </c>
      <c r="X39" s="114">
        <f t="shared" si="1"/>
        <v>0</v>
      </c>
      <c r="Y39" s="98"/>
    </row>
    <row r="40" spans="1:28" ht="29.25" customHeight="1" x14ac:dyDescent="0.35">
      <c r="A40" s="94" t="s">
        <v>45</v>
      </c>
      <c r="B40" s="112"/>
      <c r="C40" s="133"/>
      <c r="D40" s="112"/>
      <c r="E40" s="112"/>
      <c r="F40" s="116">
        <v>684000</v>
      </c>
      <c r="G40" s="133" t="s">
        <v>779</v>
      </c>
      <c r="H40" s="112"/>
      <c r="I40" s="112"/>
      <c r="J40" s="112"/>
      <c r="K40" s="112"/>
      <c r="L40" s="157"/>
      <c r="M40" s="112"/>
      <c r="N40" s="112"/>
      <c r="O40" s="133"/>
      <c r="P40" s="131"/>
      <c r="Q40" s="116"/>
      <c r="R40" s="115"/>
      <c r="S40" s="112"/>
      <c r="T40" s="112"/>
      <c r="U40" s="112"/>
      <c r="V40" s="112"/>
      <c r="W40" s="114">
        <f t="shared" si="2"/>
        <v>684000</v>
      </c>
      <c r="X40" s="114">
        <f t="shared" si="1"/>
        <v>0</v>
      </c>
      <c r="Y40" s="98"/>
    </row>
    <row r="41" spans="1:28" ht="29.25" customHeight="1" x14ac:dyDescent="0.35">
      <c r="A41" s="94" t="s">
        <v>46</v>
      </c>
      <c r="B41" s="112"/>
      <c r="C41" s="112"/>
      <c r="D41" s="112">
        <v>800000</v>
      </c>
      <c r="E41" s="133" t="s">
        <v>798</v>
      </c>
      <c r="F41" s="112">
        <v>50000</v>
      </c>
      <c r="G41" s="133" t="s">
        <v>780</v>
      </c>
      <c r="H41" s="112"/>
      <c r="I41" s="112"/>
      <c r="J41" s="112"/>
      <c r="K41" s="112"/>
      <c r="L41" s="157"/>
      <c r="M41" s="112"/>
      <c r="N41" s="112"/>
      <c r="O41" s="133"/>
      <c r="P41" s="112"/>
      <c r="Q41" s="116"/>
      <c r="R41" s="115"/>
      <c r="S41" s="112"/>
      <c r="T41" s="112"/>
      <c r="U41" s="112"/>
      <c r="V41" s="112"/>
      <c r="W41" s="114">
        <f t="shared" si="2"/>
        <v>850000</v>
      </c>
      <c r="X41" s="114">
        <f t="shared" si="1"/>
        <v>0</v>
      </c>
      <c r="Y41" s="98"/>
    </row>
    <row r="42" spans="1:28" ht="29.25" hidden="1" customHeight="1" x14ac:dyDescent="0.35">
      <c r="A42" s="94" t="s">
        <v>47</v>
      </c>
      <c r="B42" s="112"/>
      <c r="C42" s="112"/>
      <c r="D42" s="112"/>
      <c r="E42" s="112"/>
      <c r="F42" s="112"/>
      <c r="G42" s="133"/>
      <c r="H42" s="112"/>
      <c r="I42" s="112"/>
      <c r="J42" s="112"/>
      <c r="K42" s="112"/>
      <c r="L42" s="157"/>
      <c r="M42" s="112"/>
      <c r="N42" s="112"/>
      <c r="O42" s="133"/>
      <c r="P42" s="112"/>
      <c r="Q42" s="116"/>
      <c r="R42" s="112"/>
      <c r="S42" s="112"/>
      <c r="T42" s="112"/>
      <c r="U42" s="112"/>
      <c r="V42" s="112"/>
      <c r="W42" s="114">
        <f t="shared" si="2"/>
        <v>0</v>
      </c>
      <c r="X42" s="114">
        <f t="shared" si="1"/>
        <v>0</v>
      </c>
      <c r="Y42" s="98"/>
    </row>
    <row r="43" spans="1:28" ht="29.25" hidden="1" customHeight="1" x14ac:dyDescent="0.35">
      <c r="A43" s="94" t="s">
        <v>48</v>
      </c>
      <c r="B43" s="112"/>
      <c r="C43" s="112"/>
      <c r="D43" s="112"/>
      <c r="E43" s="112"/>
      <c r="F43" s="112"/>
      <c r="G43" s="133"/>
      <c r="H43" s="112"/>
      <c r="I43" s="112"/>
      <c r="J43" s="112"/>
      <c r="K43" s="112"/>
      <c r="L43" s="157"/>
      <c r="M43" s="112"/>
      <c r="N43" s="112"/>
      <c r="O43" s="133"/>
      <c r="P43" s="112"/>
      <c r="Q43" s="116"/>
      <c r="R43" s="112"/>
      <c r="S43" s="112"/>
      <c r="T43" s="112"/>
      <c r="U43" s="112"/>
      <c r="V43" s="112"/>
      <c r="W43" s="114">
        <f t="shared" si="2"/>
        <v>0</v>
      </c>
      <c r="X43" s="114">
        <f t="shared" si="1"/>
        <v>0</v>
      </c>
      <c r="Y43" s="98"/>
    </row>
    <row r="44" spans="1:28" ht="29.25" hidden="1" customHeight="1" x14ac:dyDescent="0.35">
      <c r="A44" s="94" t="s">
        <v>49</v>
      </c>
      <c r="B44" s="112"/>
      <c r="C44" s="133"/>
      <c r="D44" s="112"/>
      <c r="E44" s="112"/>
      <c r="F44" s="112"/>
      <c r="G44" s="133"/>
      <c r="H44" s="112"/>
      <c r="I44" s="112"/>
      <c r="J44" s="112"/>
      <c r="K44" s="112"/>
      <c r="L44" s="157"/>
      <c r="M44" s="112"/>
      <c r="N44" s="112"/>
      <c r="O44" s="133"/>
      <c r="P44" s="112"/>
      <c r="Q44" s="116"/>
      <c r="R44" s="112"/>
      <c r="S44" s="112"/>
      <c r="T44" s="112"/>
      <c r="U44" s="112"/>
      <c r="V44" s="112"/>
      <c r="W44" s="114">
        <f t="shared" si="2"/>
        <v>0</v>
      </c>
      <c r="X44" s="114">
        <f t="shared" si="1"/>
        <v>0</v>
      </c>
      <c r="Y44" s="98"/>
    </row>
    <row r="45" spans="1:28" s="110" customFormat="1" ht="29.25" customHeight="1" x14ac:dyDescent="0.35">
      <c r="A45" s="107" t="s">
        <v>53</v>
      </c>
      <c r="B45" s="123"/>
      <c r="C45" s="123"/>
      <c r="D45" s="122"/>
      <c r="E45" s="123"/>
      <c r="F45" s="123"/>
      <c r="G45" s="123"/>
      <c r="H45" s="123"/>
      <c r="I45" s="123"/>
      <c r="J45" s="123"/>
      <c r="K45" s="123"/>
      <c r="L45" s="158"/>
      <c r="M45" s="123"/>
      <c r="N45" s="123"/>
      <c r="O45" s="151"/>
      <c r="P45" s="122"/>
      <c r="Q45" s="122"/>
      <c r="R45" s="124"/>
      <c r="S45" s="125"/>
      <c r="T45" s="126"/>
      <c r="U45" s="123"/>
      <c r="V45" s="123"/>
      <c r="W45" s="127">
        <f t="shared" si="2"/>
        <v>0</v>
      </c>
      <c r="X45" s="127">
        <f t="shared" si="1"/>
        <v>0</v>
      </c>
      <c r="Y45" s="108"/>
      <c r="Z45" s="109"/>
      <c r="AB45" s="111"/>
    </row>
    <row r="46" spans="1:28" ht="29.25" customHeight="1" x14ac:dyDescent="0.35">
      <c r="A46" s="94" t="s">
        <v>138</v>
      </c>
      <c r="B46" s="112"/>
      <c r="C46" s="112"/>
      <c r="D46" s="112"/>
      <c r="E46" s="112"/>
      <c r="F46" s="112"/>
      <c r="G46" s="112"/>
      <c r="H46" s="112"/>
      <c r="I46" s="112"/>
      <c r="J46" s="112"/>
      <c r="K46" s="114">
        <v>5000000</v>
      </c>
      <c r="L46" s="156"/>
      <c r="M46" s="133" t="s">
        <v>772</v>
      </c>
      <c r="N46" s="112"/>
      <c r="O46" s="133"/>
      <c r="P46" s="116"/>
      <c r="Q46" s="116"/>
      <c r="R46" s="115"/>
      <c r="S46" s="112"/>
      <c r="T46" s="112"/>
      <c r="U46" s="112"/>
      <c r="V46" s="112"/>
      <c r="W46" s="114">
        <f t="shared" si="2"/>
        <v>5000000</v>
      </c>
      <c r="X46" s="114">
        <f t="shared" si="1"/>
        <v>0</v>
      </c>
      <c r="Y46" s="98"/>
    </row>
    <row r="47" spans="1:28" ht="29.25" customHeight="1" x14ac:dyDescent="0.35">
      <c r="A47" s="94" t="s">
        <v>122</v>
      </c>
      <c r="B47" s="112">
        <v>1400000</v>
      </c>
      <c r="C47" s="132" t="s">
        <v>792</v>
      </c>
      <c r="D47" s="116">
        <v>2500000</v>
      </c>
      <c r="E47" s="137" t="s">
        <v>794</v>
      </c>
      <c r="F47" s="112"/>
      <c r="G47" s="112"/>
      <c r="H47" s="112"/>
      <c r="I47" s="112"/>
      <c r="J47" s="112"/>
      <c r="K47" s="112"/>
      <c r="L47" s="157"/>
      <c r="M47" s="112"/>
      <c r="N47" s="112"/>
      <c r="O47" s="133"/>
      <c r="P47" s="114">
        <f>50000+43000000+50000000+3500000+3000000</f>
        <v>99550000</v>
      </c>
      <c r="Q47" s="116"/>
      <c r="R47" s="159" t="s">
        <v>807</v>
      </c>
      <c r="S47" s="119"/>
      <c r="T47" s="132"/>
      <c r="U47" s="112"/>
      <c r="V47" s="112"/>
      <c r="W47" s="114">
        <f t="shared" si="2"/>
        <v>103450000</v>
      </c>
      <c r="X47" s="114">
        <f t="shared" ref="X47:X56" si="3">I47+Q47+L47</f>
        <v>0</v>
      </c>
      <c r="Y47" s="98"/>
    </row>
    <row r="48" spans="1:28" ht="28.5" customHeight="1" x14ac:dyDescent="0.35">
      <c r="A48" s="94" t="s">
        <v>127</v>
      </c>
      <c r="B48" s="112"/>
      <c r="C48" s="112"/>
      <c r="D48" s="112"/>
      <c r="E48" s="112"/>
      <c r="F48" s="112"/>
      <c r="G48" s="112"/>
      <c r="H48" s="112"/>
      <c r="I48" s="112"/>
      <c r="J48" s="112"/>
      <c r="K48" s="112"/>
      <c r="L48" s="157"/>
      <c r="M48" s="112"/>
      <c r="N48" s="112"/>
      <c r="O48" s="133"/>
      <c r="P48" s="114">
        <v>5000000</v>
      </c>
      <c r="Q48" s="116"/>
      <c r="R48" s="138" t="s">
        <v>804</v>
      </c>
      <c r="S48" s="112"/>
      <c r="T48" s="112"/>
      <c r="U48" s="112"/>
      <c r="V48" s="112"/>
      <c r="W48" s="114">
        <f t="shared" si="2"/>
        <v>5000000</v>
      </c>
      <c r="X48" s="114">
        <f t="shared" si="3"/>
        <v>0</v>
      </c>
      <c r="Y48" s="98"/>
    </row>
    <row r="49" spans="1:51" ht="29.25" customHeight="1" x14ac:dyDescent="0.35">
      <c r="A49" s="94" t="s">
        <v>771</v>
      </c>
      <c r="B49" s="112"/>
      <c r="C49" s="120"/>
      <c r="D49" s="112"/>
      <c r="E49" s="112"/>
      <c r="F49" s="112"/>
      <c r="G49" s="112"/>
      <c r="H49" s="112"/>
      <c r="I49" s="112"/>
      <c r="J49" s="112"/>
      <c r="K49" s="112"/>
      <c r="L49" s="157"/>
      <c r="M49" s="112"/>
      <c r="N49" s="112">
        <v>100000</v>
      </c>
      <c r="O49" s="133" t="s">
        <v>774</v>
      </c>
      <c r="P49" s="114"/>
      <c r="Q49" s="116"/>
      <c r="R49" s="117"/>
      <c r="S49" s="112"/>
      <c r="T49" s="112"/>
      <c r="U49" s="112"/>
      <c r="V49" s="112"/>
      <c r="W49" s="114">
        <f t="shared" si="2"/>
        <v>100000</v>
      </c>
      <c r="X49" s="114">
        <f t="shared" si="3"/>
        <v>0</v>
      </c>
      <c r="Y49" s="98"/>
    </row>
    <row r="50" spans="1:51" ht="29.25" customHeight="1" x14ac:dyDescent="0.35">
      <c r="A50" s="94" t="s">
        <v>121</v>
      </c>
      <c r="B50" s="112"/>
      <c r="C50" s="132"/>
      <c r="D50" s="112"/>
      <c r="E50" s="112"/>
      <c r="F50" s="112"/>
      <c r="G50" s="112"/>
      <c r="H50" s="112"/>
      <c r="I50" s="112"/>
      <c r="J50" s="112"/>
      <c r="K50" s="112"/>
      <c r="L50" s="157"/>
      <c r="M50" s="112"/>
      <c r="N50" s="112"/>
      <c r="O50" s="133"/>
      <c r="P50" s="116"/>
      <c r="Q50" s="116"/>
      <c r="R50" s="115"/>
      <c r="S50" s="112">
        <f>1200000+200000</f>
        <v>1400000</v>
      </c>
      <c r="T50" s="132" t="s">
        <v>787</v>
      </c>
      <c r="U50" s="112"/>
      <c r="V50" s="112"/>
      <c r="W50" s="114">
        <f t="shared" si="2"/>
        <v>1400000</v>
      </c>
      <c r="X50" s="114">
        <f t="shared" si="3"/>
        <v>0</v>
      </c>
      <c r="Y50" s="98"/>
      <c r="Z50" s="89"/>
      <c r="AA50" s="89"/>
    </row>
    <row r="51" spans="1:51" ht="29.25" customHeight="1" x14ac:dyDescent="0.35">
      <c r="A51" s="94" t="s">
        <v>768</v>
      </c>
      <c r="B51" s="112"/>
      <c r="C51" s="112"/>
      <c r="D51" s="112"/>
      <c r="E51" s="112"/>
      <c r="F51" s="112"/>
      <c r="G51" s="112"/>
      <c r="H51" s="112"/>
      <c r="I51" s="112"/>
      <c r="J51" s="112"/>
      <c r="K51" s="114">
        <v>20000000</v>
      </c>
      <c r="L51" s="156"/>
      <c r="M51" s="133" t="s">
        <v>781</v>
      </c>
      <c r="N51" s="112"/>
      <c r="O51" s="133"/>
      <c r="P51" s="116"/>
      <c r="Q51" s="128"/>
      <c r="R51" s="115"/>
      <c r="S51" s="112"/>
      <c r="T51" s="112"/>
      <c r="U51" s="112"/>
      <c r="V51" s="112"/>
      <c r="W51" s="114">
        <f t="shared" si="2"/>
        <v>20000000</v>
      </c>
      <c r="X51" s="114">
        <f>I51+Q51+L51</f>
        <v>0</v>
      </c>
      <c r="Y51" s="98"/>
    </row>
    <row r="52" spans="1:51" ht="29.25" customHeight="1" x14ac:dyDescent="0.35">
      <c r="A52" s="94" t="s">
        <v>67</v>
      </c>
      <c r="B52" s="112"/>
      <c r="C52" s="112"/>
      <c r="D52" s="112"/>
      <c r="E52" s="112"/>
      <c r="F52" s="112"/>
      <c r="G52" s="112"/>
      <c r="H52" s="112"/>
      <c r="I52" s="112"/>
      <c r="J52" s="112"/>
      <c r="K52" s="112"/>
      <c r="L52" s="157"/>
      <c r="M52" s="112"/>
      <c r="N52" s="112"/>
      <c r="O52" s="133"/>
      <c r="P52" s="116">
        <v>1700000</v>
      </c>
      <c r="Q52" s="129">
        <v>710</v>
      </c>
      <c r="R52" s="138" t="s">
        <v>801</v>
      </c>
      <c r="S52" s="112"/>
      <c r="T52" s="112"/>
      <c r="U52" s="112"/>
      <c r="V52" s="112"/>
      <c r="W52" s="114">
        <f t="shared" si="2"/>
        <v>1700000</v>
      </c>
      <c r="X52" s="114">
        <f t="shared" si="3"/>
        <v>710</v>
      </c>
      <c r="Y52" s="98"/>
    </row>
    <row r="53" spans="1:51" ht="29.25" hidden="1" customHeight="1" x14ac:dyDescent="0.35">
      <c r="A53" s="94" t="s">
        <v>50</v>
      </c>
      <c r="B53" s="112"/>
      <c r="C53" s="112"/>
      <c r="D53" s="112"/>
      <c r="E53" s="112"/>
      <c r="F53" s="112"/>
      <c r="G53" s="112"/>
      <c r="H53" s="112"/>
      <c r="I53" s="112"/>
      <c r="J53" s="112"/>
      <c r="K53" s="112"/>
      <c r="L53" s="157"/>
      <c r="M53" s="112"/>
      <c r="N53" s="112"/>
      <c r="O53" s="133"/>
      <c r="P53" s="112"/>
      <c r="Q53" s="116"/>
      <c r="R53" s="112"/>
      <c r="S53" s="114"/>
      <c r="T53" s="112"/>
      <c r="U53" s="112"/>
      <c r="V53" s="112"/>
      <c r="W53" s="114">
        <f t="shared" si="2"/>
        <v>0</v>
      </c>
      <c r="X53" s="114">
        <f t="shared" si="3"/>
        <v>0</v>
      </c>
      <c r="Y53" s="98"/>
    </row>
    <row r="54" spans="1:51" ht="29.25" hidden="1" customHeight="1" x14ac:dyDescent="0.35">
      <c r="A54" s="94" t="s">
        <v>52</v>
      </c>
      <c r="B54" s="112"/>
      <c r="C54" s="112"/>
      <c r="D54" s="112"/>
      <c r="E54" s="112"/>
      <c r="F54" s="112"/>
      <c r="G54" s="112"/>
      <c r="H54" s="112"/>
      <c r="I54" s="112"/>
      <c r="J54" s="112"/>
      <c r="K54" s="112"/>
      <c r="L54" s="157"/>
      <c r="M54" s="112"/>
      <c r="N54" s="112"/>
      <c r="O54" s="133"/>
      <c r="P54" s="112"/>
      <c r="Q54" s="116"/>
      <c r="R54" s="112"/>
      <c r="S54" s="114"/>
      <c r="T54" s="112"/>
      <c r="U54" s="112"/>
      <c r="V54" s="112"/>
      <c r="W54" s="114">
        <f t="shared" si="2"/>
        <v>0</v>
      </c>
      <c r="X54" s="114">
        <f t="shared" si="3"/>
        <v>0</v>
      </c>
      <c r="Y54" s="98"/>
    </row>
    <row r="55" spans="1:51" ht="29.25" hidden="1" customHeight="1" x14ac:dyDescent="0.35">
      <c r="A55" s="94" t="s">
        <v>51</v>
      </c>
      <c r="B55" s="112"/>
      <c r="C55" s="112"/>
      <c r="D55" s="112"/>
      <c r="E55" s="112"/>
      <c r="F55" s="112"/>
      <c r="G55" s="112"/>
      <c r="H55" s="112"/>
      <c r="I55" s="112"/>
      <c r="J55" s="112"/>
      <c r="K55" s="112"/>
      <c r="L55" s="157"/>
      <c r="M55" s="112"/>
      <c r="N55" s="112"/>
      <c r="O55" s="133"/>
      <c r="P55" s="112"/>
      <c r="Q55" s="116"/>
      <c r="R55" s="112"/>
      <c r="S55" s="114"/>
      <c r="T55" s="112"/>
      <c r="U55" s="112"/>
      <c r="V55" s="112"/>
      <c r="W55" s="114">
        <f t="shared" si="2"/>
        <v>0</v>
      </c>
      <c r="X55" s="114">
        <f t="shared" si="3"/>
        <v>0</v>
      </c>
      <c r="Y55" s="98"/>
    </row>
    <row r="56" spans="1:51" ht="29.25" hidden="1" customHeight="1" x14ac:dyDescent="0.35">
      <c r="A56" s="94" t="s">
        <v>56</v>
      </c>
      <c r="B56" s="112"/>
      <c r="C56" s="112"/>
      <c r="D56" s="112"/>
      <c r="E56" s="112"/>
      <c r="F56" s="112"/>
      <c r="G56" s="112"/>
      <c r="H56" s="112"/>
      <c r="I56" s="112"/>
      <c r="J56" s="112"/>
      <c r="K56" s="112"/>
      <c r="L56" s="157"/>
      <c r="M56" s="112"/>
      <c r="N56" s="112"/>
      <c r="O56" s="133"/>
      <c r="P56" s="112"/>
      <c r="Q56" s="116"/>
      <c r="R56" s="112"/>
      <c r="S56" s="114"/>
      <c r="T56" s="112"/>
      <c r="U56" s="112"/>
      <c r="V56" s="112"/>
      <c r="W56" s="114">
        <f t="shared" si="2"/>
        <v>0</v>
      </c>
      <c r="X56" s="114">
        <f t="shared" si="3"/>
        <v>0</v>
      </c>
      <c r="Y56" s="98"/>
    </row>
    <row r="57" spans="1:51" s="147" customFormat="1" ht="29.25" customHeight="1" x14ac:dyDescent="0.35">
      <c r="A57" s="142" t="s">
        <v>139</v>
      </c>
      <c r="B57" s="143">
        <f>SUBTOTAL(9,B5:B56)</f>
        <v>2457000</v>
      </c>
      <c r="C57" s="143"/>
      <c r="D57" s="143">
        <f>SUBTOTAL(9,D5:D56)</f>
        <v>5840000</v>
      </c>
      <c r="E57" s="143"/>
      <c r="F57" s="143">
        <f>SUBTOTAL(9,F5:F56)</f>
        <v>909000</v>
      </c>
      <c r="G57" s="143"/>
      <c r="H57" s="143">
        <f>SUBTOTAL(9,H5:H56)</f>
        <v>0</v>
      </c>
      <c r="I57" s="143"/>
      <c r="J57" s="143"/>
      <c r="K57" s="143">
        <f>SUBTOTAL(9,K5:K56)</f>
        <v>25000000</v>
      </c>
      <c r="L57" s="160">
        <f>SUBTOTAL(9,L5:L56)</f>
        <v>0</v>
      </c>
      <c r="M57" s="143"/>
      <c r="N57" s="143">
        <f>SUBTOTAL(9,N5:N56)</f>
        <v>400000</v>
      </c>
      <c r="O57" s="152"/>
      <c r="P57" s="143">
        <f>SUBTOTAL(9,P5:P56)</f>
        <v>111200000</v>
      </c>
      <c r="Q57" s="160">
        <f>SUBTOTAL(9,Q5:Q56)</f>
        <v>710</v>
      </c>
      <c r="R57" s="143"/>
      <c r="S57" s="143">
        <f>SUBTOTAL(9,S5:S56)</f>
        <v>3620000</v>
      </c>
      <c r="T57" s="143"/>
      <c r="U57" s="143">
        <f>SUBTOTAL(9,U5:U56)</f>
        <v>0</v>
      </c>
      <c r="V57" s="143"/>
      <c r="W57" s="143">
        <f>SUBTOTAL(9,W5:W56)</f>
        <v>149426000</v>
      </c>
      <c r="X57" s="160">
        <f>SUBTOTAL(9,X5:X56)</f>
        <v>710</v>
      </c>
      <c r="Y57" s="144"/>
      <c r="Z57" s="146"/>
      <c r="AA57" s="161"/>
      <c r="AB57" s="146"/>
      <c r="AC57" s="146"/>
      <c r="AD57" s="146"/>
      <c r="AE57" s="146"/>
      <c r="AF57" s="146"/>
      <c r="AG57" s="146"/>
      <c r="AH57" s="146"/>
      <c r="AI57" s="146"/>
      <c r="AJ57" s="146"/>
      <c r="AK57" s="146"/>
      <c r="AL57" s="146"/>
      <c r="AM57" s="146"/>
      <c r="AN57" s="146"/>
      <c r="AO57" s="146"/>
      <c r="AP57" s="146"/>
      <c r="AQ57" s="146"/>
      <c r="AR57" s="146"/>
      <c r="AS57" s="146"/>
      <c r="AT57" s="146"/>
      <c r="AU57" s="146"/>
      <c r="AV57" s="146"/>
      <c r="AW57" s="146"/>
      <c r="AX57" s="146"/>
      <c r="AY57" s="146"/>
    </row>
    <row r="58" spans="1:51" ht="29.25" customHeight="1" x14ac:dyDescent="0.35">
      <c r="D58" s="100"/>
      <c r="L58" s="100">
        <f>L57*4550</f>
        <v>0</v>
      </c>
      <c r="W58" s="154">
        <v>149426000</v>
      </c>
      <c r="X58" s="89">
        <v>710</v>
      </c>
      <c r="Y58" s="101"/>
      <c r="Z58" s="89"/>
    </row>
    <row r="59" spans="1:51" ht="29.25" customHeight="1" x14ac:dyDescent="0.35">
      <c r="I59" s="102"/>
      <c r="K59" s="89"/>
      <c r="N59" s="89"/>
      <c r="P59" s="89"/>
      <c r="Q59" s="89"/>
      <c r="S59" s="89"/>
      <c r="W59" s="103">
        <f>W57-W58</f>
        <v>0</v>
      </c>
      <c r="X59" s="89">
        <f>X57-X58</f>
        <v>0</v>
      </c>
      <c r="Y59" s="141"/>
    </row>
    <row r="60" spans="1:51" ht="29.25" customHeight="1" x14ac:dyDescent="0.35">
      <c r="A60" s="84" t="s">
        <v>57</v>
      </c>
      <c r="B60" s="85" t="s">
        <v>140</v>
      </c>
      <c r="C60" s="84"/>
      <c r="D60" s="84"/>
      <c r="E60" s="84"/>
      <c r="F60" s="84"/>
      <c r="G60" s="84"/>
      <c r="H60" s="84"/>
      <c r="J60" s="84"/>
      <c r="N60" s="84" t="s">
        <v>58</v>
      </c>
      <c r="P60" s="88"/>
      <c r="Q60" s="104"/>
      <c r="S60" s="88"/>
      <c r="T60" s="88"/>
      <c r="U60" s="102"/>
      <c r="V60" s="102"/>
      <c r="W60" s="88" t="s">
        <v>58</v>
      </c>
      <c r="X60" s="103"/>
      <c r="Y60" s="141"/>
      <c r="Z60" s="101"/>
    </row>
    <row r="61" spans="1:51" ht="29.25" customHeight="1" x14ac:dyDescent="0.35">
      <c r="C61" s="84"/>
      <c r="D61" s="84"/>
      <c r="E61" s="84"/>
      <c r="F61" s="84"/>
      <c r="G61" s="84"/>
      <c r="H61" s="84"/>
      <c r="J61" s="84"/>
      <c r="Q61" s="104"/>
      <c r="S61" s="88"/>
      <c r="T61" s="88"/>
      <c r="U61" s="102"/>
      <c r="V61" s="102"/>
      <c r="W61" s="88"/>
      <c r="X61" s="103"/>
      <c r="Y61" s="141"/>
    </row>
    <row r="62" spans="1:51" ht="29.25" customHeight="1" x14ac:dyDescent="0.35">
      <c r="C62" s="84"/>
      <c r="D62" s="84"/>
      <c r="E62" s="84"/>
      <c r="F62" s="84"/>
      <c r="G62" s="84"/>
      <c r="H62" s="84"/>
      <c r="J62" s="84"/>
      <c r="Q62" s="104"/>
      <c r="S62" s="88"/>
      <c r="T62" s="88"/>
      <c r="U62" s="102"/>
      <c r="V62" s="102"/>
      <c r="W62" s="88"/>
      <c r="X62" s="103"/>
    </row>
    <row r="63" spans="1:51" ht="29.25" customHeight="1" x14ac:dyDescent="0.35">
      <c r="C63" s="84"/>
      <c r="D63" s="84"/>
      <c r="E63" s="84"/>
      <c r="F63" s="84"/>
      <c r="G63" s="84"/>
      <c r="H63" s="84"/>
      <c r="J63" s="84"/>
      <c r="Q63" s="104"/>
      <c r="S63" s="88"/>
      <c r="T63" s="88"/>
      <c r="U63" s="102"/>
      <c r="V63" s="102"/>
      <c r="W63" s="88"/>
      <c r="X63" s="103"/>
    </row>
    <row r="64" spans="1:51" ht="29.25" customHeight="1" x14ac:dyDescent="0.35">
      <c r="A64" s="84" t="s">
        <v>770</v>
      </c>
      <c r="B64" s="84" t="s">
        <v>124</v>
      </c>
      <c r="C64" s="84"/>
      <c r="D64" s="84"/>
      <c r="E64" s="84"/>
      <c r="F64" s="84"/>
      <c r="G64" s="84"/>
      <c r="H64" s="84"/>
      <c r="I64" s="84"/>
      <c r="J64" s="84"/>
      <c r="N64" s="84" t="s">
        <v>123</v>
      </c>
      <c r="R64" s="139"/>
      <c r="S64" s="88"/>
      <c r="T64" s="88"/>
      <c r="U64" s="102"/>
      <c r="V64" s="102"/>
      <c r="W64" s="105" t="s">
        <v>141</v>
      </c>
      <c r="X64" s="103"/>
    </row>
    <row r="65" spans="1:28" ht="29.25" customHeight="1" x14ac:dyDescent="0.35">
      <c r="B65" s="84"/>
      <c r="C65" s="84"/>
      <c r="D65" s="84"/>
      <c r="E65" s="84"/>
      <c r="F65" s="84"/>
      <c r="G65" s="84"/>
      <c r="H65" s="84"/>
      <c r="I65" s="84"/>
      <c r="J65" s="84"/>
      <c r="S65" s="88"/>
      <c r="T65" s="88"/>
      <c r="U65" s="102"/>
      <c r="V65" s="102"/>
      <c r="W65" s="88"/>
      <c r="X65" s="103"/>
      <c r="AA65" s="89"/>
      <c r="AB65" s="153"/>
    </row>
    <row r="66" spans="1:28" ht="29.25" customHeight="1" x14ac:dyDescent="0.35">
      <c r="B66" s="84"/>
      <c r="C66" s="84"/>
      <c r="D66" s="84"/>
      <c r="E66" s="84"/>
      <c r="F66" s="88"/>
      <c r="G66" s="84"/>
      <c r="H66" s="84"/>
      <c r="J66" s="84"/>
      <c r="S66" s="88"/>
      <c r="T66" s="88"/>
      <c r="U66" s="102"/>
      <c r="V66" s="102"/>
      <c r="W66" s="88"/>
      <c r="X66" s="103"/>
    </row>
    <row r="67" spans="1:28" ht="29.25" customHeight="1" x14ac:dyDescent="0.35">
      <c r="B67" s="84"/>
      <c r="C67" s="84"/>
      <c r="D67" s="84"/>
      <c r="E67" s="84"/>
      <c r="F67" s="88"/>
      <c r="G67" s="84"/>
      <c r="H67" s="84"/>
      <c r="J67" s="84"/>
      <c r="S67" s="88"/>
      <c r="T67" s="88"/>
      <c r="U67" s="102"/>
      <c r="V67" s="102"/>
      <c r="W67" s="88"/>
      <c r="X67" s="103"/>
    </row>
    <row r="68" spans="1:28" ht="29.25" customHeight="1" x14ac:dyDescent="0.35">
      <c r="A68" s="84" t="s">
        <v>142</v>
      </c>
      <c r="B68" s="84"/>
      <c r="C68" s="84"/>
      <c r="D68" s="84"/>
      <c r="E68" s="84"/>
      <c r="F68" s="84"/>
      <c r="G68" s="84"/>
      <c r="H68" s="84"/>
      <c r="I68" s="84"/>
      <c r="J68" s="84"/>
      <c r="S68" s="88"/>
      <c r="T68" s="88"/>
      <c r="U68" s="102"/>
      <c r="V68" s="102"/>
      <c r="W68" s="88"/>
      <c r="X68" s="103"/>
      <c r="Y68" s="100"/>
    </row>
    <row r="69" spans="1:28" ht="29.25" customHeight="1" x14ac:dyDescent="0.35">
      <c r="A69" s="84" t="s">
        <v>143</v>
      </c>
      <c r="S69" s="88"/>
      <c r="T69" s="88"/>
      <c r="U69" s="102"/>
      <c r="V69" s="102"/>
      <c r="W69" s="88"/>
      <c r="X69" s="103"/>
    </row>
    <row r="70" spans="1:28" ht="29.25" customHeight="1" x14ac:dyDescent="0.35">
      <c r="S70" s="88"/>
      <c r="T70" s="88"/>
      <c r="U70" s="102"/>
      <c r="V70" s="102"/>
      <c r="W70" s="88"/>
      <c r="X70" s="103"/>
    </row>
    <row r="71" spans="1:28" ht="29.25" customHeight="1" x14ac:dyDescent="0.35">
      <c r="S71" s="88"/>
      <c r="T71" s="88"/>
      <c r="U71" s="102"/>
      <c r="V71" s="102"/>
      <c r="W71" s="88"/>
      <c r="X71" s="103"/>
    </row>
    <row r="72" spans="1:28" ht="29.25" customHeight="1" x14ac:dyDescent="0.35">
      <c r="S72" s="88"/>
      <c r="T72" s="88"/>
      <c r="U72" s="102"/>
      <c r="V72" s="102"/>
      <c r="W72" s="88"/>
      <c r="X72" s="103"/>
    </row>
    <row r="73" spans="1:28" ht="29.25" customHeight="1" x14ac:dyDescent="0.35">
      <c r="S73" s="88"/>
      <c r="T73" s="88"/>
      <c r="U73" s="102"/>
      <c r="V73" s="102"/>
      <c r="W73" s="88"/>
      <c r="X73" s="103"/>
    </row>
    <row r="74" spans="1:28" ht="29.25" customHeight="1" x14ac:dyDescent="0.35">
      <c r="K74" s="100"/>
      <c r="S74" s="88"/>
      <c r="T74" s="88"/>
      <c r="U74" s="102"/>
      <c r="V74" s="102"/>
      <c r="W74" s="88"/>
      <c r="X74" s="103"/>
    </row>
    <row r="75" spans="1:28" ht="29.25" customHeight="1" x14ac:dyDescent="0.35">
      <c r="S75" s="88"/>
      <c r="T75" s="88"/>
      <c r="U75" s="102"/>
      <c r="V75" s="102"/>
      <c r="W75" s="88"/>
      <c r="X75" s="103"/>
    </row>
    <row r="76" spans="1:28" ht="29.25" customHeight="1" x14ac:dyDescent="0.35">
      <c r="S76" s="88"/>
      <c r="T76" s="88"/>
      <c r="U76" s="102"/>
      <c r="V76" s="102"/>
      <c r="W76" s="88"/>
      <c r="X76" s="103"/>
    </row>
    <row r="77" spans="1:28" ht="29.25" customHeight="1" x14ac:dyDescent="0.35">
      <c r="S77" s="88"/>
      <c r="T77" s="88"/>
      <c r="U77" s="102"/>
      <c r="V77" s="102"/>
      <c r="W77" s="88"/>
      <c r="X77" s="103"/>
    </row>
    <row r="78" spans="1:28" ht="29.25" customHeight="1" x14ac:dyDescent="0.35">
      <c r="S78" s="88"/>
      <c r="T78" s="88"/>
      <c r="U78" s="102"/>
      <c r="V78" s="102"/>
      <c r="W78" s="88"/>
      <c r="X78" s="103"/>
    </row>
    <row r="79" spans="1:28" ht="29.25" customHeight="1" x14ac:dyDescent="0.35">
      <c r="S79" s="88"/>
      <c r="T79" s="88"/>
      <c r="U79" s="102"/>
      <c r="V79" s="102"/>
      <c r="W79" s="88"/>
      <c r="X79" s="103"/>
    </row>
    <row r="80" spans="1:28" ht="29.25" customHeight="1" x14ac:dyDescent="0.35">
      <c r="S80" s="88"/>
      <c r="T80" s="88"/>
      <c r="U80" s="102"/>
      <c r="V80" s="102"/>
      <c r="W80" s="88"/>
      <c r="X80" s="103"/>
    </row>
    <row r="81" spans="19:24" ht="29.25" customHeight="1" x14ac:dyDescent="0.35">
      <c r="S81" s="88"/>
      <c r="T81" s="88"/>
      <c r="U81" s="102"/>
      <c r="V81" s="102"/>
      <c r="W81" s="88"/>
      <c r="X81" s="103"/>
    </row>
    <row r="82" spans="19:24" ht="29.25" customHeight="1" x14ac:dyDescent="0.35">
      <c r="S82" s="88"/>
      <c r="T82" s="88"/>
      <c r="U82" s="102"/>
      <c r="V82" s="102"/>
      <c r="W82" s="88"/>
      <c r="X82" s="103"/>
    </row>
    <row r="83" spans="19:24" ht="29.25" customHeight="1" x14ac:dyDescent="0.35">
      <c r="S83" s="88"/>
      <c r="T83" s="88"/>
      <c r="U83" s="102"/>
      <c r="V83" s="102"/>
      <c r="W83" s="88"/>
      <c r="X83" s="103"/>
    </row>
    <row r="84" spans="19:24" ht="29.25" customHeight="1" x14ac:dyDescent="0.35">
      <c r="S84" s="88"/>
      <c r="T84" s="88"/>
      <c r="U84" s="102"/>
      <c r="V84" s="102"/>
      <c r="W84" s="88"/>
      <c r="X84" s="103"/>
    </row>
    <row r="85" spans="19:24" ht="29.25" customHeight="1" x14ac:dyDescent="0.35">
      <c r="S85" s="88"/>
      <c r="T85" s="88"/>
      <c r="U85" s="102"/>
      <c r="V85" s="102"/>
      <c r="W85" s="88"/>
      <c r="X85" s="103"/>
    </row>
    <row r="86" spans="19:24" ht="29.25" customHeight="1" x14ac:dyDescent="0.35">
      <c r="S86" s="88"/>
      <c r="T86" s="88"/>
      <c r="U86" s="102"/>
      <c r="V86" s="102"/>
      <c r="W86" s="88"/>
      <c r="X86" s="103"/>
    </row>
    <row r="87" spans="19:24" ht="29.25" customHeight="1" x14ac:dyDescent="0.35">
      <c r="S87" s="88"/>
      <c r="T87" s="88"/>
      <c r="U87" s="102"/>
      <c r="V87" s="102"/>
      <c r="W87" s="88"/>
      <c r="X87" s="103"/>
    </row>
    <row r="88" spans="19:24" ht="29.25" customHeight="1" x14ac:dyDescent="0.35">
      <c r="S88" s="88"/>
      <c r="T88" s="88"/>
      <c r="U88" s="102"/>
      <c r="V88" s="102"/>
      <c r="W88" s="88"/>
      <c r="X88" s="103"/>
    </row>
    <row r="89" spans="19:24" ht="29.25" customHeight="1" x14ac:dyDescent="0.35">
      <c r="S89" s="88"/>
      <c r="T89" s="88"/>
      <c r="U89" s="102"/>
      <c r="V89" s="102"/>
      <c r="W89" s="88"/>
      <c r="X89" s="103"/>
    </row>
    <row r="90" spans="19:24" ht="29.25" customHeight="1" x14ac:dyDescent="0.35">
      <c r="S90" s="88"/>
      <c r="T90" s="88"/>
      <c r="U90" s="102"/>
      <c r="V90" s="102"/>
      <c r="W90" s="88"/>
      <c r="X90" s="103"/>
    </row>
    <row r="91" spans="19:24" ht="29.25" customHeight="1" x14ac:dyDescent="0.35">
      <c r="S91" s="88"/>
      <c r="T91" s="88"/>
      <c r="U91" s="102"/>
      <c r="V91" s="102"/>
      <c r="W91" s="88"/>
      <c r="X91" s="103"/>
    </row>
    <row r="92" spans="19:24" ht="29.25" customHeight="1" x14ac:dyDescent="0.35">
      <c r="S92" s="88"/>
      <c r="T92" s="88"/>
      <c r="U92" s="102"/>
      <c r="V92" s="102"/>
      <c r="W92" s="88"/>
      <c r="X92" s="103"/>
    </row>
    <row r="93" spans="19:24" ht="29.25" customHeight="1" x14ac:dyDescent="0.35">
      <c r="S93" s="88"/>
      <c r="T93" s="88"/>
      <c r="U93" s="102"/>
      <c r="V93" s="102"/>
      <c r="W93" s="88"/>
      <c r="X93" s="103"/>
    </row>
    <row r="94" spans="19:24" ht="29.25" customHeight="1" x14ac:dyDescent="0.35">
      <c r="S94" s="88"/>
      <c r="T94" s="88"/>
      <c r="U94" s="102"/>
      <c r="V94" s="102"/>
      <c r="W94" s="88"/>
      <c r="X94" s="103"/>
    </row>
    <row r="95" spans="19:24" ht="29.25" customHeight="1" x14ac:dyDescent="0.35">
      <c r="S95" s="88"/>
      <c r="T95" s="88"/>
      <c r="U95" s="102"/>
      <c r="V95" s="102"/>
      <c r="W95" s="88"/>
      <c r="X95" s="103"/>
    </row>
    <row r="96" spans="19:24" ht="29.25" customHeight="1" x14ac:dyDescent="0.35">
      <c r="S96" s="88"/>
      <c r="T96" s="88"/>
      <c r="U96" s="102"/>
      <c r="V96" s="102"/>
      <c r="W96" s="88"/>
      <c r="X96" s="103"/>
    </row>
    <row r="97" spans="19:24" ht="29.25" customHeight="1" x14ac:dyDescent="0.35">
      <c r="S97" s="88"/>
      <c r="T97" s="88"/>
      <c r="U97" s="102"/>
      <c r="V97" s="102"/>
      <c r="W97" s="88"/>
      <c r="X97" s="103"/>
    </row>
    <row r="98" spans="19:24" ht="29.25" customHeight="1" x14ac:dyDescent="0.35">
      <c r="S98" s="88"/>
      <c r="T98" s="88"/>
      <c r="U98" s="102"/>
      <c r="V98" s="102"/>
      <c r="W98" s="88"/>
      <c r="X98" s="103"/>
    </row>
    <row r="99" spans="19:24" ht="29.25" customHeight="1" x14ac:dyDescent="0.35">
      <c r="S99" s="88"/>
      <c r="T99" s="88"/>
      <c r="U99" s="102"/>
      <c r="V99" s="102"/>
      <c r="W99" s="88"/>
      <c r="X99" s="103"/>
    </row>
    <row r="100" spans="19:24" ht="29.25" customHeight="1" x14ac:dyDescent="0.35">
      <c r="S100" s="88"/>
      <c r="T100" s="88"/>
      <c r="U100" s="102"/>
      <c r="V100" s="102"/>
      <c r="W100" s="88"/>
      <c r="X100" s="103"/>
    </row>
    <row r="101" spans="19:24" ht="29.25" customHeight="1" x14ac:dyDescent="0.35">
      <c r="S101" s="88"/>
      <c r="T101" s="88"/>
      <c r="U101" s="102"/>
      <c r="V101" s="102"/>
      <c r="W101" s="88"/>
      <c r="X101" s="103"/>
    </row>
    <row r="102" spans="19:24" ht="29.25" customHeight="1" x14ac:dyDescent="0.35">
      <c r="S102" s="88"/>
      <c r="T102" s="88"/>
      <c r="U102" s="102"/>
      <c r="V102" s="102"/>
      <c r="W102" s="88"/>
      <c r="X102" s="103"/>
    </row>
    <row r="103" spans="19:24" ht="29.25" customHeight="1" x14ac:dyDescent="0.35">
      <c r="S103" s="88"/>
      <c r="T103" s="88"/>
      <c r="U103" s="102"/>
      <c r="V103" s="102"/>
      <c r="W103" s="88"/>
      <c r="X103" s="103"/>
    </row>
    <row r="104" spans="19:24" ht="29.25" customHeight="1" x14ac:dyDescent="0.35">
      <c r="S104" s="88"/>
      <c r="T104" s="88"/>
      <c r="U104" s="102"/>
      <c r="V104" s="102"/>
      <c r="W104" s="88"/>
      <c r="X104" s="103"/>
    </row>
    <row r="105" spans="19:24" ht="29.25" customHeight="1" x14ac:dyDescent="0.35">
      <c r="S105" s="88"/>
      <c r="T105" s="88"/>
      <c r="U105" s="102"/>
      <c r="V105" s="102"/>
      <c r="W105" s="88"/>
      <c r="X105" s="103"/>
    </row>
    <row r="106" spans="19:24" ht="29.25" customHeight="1" x14ac:dyDescent="0.35">
      <c r="S106" s="88"/>
      <c r="T106" s="88"/>
      <c r="U106" s="102"/>
      <c r="V106" s="102"/>
      <c r="W106" s="88"/>
      <c r="X106" s="103"/>
    </row>
    <row r="107" spans="19:24" ht="29.25" customHeight="1" x14ac:dyDescent="0.35">
      <c r="S107" s="88"/>
      <c r="T107" s="88"/>
      <c r="U107" s="102"/>
      <c r="V107" s="102"/>
      <c r="W107" s="88"/>
      <c r="X107" s="103"/>
    </row>
    <row r="108" spans="19:24" ht="29.25" customHeight="1" x14ac:dyDescent="0.35">
      <c r="S108" s="88"/>
      <c r="T108" s="88"/>
      <c r="U108" s="102"/>
      <c r="V108" s="102"/>
      <c r="W108" s="88"/>
      <c r="X108" s="103"/>
    </row>
    <row r="109" spans="19:24" ht="29.25" customHeight="1" x14ac:dyDescent="0.35">
      <c r="S109" s="88"/>
      <c r="T109" s="88"/>
      <c r="U109" s="102"/>
      <c r="V109" s="102"/>
      <c r="W109" s="88"/>
      <c r="X109" s="103"/>
    </row>
    <row r="110" spans="19:24" ht="29.25" customHeight="1" x14ac:dyDescent="0.35">
      <c r="S110" s="88"/>
      <c r="T110" s="88"/>
      <c r="U110" s="102"/>
      <c r="V110" s="102"/>
      <c r="W110" s="88"/>
      <c r="X110" s="103"/>
    </row>
    <row r="111" spans="19:24" ht="29.25" customHeight="1" x14ac:dyDescent="0.35">
      <c r="S111" s="88"/>
      <c r="T111" s="88"/>
      <c r="U111" s="102"/>
      <c r="V111" s="102"/>
      <c r="W111" s="88"/>
      <c r="X111" s="103"/>
    </row>
    <row r="112" spans="19:24" ht="29.25" customHeight="1" x14ac:dyDescent="0.35">
      <c r="S112" s="88"/>
      <c r="T112" s="88"/>
      <c r="U112" s="102"/>
      <c r="V112" s="102"/>
      <c r="W112" s="88"/>
      <c r="X112" s="103"/>
    </row>
    <row r="113" spans="19:24" ht="29.25" customHeight="1" x14ac:dyDescent="0.35">
      <c r="S113" s="88"/>
      <c r="T113" s="88"/>
      <c r="U113" s="102"/>
      <c r="V113" s="102"/>
      <c r="W113" s="88"/>
      <c r="X113" s="103"/>
    </row>
    <row r="114" spans="19:24" ht="29.25" customHeight="1" x14ac:dyDescent="0.35">
      <c r="S114" s="88"/>
      <c r="T114" s="88"/>
      <c r="U114" s="102"/>
      <c r="V114" s="102"/>
      <c r="W114" s="88"/>
      <c r="X114" s="103"/>
    </row>
    <row r="115" spans="19:24" ht="29.25" customHeight="1" x14ac:dyDescent="0.35">
      <c r="S115" s="88"/>
      <c r="T115" s="88"/>
      <c r="U115" s="102"/>
      <c r="V115" s="102"/>
      <c r="W115" s="88"/>
      <c r="X115" s="103"/>
    </row>
    <row r="116" spans="19:24" ht="29.25" customHeight="1" x14ac:dyDescent="0.35">
      <c r="S116" s="88"/>
      <c r="T116" s="88"/>
      <c r="U116" s="102"/>
      <c r="V116" s="102"/>
      <c r="W116" s="88"/>
      <c r="X116" s="103"/>
    </row>
    <row r="117" spans="19:24" ht="29.25" customHeight="1" x14ac:dyDescent="0.35">
      <c r="S117" s="88"/>
      <c r="T117" s="88"/>
      <c r="U117" s="102"/>
      <c r="V117" s="102"/>
      <c r="W117" s="88"/>
      <c r="X117" s="103"/>
    </row>
    <row r="118" spans="19:24" ht="29.25" customHeight="1" x14ac:dyDescent="0.35">
      <c r="S118" s="88"/>
      <c r="T118" s="88"/>
      <c r="U118" s="102"/>
      <c r="V118" s="102"/>
      <c r="W118" s="88"/>
      <c r="X118" s="103"/>
    </row>
    <row r="119" spans="19:24" ht="29.25" customHeight="1" x14ac:dyDescent="0.35">
      <c r="S119" s="88"/>
      <c r="T119" s="88"/>
      <c r="U119" s="102"/>
      <c r="V119" s="102"/>
      <c r="W119" s="88"/>
      <c r="X119" s="103"/>
    </row>
    <row r="120" spans="19:24" ht="29.25" customHeight="1" x14ac:dyDescent="0.35">
      <c r="S120" s="88"/>
      <c r="T120" s="88"/>
      <c r="U120" s="102"/>
      <c r="V120" s="102"/>
      <c r="W120" s="88"/>
      <c r="X120" s="103"/>
    </row>
    <row r="121" spans="19:24" ht="29.25" customHeight="1" x14ac:dyDescent="0.35">
      <c r="S121" s="88"/>
      <c r="T121" s="88"/>
      <c r="U121" s="102"/>
      <c r="V121" s="102"/>
      <c r="W121" s="88"/>
      <c r="X121" s="103"/>
    </row>
    <row r="122" spans="19:24" ht="29.25" customHeight="1" x14ac:dyDescent="0.35">
      <c r="S122" s="88"/>
      <c r="T122" s="88"/>
      <c r="U122" s="102"/>
      <c r="V122" s="102"/>
      <c r="W122" s="88"/>
      <c r="X122" s="103"/>
    </row>
    <row r="123" spans="19:24" ht="29.25" customHeight="1" x14ac:dyDescent="0.35">
      <c r="S123" s="88"/>
      <c r="T123" s="88"/>
      <c r="U123" s="102"/>
      <c r="V123" s="102"/>
      <c r="W123" s="88"/>
      <c r="X123" s="103"/>
    </row>
    <row r="124" spans="19:24" ht="29.25" customHeight="1" x14ac:dyDescent="0.35">
      <c r="S124" s="88"/>
      <c r="T124" s="88"/>
      <c r="U124" s="102"/>
      <c r="V124" s="102"/>
      <c r="W124" s="88"/>
      <c r="X124" s="103"/>
    </row>
    <row r="125" spans="19:24" ht="29.25" customHeight="1" x14ac:dyDescent="0.35">
      <c r="S125" s="88"/>
      <c r="T125" s="88"/>
      <c r="U125" s="102"/>
      <c r="V125" s="102"/>
      <c r="W125" s="88"/>
      <c r="X125" s="103"/>
    </row>
    <row r="126" spans="19:24" ht="29.25" customHeight="1" x14ac:dyDescent="0.35">
      <c r="S126" s="88"/>
      <c r="T126" s="88"/>
      <c r="U126" s="102"/>
      <c r="V126" s="102"/>
      <c r="W126" s="88"/>
      <c r="X126" s="103"/>
    </row>
    <row r="127" spans="19:24" ht="29.25" customHeight="1" x14ac:dyDescent="0.35">
      <c r="S127" s="88"/>
      <c r="T127" s="88"/>
      <c r="U127" s="102"/>
      <c r="V127" s="102"/>
      <c r="W127" s="88"/>
      <c r="X127" s="103"/>
    </row>
    <row r="128" spans="19:24" ht="29.25" customHeight="1" x14ac:dyDescent="0.35">
      <c r="S128" s="88"/>
      <c r="T128" s="88"/>
      <c r="U128" s="102"/>
      <c r="V128" s="102"/>
      <c r="W128" s="88"/>
      <c r="X128" s="103"/>
    </row>
    <row r="129" spans="19:24" ht="29.25" customHeight="1" x14ac:dyDescent="0.35">
      <c r="S129" s="88"/>
      <c r="T129" s="88"/>
      <c r="U129" s="102"/>
      <c r="V129" s="102"/>
      <c r="W129" s="88"/>
      <c r="X129" s="103"/>
    </row>
    <row r="130" spans="19:24" ht="29.25" customHeight="1" x14ac:dyDescent="0.35">
      <c r="S130" s="88"/>
      <c r="T130" s="88"/>
      <c r="U130" s="102"/>
      <c r="V130" s="102"/>
      <c r="W130" s="88"/>
      <c r="X130" s="103"/>
    </row>
    <row r="131" spans="19:24" ht="29.25" customHeight="1" x14ac:dyDescent="0.35">
      <c r="S131" s="88"/>
      <c r="T131" s="88"/>
      <c r="U131" s="102"/>
      <c r="V131" s="102"/>
      <c r="W131" s="88"/>
      <c r="X131" s="103"/>
    </row>
    <row r="132" spans="19:24" ht="29.25" customHeight="1" x14ac:dyDescent="0.35">
      <c r="S132" s="88"/>
      <c r="T132" s="88"/>
      <c r="U132" s="102"/>
      <c r="V132" s="102"/>
      <c r="W132" s="88"/>
      <c r="X132" s="103"/>
    </row>
    <row r="133" spans="19:24" ht="29.25" customHeight="1" x14ac:dyDescent="0.35">
      <c r="S133" s="88"/>
      <c r="T133" s="88"/>
      <c r="U133" s="102"/>
      <c r="V133" s="102"/>
      <c r="W133" s="88"/>
      <c r="X133" s="103"/>
    </row>
    <row r="134" spans="19:24" ht="29.25" customHeight="1" x14ac:dyDescent="0.35">
      <c r="S134" s="88"/>
      <c r="T134" s="88"/>
      <c r="U134" s="102"/>
      <c r="V134" s="102"/>
      <c r="W134" s="88"/>
      <c r="X134" s="103"/>
    </row>
    <row r="135" spans="19:24" ht="29.25" customHeight="1" x14ac:dyDescent="0.35">
      <c r="S135" s="88"/>
      <c r="T135" s="88"/>
      <c r="U135" s="102"/>
      <c r="V135" s="102"/>
      <c r="W135" s="88"/>
      <c r="X135" s="103"/>
    </row>
    <row r="136" spans="19:24" ht="29.25" customHeight="1" x14ac:dyDescent="0.35">
      <c r="S136" s="88"/>
      <c r="T136" s="88"/>
      <c r="U136" s="102"/>
      <c r="V136" s="102"/>
      <c r="W136" s="88"/>
      <c r="X136" s="103"/>
    </row>
    <row r="137" spans="19:24" ht="29.25" customHeight="1" x14ac:dyDescent="0.35">
      <c r="S137" s="88"/>
      <c r="T137" s="88"/>
      <c r="U137" s="102"/>
      <c r="V137" s="102"/>
      <c r="W137" s="88"/>
      <c r="X137" s="103"/>
    </row>
    <row r="138" spans="19:24" ht="29.25" customHeight="1" x14ac:dyDescent="0.35">
      <c r="S138" s="88"/>
      <c r="T138" s="88"/>
      <c r="U138" s="102"/>
      <c r="V138" s="102"/>
      <c r="W138" s="88"/>
      <c r="X138" s="103"/>
    </row>
    <row r="139" spans="19:24" ht="29.25" customHeight="1" x14ac:dyDescent="0.35">
      <c r="S139" s="88"/>
      <c r="T139" s="88"/>
      <c r="U139" s="102"/>
      <c r="V139" s="102"/>
      <c r="W139" s="88"/>
      <c r="X139" s="103"/>
    </row>
    <row r="140" spans="19:24" ht="29.25" customHeight="1" x14ac:dyDescent="0.35">
      <c r="S140" s="88"/>
      <c r="T140" s="88"/>
      <c r="U140" s="102"/>
      <c r="V140" s="102"/>
      <c r="W140" s="88"/>
      <c r="X140" s="103"/>
    </row>
    <row r="141" spans="19:24" ht="29.25" customHeight="1" x14ac:dyDescent="0.35">
      <c r="S141" s="88"/>
      <c r="T141" s="88"/>
      <c r="U141" s="102"/>
      <c r="V141" s="102"/>
      <c r="W141" s="88"/>
      <c r="X141" s="103"/>
    </row>
    <row r="142" spans="19:24" ht="29.25" customHeight="1" x14ac:dyDescent="0.35">
      <c r="S142" s="88"/>
      <c r="T142" s="88"/>
      <c r="U142" s="102"/>
      <c r="V142" s="102"/>
      <c r="W142" s="88"/>
      <c r="X142" s="103"/>
    </row>
    <row r="143" spans="19:24" ht="29.25" customHeight="1" x14ac:dyDescent="0.35">
      <c r="S143" s="88"/>
      <c r="T143" s="88"/>
      <c r="U143" s="102"/>
      <c r="V143" s="102"/>
      <c r="W143" s="88"/>
      <c r="X143" s="103"/>
    </row>
    <row r="144" spans="19:24" ht="29.25" customHeight="1" x14ac:dyDescent="0.35">
      <c r="S144" s="88"/>
      <c r="T144" s="88"/>
      <c r="U144" s="102"/>
      <c r="V144" s="102"/>
      <c r="W144" s="88"/>
      <c r="X144" s="103"/>
    </row>
    <row r="145" spans="19:24" ht="29.25" customHeight="1" x14ac:dyDescent="0.35">
      <c r="S145" s="88"/>
      <c r="T145" s="88"/>
      <c r="U145" s="102"/>
      <c r="V145" s="102"/>
      <c r="W145" s="88"/>
      <c r="X145" s="103"/>
    </row>
    <row r="146" spans="19:24" ht="29.25" customHeight="1" x14ac:dyDescent="0.35">
      <c r="S146" s="88"/>
      <c r="T146" s="88"/>
      <c r="U146" s="102"/>
      <c r="V146" s="102"/>
      <c r="W146" s="88"/>
      <c r="X146" s="103"/>
    </row>
    <row r="147" spans="19:24" ht="29.25" customHeight="1" x14ac:dyDescent="0.35">
      <c r="S147" s="88"/>
      <c r="T147" s="88"/>
      <c r="U147" s="102"/>
      <c r="V147" s="102"/>
      <c r="W147" s="88"/>
      <c r="X147" s="103"/>
    </row>
    <row r="148" spans="19:24" ht="29.25" customHeight="1" x14ac:dyDescent="0.35">
      <c r="S148" s="88"/>
      <c r="T148" s="88"/>
      <c r="U148" s="102"/>
      <c r="V148" s="102"/>
      <c r="W148" s="88"/>
      <c r="X148" s="103"/>
    </row>
    <row r="149" spans="19:24" ht="29.25" customHeight="1" x14ac:dyDescent="0.35">
      <c r="S149" s="88"/>
      <c r="T149" s="88"/>
      <c r="U149" s="102"/>
      <c r="V149" s="102"/>
      <c r="W149" s="88"/>
      <c r="X149" s="103"/>
    </row>
    <row r="150" spans="19:24" ht="29.25" customHeight="1" x14ac:dyDescent="0.35">
      <c r="S150" s="88"/>
      <c r="T150" s="88"/>
      <c r="U150" s="102"/>
      <c r="V150" s="102"/>
      <c r="W150" s="88"/>
      <c r="X150" s="103"/>
    </row>
    <row r="151" spans="19:24" ht="29.25" customHeight="1" x14ac:dyDescent="0.35">
      <c r="S151" s="88"/>
      <c r="T151" s="88"/>
      <c r="U151" s="102"/>
      <c r="V151" s="102"/>
      <c r="W151" s="88"/>
      <c r="X151" s="103"/>
    </row>
    <row r="152" spans="19:24" ht="29.25" customHeight="1" x14ac:dyDescent="0.35">
      <c r="S152" s="88"/>
      <c r="T152" s="88"/>
      <c r="U152" s="102"/>
      <c r="V152" s="102"/>
      <c r="W152" s="88"/>
      <c r="X152" s="103"/>
    </row>
    <row r="153" spans="19:24" ht="29.25" customHeight="1" x14ac:dyDescent="0.35">
      <c r="S153" s="88"/>
      <c r="T153" s="88"/>
      <c r="U153" s="102"/>
      <c r="V153" s="102"/>
      <c r="W153" s="88"/>
      <c r="X153" s="103"/>
    </row>
    <row r="154" spans="19:24" ht="29.25" customHeight="1" x14ac:dyDescent="0.35">
      <c r="S154" s="88"/>
      <c r="T154" s="88"/>
      <c r="U154" s="102"/>
      <c r="V154" s="102"/>
      <c r="W154" s="88"/>
      <c r="X154" s="103"/>
    </row>
    <row r="155" spans="19:24" ht="29.25" customHeight="1" x14ac:dyDescent="0.35">
      <c r="S155" s="88"/>
      <c r="T155" s="88"/>
      <c r="U155" s="102"/>
      <c r="V155" s="102"/>
      <c r="W155" s="88"/>
      <c r="X155" s="103"/>
    </row>
    <row r="156" spans="19:24" ht="29.25" customHeight="1" x14ac:dyDescent="0.35">
      <c r="S156" s="88"/>
      <c r="T156" s="88"/>
      <c r="U156" s="102"/>
      <c r="V156" s="102"/>
      <c r="W156" s="88"/>
      <c r="X156" s="103"/>
    </row>
    <row r="157" spans="19:24" ht="29.25" customHeight="1" x14ac:dyDescent="0.35">
      <c r="S157" s="88"/>
      <c r="T157" s="88"/>
      <c r="U157" s="102"/>
      <c r="V157" s="102"/>
      <c r="W157" s="88"/>
      <c r="X157" s="103"/>
    </row>
    <row r="158" spans="19:24" ht="29.25" customHeight="1" x14ac:dyDescent="0.35">
      <c r="S158" s="88"/>
      <c r="T158" s="88"/>
      <c r="U158" s="102"/>
      <c r="V158" s="102"/>
      <c r="W158" s="88"/>
      <c r="X158" s="103"/>
    </row>
    <row r="159" spans="19:24" ht="29.25" customHeight="1" x14ac:dyDescent="0.35">
      <c r="S159" s="88"/>
      <c r="T159" s="88"/>
      <c r="U159" s="102"/>
      <c r="V159" s="102"/>
      <c r="W159" s="88"/>
      <c r="X159" s="103"/>
    </row>
    <row r="160" spans="19:24" ht="29.25" customHeight="1" x14ac:dyDescent="0.35">
      <c r="S160" s="88"/>
      <c r="T160" s="88"/>
      <c r="U160" s="102"/>
      <c r="V160" s="102"/>
      <c r="W160" s="88"/>
      <c r="X160" s="103"/>
    </row>
    <row r="161" spans="19:24" ht="29.25" customHeight="1" x14ac:dyDescent="0.35">
      <c r="S161" s="88"/>
      <c r="T161" s="88"/>
      <c r="U161" s="102"/>
      <c r="V161" s="102"/>
      <c r="W161" s="88"/>
      <c r="X161" s="103"/>
    </row>
    <row r="162" spans="19:24" ht="29.25" customHeight="1" x14ac:dyDescent="0.35">
      <c r="S162" s="88"/>
      <c r="T162" s="88"/>
      <c r="U162" s="102"/>
      <c r="V162" s="102"/>
      <c r="W162" s="88"/>
      <c r="X162" s="103"/>
    </row>
    <row r="163" spans="19:24" ht="29.25" customHeight="1" x14ac:dyDescent="0.35">
      <c r="S163" s="88"/>
      <c r="T163" s="88"/>
      <c r="U163" s="102"/>
      <c r="V163" s="102"/>
      <c r="W163" s="88"/>
      <c r="X163" s="103"/>
    </row>
    <row r="164" spans="19:24" ht="29.25" customHeight="1" x14ac:dyDescent="0.35">
      <c r="S164" s="88"/>
      <c r="T164" s="88"/>
      <c r="U164" s="102"/>
      <c r="V164" s="102"/>
      <c r="W164" s="88"/>
      <c r="X164" s="103"/>
    </row>
    <row r="165" spans="19:24" ht="29.25" customHeight="1" x14ac:dyDescent="0.35">
      <c r="S165" s="88"/>
      <c r="T165" s="88"/>
      <c r="U165" s="102"/>
      <c r="V165" s="102"/>
      <c r="W165" s="88"/>
      <c r="X165" s="103"/>
    </row>
    <row r="166" spans="19:24" ht="29.25" customHeight="1" x14ac:dyDescent="0.35">
      <c r="S166" s="88"/>
      <c r="T166" s="88"/>
      <c r="U166" s="102"/>
      <c r="V166" s="102"/>
      <c r="W166" s="88"/>
      <c r="X166" s="103"/>
    </row>
    <row r="167" spans="19:24" ht="29.25" customHeight="1" x14ac:dyDescent="0.35">
      <c r="S167" s="88"/>
      <c r="T167" s="88"/>
      <c r="U167" s="102"/>
      <c r="V167" s="102"/>
      <c r="W167" s="88"/>
      <c r="X167" s="103"/>
    </row>
    <row r="168" spans="19:24" ht="29.25" customHeight="1" x14ac:dyDescent="0.35">
      <c r="S168" s="88"/>
      <c r="T168" s="88"/>
      <c r="U168" s="102"/>
      <c r="V168" s="102"/>
      <c r="W168" s="88"/>
      <c r="X168" s="103"/>
    </row>
    <row r="169" spans="19:24" ht="29.25" customHeight="1" x14ac:dyDescent="0.35">
      <c r="S169" s="88"/>
      <c r="T169" s="88"/>
      <c r="U169" s="102"/>
      <c r="V169" s="102"/>
      <c r="W169" s="88"/>
      <c r="X169" s="103"/>
    </row>
    <row r="170" spans="19:24" ht="29.25" customHeight="1" x14ac:dyDescent="0.35">
      <c r="S170" s="88"/>
      <c r="T170" s="88"/>
      <c r="U170" s="102"/>
      <c r="V170" s="102"/>
      <c r="W170" s="88"/>
      <c r="X170" s="103"/>
    </row>
    <row r="171" spans="19:24" ht="29.25" customHeight="1" x14ac:dyDescent="0.35">
      <c r="S171" s="88"/>
      <c r="T171" s="88"/>
      <c r="U171" s="102"/>
      <c r="V171" s="102"/>
      <c r="W171" s="88"/>
      <c r="X171" s="103"/>
    </row>
    <row r="172" spans="19:24" ht="29.25" customHeight="1" x14ac:dyDescent="0.35">
      <c r="S172" s="88"/>
      <c r="T172" s="88"/>
      <c r="U172" s="102"/>
      <c r="V172" s="102"/>
      <c r="W172" s="88"/>
      <c r="X172" s="103"/>
    </row>
    <row r="173" spans="19:24" ht="29.25" customHeight="1" x14ac:dyDescent="0.35">
      <c r="S173" s="88"/>
      <c r="T173" s="88"/>
      <c r="U173" s="102"/>
      <c r="V173" s="102"/>
      <c r="W173" s="88"/>
      <c r="X173" s="103"/>
    </row>
    <row r="174" spans="19:24" ht="29.25" customHeight="1" x14ac:dyDescent="0.35">
      <c r="S174" s="88"/>
      <c r="T174" s="88"/>
      <c r="U174" s="102"/>
      <c r="V174" s="102"/>
      <c r="W174" s="88"/>
      <c r="X174" s="103"/>
    </row>
    <row r="175" spans="19:24" ht="29.25" customHeight="1" x14ac:dyDescent="0.35">
      <c r="S175" s="88"/>
      <c r="T175" s="88"/>
      <c r="U175" s="102"/>
      <c r="V175" s="102"/>
      <c r="W175" s="88"/>
      <c r="X175" s="103"/>
    </row>
    <row r="176" spans="19:24" ht="29.25" customHeight="1" x14ac:dyDescent="0.35">
      <c r="S176" s="88"/>
      <c r="T176" s="88"/>
      <c r="U176" s="102"/>
      <c r="V176" s="102"/>
      <c r="W176" s="88"/>
      <c r="X176" s="103"/>
    </row>
    <row r="177" spans="19:24" ht="29.25" customHeight="1" x14ac:dyDescent="0.35">
      <c r="S177" s="88"/>
      <c r="T177" s="88"/>
      <c r="U177" s="102"/>
      <c r="V177" s="102"/>
      <c r="W177" s="88"/>
      <c r="X177" s="103"/>
    </row>
    <row r="178" spans="19:24" ht="29.25" customHeight="1" x14ac:dyDescent="0.35">
      <c r="S178" s="88"/>
      <c r="T178" s="88"/>
      <c r="U178" s="102"/>
      <c r="V178" s="102"/>
      <c r="W178" s="88"/>
      <c r="X178" s="103"/>
    </row>
    <row r="179" spans="19:24" ht="29.25" customHeight="1" x14ac:dyDescent="0.35">
      <c r="S179" s="88"/>
      <c r="T179" s="88"/>
      <c r="U179" s="102"/>
      <c r="V179" s="102"/>
      <c r="W179" s="88"/>
      <c r="X179" s="103"/>
    </row>
    <row r="180" spans="19:24" ht="29.25" customHeight="1" x14ac:dyDescent="0.35">
      <c r="S180" s="88"/>
      <c r="T180" s="88"/>
      <c r="U180" s="102"/>
      <c r="V180" s="102"/>
      <c r="W180" s="88"/>
      <c r="X180" s="103"/>
    </row>
    <row r="181" spans="19:24" ht="29.25" customHeight="1" x14ac:dyDescent="0.35">
      <c r="S181" s="88"/>
      <c r="T181" s="88"/>
      <c r="U181" s="102"/>
      <c r="V181" s="102"/>
      <c r="W181" s="88"/>
      <c r="X181" s="103"/>
    </row>
    <row r="182" spans="19:24" ht="29.25" customHeight="1" x14ac:dyDescent="0.35">
      <c r="S182" s="88"/>
      <c r="T182" s="88"/>
      <c r="U182" s="102"/>
      <c r="V182" s="102"/>
      <c r="W182" s="88"/>
      <c r="X182" s="103"/>
    </row>
    <row r="183" spans="19:24" ht="29.25" customHeight="1" x14ac:dyDescent="0.35">
      <c r="S183" s="88"/>
      <c r="T183" s="88"/>
      <c r="U183" s="102"/>
      <c r="V183" s="102"/>
      <c r="W183" s="88"/>
      <c r="X183" s="103"/>
    </row>
    <row r="184" spans="19:24" ht="29.25" customHeight="1" x14ac:dyDescent="0.35">
      <c r="S184" s="88"/>
      <c r="T184" s="88"/>
      <c r="U184" s="102"/>
      <c r="V184" s="102"/>
      <c r="W184" s="88"/>
      <c r="X184" s="103"/>
    </row>
    <row r="185" spans="19:24" ht="29.25" customHeight="1" x14ac:dyDescent="0.35">
      <c r="S185" s="88"/>
      <c r="T185" s="88"/>
      <c r="U185" s="102"/>
      <c r="V185" s="102"/>
      <c r="W185" s="88"/>
      <c r="X185" s="103"/>
    </row>
    <row r="186" spans="19:24" ht="29.25" customHeight="1" x14ac:dyDescent="0.35">
      <c r="S186" s="88"/>
      <c r="T186" s="88"/>
      <c r="U186" s="102"/>
      <c r="V186" s="102"/>
      <c r="W186" s="88"/>
      <c r="X186" s="103"/>
    </row>
    <row r="187" spans="19:24" ht="29.25" customHeight="1" x14ac:dyDescent="0.35">
      <c r="S187" s="88"/>
      <c r="T187" s="88"/>
      <c r="U187" s="102"/>
      <c r="V187" s="102"/>
      <c r="W187" s="88"/>
      <c r="X187" s="103"/>
    </row>
    <row r="188" spans="19:24" ht="29.25" customHeight="1" x14ac:dyDescent="0.35">
      <c r="S188" s="88"/>
      <c r="T188" s="88"/>
      <c r="U188" s="102"/>
      <c r="V188" s="102"/>
      <c r="W188" s="88"/>
      <c r="X188" s="103"/>
    </row>
    <row r="189" spans="19:24" ht="29.25" customHeight="1" x14ac:dyDescent="0.35">
      <c r="S189" s="88"/>
      <c r="T189" s="88"/>
      <c r="U189" s="102"/>
      <c r="V189" s="102"/>
      <c r="W189" s="88"/>
      <c r="X189" s="103"/>
    </row>
    <row r="190" spans="19:24" ht="29.25" customHeight="1" x14ac:dyDescent="0.35">
      <c r="S190" s="88"/>
      <c r="T190" s="88"/>
      <c r="U190" s="102"/>
      <c r="V190" s="102"/>
      <c r="W190" s="88"/>
      <c r="X190" s="103"/>
    </row>
    <row r="191" spans="19:24" ht="29.25" customHeight="1" x14ac:dyDescent="0.35">
      <c r="S191" s="88"/>
      <c r="T191" s="88"/>
      <c r="U191" s="102"/>
      <c r="V191" s="102"/>
      <c r="W191" s="88"/>
      <c r="X191" s="103"/>
    </row>
    <row r="192" spans="19:24" ht="29.25" customHeight="1" x14ac:dyDescent="0.35">
      <c r="S192" s="88"/>
      <c r="T192" s="88"/>
      <c r="U192" s="102"/>
      <c r="V192" s="102"/>
      <c r="W192" s="88"/>
      <c r="X192" s="103"/>
    </row>
    <row r="193" spans="19:24" ht="29.25" customHeight="1" x14ac:dyDescent="0.35">
      <c r="S193" s="88"/>
      <c r="T193" s="88"/>
      <c r="U193" s="102"/>
      <c r="V193" s="102"/>
      <c r="W193" s="88"/>
      <c r="X193" s="103"/>
    </row>
    <row r="194" spans="19:24" ht="29.25" customHeight="1" x14ac:dyDescent="0.35">
      <c r="S194" s="88"/>
      <c r="T194" s="88"/>
      <c r="U194" s="102"/>
      <c r="V194" s="102"/>
      <c r="W194" s="88"/>
      <c r="X194" s="103"/>
    </row>
    <row r="195" spans="19:24" ht="29.25" customHeight="1" x14ac:dyDescent="0.35">
      <c r="S195" s="88"/>
      <c r="T195" s="88"/>
      <c r="U195" s="102"/>
      <c r="V195" s="102"/>
      <c r="W195" s="88"/>
      <c r="X195" s="103"/>
    </row>
    <row r="196" spans="19:24" ht="29.25" customHeight="1" x14ac:dyDescent="0.35">
      <c r="S196" s="88"/>
      <c r="T196" s="88"/>
      <c r="U196" s="102"/>
      <c r="V196" s="102"/>
      <c r="W196" s="88"/>
      <c r="X196" s="103"/>
    </row>
    <row r="197" spans="19:24" ht="29.25" customHeight="1" x14ac:dyDescent="0.35">
      <c r="S197" s="88"/>
      <c r="T197" s="88"/>
      <c r="U197" s="102"/>
      <c r="V197" s="102"/>
      <c r="W197" s="88"/>
      <c r="X197" s="103"/>
    </row>
    <row r="198" spans="19:24" ht="29.25" customHeight="1" x14ac:dyDescent="0.35">
      <c r="S198" s="88"/>
      <c r="T198" s="88"/>
      <c r="U198" s="102"/>
      <c r="V198" s="102"/>
      <c r="W198" s="88"/>
      <c r="X198" s="103"/>
    </row>
    <row r="199" spans="19:24" ht="29.25" customHeight="1" x14ac:dyDescent="0.35">
      <c r="S199" s="88"/>
      <c r="T199" s="88"/>
      <c r="U199" s="102"/>
      <c r="V199" s="102"/>
      <c r="W199" s="88"/>
      <c r="X199" s="103"/>
    </row>
    <row r="200" spans="19:24" ht="29.25" customHeight="1" x14ac:dyDescent="0.35">
      <c r="S200" s="88"/>
      <c r="T200" s="88"/>
      <c r="U200" s="102"/>
      <c r="V200" s="102"/>
      <c r="W200" s="88"/>
      <c r="X200" s="103"/>
    </row>
    <row r="201" spans="19:24" ht="29.25" customHeight="1" x14ac:dyDescent="0.35">
      <c r="S201" s="88"/>
      <c r="T201" s="88"/>
      <c r="U201" s="102"/>
      <c r="V201" s="102"/>
      <c r="W201" s="88"/>
      <c r="X201" s="103"/>
    </row>
    <row r="202" spans="19:24" ht="29.25" customHeight="1" x14ac:dyDescent="0.35">
      <c r="S202" s="88"/>
      <c r="T202" s="88"/>
      <c r="U202" s="102"/>
      <c r="V202" s="102"/>
      <c r="W202" s="88"/>
      <c r="X202" s="103"/>
    </row>
    <row r="203" spans="19:24" ht="29.25" customHeight="1" x14ac:dyDescent="0.35">
      <c r="S203" s="88"/>
      <c r="T203" s="88"/>
      <c r="U203" s="102"/>
      <c r="V203" s="102"/>
      <c r="W203" s="88"/>
      <c r="X203" s="103"/>
    </row>
    <row r="204" spans="19:24" ht="29.25" customHeight="1" x14ac:dyDescent="0.35">
      <c r="S204" s="88"/>
      <c r="T204" s="88"/>
      <c r="U204" s="102"/>
      <c r="V204" s="102"/>
      <c r="W204" s="88"/>
      <c r="X204" s="103"/>
    </row>
    <row r="205" spans="19:24" ht="29.25" customHeight="1" x14ac:dyDescent="0.35">
      <c r="S205" s="88"/>
      <c r="T205" s="88"/>
      <c r="U205" s="102"/>
      <c r="V205" s="102"/>
      <c r="W205" s="88"/>
      <c r="X205" s="103"/>
    </row>
    <row r="206" spans="19:24" ht="29.25" customHeight="1" x14ac:dyDescent="0.35">
      <c r="S206" s="88"/>
      <c r="T206" s="88"/>
      <c r="U206" s="102"/>
      <c r="V206" s="102"/>
      <c r="W206" s="88"/>
      <c r="X206" s="103"/>
    </row>
    <row r="207" spans="19:24" ht="29.25" customHeight="1" x14ac:dyDescent="0.35">
      <c r="S207" s="88"/>
      <c r="T207" s="88"/>
      <c r="U207" s="102"/>
      <c r="V207" s="102"/>
      <c r="W207" s="88"/>
      <c r="X207" s="103"/>
    </row>
    <row r="208" spans="19:24" ht="29.25" customHeight="1" x14ac:dyDescent="0.35">
      <c r="S208" s="88"/>
      <c r="T208" s="88"/>
      <c r="U208" s="102"/>
      <c r="V208" s="102"/>
      <c r="W208" s="88"/>
      <c r="X208" s="103"/>
    </row>
    <row r="209" spans="19:24" ht="29.25" customHeight="1" x14ac:dyDescent="0.35">
      <c r="S209" s="88"/>
      <c r="T209" s="88"/>
      <c r="U209" s="102"/>
      <c r="V209" s="102"/>
      <c r="W209" s="88"/>
      <c r="X209" s="103"/>
    </row>
    <row r="210" spans="19:24" ht="29.25" customHeight="1" x14ac:dyDescent="0.35">
      <c r="S210" s="88"/>
      <c r="T210" s="88"/>
      <c r="U210" s="102"/>
      <c r="V210" s="102"/>
      <c r="W210" s="88"/>
      <c r="X210" s="103"/>
    </row>
    <row r="211" spans="19:24" ht="29.25" customHeight="1" x14ac:dyDescent="0.35">
      <c r="S211" s="88"/>
      <c r="T211" s="88"/>
      <c r="U211" s="102"/>
      <c r="V211" s="102"/>
      <c r="W211" s="88"/>
      <c r="X211" s="103"/>
    </row>
    <row r="212" spans="19:24" ht="29.25" customHeight="1" x14ac:dyDescent="0.35">
      <c r="S212" s="88"/>
      <c r="T212" s="88"/>
      <c r="U212" s="102"/>
      <c r="V212" s="102"/>
      <c r="W212" s="88"/>
      <c r="X212" s="103"/>
    </row>
    <row r="213" spans="19:24" ht="29.25" customHeight="1" x14ac:dyDescent="0.35">
      <c r="S213" s="88"/>
      <c r="T213" s="88"/>
      <c r="U213" s="102"/>
      <c r="V213" s="102"/>
      <c r="W213" s="88"/>
      <c r="X213" s="103"/>
    </row>
    <row r="214" spans="19:24" ht="29.25" customHeight="1" x14ac:dyDescent="0.35">
      <c r="S214" s="88"/>
      <c r="T214" s="88"/>
      <c r="U214" s="102"/>
      <c r="V214" s="102"/>
      <c r="W214" s="88"/>
      <c r="X214" s="103"/>
    </row>
    <row r="215" spans="19:24" ht="29.25" customHeight="1" x14ac:dyDescent="0.35">
      <c r="S215" s="88"/>
      <c r="T215" s="88"/>
      <c r="U215" s="102"/>
      <c r="V215" s="102"/>
      <c r="W215" s="88"/>
      <c r="X215" s="103"/>
    </row>
    <row r="216" spans="19:24" ht="29.25" customHeight="1" x14ac:dyDescent="0.35">
      <c r="S216" s="88"/>
      <c r="T216" s="88"/>
      <c r="U216" s="102"/>
      <c r="V216" s="102"/>
      <c r="W216" s="88"/>
      <c r="X216" s="103"/>
    </row>
    <row r="217" spans="19:24" ht="29.25" customHeight="1" x14ac:dyDescent="0.35">
      <c r="S217" s="88"/>
      <c r="T217" s="88"/>
      <c r="U217" s="102"/>
      <c r="V217" s="102"/>
      <c r="W217" s="88"/>
      <c r="X217" s="103"/>
    </row>
    <row r="218" spans="19:24" ht="29.25" customHeight="1" x14ac:dyDescent="0.35">
      <c r="S218" s="88"/>
      <c r="T218" s="88"/>
      <c r="U218" s="102"/>
      <c r="V218" s="102"/>
      <c r="W218" s="88"/>
      <c r="X218" s="103"/>
    </row>
    <row r="219" spans="19:24" ht="29.25" customHeight="1" x14ac:dyDescent="0.35">
      <c r="S219" s="88"/>
      <c r="T219" s="88"/>
      <c r="U219" s="102"/>
      <c r="V219" s="102"/>
      <c r="W219" s="88"/>
      <c r="X219" s="103"/>
    </row>
    <row r="220" spans="19:24" ht="29.25" customHeight="1" x14ac:dyDescent="0.35">
      <c r="S220" s="88"/>
      <c r="T220" s="88"/>
      <c r="U220" s="102"/>
      <c r="V220" s="102"/>
      <c r="W220" s="88"/>
      <c r="X220" s="103"/>
    </row>
    <row r="221" spans="19:24" ht="29.25" customHeight="1" x14ac:dyDescent="0.35">
      <c r="S221" s="88"/>
      <c r="T221" s="88"/>
      <c r="U221" s="102"/>
      <c r="V221" s="102"/>
      <c r="W221" s="88"/>
      <c r="X221" s="103"/>
    </row>
    <row r="222" spans="19:24" ht="29.25" customHeight="1" x14ac:dyDescent="0.35">
      <c r="S222" s="88"/>
      <c r="T222" s="88"/>
      <c r="U222" s="102"/>
      <c r="V222" s="102"/>
      <c r="W222" s="88"/>
      <c r="X222" s="103"/>
    </row>
    <row r="223" spans="19:24" ht="29.25" customHeight="1" x14ac:dyDescent="0.35">
      <c r="S223" s="88"/>
      <c r="T223" s="88"/>
      <c r="U223" s="102"/>
      <c r="V223" s="102"/>
      <c r="W223" s="88"/>
      <c r="X223" s="103"/>
    </row>
    <row r="224" spans="19:24" ht="29.25" customHeight="1" x14ac:dyDescent="0.35">
      <c r="S224" s="88"/>
      <c r="T224" s="88"/>
      <c r="U224" s="102"/>
      <c r="V224" s="102"/>
      <c r="W224" s="88"/>
      <c r="X224" s="103"/>
    </row>
    <row r="225" spans="19:24" ht="29.25" customHeight="1" x14ac:dyDescent="0.35">
      <c r="S225" s="88"/>
      <c r="T225" s="88"/>
      <c r="U225" s="102"/>
      <c r="V225" s="102"/>
      <c r="W225" s="88"/>
      <c r="X225" s="103"/>
    </row>
    <row r="226" spans="19:24" ht="29.25" customHeight="1" x14ac:dyDescent="0.35">
      <c r="S226" s="88"/>
      <c r="T226" s="88"/>
      <c r="U226" s="102"/>
      <c r="V226" s="102"/>
      <c r="W226" s="88"/>
      <c r="X226" s="103"/>
    </row>
    <row r="227" spans="19:24" ht="29.25" customHeight="1" x14ac:dyDescent="0.35">
      <c r="S227" s="88"/>
      <c r="T227" s="88"/>
      <c r="U227" s="102"/>
      <c r="V227" s="102"/>
      <c r="W227" s="88"/>
      <c r="X227" s="103"/>
    </row>
    <row r="228" spans="19:24" ht="29.25" customHeight="1" x14ac:dyDescent="0.35">
      <c r="S228" s="88"/>
      <c r="T228" s="88"/>
      <c r="U228" s="102"/>
      <c r="V228" s="102"/>
      <c r="W228" s="88"/>
      <c r="X228" s="103"/>
    </row>
    <row r="229" spans="19:24" ht="29.25" customHeight="1" x14ac:dyDescent="0.35">
      <c r="S229" s="88"/>
      <c r="T229" s="88"/>
      <c r="U229" s="102"/>
      <c r="V229" s="102"/>
      <c r="W229" s="88"/>
      <c r="X229" s="103"/>
    </row>
    <row r="230" spans="19:24" ht="29.25" customHeight="1" x14ac:dyDescent="0.35">
      <c r="S230" s="88"/>
      <c r="T230" s="88"/>
      <c r="U230" s="102"/>
      <c r="V230" s="102"/>
      <c r="W230" s="88"/>
      <c r="X230" s="103"/>
    </row>
    <row r="231" spans="19:24" ht="29.25" customHeight="1" x14ac:dyDescent="0.35">
      <c r="S231" s="88"/>
      <c r="T231" s="88"/>
      <c r="U231" s="102"/>
      <c r="V231" s="102"/>
      <c r="W231" s="88"/>
      <c r="X231" s="103"/>
    </row>
    <row r="232" spans="19:24" ht="29.25" customHeight="1" x14ac:dyDescent="0.35">
      <c r="S232" s="88"/>
      <c r="T232" s="88"/>
      <c r="U232" s="102"/>
      <c r="V232" s="102"/>
      <c r="W232" s="88"/>
      <c r="X232" s="103"/>
    </row>
    <row r="233" spans="19:24" ht="29.25" customHeight="1" x14ac:dyDescent="0.35">
      <c r="S233" s="88"/>
      <c r="T233" s="88"/>
      <c r="U233" s="102"/>
      <c r="V233" s="102"/>
      <c r="W233" s="88"/>
      <c r="X233" s="103"/>
    </row>
    <row r="234" spans="19:24" ht="29.25" customHeight="1" x14ac:dyDescent="0.35">
      <c r="S234" s="88"/>
      <c r="T234" s="88"/>
      <c r="U234" s="102"/>
      <c r="V234" s="102"/>
      <c r="W234" s="88"/>
      <c r="X234" s="103"/>
    </row>
    <row r="235" spans="19:24" ht="29.25" customHeight="1" x14ac:dyDescent="0.35">
      <c r="S235" s="88"/>
      <c r="T235" s="88"/>
      <c r="U235" s="102"/>
      <c r="V235" s="102"/>
      <c r="W235" s="88"/>
      <c r="X235" s="103"/>
    </row>
    <row r="236" spans="19:24" ht="29.25" customHeight="1" x14ac:dyDescent="0.35">
      <c r="S236" s="88"/>
      <c r="T236" s="88"/>
      <c r="U236" s="102"/>
      <c r="V236" s="102"/>
      <c r="W236" s="88"/>
      <c r="X236" s="103"/>
    </row>
    <row r="237" spans="19:24" ht="29.25" customHeight="1" x14ac:dyDescent="0.35">
      <c r="S237" s="88"/>
      <c r="T237" s="88"/>
      <c r="U237" s="102"/>
      <c r="V237" s="102"/>
      <c r="W237" s="88"/>
      <c r="X237" s="103"/>
    </row>
    <row r="238" spans="19:24" ht="29.25" customHeight="1" x14ac:dyDescent="0.35">
      <c r="S238" s="88"/>
      <c r="T238" s="88"/>
      <c r="U238" s="102"/>
      <c r="V238" s="102"/>
      <c r="W238" s="88"/>
      <c r="X238" s="103"/>
    </row>
    <row r="239" spans="19:24" ht="29.25" customHeight="1" x14ac:dyDescent="0.35">
      <c r="S239" s="88"/>
      <c r="T239" s="88"/>
      <c r="U239" s="102"/>
      <c r="V239" s="102"/>
      <c r="W239" s="88"/>
      <c r="X239" s="103"/>
    </row>
    <row r="240" spans="19:24" ht="29.25" customHeight="1" x14ac:dyDescent="0.35">
      <c r="S240" s="88"/>
      <c r="T240" s="88"/>
      <c r="U240" s="102"/>
      <c r="V240" s="102"/>
      <c r="W240" s="88"/>
      <c r="X240" s="103"/>
    </row>
    <row r="241" spans="19:24" ht="29.25" customHeight="1" x14ac:dyDescent="0.35">
      <c r="S241" s="88"/>
      <c r="T241" s="88"/>
      <c r="U241" s="102"/>
      <c r="V241" s="102"/>
      <c r="W241" s="88"/>
      <c r="X241" s="103"/>
    </row>
    <row r="242" spans="19:24" ht="29.25" customHeight="1" x14ac:dyDescent="0.35">
      <c r="S242" s="88"/>
      <c r="T242" s="88"/>
      <c r="U242" s="102"/>
      <c r="V242" s="102"/>
      <c r="W242" s="88"/>
      <c r="X242" s="103"/>
    </row>
    <row r="243" spans="19:24" ht="29.25" customHeight="1" x14ac:dyDescent="0.35">
      <c r="S243" s="88"/>
      <c r="T243" s="88"/>
      <c r="U243" s="102"/>
      <c r="V243" s="102"/>
      <c r="W243" s="88"/>
      <c r="X243" s="103"/>
    </row>
    <row r="244" spans="19:24" ht="29.25" customHeight="1" x14ac:dyDescent="0.35">
      <c r="S244" s="88"/>
      <c r="T244" s="88"/>
      <c r="U244" s="102"/>
      <c r="V244" s="102"/>
      <c r="W244" s="88"/>
      <c r="X244" s="103"/>
    </row>
    <row r="245" spans="19:24" ht="29.25" customHeight="1" x14ac:dyDescent="0.35">
      <c r="S245" s="88"/>
      <c r="T245" s="88"/>
      <c r="U245" s="102"/>
      <c r="V245" s="102"/>
      <c r="W245" s="88"/>
      <c r="X245" s="103"/>
    </row>
    <row r="246" spans="19:24" ht="29.25" customHeight="1" x14ac:dyDescent="0.35">
      <c r="S246" s="88"/>
      <c r="T246" s="88"/>
      <c r="U246" s="102"/>
      <c r="V246" s="102"/>
      <c r="W246" s="88"/>
      <c r="X246" s="103"/>
    </row>
    <row r="247" spans="19:24" ht="29.25" customHeight="1" x14ac:dyDescent="0.35">
      <c r="S247" s="88"/>
      <c r="T247" s="88"/>
      <c r="U247" s="102"/>
      <c r="V247" s="102"/>
      <c r="W247" s="88"/>
      <c r="X247" s="103"/>
    </row>
    <row r="248" spans="19:24" ht="29.25" customHeight="1" x14ac:dyDescent="0.35">
      <c r="S248" s="88"/>
      <c r="T248" s="88"/>
      <c r="U248" s="102"/>
      <c r="V248" s="102"/>
      <c r="W248" s="88"/>
      <c r="X248" s="103"/>
    </row>
    <row r="249" spans="19:24" ht="29.25" customHeight="1" x14ac:dyDescent="0.35">
      <c r="S249" s="88"/>
      <c r="T249" s="88"/>
      <c r="U249" s="102"/>
      <c r="V249" s="102"/>
      <c r="W249" s="88"/>
      <c r="X249" s="103"/>
    </row>
    <row r="250" spans="19:24" ht="29.25" customHeight="1" x14ac:dyDescent="0.35">
      <c r="S250" s="88"/>
      <c r="T250" s="88"/>
      <c r="U250" s="102"/>
      <c r="V250" s="102"/>
      <c r="W250" s="88"/>
      <c r="X250" s="103"/>
    </row>
    <row r="251" spans="19:24" ht="29.25" customHeight="1" x14ac:dyDescent="0.35">
      <c r="S251" s="88"/>
      <c r="T251" s="88"/>
      <c r="U251" s="102"/>
      <c r="V251" s="102"/>
      <c r="W251" s="88"/>
      <c r="X251" s="103"/>
    </row>
    <row r="252" spans="19:24" ht="29.25" customHeight="1" x14ac:dyDescent="0.35">
      <c r="S252" s="88"/>
      <c r="T252" s="88"/>
      <c r="U252" s="102"/>
      <c r="V252" s="102"/>
      <c r="W252" s="88"/>
      <c r="X252" s="103"/>
    </row>
    <row r="253" spans="19:24" ht="29.25" customHeight="1" x14ac:dyDescent="0.35">
      <c r="S253" s="88"/>
      <c r="T253" s="88"/>
      <c r="U253" s="102"/>
      <c r="V253" s="102"/>
      <c r="W253" s="88"/>
      <c r="X253" s="103"/>
    </row>
    <row r="254" spans="19:24" ht="29.25" customHeight="1" x14ac:dyDescent="0.35">
      <c r="S254" s="88"/>
      <c r="T254" s="88"/>
      <c r="U254" s="102"/>
      <c r="V254" s="102"/>
      <c r="W254" s="88"/>
      <c r="X254" s="103"/>
    </row>
    <row r="255" spans="19:24" ht="29.25" customHeight="1" x14ac:dyDescent="0.35">
      <c r="S255" s="88"/>
      <c r="T255" s="88"/>
      <c r="U255" s="102"/>
      <c r="V255" s="102"/>
      <c r="W255" s="88"/>
      <c r="X255" s="103"/>
    </row>
    <row r="256" spans="19:24" ht="29.25" customHeight="1" x14ac:dyDescent="0.35">
      <c r="S256" s="88"/>
      <c r="T256" s="88"/>
      <c r="U256" s="102"/>
      <c r="V256" s="102"/>
      <c r="W256" s="88"/>
      <c r="X256" s="103"/>
    </row>
    <row r="257" spans="19:24" ht="29.25" customHeight="1" x14ac:dyDescent="0.35">
      <c r="S257" s="88"/>
      <c r="T257" s="88"/>
      <c r="U257" s="102"/>
      <c r="V257" s="102"/>
      <c r="W257" s="88"/>
      <c r="X257" s="103"/>
    </row>
    <row r="258" spans="19:24" ht="29.25" customHeight="1" x14ac:dyDescent="0.35">
      <c r="S258" s="88"/>
      <c r="T258" s="88"/>
      <c r="U258" s="102"/>
      <c r="V258" s="102"/>
      <c r="W258" s="88"/>
      <c r="X258" s="103"/>
    </row>
    <row r="259" spans="19:24" ht="29.25" customHeight="1" x14ac:dyDescent="0.35">
      <c r="S259" s="88"/>
      <c r="T259" s="88"/>
      <c r="U259" s="102"/>
      <c r="V259" s="102"/>
      <c r="W259" s="88"/>
      <c r="X259" s="103"/>
    </row>
    <row r="260" spans="19:24" ht="29.25" customHeight="1" x14ac:dyDescent="0.35">
      <c r="S260" s="88"/>
      <c r="T260" s="88"/>
      <c r="U260" s="102"/>
      <c r="V260" s="102"/>
      <c r="W260" s="88"/>
      <c r="X260" s="103"/>
    </row>
    <row r="261" spans="19:24" ht="29.25" customHeight="1" x14ac:dyDescent="0.35">
      <c r="S261" s="88"/>
      <c r="T261" s="88"/>
      <c r="U261" s="102"/>
      <c r="V261" s="102"/>
      <c r="W261" s="88"/>
      <c r="X261" s="103"/>
    </row>
    <row r="262" spans="19:24" ht="29.25" customHeight="1" x14ac:dyDescent="0.35">
      <c r="S262" s="88"/>
      <c r="T262" s="88"/>
      <c r="U262" s="102"/>
      <c r="V262" s="102"/>
      <c r="W262" s="88"/>
      <c r="X262" s="103"/>
    </row>
    <row r="263" spans="19:24" ht="29.25" customHeight="1" x14ac:dyDescent="0.35">
      <c r="S263" s="88"/>
      <c r="T263" s="88"/>
      <c r="U263" s="102"/>
      <c r="V263" s="102"/>
      <c r="W263" s="88"/>
      <c r="X263" s="103"/>
    </row>
    <row r="264" spans="19:24" ht="29.25" customHeight="1" x14ac:dyDescent="0.35">
      <c r="S264" s="88"/>
      <c r="T264" s="88"/>
      <c r="U264" s="102"/>
      <c r="V264" s="102"/>
      <c r="W264" s="88"/>
      <c r="X264" s="103"/>
    </row>
    <row r="265" spans="19:24" ht="29.25" customHeight="1" x14ac:dyDescent="0.35">
      <c r="S265" s="88"/>
      <c r="T265" s="88"/>
      <c r="U265" s="102"/>
      <c r="V265" s="102"/>
      <c r="W265" s="88"/>
      <c r="X265" s="103"/>
    </row>
    <row r="266" spans="19:24" ht="29.25" customHeight="1" x14ac:dyDescent="0.35">
      <c r="S266" s="88"/>
      <c r="T266" s="88"/>
      <c r="U266" s="102"/>
      <c r="V266" s="102"/>
      <c r="W266" s="88"/>
      <c r="X266" s="103"/>
    </row>
    <row r="267" spans="19:24" ht="29.25" customHeight="1" x14ac:dyDescent="0.35">
      <c r="S267" s="88"/>
      <c r="T267" s="88"/>
      <c r="U267" s="102"/>
      <c r="V267" s="102"/>
      <c r="W267" s="88"/>
      <c r="X267" s="103"/>
    </row>
    <row r="268" spans="19:24" ht="29.25" customHeight="1" x14ac:dyDescent="0.35">
      <c r="S268" s="88"/>
      <c r="T268" s="88"/>
      <c r="U268" s="102"/>
      <c r="V268" s="102"/>
      <c r="W268" s="88"/>
      <c r="X268" s="103"/>
    </row>
    <row r="269" spans="19:24" ht="29.25" customHeight="1" x14ac:dyDescent="0.35">
      <c r="S269" s="88"/>
      <c r="T269" s="88"/>
      <c r="U269" s="102"/>
      <c r="V269" s="102"/>
      <c r="W269" s="88"/>
      <c r="X269" s="103"/>
    </row>
    <row r="270" spans="19:24" ht="29.25" customHeight="1" x14ac:dyDescent="0.35">
      <c r="S270" s="88"/>
      <c r="T270" s="88"/>
      <c r="U270" s="102"/>
      <c r="V270" s="102"/>
      <c r="W270" s="88"/>
      <c r="X270" s="103"/>
    </row>
    <row r="271" spans="19:24" ht="29.25" customHeight="1" x14ac:dyDescent="0.35">
      <c r="S271" s="88"/>
      <c r="T271" s="88"/>
      <c r="U271" s="102"/>
      <c r="V271" s="102"/>
      <c r="W271" s="88"/>
      <c r="X271" s="103"/>
    </row>
    <row r="272" spans="19:24" ht="29.25" customHeight="1" x14ac:dyDescent="0.35">
      <c r="S272" s="88"/>
      <c r="T272" s="88"/>
      <c r="U272" s="102"/>
      <c r="V272" s="102"/>
      <c r="W272" s="88"/>
      <c r="X272" s="103"/>
    </row>
    <row r="273" spans="19:24" ht="29.25" customHeight="1" x14ac:dyDescent="0.35">
      <c r="S273" s="88"/>
      <c r="T273" s="88"/>
      <c r="U273" s="102"/>
      <c r="V273" s="102"/>
      <c r="W273" s="88"/>
      <c r="X273" s="103"/>
    </row>
    <row r="274" spans="19:24" ht="29.25" customHeight="1" x14ac:dyDescent="0.35">
      <c r="S274" s="88"/>
      <c r="T274" s="88"/>
      <c r="U274" s="102"/>
      <c r="V274" s="102"/>
      <c r="W274" s="88"/>
      <c r="X274" s="103"/>
    </row>
    <row r="275" spans="19:24" ht="29.25" customHeight="1" x14ac:dyDescent="0.35">
      <c r="S275" s="88"/>
      <c r="T275" s="88"/>
      <c r="U275" s="102"/>
      <c r="V275" s="102"/>
      <c r="W275" s="88"/>
      <c r="X275" s="103"/>
    </row>
    <row r="276" spans="19:24" ht="29.25" customHeight="1" x14ac:dyDescent="0.35">
      <c r="S276" s="88"/>
      <c r="T276" s="88"/>
      <c r="U276" s="102"/>
      <c r="V276" s="102"/>
      <c r="W276" s="88"/>
      <c r="X276" s="103"/>
    </row>
    <row r="277" spans="19:24" ht="29.25" customHeight="1" x14ac:dyDescent="0.35">
      <c r="S277" s="88"/>
      <c r="T277" s="88"/>
      <c r="U277" s="102"/>
      <c r="V277" s="102"/>
      <c r="W277" s="88"/>
      <c r="X277" s="103"/>
    </row>
    <row r="278" spans="19:24" ht="29.25" customHeight="1" x14ac:dyDescent="0.35">
      <c r="S278" s="88"/>
      <c r="T278" s="88"/>
      <c r="U278" s="102"/>
      <c r="V278" s="102"/>
      <c r="W278" s="88"/>
      <c r="X278" s="103"/>
    </row>
    <row r="279" spans="19:24" ht="29.25" customHeight="1" x14ac:dyDescent="0.35">
      <c r="S279" s="88"/>
      <c r="T279" s="88"/>
      <c r="U279" s="102"/>
      <c r="V279" s="102"/>
      <c r="W279" s="88"/>
      <c r="X279" s="103"/>
    </row>
    <row r="280" spans="19:24" ht="29.25" customHeight="1" x14ac:dyDescent="0.35">
      <c r="S280" s="88"/>
      <c r="T280" s="88"/>
      <c r="U280" s="102"/>
      <c r="V280" s="102"/>
      <c r="W280" s="88"/>
      <c r="X280" s="103"/>
    </row>
    <row r="281" spans="19:24" ht="29.25" customHeight="1" x14ac:dyDescent="0.35">
      <c r="S281" s="88"/>
      <c r="T281" s="88"/>
      <c r="U281" s="102"/>
      <c r="V281" s="102"/>
      <c r="W281" s="88"/>
      <c r="X281" s="103"/>
    </row>
    <row r="282" spans="19:24" ht="29.25" customHeight="1" x14ac:dyDescent="0.35">
      <c r="S282" s="88"/>
      <c r="T282" s="88"/>
      <c r="U282" s="102"/>
      <c r="V282" s="102"/>
      <c r="W282" s="88"/>
      <c r="X282" s="103"/>
    </row>
    <row r="283" spans="19:24" ht="29.25" customHeight="1" x14ac:dyDescent="0.35">
      <c r="S283" s="88"/>
      <c r="T283" s="88"/>
      <c r="U283" s="102"/>
      <c r="V283" s="102"/>
      <c r="W283" s="88"/>
      <c r="X283" s="103"/>
    </row>
    <row r="284" spans="19:24" ht="29.25" customHeight="1" x14ac:dyDescent="0.35">
      <c r="S284" s="88"/>
      <c r="T284" s="88"/>
      <c r="U284" s="102"/>
      <c r="V284" s="102"/>
      <c r="W284" s="88"/>
      <c r="X284" s="103"/>
    </row>
    <row r="285" spans="19:24" ht="29.25" customHeight="1" x14ac:dyDescent="0.35">
      <c r="S285" s="88"/>
      <c r="T285" s="88"/>
      <c r="U285" s="102"/>
      <c r="V285" s="102"/>
      <c r="W285" s="88"/>
      <c r="X285" s="103"/>
    </row>
    <row r="286" spans="19:24" ht="29.25" customHeight="1" x14ac:dyDescent="0.35">
      <c r="S286" s="88"/>
      <c r="T286" s="88"/>
      <c r="U286" s="102"/>
      <c r="V286" s="102"/>
      <c r="W286" s="88"/>
      <c r="X286" s="103"/>
    </row>
    <row r="287" spans="19:24" ht="29.25" customHeight="1" x14ac:dyDescent="0.35">
      <c r="S287" s="88"/>
      <c r="T287" s="88"/>
      <c r="U287" s="102"/>
      <c r="V287" s="102"/>
      <c r="W287" s="88"/>
      <c r="X287" s="103"/>
    </row>
    <row r="288" spans="19:24" ht="29.25" customHeight="1" x14ac:dyDescent="0.35">
      <c r="S288" s="88"/>
      <c r="T288" s="88"/>
      <c r="U288" s="102"/>
      <c r="V288" s="102"/>
      <c r="W288" s="88"/>
      <c r="X288" s="103"/>
    </row>
    <row r="289" spans="19:24" ht="29.25" customHeight="1" x14ac:dyDescent="0.35">
      <c r="S289" s="88"/>
      <c r="T289" s="88"/>
      <c r="U289" s="102"/>
      <c r="V289" s="102"/>
      <c r="W289" s="88"/>
      <c r="X289" s="103"/>
    </row>
    <row r="290" spans="19:24" ht="29.25" customHeight="1" x14ac:dyDescent="0.35">
      <c r="S290" s="88"/>
      <c r="T290" s="88"/>
      <c r="U290" s="102"/>
      <c r="V290" s="102"/>
      <c r="W290" s="88"/>
      <c r="X290" s="103"/>
    </row>
    <row r="291" spans="19:24" ht="29.25" customHeight="1" x14ac:dyDescent="0.35">
      <c r="S291" s="88"/>
      <c r="T291" s="88"/>
      <c r="U291" s="102"/>
      <c r="V291" s="102"/>
      <c r="W291" s="88"/>
      <c r="X291" s="103"/>
    </row>
    <row r="292" spans="19:24" ht="29.25" customHeight="1" x14ac:dyDescent="0.35">
      <c r="S292" s="88"/>
      <c r="T292" s="88"/>
      <c r="U292" s="102"/>
      <c r="V292" s="102"/>
      <c r="W292" s="88"/>
      <c r="X292" s="103"/>
    </row>
    <row r="293" spans="19:24" ht="29.25" customHeight="1" x14ac:dyDescent="0.35">
      <c r="S293" s="88"/>
      <c r="T293" s="88"/>
      <c r="U293" s="102"/>
      <c r="V293" s="102"/>
      <c r="W293" s="88"/>
      <c r="X293" s="103"/>
    </row>
    <row r="294" spans="19:24" ht="29.25" customHeight="1" x14ac:dyDescent="0.35">
      <c r="S294" s="88"/>
      <c r="T294" s="88"/>
      <c r="U294" s="102"/>
      <c r="V294" s="102"/>
      <c r="W294" s="88"/>
      <c r="X294" s="103"/>
    </row>
    <row r="295" spans="19:24" ht="29.25" customHeight="1" x14ac:dyDescent="0.35">
      <c r="S295" s="88"/>
      <c r="T295" s="88"/>
      <c r="U295" s="102"/>
      <c r="V295" s="102"/>
      <c r="W295" s="88"/>
      <c r="X295" s="103"/>
    </row>
    <row r="296" spans="19:24" ht="29.25" customHeight="1" x14ac:dyDescent="0.35">
      <c r="S296" s="88"/>
      <c r="T296" s="88"/>
      <c r="U296" s="102"/>
      <c r="V296" s="102"/>
      <c r="W296" s="88"/>
      <c r="X296" s="103"/>
    </row>
    <row r="297" spans="19:24" ht="29.25" customHeight="1" x14ac:dyDescent="0.35">
      <c r="S297" s="88"/>
      <c r="T297" s="88"/>
      <c r="U297" s="102"/>
      <c r="V297" s="102"/>
      <c r="W297" s="88"/>
      <c r="X297" s="103"/>
    </row>
    <row r="298" spans="19:24" ht="29.25" customHeight="1" x14ac:dyDescent="0.35">
      <c r="S298" s="88"/>
      <c r="T298" s="88"/>
      <c r="U298" s="102"/>
      <c r="V298" s="102"/>
      <c r="W298" s="88"/>
      <c r="X298" s="103"/>
    </row>
    <row r="299" spans="19:24" ht="29.25" customHeight="1" x14ac:dyDescent="0.35">
      <c r="S299" s="88"/>
      <c r="T299" s="88"/>
      <c r="U299" s="102"/>
      <c r="V299" s="102"/>
      <c r="W299" s="88"/>
      <c r="X299" s="103"/>
    </row>
    <row r="300" spans="19:24" ht="29.25" customHeight="1" x14ac:dyDescent="0.35">
      <c r="S300" s="88"/>
      <c r="T300" s="88"/>
      <c r="U300" s="102"/>
      <c r="V300" s="102"/>
      <c r="W300" s="88"/>
      <c r="X300" s="103"/>
    </row>
    <row r="301" spans="19:24" ht="29.25" customHeight="1" x14ac:dyDescent="0.35">
      <c r="S301" s="88"/>
      <c r="T301" s="88"/>
      <c r="U301" s="102"/>
      <c r="V301" s="102"/>
      <c r="W301" s="88"/>
      <c r="X301" s="103"/>
    </row>
    <row r="302" spans="19:24" ht="29.25" customHeight="1" x14ac:dyDescent="0.35">
      <c r="S302" s="88"/>
      <c r="T302" s="88"/>
      <c r="U302" s="102"/>
      <c r="V302" s="102"/>
      <c r="W302" s="88"/>
      <c r="X302" s="103"/>
    </row>
    <row r="303" spans="19:24" ht="29.25" customHeight="1" x14ac:dyDescent="0.35">
      <c r="S303" s="88"/>
      <c r="T303" s="88"/>
      <c r="U303" s="102"/>
      <c r="V303" s="102"/>
      <c r="W303" s="88"/>
      <c r="X303" s="103"/>
    </row>
    <row r="304" spans="19:24" ht="29.25" customHeight="1" x14ac:dyDescent="0.35">
      <c r="S304" s="88"/>
      <c r="T304" s="88"/>
      <c r="U304" s="102"/>
      <c r="V304" s="102"/>
      <c r="W304" s="88"/>
      <c r="X304" s="103"/>
    </row>
    <row r="305" spans="19:24" ht="29.25" customHeight="1" x14ac:dyDescent="0.35">
      <c r="S305" s="88"/>
      <c r="T305" s="88"/>
      <c r="U305" s="102"/>
      <c r="V305" s="102"/>
      <c r="W305" s="88"/>
      <c r="X305" s="103"/>
    </row>
    <row r="306" spans="19:24" ht="29.25" customHeight="1" x14ac:dyDescent="0.35">
      <c r="S306" s="88"/>
      <c r="T306" s="88"/>
      <c r="U306" s="102"/>
      <c r="V306" s="102"/>
      <c r="W306" s="88"/>
      <c r="X306" s="103"/>
    </row>
    <row r="307" spans="19:24" ht="29.25" customHeight="1" x14ac:dyDescent="0.35">
      <c r="S307" s="88"/>
      <c r="T307" s="88"/>
      <c r="U307" s="102"/>
      <c r="V307" s="102"/>
      <c r="W307" s="88"/>
      <c r="X307" s="103"/>
    </row>
    <row r="308" spans="19:24" ht="29.25" customHeight="1" x14ac:dyDescent="0.35">
      <c r="S308" s="88"/>
      <c r="T308" s="88"/>
      <c r="U308" s="102"/>
      <c r="V308" s="102"/>
      <c r="W308" s="88"/>
      <c r="X308" s="103"/>
    </row>
    <row r="309" spans="19:24" ht="29.25" customHeight="1" x14ac:dyDescent="0.35">
      <c r="S309" s="88"/>
      <c r="T309" s="88"/>
      <c r="U309" s="102"/>
      <c r="V309" s="102"/>
      <c r="W309" s="88"/>
      <c r="X309" s="103"/>
    </row>
    <row r="310" spans="19:24" ht="29.25" customHeight="1" x14ac:dyDescent="0.35">
      <c r="S310" s="88"/>
      <c r="T310" s="88"/>
      <c r="U310" s="102"/>
      <c r="V310" s="102"/>
      <c r="W310" s="88"/>
      <c r="X310" s="103"/>
    </row>
    <row r="311" spans="19:24" ht="29.25" customHeight="1" x14ac:dyDescent="0.35">
      <c r="S311" s="88"/>
      <c r="T311" s="88"/>
      <c r="U311" s="102"/>
      <c r="V311" s="102"/>
      <c r="W311" s="88"/>
      <c r="X311" s="103"/>
    </row>
    <row r="312" spans="19:24" ht="29.25" customHeight="1" x14ac:dyDescent="0.35">
      <c r="S312" s="88"/>
      <c r="T312" s="88"/>
      <c r="U312" s="102"/>
      <c r="V312" s="102"/>
      <c r="W312" s="88"/>
      <c r="X312" s="103"/>
    </row>
    <row r="313" spans="19:24" ht="29.25" customHeight="1" x14ac:dyDescent="0.35">
      <c r="S313" s="88"/>
      <c r="T313" s="88"/>
      <c r="U313" s="102"/>
      <c r="V313" s="102"/>
      <c r="W313" s="88"/>
      <c r="X313" s="103"/>
    </row>
    <row r="314" spans="19:24" ht="29.25" customHeight="1" x14ac:dyDescent="0.35">
      <c r="S314" s="88"/>
      <c r="T314" s="88"/>
      <c r="U314" s="102"/>
      <c r="V314" s="102"/>
      <c r="W314" s="88"/>
      <c r="X314" s="103"/>
    </row>
    <row r="315" spans="19:24" ht="29.25" customHeight="1" x14ac:dyDescent="0.35">
      <c r="S315" s="88"/>
      <c r="T315" s="88"/>
      <c r="U315" s="102"/>
      <c r="V315" s="102"/>
      <c r="W315" s="88"/>
      <c r="X315" s="103"/>
    </row>
    <row r="316" spans="19:24" ht="29.25" customHeight="1" x14ac:dyDescent="0.35">
      <c r="S316" s="88"/>
      <c r="T316" s="88"/>
      <c r="U316" s="102"/>
      <c r="V316" s="102"/>
      <c r="W316" s="88"/>
      <c r="X316" s="103"/>
    </row>
    <row r="317" spans="19:24" ht="29.25" customHeight="1" x14ac:dyDescent="0.35">
      <c r="S317" s="88"/>
      <c r="T317" s="88"/>
      <c r="U317" s="102"/>
      <c r="V317" s="102"/>
      <c r="W317" s="88"/>
      <c r="X317" s="103"/>
    </row>
    <row r="318" spans="19:24" ht="29.25" customHeight="1" x14ac:dyDescent="0.35">
      <c r="S318" s="88"/>
      <c r="T318" s="88"/>
      <c r="U318" s="102"/>
      <c r="V318" s="102"/>
      <c r="W318" s="88"/>
      <c r="X318" s="103"/>
    </row>
    <row r="319" spans="19:24" ht="29.25" customHeight="1" x14ac:dyDescent="0.35">
      <c r="S319" s="88"/>
      <c r="T319" s="88"/>
      <c r="U319" s="102"/>
      <c r="V319" s="102"/>
      <c r="W319" s="88"/>
      <c r="X319" s="103"/>
    </row>
    <row r="320" spans="19:24" ht="29.25" customHeight="1" x14ac:dyDescent="0.35">
      <c r="S320" s="88"/>
      <c r="T320" s="88"/>
      <c r="U320" s="102"/>
      <c r="V320" s="102"/>
      <c r="W320" s="88"/>
      <c r="X320" s="103"/>
    </row>
    <row r="321" spans="19:24" ht="29.25" customHeight="1" x14ac:dyDescent="0.35">
      <c r="S321" s="88"/>
      <c r="T321" s="88"/>
      <c r="U321" s="102"/>
      <c r="V321" s="102"/>
      <c r="W321" s="88"/>
      <c r="X321" s="103"/>
    </row>
    <row r="322" spans="19:24" ht="29.25" customHeight="1" x14ac:dyDescent="0.35">
      <c r="S322" s="88"/>
      <c r="T322" s="88"/>
      <c r="U322" s="102"/>
      <c r="V322" s="102"/>
      <c r="W322" s="88"/>
      <c r="X322" s="103"/>
    </row>
    <row r="323" spans="19:24" ht="29.25" customHeight="1" x14ac:dyDescent="0.35">
      <c r="S323" s="88"/>
      <c r="T323" s="88"/>
      <c r="U323" s="102"/>
      <c r="V323" s="102"/>
      <c r="W323" s="88"/>
      <c r="X323" s="103"/>
    </row>
    <row r="324" spans="19:24" ht="29.25" customHeight="1" x14ac:dyDescent="0.35">
      <c r="S324" s="88"/>
      <c r="T324" s="88"/>
      <c r="U324" s="102"/>
      <c r="V324" s="102"/>
      <c r="W324" s="88"/>
      <c r="X324" s="103"/>
    </row>
    <row r="325" spans="19:24" ht="29.25" customHeight="1" x14ac:dyDescent="0.35">
      <c r="S325" s="88"/>
      <c r="T325" s="88"/>
      <c r="U325" s="102"/>
      <c r="V325" s="102"/>
      <c r="W325" s="88"/>
      <c r="X325" s="103"/>
    </row>
    <row r="326" spans="19:24" ht="29.25" customHeight="1" x14ac:dyDescent="0.35">
      <c r="S326" s="88"/>
      <c r="T326" s="88"/>
      <c r="U326" s="102"/>
      <c r="V326" s="102"/>
      <c r="W326" s="88"/>
      <c r="X326" s="103"/>
    </row>
    <row r="327" spans="19:24" ht="29.25" customHeight="1" x14ac:dyDescent="0.35">
      <c r="S327" s="88"/>
      <c r="T327" s="88"/>
      <c r="U327" s="102"/>
      <c r="V327" s="102"/>
      <c r="W327" s="88"/>
      <c r="X327" s="103"/>
    </row>
    <row r="328" spans="19:24" ht="29.25" customHeight="1" x14ac:dyDescent="0.35">
      <c r="S328" s="88"/>
      <c r="T328" s="88"/>
      <c r="U328" s="102"/>
      <c r="V328" s="102"/>
      <c r="W328" s="88"/>
      <c r="X328" s="103"/>
    </row>
    <row r="329" spans="19:24" ht="29.25" customHeight="1" x14ac:dyDescent="0.35">
      <c r="S329" s="88"/>
      <c r="T329" s="88"/>
      <c r="U329" s="102"/>
      <c r="V329" s="102"/>
      <c r="W329" s="88"/>
      <c r="X329" s="103"/>
    </row>
    <row r="330" spans="19:24" ht="29.25" customHeight="1" x14ac:dyDescent="0.35">
      <c r="S330" s="88"/>
      <c r="T330" s="88"/>
      <c r="U330" s="102"/>
      <c r="V330" s="102"/>
      <c r="W330" s="88"/>
      <c r="X330" s="103"/>
    </row>
    <row r="331" spans="19:24" ht="29.25" customHeight="1" x14ac:dyDescent="0.35">
      <c r="S331" s="88"/>
      <c r="T331" s="88"/>
      <c r="U331" s="102"/>
      <c r="V331" s="102"/>
      <c r="W331" s="88"/>
      <c r="X331" s="103"/>
    </row>
    <row r="332" spans="19:24" ht="29.25" customHeight="1" x14ac:dyDescent="0.35">
      <c r="S332" s="88"/>
      <c r="T332" s="88"/>
      <c r="U332" s="102"/>
      <c r="V332" s="102"/>
      <c r="W332" s="88"/>
      <c r="X332" s="103"/>
    </row>
    <row r="333" spans="19:24" ht="29.25" customHeight="1" x14ac:dyDescent="0.35">
      <c r="S333" s="88"/>
      <c r="T333" s="88"/>
      <c r="U333" s="102"/>
      <c r="V333" s="102"/>
      <c r="W333" s="88"/>
      <c r="X333" s="103"/>
    </row>
    <row r="334" spans="19:24" ht="29.25" customHeight="1" x14ac:dyDescent="0.35">
      <c r="S334" s="88"/>
      <c r="T334" s="88"/>
      <c r="U334" s="102"/>
      <c r="V334" s="102"/>
      <c r="W334" s="88"/>
      <c r="X334" s="103"/>
    </row>
    <row r="335" spans="19:24" ht="29.25" customHeight="1" x14ac:dyDescent="0.35">
      <c r="S335" s="88"/>
      <c r="T335" s="88"/>
      <c r="U335" s="102"/>
      <c r="V335" s="102"/>
      <c r="W335" s="88"/>
      <c r="X335" s="103"/>
    </row>
    <row r="336" spans="19:24" ht="29.25" customHeight="1" x14ac:dyDescent="0.35">
      <c r="S336" s="88"/>
      <c r="T336" s="88"/>
      <c r="U336" s="102"/>
      <c r="V336" s="102"/>
      <c r="W336" s="88"/>
      <c r="X336" s="103"/>
    </row>
    <row r="337" spans="19:24" ht="29.25" customHeight="1" x14ac:dyDescent="0.35">
      <c r="S337" s="88"/>
      <c r="T337" s="88"/>
      <c r="U337" s="102"/>
      <c r="V337" s="102"/>
      <c r="W337" s="88"/>
      <c r="X337" s="103"/>
    </row>
    <row r="338" spans="19:24" ht="29.25" customHeight="1" x14ac:dyDescent="0.35">
      <c r="S338" s="88"/>
      <c r="T338" s="88"/>
      <c r="U338" s="102"/>
      <c r="V338" s="102"/>
      <c r="W338" s="88"/>
      <c r="X338" s="103"/>
    </row>
    <row r="339" spans="19:24" ht="29.25" customHeight="1" x14ac:dyDescent="0.35">
      <c r="S339" s="88"/>
      <c r="T339" s="88"/>
      <c r="U339" s="102"/>
      <c r="V339" s="102"/>
      <c r="W339" s="88"/>
      <c r="X339" s="103"/>
    </row>
    <row r="340" spans="19:24" ht="29.25" customHeight="1" x14ac:dyDescent="0.35">
      <c r="S340" s="88"/>
      <c r="T340" s="88"/>
      <c r="U340" s="102"/>
      <c r="V340" s="102"/>
      <c r="W340" s="88"/>
      <c r="X340" s="103"/>
    </row>
  </sheetData>
  <autoFilter ref="A3:AY56">
    <filterColumn colId="1" showButton="0"/>
    <filterColumn colId="3" showButton="0"/>
    <filterColumn colId="5" showButton="0"/>
    <filterColumn colId="7" showButton="0"/>
    <filterColumn colId="8" showButton="0"/>
    <filterColumn colId="10" showButton="0"/>
    <filterColumn colId="11" showButton="0"/>
    <filterColumn colId="13" showButton="0"/>
    <filterColumn colId="15" showButton="0"/>
    <filterColumn colId="16" showButton="0"/>
    <filterColumn colId="18" showButton="0"/>
    <filterColumn colId="22" showButton="0"/>
  </autoFilter>
  <mergeCells count="10">
    <mergeCell ref="A3:A4"/>
    <mergeCell ref="W3:X3"/>
    <mergeCell ref="P3:R3"/>
    <mergeCell ref="S3:T3"/>
    <mergeCell ref="B3:C3"/>
    <mergeCell ref="D3:E3"/>
    <mergeCell ref="F3:G3"/>
    <mergeCell ref="H3:J3"/>
    <mergeCell ref="K3:M3"/>
    <mergeCell ref="N3:O3"/>
  </mergeCells>
  <pageMargins left="0.42" right="0.22" top="0.31" bottom="0.2" header="0.16" footer="0.2"/>
  <pageSetup paperSize="9" scale="56" fitToWidth="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topLeftCell="A3" zoomScale="90" zoomScaleNormal="90" workbookViewId="0">
      <selection activeCell="F15" sqref="F15"/>
    </sheetView>
  </sheetViews>
  <sheetFormatPr defaultRowHeight="15" x14ac:dyDescent="0.25"/>
  <cols>
    <col min="2" max="2" width="15" bestFit="1" customWidth="1"/>
  </cols>
  <sheetData>
    <row r="1" spans="1:2" x14ac:dyDescent="0.25">
      <c r="A1" s="140"/>
      <c r="B1" s="140"/>
    </row>
    <row r="2" spans="1:2" x14ac:dyDescent="0.25">
      <c r="A2" s="140"/>
      <c r="B2" s="140"/>
    </row>
    <row r="3" spans="1:2" x14ac:dyDescent="0.25">
      <c r="A3" s="140"/>
      <c r="B3" s="140"/>
    </row>
    <row r="4" spans="1:2" x14ac:dyDescent="0.25">
      <c r="A4" s="140"/>
      <c r="B4" s="140"/>
    </row>
    <row r="5" spans="1:2" x14ac:dyDescent="0.25">
      <c r="A5" s="140"/>
      <c r="B5" s="140"/>
    </row>
    <row r="6" spans="1:2" x14ac:dyDescent="0.25">
      <c r="A6" s="140"/>
      <c r="B6" s="140"/>
    </row>
    <row r="7" spans="1:2" x14ac:dyDescent="0.25">
      <c r="A7" s="140"/>
      <c r="B7" s="140"/>
    </row>
    <row r="8" spans="1:2" x14ac:dyDescent="0.25">
      <c r="A8" s="140"/>
      <c r="B8" s="140"/>
    </row>
    <row r="9" spans="1:2" x14ac:dyDescent="0.25">
      <c r="B9" s="140"/>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177</v>
      </c>
      <c r="E1" s="42"/>
      <c r="F1" s="42"/>
      <c r="G1" s="42"/>
      <c r="H1" s="42"/>
      <c r="I1" s="42"/>
      <c r="J1" s="44"/>
      <c r="K1" s="45"/>
    </row>
    <row r="2" spans="1:11" ht="34.5" customHeight="1" x14ac:dyDescent="0.25">
      <c r="A2" s="47" t="s">
        <v>178</v>
      </c>
      <c r="B2" s="48" t="s">
        <v>179</v>
      </c>
      <c r="C2" s="48" t="s">
        <v>180</v>
      </c>
      <c r="D2" s="48" t="s">
        <v>55</v>
      </c>
      <c r="E2" s="48" t="s">
        <v>181</v>
      </c>
      <c r="F2" s="48" t="s">
        <v>182</v>
      </c>
      <c r="G2" s="48" t="s">
        <v>183</v>
      </c>
      <c r="H2" s="48" t="s">
        <v>184</v>
      </c>
      <c r="I2" s="48" t="s">
        <v>185</v>
      </c>
      <c r="J2" s="49" t="s">
        <v>186</v>
      </c>
      <c r="K2" s="48" t="s">
        <v>92</v>
      </c>
    </row>
    <row r="3" spans="1:11" ht="34.5" customHeight="1" x14ac:dyDescent="0.25">
      <c r="A3" s="47"/>
      <c r="B3" s="48"/>
      <c r="C3" s="48"/>
      <c r="D3" s="48" t="s">
        <v>187</v>
      </c>
      <c r="E3" s="48"/>
      <c r="F3" s="48"/>
      <c r="G3" s="48"/>
      <c r="H3" s="48"/>
      <c r="I3" s="48"/>
      <c r="J3" s="50">
        <v>14830584.35</v>
      </c>
      <c r="K3" s="48"/>
    </row>
    <row r="4" spans="1:11" s="55" customFormat="1" ht="34.5" customHeight="1" x14ac:dyDescent="0.25">
      <c r="A4" s="51" t="s">
        <v>188</v>
      </c>
      <c r="B4" s="52" t="s">
        <v>189</v>
      </c>
      <c r="C4" s="52" t="s">
        <v>190</v>
      </c>
      <c r="D4" s="52" t="s">
        <v>191</v>
      </c>
      <c r="E4" s="52" t="s">
        <v>192</v>
      </c>
      <c r="F4" s="52" t="s">
        <v>192</v>
      </c>
      <c r="G4" s="52" t="s">
        <v>192</v>
      </c>
      <c r="H4" s="52"/>
      <c r="I4" s="52">
        <v>161.29</v>
      </c>
      <c r="J4" s="53">
        <v>-500000</v>
      </c>
      <c r="K4" s="54" t="s">
        <v>193</v>
      </c>
    </row>
    <row r="5" spans="1:11" s="55" customFormat="1" ht="34.5" customHeight="1" x14ac:dyDescent="0.25">
      <c r="A5" s="51" t="s">
        <v>188</v>
      </c>
      <c r="B5" s="52" t="s">
        <v>194</v>
      </c>
      <c r="C5" s="52" t="s">
        <v>195</v>
      </c>
      <c r="D5" s="52" t="s">
        <v>196</v>
      </c>
      <c r="E5" s="52" t="s">
        <v>192</v>
      </c>
      <c r="F5" s="52" t="s">
        <v>192</v>
      </c>
      <c r="G5" s="52" t="s">
        <v>192</v>
      </c>
      <c r="H5" s="52"/>
      <c r="I5" s="52">
        <v>3161.28</v>
      </c>
      <c r="J5" s="56">
        <v>-9800000</v>
      </c>
      <c r="K5" s="52" t="s">
        <v>197</v>
      </c>
    </row>
    <row r="6" spans="1:11" s="55" customFormat="1" ht="34.5" customHeight="1" x14ac:dyDescent="0.25">
      <c r="A6" s="51" t="s">
        <v>188</v>
      </c>
      <c r="B6" s="52" t="s">
        <v>198</v>
      </c>
      <c r="C6" s="52" t="s">
        <v>199</v>
      </c>
      <c r="D6" s="52" t="s">
        <v>200</v>
      </c>
      <c r="E6" s="52" t="s">
        <v>192</v>
      </c>
      <c r="F6" s="52" t="s">
        <v>192</v>
      </c>
      <c r="G6" s="52" t="s">
        <v>192</v>
      </c>
      <c r="H6" s="52">
        <v>161.29</v>
      </c>
      <c r="I6" s="52"/>
      <c r="J6" s="56">
        <v>500000</v>
      </c>
      <c r="K6" s="52" t="s">
        <v>201</v>
      </c>
    </row>
    <row r="7" spans="1:11" ht="34.5" customHeight="1" x14ac:dyDescent="0.25">
      <c r="A7" s="57" t="s">
        <v>202</v>
      </c>
      <c r="B7" s="58"/>
      <c r="C7" s="58"/>
      <c r="D7" s="58" t="s">
        <v>203</v>
      </c>
      <c r="E7" s="58"/>
      <c r="F7" s="58"/>
      <c r="G7" s="58"/>
      <c r="H7" s="59">
        <f>SUM(H3:H6)</f>
        <v>161.29</v>
      </c>
      <c r="I7" s="59">
        <f>SUM(I3:I6)</f>
        <v>3322.57</v>
      </c>
      <c r="J7" s="60">
        <f>SUM(J3:J6)</f>
        <v>5030584.3499999996</v>
      </c>
      <c r="K7" s="52" t="s">
        <v>204</v>
      </c>
    </row>
    <row r="9" spans="1:11" ht="34.5" customHeight="1" x14ac:dyDescent="0.25">
      <c r="A9" s="41"/>
      <c r="B9" s="42"/>
      <c r="C9" s="42"/>
      <c r="D9" s="43" t="s">
        <v>205</v>
      </c>
      <c r="E9" s="42"/>
      <c r="F9" s="42"/>
      <c r="G9" s="42"/>
      <c r="H9" s="42"/>
      <c r="I9" s="42"/>
      <c r="J9" s="44"/>
      <c r="K9" s="45"/>
    </row>
    <row r="10" spans="1:11" ht="34.5" customHeight="1" x14ac:dyDescent="0.25">
      <c r="A10" s="47" t="s">
        <v>178</v>
      </c>
      <c r="B10" s="48" t="s">
        <v>179</v>
      </c>
      <c r="C10" s="48" t="s">
        <v>180</v>
      </c>
      <c r="D10" s="48" t="s">
        <v>55</v>
      </c>
      <c r="E10" s="48" t="s">
        <v>181</v>
      </c>
      <c r="F10" s="48" t="s">
        <v>182</v>
      </c>
      <c r="G10" s="48" t="s">
        <v>183</v>
      </c>
      <c r="H10" s="48" t="s">
        <v>184</v>
      </c>
      <c r="I10" s="48" t="s">
        <v>185</v>
      </c>
      <c r="J10" s="49" t="s">
        <v>186</v>
      </c>
      <c r="K10" s="48" t="s">
        <v>92</v>
      </c>
    </row>
    <row r="11" spans="1:11" ht="34.5" customHeight="1" x14ac:dyDescent="0.25">
      <c r="A11" s="47"/>
      <c r="B11" s="48"/>
      <c r="C11" s="48"/>
      <c r="D11" s="48" t="s">
        <v>187</v>
      </c>
      <c r="E11" s="48"/>
      <c r="F11" s="48"/>
      <c r="G11" s="48"/>
      <c r="H11" s="48"/>
      <c r="I11" s="48"/>
      <c r="J11" s="50">
        <f>J7</f>
        <v>5030584.3499999996</v>
      </c>
      <c r="K11" s="48"/>
    </row>
    <row r="12" spans="1:11" s="55" customFormat="1" ht="34.5" customHeight="1" x14ac:dyDescent="0.25">
      <c r="A12" s="51" t="s">
        <v>206</v>
      </c>
      <c r="B12" s="52" t="s">
        <v>207</v>
      </c>
      <c r="C12" s="52" t="s">
        <v>207</v>
      </c>
      <c r="D12" s="52" t="s">
        <v>208</v>
      </c>
      <c r="E12" s="52" t="s">
        <v>192</v>
      </c>
      <c r="F12" s="52" t="s">
        <v>192</v>
      </c>
      <c r="G12" s="52" t="s">
        <v>192</v>
      </c>
      <c r="H12" s="52"/>
      <c r="I12" s="52">
        <v>160.44999999999999</v>
      </c>
      <c r="J12" s="53">
        <v>-513450</v>
      </c>
      <c r="K12" s="54" t="s">
        <v>209</v>
      </c>
    </row>
    <row r="13" spans="1:11" s="55" customFormat="1" ht="34.5" customHeight="1" x14ac:dyDescent="0.25">
      <c r="A13" s="51" t="s">
        <v>206</v>
      </c>
      <c r="B13" s="52" t="s">
        <v>210</v>
      </c>
      <c r="C13" s="52" t="s">
        <v>190</v>
      </c>
      <c r="D13" s="52" t="s">
        <v>211</v>
      </c>
      <c r="E13" s="52" t="s">
        <v>192</v>
      </c>
      <c r="F13" s="52" t="s">
        <v>192</v>
      </c>
      <c r="G13" s="52" t="s">
        <v>192</v>
      </c>
      <c r="H13" s="52"/>
      <c r="I13" s="52">
        <v>161.29</v>
      </c>
      <c r="J13" s="53">
        <v>-500000</v>
      </c>
      <c r="K13" s="54" t="s">
        <v>193</v>
      </c>
    </row>
    <row r="14" spans="1:11" s="55" customFormat="1" ht="34.5" customHeight="1" x14ac:dyDescent="0.25">
      <c r="A14" s="51" t="s">
        <v>206</v>
      </c>
      <c r="B14" s="52" t="s">
        <v>212</v>
      </c>
      <c r="C14" s="52" t="s">
        <v>190</v>
      </c>
      <c r="D14" s="52" t="s">
        <v>213</v>
      </c>
      <c r="E14" s="52" t="s">
        <v>192</v>
      </c>
      <c r="F14" s="52" t="s">
        <v>192</v>
      </c>
      <c r="G14" s="52" t="s">
        <v>192</v>
      </c>
      <c r="H14" s="52"/>
      <c r="I14" s="52">
        <v>64.52</v>
      </c>
      <c r="J14" s="53">
        <v>-200000</v>
      </c>
      <c r="K14" s="54" t="s">
        <v>193</v>
      </c>
    </row>
    <row r="15" spans="1:11" s="55" customFormat="1" ht="34.5" customHeight="1" x14ac:dyDescent="0.25">
      <c r="A15" s="51" t="s">
        <v>206</v>
      </c>
      <c r="B15" s="52" t="s">
        <v>214</v>
      </c>
      <c r="C15" s="52" t="s">
        <v>199</v>
      </c>
      <c r="D15" s="52" t="s">
        <v>215</v>
      </c>
      <c r="E15" s="52" t="s">
        <v>192</v>
      </c>
      <c r="F15" s="52" t="s">
        <v>192</v>
      </c>
      <c r="G15" s="52" t="s">
        <v>192</v>
      </c>
      <c r="H15" s="52">
        <v>225.81</v>
      </c>
      <c r="I15" s="52"/>
      <c r="J15" s="61">
        <v>700000</v>
      </c>
      <c r="K15" s="52"/>
    </row>
    <row r="16" spans="1:11" ht="34.5" customHeight="1" x14ac:dyDescent="0.25">
      <c r="A16" s="57" t="s">
        <v>202</v>
      </c>
      <c r="B16" s="58"/>
      <c r="C16" s="58"/>
      <c r="D16" s="58" t="s">
        <v>203</v>
      </c>
      <c r="E16" s="58"/>
      <c r="F16" s="58"/>
      <c r="G16" s="58"/>
      <c r="H16" s="59">
        <f>SUM(H11:H15)</f>
        <v>225.81</v>
      </c>
      <c r="I16" s="59">
        <f>SUM(I11:I15)</f>
        <v>386.26</v>
      </c>
      <c r="J16" s="60">
        <f>SUM(J11:J15)</f>
        <v>4517134.3499999996</v>
      </c>
      <c r="K16" s="52" t="s">
        <v>216</v>
      </c>
    </row>
    <row r="19" spans="1:11" ht="34.5" customHeight="1" x14ac:dyDescent="0.25">
      <c r="A19" s="41"/>
      <c r="B19" s="42"/>
      <c r="C19" s="42"/>
      <c r="D19" s="43" t="s">
        <v>217</v>
      </c>
      <c r="E19" s="42"/>
      <c r="F19" s="42"/>
      <c r="G19" s="42"/>
      <c r="H19" s="42"/>
      <c r="I19" s="42"/>
      <c r="J19" s="44"/>
      <c r="K19" s="45"/>
    </row>
    <row r="20" spans="1:11" ht="34.5" customHeight="1" x14ac:dyDescent="0.25">
      <c r="A20" s="47" t="s">
        <v>178</v>
      </c>
      <c r="B20" s="48" t="s">
        <v>179</v>
      </c>
      <c r="C20" s="48" t="s">
        <v>180</v>
      </c>
      <c r="D20" s="48" t="s">
        <v>55</v>
      </c>
      <c r="E20" s="48" t="s">
        <v>181</v>
      </c>
      <c r="F20" s="48" t="s">
        <v>182</v>
      </c>
      <c r="G20" s="48" t="s">
        <v>183</v>
      </c>
      <c r="H20" s="48" t="s">
        <v>184</v>
      </c>
      <c r="I20" s="48" t="s">
        <v>185</v>
      </c>
      <c r="J20" s="49" t="s">
        <v>186</v>
      </c>
      <c r="K20" s="48" t="s">
        <v>92</v>
      </c>
    </row>
    <row r="21" spans="1:11" ht="34.5" customHeight="1" x14ac:dyDescent="0.25">
      <c r="A21" s="47"/>
      <c r="B21" s="48"/>
      <c r="C21" s="48"/>
      <c r="D21" s="48" t="s">
        <v>187</v>
      </c>
      <c r="E21" s="48"/>
      <c r="F21" s="48"/>
      <c r="G21" s="48"/>
      <c r="H21" s="48"/>
      <c r="I21" s="48"/>
      <c r="J21" s="62">
        <f>J16</f>
        <v>4517134.3499999996</v>
      </c>
      <c r="K21" s="48"/>
    </row>
    <row r="22" spans="1:11" s="64" customFormat="1" ht="34.5" customHeight="1" x14ac:dyDescent="0.25">
      <c r="A22" s="51" t="s">
        <v>218</v>
      </c>
      <c r="B22" s="52" t="s">
        <v>219</v>
      </c>
      <c r="C22" s="52" t="s">
        <v>219</v>
      </c>
      <c r="D22" s="52" t="s">
        <v>220</v>
      </c>
      <c r="E22" s="52" t="s">
        <v>192</v>
      </c>
      <c r="F22" s="52" t="s">
        <v>192</v>
      </c>
      <c r="G22" s="52" t="s">
        <v>192</v>
      </c>
      <c r="H22" s="52"/>
      <c r="I22" s="52">
        <v>28.06</v>
      </c>
      <c r="J22" s="63">
        <v>-87000</v>
      </c>
      <c r="K22" s="54" t="s">
        <v>221</v>
      </c>
    </row>
    <row r="23" spans="1:11" s="64" customFormat="1" ht="34.5" customHeight="1" x14ac:dyDescent="0.25">
      <c r="A23" s="51" t="s">
        <v>218</v>
      </c>
      <c r="B23" s="52" t="s">
        <v>222</v>
      </c>
      <c r="C23" s="52" t="s">
        <v>223</v>
      </c>
      <c r="D23" s="52" t="s">
        <v>224</v>
      </c>
      <c r="E23" s="52" t="s">
        <v>192</v>
      </c>
      <c r="F23" s="52" t="s">
        <v>192</v>
      </c>
      <c r="G23" s="52" t="s">
        <v>192</v>
      </c>
      <c r="H23" s="52"/>
      <c r="I23" s="52">
        <v>322.58</v>
      </c>
      <c r="J23" s="53">
        <v>-1000000</v>
      </c>
      <c r="K23" s="54" t="s">
        <v>225</v>
      </c>
    </row>
    <row r="24" spans="1:11" s="64" customFormat="1" ht="34.5" customHeight="1" x14ac:dyDescent="0.25">
      <c r="A24" s="51" t="s">
        <v>218</v>
      </c>
      <c r="B24" s="52" t="s">
        <v>226</v>
      </c>
      <c r="C24" s="52" t="s">
        <v>223</v>
      </c>
      <c r="D24" s="52" t="s">
        <v>227</v>
      </c>
      <c r="E24" s="52" t="s">
        <v>192</v>
      </c>
      <c r="F24" s="52" t="s">
        <v>192</v>
      </c>
      <c r="G24" s="52" t="s">
        <v>192</v>
      </c>
      <c r="H24" s="52"/>
      <c r="I24" s="52">
        <v>48.39</v>
      </c>
      <c r="J24" s="53">
        <v>-150000</v>
      </c>
      <c r="K24" s="54" t="s">
        <v>225</v>
      </c>
    </row>
    <row r="25" spans="1:11" s="64" customFormat="1" ht="34.5" customHeight="1" x14ac:dyDescent="0.25">
      <c r="A25" s="51" t="s">
        <v>218</v>
      </c>
      <c r="B25" s="52" t="s">
        <v>228</v>
      </c>
      <c r="C25" s="52" t="s">
        <v>229</v>
      </c>
      <c r="D25" s="52" t="s">
        <v>230</v>
      </c>
      <c r="E25" s="52" t="s">
        <v>192</v>
      </c>
      <c r="F25" s="52" t="s">
        <v>192</v>
      </c>
      <c r="G25" s="52" t="s">
        <v>192</v>
      </c>
      <c r="H25" s="52"/>
      <c r="I25" s="52">
        <v>60.53</v>
      </c>
      <c r="J25" s="63">
        <v>-187634.48</v>
      </c>
      <c r="K25" s="54" t="s">
        <v>231</v>
      </c>
    </row>
    <row r="26" spans="1:11" s="64" customFormat="1" ht="34.5" customHeight="1" x14ac:dyDescent="0.25">
      <c r="A26" s="51" t="s">
        <v>218</v>
      </c>
      <c r="B26" s="52" t="s">
        <v>232</v>
      </c>
      <c r="C26" s="52" t="s">
        <v>233</v>
      </c>
      <c r="D26" s="52" t="s">
        <v>234</v>
      </c>
      <c r="E26" s="52" t="s">
        <v>192</v>
      </c>
      <c r="F26" s="52" t="s">
        <v>192</v>
      </c>
      <c r="G26" s="52" t="s">
        <v>192</v>
      </c>
      <c r="H26" s="52"/>
      <c r="I26" s="52">
        <v>35.479999999999997</v>
      </c>
      <c r="J26" s="63">
        <v>-110000</v>
      </c>
      <c r="K26" s="65" t="s">
        <v>235</v>
      </c>
    </row>
    <row r="27" spans="1:11" s="64" customFormat="1" ht="34.5" customHeight="1" x14ac:dyDescent="0.25">
      <c r="A27" s="51" t="s">
        <v>218</v>
      </c>
      <c r="B27" s="52" t="s">
        <v>236</v>
      </c>
      <c r="C27" s="52" t="s">
        <v>195</v>
      </c>
      <c r="D27" s="52" t="s">
        <v>237</v>
      </c>
      <c r="E27" s="52" t="s">
        <v>192</v>
      </c>
      <c r="F27" s="52" t="s">
        <v>192</v>
      </c>
      <c r="G27" s="52" t="s">
        <v>192</v>
      </c>
      <c r="H27" s="52"/>
      <c r="I27" s="52">
        <v>5111.1099999999997</v>
      </c>
      <c r="J27" s="66">
        <v>-16100000</v>
      </c>
      <c r="K27" s="52"/>
    </row>
    <row r="28" spans="1:11" s="64" customFormat="1" ht="34.5" customHeight="1" x14ac:dyDescent="0.25">
      <c r="A28" s="51" t="s">
        <v>218</v>
      </c>
      <c r="B28" s="52" t="s">
        <v>238</v>
      </c>
      <c r="C28" s="52" t="s">
        <v>229</v>
      </c>
      <c r="D28" s="52" t="s">
        <v>239</v>
      </c>
      <c r="E28" s="52" t="s">
        <v>192</v>
      </c>
      <c r="F28" s="52" t="s">
        <v>192</v>
      </c>
      <c r="G28" s="52" t="s">
        <v>192</v>
      </c>
      <c r="H28" s="52"/>
      <c r="I28" s="52">
        <v>120.95</v>
      </c>
      <c r="J28" s="63">
        <v>-381000</v>
      </c>
      <c r="K28" s="54" t="s">
        <v>240</v>
      </c>
    </row>
    <row r="29" spans="1:11" s="64" customFormat="1" ht="34.5" customHeight="1" x14ac:dyDescent="0.25">
      <c r="A29" s="51" t="s">
        <v>218</v>
      </c>
      <c r="B29" s="52" t="s">
        <v>241</v>
      </c>
      <c r="C29" s="52" t="s">
        <v>229</v>
      </c>
      <c r="D29" s="52" t="s">
        <v>242</v>
      </c>
      <c r="E29" s="52" t="s">
        <v>192</v>
      </c>
      <c r="F29" s="52" t="s">
        <v>192</v>
      </c>
      <c r="G29" s="52" t="s">
        <v>192</v>
      </c>
      <c r="H29" s="52"/>
      <c r="I29" s="52">
        <v>6.29</v>
      </c>
      <c r="J29" s="63">
        <v>-19800</v>
      </c>
      <c r="K29" s="54" t="s">
        <v>240</v>
      </c>
    </row>
    <row r="30" spans="1:11" s="64" customFormat="1" ht="34.5" customHeight="1" x14ac:dyDescent="0.25">
      <c r="A30" s="51" t="s">
        <v>218</v>
      </c>
      <c r="B30" s="52" t="s">
        <v>243</v>
      </c>
      <c r="C30" s="52" t="s">
        <v>244</v>
      </c>
      <c r="D30" s="52" t="s">
        <v>245</v>
      </c>
      <c r="E30" s="52" t="s">
        <v>192</v>
      </c>
      <c r="F30" s="52" t="s">
        <v>192</v>
      </c>
      <c r="G30" s="52" t="s">
        <v>192</v>
      </c>
      <c r="H30" s="52"/>
      <c r="I30" s="52">
        <v>1.27</v>
      </c>
      <c r="J30" s="63">
        <v>-4000</v>
      </c>
      <c r="K30" s="54" t="s">
        <v>246</v>
      </c>
    </row>
    <row r="31" spans="1:11" s="64" customFormat="1" ht="34.5" customHeight="1" x14ac:dyDescent="0.25">
      <c r="A31" s="51" t="s">
        <v>218</v>
      </c>
      <c r="B31" s="52" t="s">
        <v>247</v>
      </c>
      <c r="C31" s="52" t="s">
        <v>248</v>
      </c>
      <c r="D31" s="52" t="s">
        <v>249</v>
      </c>
      <c r="E31" s="52" t="s">
        <v>192</v>
      </c>
      <c r="F31" s="52" t="s">
        <v>192</v>
      </c>
      <c r="G31" s="52" t="s">
        <v>192</v>
      </c>
      <c r="H31" s="52"/>
      <c r="I31" s="52">
        <v>213.17</v>
      </c>
      <c r="J31" s="63">
        <v>-671500</v>
      </c>
      <c r="K31" s="54" t="s">
        <v>221</v>
      </c>
    </row>
    <row r="32" spans="1:11" s="64" customFormat="1" ht="34.5" customHeight="1" x14ac:dyDescent="0.25">
      <c r="A32" s="51" t="s">
        <v>218</v>
      </c>
      <c r="B32" s="52" t="s">
        <v>250</v>
      </c>
      <c r="C32" s="52" t="s">
        <v>248</v>
      </c>
      <c r="D32" s="52" t="s">
        <v>251</v>
      </c>
      <c r="E32" s="52" t="s">
        <v>192</v>
      </c>
      <c r="F32" s="52" t="s">
        <v>192</v>
      </c>
      <c r="G32" s="52" t="s">
        <v>192</v>
      </c>
      <c r="H32" s="52"/>
      <c r="I32" s="52">
        <v>4.57</v>
      </c>
      <c r="J32" s="63">
        <v>-14400</v>
      </c>
      <c r="K32" s="54" t="s">
        <v>252</v>
      </c>
    </row>
    <row r="33" spans="1:11" s="64" customFormat="1" ht="34.5" customHeight="1" x14ac:dyDescent="0.25">
      <c r="A33" s="51" t="s">
        <v>218</v>
      </c>
      <c r="B33" s="52" t="s">
        <v>253</v>
      </c>
      <c r="C33" s="52" t="s">
        <v>254</v>
      </c>
      <c r="D33" s="52" t="s">
        <v>255</v>
      </c>
      <c r="E33" s="52" t="s">
        <v>192</v>
      </c>
      <c r="F33" s="52" t="s">
        <v>192</v>
      </c>
      <c r="G33" s="52" t="s">
        <v>192</v>
      </c>
      <c r="H33" s="52"/>
      <c r="I33" s="52">
        <v>3.17</v>
      </c>
      <c r="J33" s="63">
        <v>-10000</v>
      </c>
      <c r="K33" s="54" t="s">
        <v>256</v>
      </c>
    </row>
    <row r="34" spans="1:11" s="64" customFormat="1" ht="34.5" customHeight="1" x14ac:dyDescent="0.25">
      <c r="A34" s="51" t="s">
        <v>218</v>
      </c>
      <c r="B34" s="52" t="s">
        <v>257</v>
      </c>
      <c r="C34" s="52" t="s">
        <v>248</v>
      </c>
      <c r="D34" s="52" t="s">
        <v>258</v>
      </c>
      <c r="E34" s="52" t="s">
        <v>192</v>
      </c>
      <c r="F34" s="52" t="s">
        <v>192</v>
      </c>
      <c r="G34" s="52" t="s">
        <v>192</v>
      </c>
      <c r="H34" s="52"/>
      <c r="I34" s="52">
        <v>6.35</v>
      </c>
      <c r="J34" s="63">
        <v>-20000</v>
      </c>
      <c r="K34" s="54" t="s">
        <v>235</v>
      </c>
    </row>
    <row r="35" spans="1:11" s="64" customFormat="1" ht="34.5" customHeight="1" x14ac:dyDescent="0.25">
      <c r="A35" s="51" t="s">
        <v>218</v>
      </c>
      <c r="B35" s="52" t="s">
        <v>259</v>
      </c>
      <c r="C35" s="52" t="s">
        <v>248</v>
      </c>
      <c r="D35" s="52" t="s">
        <v>260</v>
      </c>
      <c r="E35" s="52" t="s">
        <v>192</v>
      </c>
      <c r="F35" s="52" t="s">
        <v>192</v>
      </c>
      <c r="G35" s="52" t="s">
        <v>192</v>
      </c>
      <c r="H35" s="52"/>
      <c r="I35" s="52">
        <v>15.87</v>
      </c>
      <c r="J35" s="63">
        <v>-50000</v>
      </c>
      <c r="K35" s="54" t="s">
        <v>235</v>
      </c>
    </row>
    <row r="36" spans="1:11" s="64" customFormat="1" ht="34.5" customHeight="1" x14ac:dyDescent="0.25">
      <c r="A36" s="51" t="s">
        <v>218</v>
      </c>
      <c r="B36" s="52" t="s">
        <v>261</v>
      </c>
      <c r="C36" s="52" t="s">
        <v>248</v>
      </c>
      <c r="D36" s="52" t="s">
        <v>262</v>
      </c>
      <c r="E36" s="52" t="s">
        <v>192</v>
      </c>
      <c r="F36" s="52" t="s">
        <v>192</v>
      </c>
      <c r="G36" s="52" t="s">
        <v>192</v>
      </c>
      <c r="H36" s="52"/>
      <c r="I36" s="52">
        <v>0.6</v>
      </c>
      <c r="J36" s="63">
        <v>-1900</v>
      </c>
      <c r="K36" s="54" t="s">
        <v>263</v>
      </c>
    </row>
    <row r="37" spans="1:11" s="64" customFormat="1" ht="34.5" customHeight="1" x14ac:dyDescent="0.25">
      <c r="A37" s="51" t="s">
        <v>218</v>
      </c>
      <c r="B37" s="52" t="s">
        <v>264</v>
      </c>
      <c r="C37" s="52" t="s">
        <v>248</v>
      </c>
      <c r="D37" s="52" t="s">
        <v>265</v>
      </c>
      <c r="E37" s="52" t="s">
        <v>192</v>
      </c>
      <c r="F37" s="52" t="s">
        <v>192</v>
      </c>
      <c r="G37" s="52" t="s">
        <v>192</v>
      </c>
      <c r="H37" s="52"/>
      <c r="I37" s="52">
        <v>1.27</v>
      </c>
      <c r="J37" s="63">
        <v>-4000</v>
      </c>
      <c r="K37" s="54" t="s">
        <v>266</v>
      </c>
    </row>
    <row r="38" spans="1:11" s="64" customFormat="1" ht="34.5" customHeight="1" x14ac:dyDescent="0.25">
      <c r="A38" s="51" t="s">
        <v>218</v>
      </c>
      <c r="B38" s="52" t="s">
        <v>267</v>
      </c>
      <c r="C38" s="52" t="s">
        <v>268</v>
      </c>
      <c r="D38" s="52" t="s">
        <v>269</v>
      </c>
      <c r="E38" s="52" t="s">
        <v>192</v>
      </c>
      <c r="F38" s="52" t="s">
        <v>192</v>
      </c>
      <c r="G38" s="52" t="s">
        <v>192</v>
      </c>
      <c r="H38" s="52"/>
      <c r="I38" s="52">
        <v>47.62</v>
      </c>
      <c r="J38" s="63">
        <v>-150000</v>
      </c>
      <c r="K38" s="54" t="s">
        <v>270</v>
      </c>
    </row>
    <row r="39" spans="1:11" s="64" customFormat="1" ht="34.5" customHeight="1" x14ac:dyDescent="0.25">
      <c r="A39" s="51" t="s">
        <v>218</v>
      </c>
      <c r="B39" s="52" t="s">
        <v>271</v>
      </c>
      <c r="C39" s="52" t="s">
        <v>248</v>
      </c>
      <c r="D39" s="52" t="s">
        <v>272</v>
      </c>
      <c r="E39" s="52" t="s">
        <v>192</v>
      </c>
      <c r="F39" s="52" t="s">
        <v>192</v>
      </c>
      <c r="G39" s="52" t="s">
        <v>192</v>
      </c>
      <c r="H39" s="52"/>
      <c r="I39" s="52">
        <v>9.52</v>
      </c>
      <c r="J39" s="63">
        <v>-30000</v>
      </c>
      <c r="K39" s="54" t="s">
        <v>235</v>
      </c>
    </row>
    <row r="40" spans="1:11" s="64" customFormat="1" ht="34.5" customHeight="1" x14ac:dyDescent="0.25">
      <c r="A40" s="51" t="s">
        <v>218</v>
      </c>
      <c r="B40" s="52" t="s">
        <v>273</v>
      </c>
      <c r="C40" s="52" t="s">
        <v>248</v>
      </c>
      <c r="D40" s="52" t="s">
        <v>274</v>
      </c>
      <c r="E40" s="52" t="s">
        <v>192</v>
      </c>
      <c r="F40" s="52" t="s">
        <v>192</v>
      </c>
      <c r="G40" s="52" t="s">
        <v>192</v>
      </c>
      <c r="H40" s="52"/>
      <c r="I40" s="52">
        <v>9.52</v>
      </c>
      <c r="J40" s="63">
        <v>-30000</v>
      </c>
      <c r="K40" s="54" t="s">
        <v>235</v>
      </c>
    </row>
    <row r="41" spans="1:11" s="64" customFormat="1" ht="34.5" customHeight="1" x14ac:dyDescent="0.25">
      <c r="A41" s="51" t="s">
        <v>218</v>
      </c>
      <c r="B41" s="52" t="s">
        <v>275</v>
      </c>
      <c r="C41" s="52" t="s">
        <v>248</v>
      </c>
      <c r="D41" s="52" t="s">
        <v>276</v>
      </c>
      <c r="E41" s="52" t="s">
        <v>192</v>
      </c>
      <c r="F41" s="52" t="s">
        <v>192</v>
      </c>
      <c r="G41" s="52" t="s">
        <v>192</v>
      </c>
      <c r="H41" s="52"/>
      <c r="I41" s="52">
        <v>0.6</v>
      </c>
      <c r="J41" s="63">
        <v>-1900</v>
      </c>
      <c r="K41" s="54" t="s">
        <v>263</v>
      </c>
    </row>
    <row r="42" spans="1:11" s="64" customFormat="1" ht="34.5" customHeight="1" x14ac:dyDescent="0.25">
      <c r="A42" s="51" t="s">
        <v>218</v>
      </c>
      <c r="B42" s="52" t="s">
        <v>277</v>
      </c>
      <c r="C42" s="52" t="s">
        <v>278</v>
      </c>
      <c r="D42" s="52" t="s">
        <v>279</v>
      </c>
      <c r="E42" s="52" t="s">
        <v>192</v>
      </c>
      <c r="F42" s="52" t="s">
        <v>192</v>
      </c>
      <c r="G42" s="52" t="s">
        <v>192</v>
      </c>
      <c r="H42" s="52">
        <v>688.53</v>
      </c>
      <c r="I42" s="52"/>
      <c r="J42" s="61">
        <v>2100000</v>
      </c>
      <c r="K42" s="52"/>
    </row>
    <row r="43" spans="1:11" s="64" customFormat="1" ht="34.5" customHeight="1" x14ac:dyDescent="0.25">
      <c r="A43" s="51" t="s">
        <v>218</v>
      </c>
      <c r="B43" s="52" t="s">
        <v>280</v>
      </c>
      <c r="C43" s="52" t="s">
        <v>281</v>
      </c>
      <c r="D43" s="52" t="s">
        <v>282</v>
      </c>
      <c r="E43" s="52" t="s">
        <v>192</v>
      </c>
      <c r="F43" s="52" t="s">
        <v>192</v>
      </c>
      <c r="G43" s="52" t="s">
        <v>192</v>
      </c>
      <c r="H43" s="52">
        <v>3181.82</v>
      </c>
      <c r="I43" s="52"/>
      <c r="J43" s="61">
        <v>10500000</v>
      </c>
      <c r="K43" s="52"/>
    </row>
    <row r="44" spans="1:11" s="64" customFormat="1" ht="34.5" customHeight="1" x14ac:dyDescent="0.25">
      <c r="A44" s="51" t="s">
        <v>218</v>
      </c>
      <c r="B44" s="52" t="s">
        <v>283</v>
      </c>
      <c r="C44" s="52" t="s">
        <v>284</v>
      </c>
      <c r="D44" s="52" t="s">
        <v>285</v>
      </c>
      <c r="E44" s="52" t="s">
        <v>192</v>
      </c>
      <c r="F44" s="52" t="s">
        <v>192</v>
      </c>
      <c r="G44" s="52" t="s">
        <v>192</v>
      </c>
      <c r="H44" s="52">
        <v>1093.75</v>
      </c>
      <c r="I44" s="52"/>
      <c r="J44" s="61">
        <v>3500000</v>
      </c>
      <c r="K44" s="52"/>
    </row>
    <row r="45" spans="1:11" s="64" customFormat="1" ht="34.5" customHeight="1" x14ac:dyDescent="0.25">
      <c r="A45" s="51" t="s">
        <v>218</v>
      </c>
      <c r="B45" s="52" t="s">
        <v>286</v>
      </c>
      <c r="C45" s="52" t="s">
        <v>199</v>
      </c>
      <c r="D45" s="52" t="s">
        <v>287</v>
      </c>
      <c r="E45" s="52" t="s">
        <v>192</v>
      </c>
      <c r="F45" s="52" t="s">
        <v>192</v>
      </c>
      <c r="G45" s="52" t="s">
        <v>192</v>
      </c>
      <c r="H45" s="52">
        <v>5111.1099999999997</v>
      </c>
      <c r="I45" s="52"/>
      <c r="J45" s="56">
        <v>16100000</v>
      </c>
      <c r="K45" s="52"/>
    </row>
    <row r="46" spans="1:11" ht="34.5" customHeight="1" x14ac:dyDescent="0.25">
      <c r="A46" s="57" t="s">
        <v>202</v>
      </c>
      <c r="B46" s="58"/>
      <c r="C46" s="58"/>
      <c r="D46" s="58" t="s">
        <v>203</v>
      </c>
      <c r="E46" s="58"/>
      <c r="F46" s="58"/>
      <c r="G46" s="58"/>
      <c r="H46" s="59">
        <f>SUM(H21:H45)</f>
        <v>10075.209999999999</v>
      </c>
      <c r="I46" s="59">
        <f>SUM(I21:I45)</f>
        <v>6046.9200000000019</v>
      </c>
      <c r="J46" s="60">
        <f>SUM(J21:J45)</f>
        <v>17693999.869999997</v>
      </c>
      <c r="K46" s="52" t="s">
        <v>288</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289</v>
      </c>
      <c r="E49" s="42"/>
      <c r="F49" s="42"/>
      <c r="G49" s="42"/>
      <c r="H49" s="42"/>
      <c r="I49" s="42"/>
      <c r="J49" s="44"/>
      <c r="K49" s="45"/>
    </row>
    <row r="50" spans="1:11" ht="34.5" customHeight="1" x14ac:dyDescent="0.25">
      <c r="A50" s="47" t="s">
        <v>178</v>
      </c>
      <c r="B50" s="48" t="s">
        <v>179</v>
      </c>
      <c r="C50" s="48" t="s">
        <v>180</v>
      </c>
      <c r="D50" s="48" t="s">
        <v>55</v>
      </c>
      <c r="E50" s="48" t="s">
        <v>181</v>
      </c>
      <c r="F50" s="48" t="s">
        <v>182</v>
      </c>
      <c r="G50" s="48" t="s">
        <v>183</v>
      </c>
      <c r="H50" s="48" t="s">
        <v>184</v>
      </c>
      <c r="I50" s="48" t="s">
        <v>185</v>
      </c>
      <c r="J50" s="49" t="s">
        <v>186</v>
      </c>
      <c r="K50" s="48" t="s">
        <v>92</v>
      </c>
    </row>
    <row r="51" spans="1:11" ht="34.5" customHeight="1" x14ac:dyDescent="0.25">
      <c r="A51" s="47"/>
      <c r="B51" s="48"/>
      <c r="C51" s="48"/>
      <c r="D51" s="48" t="s">
        <v>187</v>
      </c>
      <c r="E51" s="48"/>
      <c r="F51" s="48"/>
      <c r="G51" s="48"/>
      <c r="H51" s="48"/>
      <c r="I51" s="48"/>
      <c r="J51" s="62">
        <f>J46</f>
        <v>17693999.869999997</v>
      </c>
      <c r="K51" s="48"/>
    </row>
    <row r="52" spans="1:11" s="64" customFormat="1" ht="34.5" customHeight="1" x14ac:dyDescent="0.25">
      <c r="A52" s="51" t="s">
        <v>290</v>
      </c>
      <c r="B52" s="52" t="s">
        <v>291</v>
      </c>
      <c r="C52" s="52" t="s">
        <v>291</v>
      </c>
      <c r="D52" s="52" t="s">
        <v>292</v>
      </c>
      <c r="E52" s="52" t="s">
        <v>192</v>
      </c>
      <c r="F52" s="52" t="s">
        <v>192</v>
      </c>
      <c r="G52" s="52" t="s">
        <v>192</v>
      </c>
      <c r="H52" s="52"/>
      <c r="I52" s="52">
        <v>1.25</v>
      </c>
      <c r="J52" s="69">
        <v>-4000</v>
      </c>
      <c r="K52" s="54" t="s">
        <v>235</v>
      </c>
    </row>
    <row r="53" spans="1:11" s="64" customFormat="1" ht="34.5" customHeight="1" x14ac:dyDescent="0.25">
      <c r="A53" s="51" t="s">
        <v>290</v>
      </c>
      <c r="B53" s="52" t="s">
        <v>293</v>
      </c>
      <c r="C53" s="52" t="s">
        <v>293</v>
      </c>
      <c r="D53" s="52" t="s">
        <v>294</v>
      </c>
      <c r="E53" s="52" t="s">
        <v>192</v>
      </c>
      <c r="F53" s="52" t="s">
        <v>192</v>
      </c>
      <c r="G53" s="52" t="s">
        <v>192</v>
      </c>
      <c r="H53" s="52"/>
      <c r="I53" s="52">
        <v>88.89</v>
      </c>
      <c r="J53" s="69">
        <v>-280000</v>
      </c>
      <c r="K53" s="54" t="s">
        <v>295</v>
      </c>
    </row>
    <row r="54" spans="1:11" s="64" customFormat="1" ht="34.5" customHeight="1" x14ac:dyDescent="0.25">
      <c r="A54" s="51" t="s">
        <v>290</v>
      </c>
      <c r="B54" s="52" t="s">
        <v>296</v>
      </c>
      <c r="C54" s="52" t="s">
        <v>296</v>
      </c>
      <c r="D54" s="52" t="s">
        <v>297</v>
      </c>
      <c r="E54" s="52" t="s">
        <v>192</v>
      </c>
      <c r="F54" s="52" t="s">
        <v>192</v>
      </c>
      <c r="G54" s="52" t="s">
        <v>192</v>
      </c>
      <c r="H54" s="52"/>
      <c r="I54" s="52">
        <v>7.81</v>
      </c>
      <c r="J54" s="69">
        <v>-25000</v>
      </c>
      <c r="K54" s="54" t="s">
        <v>295</v>
      </c>
    </row>
    <row r="55" spans="1:11" s="64" customFormat="1" ht="34.5" customHeight="1" x14ac:dyDescent="0.25">
      <c r="A55" s="51" t="s">
        <v>290</v>
      </c>
      <c r="B55" s="52" t="s">
        <v>298</v>
      </c>
      <c r="C55" s="52" t="s">
        <v>298</v>
      </c>
      <c r="D55" s="52" t="s">
        <v>299</v>
      </c>
      <c r="E55" s="52" t="s">
        <v>192</v>
      </c>
      <c r="F55" s="52" t="s">
        <v>192</v>
      </c>
      <c r="G55" s="52" t="s">
        <v>192</v>
      </c>
      <c r="H55" s="52">
        <v>10.81</v>
      </c>
      <c r="I55" s="52"/>
      <c r="J55" s="70">
        <v>40000</v>
      </c>
      <c r="K55" s="52"/>
    </row>
    <row r="56" spans="1:11" s="64" customFormat="1" ht="34.5" customHeight="1" x14ac:dyDescent="0.25">
      <c r="A56" s="51" t="s">
        <v>290</v>
      </c>
      <c r="B56" s="52" t="s">
        <v>300</v>
      </c>
      <c r="C56" s="52" t="s">
        <v>300</v>
      </c>
      <c r="D56" s="52" t="s">
        <v>301</v>
      </c>
      <c r="E56" s="52" t="s">
        <v>192</v>
      </c>
      <c r="F56" s="52" t="s">
        <v>192</v>
      </c>
      <c r="G56" s="52" t="s">
        <v>192</v>
      </c>
      <c r="H56" s="52"/>
      <c r="I56" s="52">
        <v>20.63</v>
      </c>
      <c r="J56" s="69">
        <v>-66000</v>
      </c>
      <c r="K56" s="54" t="s">
        <v>295</v>
      </c>
    </row>
    <row r="57" spans="1:11" s="64" customFormat="1" ht="34.5" customHeight="1" x14ac:dyDescent="0.25">
      <c r="A57" s="51" t="s">
        <v>290</v>
      </c>
      <c r="B57" s="52" t="s">
        <v>302</v>
      </c>
      <c r="C57" s="52" t="s">
        <v>302</v>
      </c>
      <c r="D57" s="52" t="s">
        <v>303</v>
      </c>
      <c r="E57" s="52" t="s">
        <v>192</v>
      </c>
      <c r="F57" s="52" t="s">
        <v>192</v>
      </c>
      <c r="G57" s="52" t="s">
        <v>192</v>
      </c>
      <c r="H57" s="52">
        <v>3.12</v>
      </c>
      <c r="I57" s="52"/>
      <c r="J57" s="70">
        <v>10000</v>
      </c>
      <c r="K57" s="52"/>
    </row>
    <row r="58" spans="1:11" s="64" customFormat="1" ht="34.5" customHeight="1" x14ac:dyDescent="0.25">
      <c r="A58" s="51" t="s">
        <v>290</v>
      </c>
      <c r="B58" s="52" t="s">
        <v>304</v>
      </c>
      <c r="C58" s="52" t="s">
        <v>304</v>
      </c>
      <c r="D58" s="52" t="s">
        <v>305</v>
      </c>
      <c r="E58" s="52" t="s">
        <v>192</v>
      </c>
      <c r="F58" s="52" t="s">
        <v>192</v>
      </c>
      <c r="G58" s="52" t="s">
        <v>192</v>
      </c>
      <c r="H58" s="52"/>
      <c r="I58" s="52">
        <v>21.88</v>
      </c>
      <c r="J58" s="69">
        <v>-70000</v>
      </c>
      <c r="K58" s="54" t="s">
        <v>295</v>
      </c>
    </row>
    <row r="59" spans="1:11" s="64" customFormat="1" ht="34.5" customHeight="1" x14ac:dyDescent="0.25">
      <c r="A59" s="51" t="s">
        <v>290</v>
      </c>
      <c r="B59" s="52" t="s">
        <v>306</v>
      </c>
      <c r="C59" s="52" t="s">
        <v>306</v>
      </c>
      <c r="D59" s="52" t="s">
        <v>307</v>
      </c>
      <c r="E59" s="52" t="s">
        <v>192</v>
      </c>
      <c r="F59" s="52" t="s">
        <v>192</v>
      </c>
      <c r="G59" s="52" t="s">
        <v>192</v>
      </c>
      <c r="H59" s="52"/>
      <c r="I59" s="52">
        <v>95.24</v>
      </c>
      <c r="J59" s="69">
        <v>-300000</v>
      </c>
      <c r="K59" s="54" t="s">
        <v>295</v>
      </c>
    </row>
    <row r="60" spans="1:11" s="64" customFormat="1" ht="34.5" customHeight="1" x14ac:dyDescent="0.25">
      <c r="A60" s="51" t="s">
        <v>290</v>
      </c>
      <c r="B60" s="52" t="s">
        <v>308</v>
      </c>
      <c r="C60" s="52" t="s">
        <v>308</v>
      </c>
      <c r="D60" s="52" t="s">
        <v>307</v>
      </c>
      <c r="E60" s="52" t="s">
        <v>192</v>
      </c>
      <c r="F60" s="52" t="s">
        <v>192</v>
      </c>
      <c r="G60" s="52" t="s">
        <v>192</v>
      </c>
      <c r="H60" s="52"/>
      <c r="I60" s="52">
        <v>95.24</v>
      </c>
      <c r="J60" s="69">
        <v>-300000</v>
      </c>
      <c r="K60" s="54" t="s">
        <v>295</v>
      </c>
    </row>
    <row r="61" spans="1:11" s="64" customFormat="1" ht="34.5" customHeight="1" x14ac:dyDescent="0.25">
      <c r="A61" s="51" t="s">
        <v>290</v>
      </c>
      <c r="B61" s="52" t="s">
        <v>309</v>
      </c>
      <c r="C61" s="52" t="s">
        <v>309</v>
      </c>
      <c r="D61" s="52" t="s">
        <v>307</v>
      </c>
      <c r="E61" s="52" t="s">
        <v>192</v>
      </c>
      <c r="F61" s="52" t="s">
        <v>192</v>
      </c>
      <c r="G61" s="52" t="s">
        <v>192</v>
      </c>
      <c r="H61" s="52"/>
      <c r="I61" s="52">
        <v>95.24</v>
      </c>
      <c r="J61" s="69">
        <v>-300000</v>
      </c>
      <c r="K61" s="54" t="s">
        <v>295</v>
      </c>
    </row>
    <row r="62" spans="1:11" s="64" customFormat="1" ht="34.5" customHeight="1" x14ac:dyDescent="0.25">
      <c r="A62" s="51" t="s">
        <v>290</v>
      </c>
      <c r="B62" s="52" t="s">
        <v>310</v>
      </c>
      <c r="C62" s="52" t="s">
        <v>310</v>
      </c>
      <c r="D62" s="52" t="s">
        <v>307</v>
      </c>
      <c r="E62" s="52" t="s">
        <v>192</v>
      </c>
      <c r="F62" s="52" t="s">
        <v>192</v>
      </c>
      <c r="G62" s="52" t="s">
        <v>192</v>
      </c>
      <c r="H62" s="52"/>
      <c r="I62" s="52">
        <v>95.24</v>
      </c>
      <c r="J62" s="69">
        <v>-300000</v>
      </c>
      <c r="K62" s="54" t="s">
        <v>295</v>
      </c>
    </row>
    <row r="63" spans="1:11" s="64" customFormat="1" ht="34.5" customHeight="1" x14ac:dyDescent="0.25">
      <c r="A63" s="51" t="s">
        <v>290</v>
      </c>
      <c r="B63" s="52" t="s">
        <v>311</v>
      </c>
      <c r="C63" s="52" t="s">
        <v>311</v>
      </c>
      <c r="D63" s="52" t="s">
        <v>307</v>
      </c>
      <c r="E63" s="52" t="s">
        <v>192</v>
      </c>
      <c r="F63" s="52" t="s">
        <v>192</v>
      </c>
      <c r="G63" s="52" t="s">
        <v>192</v>
      </c>
      <c r="H63" s="52"/>
      <c r="I63" s="52">
        <v>6.35</v>
      </c>
      <c r="J63" s="69">
        <v>-20000</v>
      </c>
      <c r="K63" s="54" t="s">
        <v>235</v>
      </c>
    </row>
    <row r="64" spans="1:11" s="64" customFormat="1" ht="34.5" customHeight="1" x14ac:dyDescent="0.25">
      <c r="A64" s="51" t="s">
        <v>290</v>
      </c>
      <c r="B64" s="52" t="s">
        <v>312</v>
      </c>
      <c r="C64" s="52" t="s">
        <v>312</v>
      </c>
      <c r="D64" s="52" t="s">
        <v>307</v>
      </c>
      <c r="E64" s="52" t="s">
        <v>192</v>
      </c>
      <c r="F64" s="52" t="s">
        <v>192</v>
      </c>
      <c r="G64" s="52" t="s">
        <v>192</v>
      </c>
      <c r="H64" s="52"/>
      <c r="I64" s="52">
        <v>6.35</v>
      </c>
      <c r="J64" s="69">
        <v>-20000</v>
      </c>
      <c r="K64" s="54" t="s">
        <v>235</v>
      </c>
    </row>
    <row r="65" spans="1:11" s="64" customFormat="1" ht="34.5" customHeight="1" x14ac:dyDescent="0.25">
      <c r="A65" s="51" t="s">
        <v>290</v>
      </c>
      <c r="B65" s="52" t="s">
        <v>313</v>
      </c>
      <c r="C65" s="52" t="s">
        <v>313</v>
      </c>
      <c r="D65" s="52" t="s">
        <v>307</v>
      </c>
      <c r="E65" s="52" t="s">
        <v>192</v>
      </c>
      <c r="F65" s="52" t="s">
        <v>192</v>
      </c>
      <c r="G65" s="52" t="s">
        <v>192</v>
      </c>
      <c r="H65" s="52"/>
      <c r="I65" s="52">
        <v>82.54</v>
      </c>
      <c r="J65" s="69">
        <v>-260000</v>
      </c>
      <c r="K65" s="54" t="s">
        <v>314</v>
      </c>
    </row>
    <row r="66" spans="1:11" s="64" customFormat="1" ht="34.5" customHeight="1" x14ac:dyDescent="0.25">
      <c r="A66" s="51" t="s">
        <v>290</v>
      </c>
      <c r="B66" s="52" t="s">
        <v>315</v>
      </c>
      <c r="C66" s="52" t="s">
        <v>315</v>
      </c>
      <c r="D66" s="52" t="s">
        <v>307</v>
      </c>
      <c r="E66" s="52" t="s">
        <v>192</v>
      </c>
      <c r="F66" s="52" t="s">
        <v>192</v>
      </c>
      <c r="G66" s="52" t="s">
        <v>192</v>
      </c>
      <c r="H66" s="52"/>
      <c r="I66" s="52">
        <v>190.48</v>
      </c>
      <c r="J66" s="69">
        <v>-600000</v>
      </c>
      <c r="K66" s="54" t="s">
        <v>266</v>
      </c>
    </row>
    <row r="67" spans="1:11" s="64" customFormat="1" ht="34.5" customHeight="1" x14ac:dyDescent="0.25">
      <c r="A67" s="51" t="s">
        <v>290</v>
      </c>
      <c r="B67" s="52" t="s">
        <v>316</v>
      </c>
      <c r="C67" s="52" t="s">
        <v>316</v>
      </c>
      <c r="D67" s="52" t="s">
        <v>307</v>
      </c>
      <c r="E67" s="52" t="s">
        <v>192</v>
      </c>
      <c r="F67" s="52" t="s">
        <v>192</v>
      </c>
      <c r="G67" s="52" t="s">
        <v>192</v>
      </c>
      <c r="H67" s="52"/>
      <c r="I67" s="52">
        <v>95.24</v>
      </c>
      <c r="J67" s="69">
        <v>-300000</v>
      </c>
      <c r="K67" s="54" t="s">
        <v>317</v>
      </c>
    </row>
    <row r="68" spans="1:11" s="64" customFormat="1" ht="34.5" customHeight="1" x14ac:dyDescent="0.25">
      <c r="A68" s="51" t="s">
        <v>290</v>
      </c>
      <c r="B68" s="52" t="s">
        <v>318</v>
      </c>
      <c r="C68" s="52" t="s">
        <v>318</v>
      </c>
      <c r="D68" s="52" t="s">
        <v>307</v>
      </c>
      <c r="E68" s="52" t="s">
        <v>192</v>
      </c>
      <c r="F68" s="52" t="s">
        <v>192</v>
      </c>
      <c r="G68" s="52" t="s">
        <v>192</v>
      </c>
      <c r="H68" s="52"/>
      <c r="I68" s="52">
        <v>107.94</v>
      </c>
      <c r="J68" s="69">
        <v>-340000</v>
      </c>
      <c r="K68" s="54" t="s">
        <v>235</v>
      </c>
    </row>
    <row r="69" spans="1:11" s="64" customFormat="1" ht="34.5" customHeight="1" x14ac:dyDescent="0.25">
      <c r="A69" s="51" t="s">
        <v>290</v>
      </c>
      <c r="B69" s="52" t="s">
        <v>319</v>
      </c>
      <c r="C69" s="52" t="s">
        <v>319</v>
      </c>
      <c r="D69" s="52" t="s">
        <v>307</v>
      </c>
      <c r="E69" s="52" t="s">
        <v>192</v>
      </c>
      <c r="F69" s="52" t="s">
        <v>192</v>
      </c>
      <c r="G69" s="52" t="s">
        <v>192</v>
      </c>
      <c r="H69" s="52"/>
      <c r="I69" s="52">
        <v>47.62</v>
      </c>
      <c r="J69" s="69">
        <v>-150000</v>
      </c>
      <c r="K69" s="54" t="s">
        <v>221</v>
      </c>
    </row>
    <row r="70" spans="1:11" s="64" customFormat="1" ht="34.5" customHeight="1" x14ac:dyDescent="0.25">
      <c r="A70" s="51" t="s">
        <v>290</v>
      </c>
      <c r="B70" s="52" t="s">
        <v>320</v>
      </c>
      <c r="C70" s="52" t="s">
        <v>320</v>
      </c>
      <c r="D70" s="52" t="s">
        <v>307</v>
      </c>
      <c r="E70" s="52" t="s">
        <v>192</v>
      </c>
      <c r="F70" s="52" t="s">
        <v>192</v>
      </c>
      <c r="G70" s="52" t="s">
        <v>192</v>
      </c>
      <c r="H70" s="52"/>
      <c r="I70" s="52">
        <v>15.87</v>
      </c>
      <c r="J70" s="69">
        <v>-50000</v>
      </c>
      <c r="K70" s="54" t="s">
        <v>221</v>
      </c>
    </row>
    <row r="71" spans="1:11" s="64" customFormat="1" ht="34.5" customHeight="1" x14ac:dyDescent="0.25">
      <c r="A71" s="51" t="s">
        <v>290</v>
      </c>
      <c r="B71" s="52" t="s">
        <v>321</v>
      </c>
      <c r="C71" s="52" t="s">
        <v>321</v>
      </c>
      <c r="D71" s="52" t="s">
        <v>307</v>
      </c>
      <c r="E71" s="52" t="s">
        <v>192</v>
      </c>
      <c r="F71" s="52" t="s">
        <v>192</v>
      </c>
      <c r="G71" s="52" t="s">
        <v>192</v>
      </c>
      <c r="H71" s="52"/>
      <c r="I71" s="52">
        <v>73.010000000000005</v>
      </c>
      <c r="J71" s="69">
        <v>-230000</v>
      </c>
      <c r="K71" s="54" t="s">
        <v>322</v>
      </c>
    </row>
    <row r="72" spans="1:11" s="64" customFormat="1" ht="34.5" customHeight="1" x14ac:dyDescent="0.25">
      <c r="A72" s="51" t="s">
        <v>290</v>
      </c>
      <c r="B72" s="52" t="s">
        <v>323</v>
      </c>
      <c r="C72" s="52" t="s">
        <v>323</v>
      </c>
      <c r="D72" s="52" t="s">
        <v>307</v>
      </c>
      <c r="E72" s="52" t="s">
        <v>192</v>
      </c>
      <c r="F72" s="52" t="s">
        <v>192</v>
      </c>
      <c r="G72" s="52" t="s">
        <v>192</v>
      </c>
      <c r="H72" s="52"/>
      <c r="I72" s="52">
        <v>158.72999999999999</v>
      </c>
      <c r="J72" s="69">
        <v>-500000</v>
      </c>
      <c r="K72" s="54" t="s">
        <v>231</v>
      </c>
    </row>
    <row r="73" spans="1:11" s="64" customFormat="1" ht="34.5" customHeight="1" x14ac:dyDescent="0.25">
      <c r="A73" s="51" t="s">
        <v>290</v>
      </c>
      <c r="B73" s="52" t="s">
        <v>324</v>
      </c>
      <c r="C73" s="52" t="s">
        <v>324</v>
      </c>
      <c r="D73" s="52" t="s">
        <v>307</v>
      </c>
      <c r="E73" s="52" t="s">
        <v>192</v>
      </c>
      <c r="F73" s="52" t="s">
        <v>192</v>
      </c>
      <c r="G73" s="52" t="s">
        <v>192</v>
      </c>
      <c r="H73" s="52"/>
      <c r="I73" s="52">
        <v>69.84</v>
      </c>
      <c r="J73" s="69">
        <v>-220000</v>
      </c>
      <c r="K73" s="54" t="s">
        <v>317</v>
      </c>
    </row>
    <row r="74" spans="1:11" s="64" customFormat="1" ht="34.5" customHeight="1" x14ac:dyDescent="0.25">
      <c r="A74" s="51" t="s">
        <v>290</v>
      </c>
      <c r="B74" s="52" t="s">
        <v>325</v>
      </c>
      <c r="C74" s="52" t="s">
        <v>325</v>
      </c>
      <c r="D74" s="52" t="s">
        <v>307</v>
      </c>
      <c r="E74" s="52" t="s">
        <v>192</v>
      </c>
      <c r="F74" s="52" t="s">
        <v>192</v>
      </c>
      <c r="G74" s="52" t="s">
        <v>192</v>
      </c>
      <c r="H74" s="52"/>
      <c r="I74" s="52">
        <v>25.4</v>
      </c>
      <c r="J74" s="69">
        <v>-80000</v>
      </c>
      <c r="K74" s="54" t="s">
        <v>235</v>
      </c>
    </row>
    <row r="75" spans="1:11" s="64" customFormat="1" ht="34.5" customHeight="1" x14ac:dyDescent="0.25">
      <c r="A75" s="51" t="s">
        <v>290</v>
      </c>
      <c r="B75" s="52" t="s">
        <v>326</v>
      </c>
      <c r="C75" s="52" t="s">
        <v>326</v>
      </c>
      <c r="D75" s="52" t="s">
        <v>307</v>
      </c>
      <c r="E75" s="52" t="s">
        <v>192</v>
      </c>
      <c r="F75" s="52" t="s">
        <v>192</v>
      </c>
      <c r="G75" s="52" t="s">
        <v>192</v>
      </c>
      <c r="H75" s="52"/>
      <c r="I75" s="52">
        <v>31.75</v>
      </c>
      <c r="J75" s="69">
        <v>-100000</v>
      </c>
      <c r="K75" s="54" t="s">
        <v>235</v>
      </c>
    </row>
    <row r="76" spans="1:11" s="64" customFormat="1" ht="34.5" customHeight="1" x14ac:dyDescent="0.25">
      <c r="A76" s="51" t="s">
        <v>290</v>
      </c>
      <c r="B76" s="52" t="s">
        <v>327</v>
      </c>
      <c r="C76" s="52" t="s">
        <v>327</v>
      </c>
      <c r="D76" s="52" t="s">
        <v>307</v>
      </c>
      <c r="E76" s="52" t="s">
        <v>192</v>
      </c>
      <c r="F76" s="52" t="s">
        <v>192</v>
      </c>
      <c r="G76" s="52" t="s">
        <v>192</v>
      </c>
      <c r="H76" s="52"/>
      <c r="I76" s="52">
        <v>31.75</v>
      </c>
      <c r="J76" s="69">
        <v>-100000</v>
      </c>
      <c r="K76" s="54" t="s">
        <v>235</v>
      </c>
    </row>
    <row r="77" spans="1:11" s="64" customFormat="1" ht="34.5" customHeight="1" x14ac:dyDescent="0.25">
      <c r="A77" s="51" t="s">
        <v>290</v>
      </c>
      <c r="B77" s="52" t="s">
        <v>328</v>
      </c>
      <c r="C77" s="52" t="s">
        <v>328</v>
      </c>
      <c r="D77" s="52" t="s">
        <v>307</v>
      </c>
      <c r="E77" s="52" t="s">
        <v>192</v>
      </c>
      <c r="F77" s="52" t="s">
        <v>192</v>
      </c>
      <c r="G77" s="52" t="s">
        <v>192</v>
      </c>
      <c r="H77" s="52"/>
      <c r="I77" s="52">
        <v>158.72999999999999</v>
      </c>
      <c r="J77" s="69">
        <v>-500000</v>
      </c>
      <c r="K77" s="54" t="s">
        <v>235</v>
      </c>
    </row>
    <row r="78" spans="1:11" s="64" customFormat="1" ht="34.5" customHeight="1" x14ac:dyDescent="0.25">
      <c r="A78" s="51" t="s">
        <v>290</v>
      </c>
      <c r="B78" s="52" t="s">
        <v>329</v>
      </c>
      <c r="C78" s="52" t="s">
        <v>329</v>
      </c>
      <c r="D78" s="52" t="s">
        <v>307</v>
      </c>
      <c r="E78" s="52" t="s">
        <v>192</v>
      </c>
      <c r="F78" s="52" t="s">
        <v>192</v>
      </c>
      <c r="G78" s="52" t="s">
        <v>192</v>
      </c>
      <c r="H78" s="52"/>
      <c r="I78" s="52">
        <v>79.37</v>
      </c>
      <c r="J78" s="69">
        <v>-250000</v>
      </c>
      <c r="K78" s="54" t="s">
        <v>295</v>
      </c>
    </row>
    <row r="79" spans="1:11" s="64" customFormat="1" ht="34.5" customHeight="1" x14ac:dyDescent="0.25">
      <c r="A79" s="51" t="s">
        <v>290</v>
      </c>
      <c r="B79" s="52" t="s">
        <v>330</v>
      </c>
      <c r="C79" s="52" t="s">
        <v>331</v>
      </c>
      <c r="D79" s="52" t="s">
        <v>332</v>
      </c>
      <c r="E79" s="52" t="s">
        <v>192</v>
      </c>
      <c r="F79" s="52" t="s">
        <v>192</v>
      </c>
      <c r="G79" s="52" t="s">
        <v>192</v>
      </c>
      <c r="H79" s="52"/>
      <c r="I79" s="52">
        <v>4.76</v>
      </c>
      <c r="J79" s="69">
        <v>-15000</v>
      </c>
      <c r="K79" s="54" t="s">
        <v>235</v>
      </c>
    </row>
    <row r="80" spans="1:11" s="64" customFormat="1" ht="34.5" customHeight="1" x14ac:dyDescent="0.25">
      <c r="A80" s="51" t="s">
        <v>290</v>
      </c>
      <c r="B80" s="52" t="s">
        <v>333</v>
      </c>
      <c r="C80" s="52" t="s">
        <v>331</v>
      </c>
      <c r="D80" s="52" t="s">
        <v>334</v>
      </c>
      <c r="E80" s="52" t="s">
        <v>192</v>
      </c>
      <c r="F80" s="52" t="s">
        <v>192</v>
      </c>
      <c r="G80" s="52" t="s">
        <v>192</v>
      </c>
      <c r="H80" s="52"/>
      <c r="I80" s="52">
        <v>17.46</v>
      </c>
      <c r="J80" s="69">
        <v>-55000</v>
      </c>
      <c r="K80" s="54" t="s">
        <v>335</v>
      </c>
    </row>
    <row r="81" spans="1:11" s="64" customFormat="1" ht="34.5" customHeight="1" x14ac:dyDescent="0.25">
      <c r="A81" s="51" t="s">
        <v>290</v>
      </c>
      <c r="B81" s="52" t="s">
        <v>336</v>
      </c>
      <c r="C81" s="52" t="s">
        <v>331</v>
      </c>
      <c r="D81" s="52" t="s">
        <v>337</v>
      </c>
      <c r="E81" s="52" t="s">
        <v>192</v>
      </c>
      <c r="F81" s="52" t="s">
        <v>192</v>
      </c>
      <c r="G81" s="52" t="s">
        <v>192</v>
      </c>
      <c r="H81" s="52"/>
      <c r="I81" s="52">
        <v>22.22</v>
      </c>
      <c r="J81" s="69">
        <v>-70000</v>
      </c>
      <c r="K81" s="54" t="s">
        <v>335</v>
      </c>
    </row>
    <row r="82" spans="1:11" s="64" customFormat="1" ht="34.5" customHeight="1" x14ac:dyDescent="0.25">
      <c r="A82" s="51" t="s">
        <v>290</v>
      </c>
      <c r="B82" s="52" t="s">
        <v>338</v>
      </c>
      <c r="C82" s="52" t="s">
        <v>331</v>
      </c>
      <c r="D82" s="52" t="s">
        <v>339</v>
      </c>
      <c r="E82" s="52" t="s">
        <v>192</v>
      </c>
      <c r="F82" s="52" t="s">
        <v>192</v>
      </c>
      <c r="G82" s="52" t="s">
        <v>192</v>
      </c>
      <c r="H82" s="52"/>
      <c r="I82" s="52">
        <v>11.43</v>
      </c>
      <c r="J82" s="69">
        <v>-36000</v>
      </c>
      <c r="K82" s="54" t="s">
        <v>235</v>
      </c>
    </row>
    <row r="83" spans="1:11" s="64" customFormat="1" ht="34.5" customHeight="1" x14ac:dyDescent="0.25">
      <c r="A83" s="51" t="s">
        <v>290</v>
      </c>
      <c r="B83" s="52" t="s">
        <v>340</v>
      </c>
      <c r="C83" s="52" t="s">
        <v>331</v>
      </c>
      <c r="D83" s="52" t="s">
        <v>341</v>
      </c>
      <c r="E83" s="52" t="s">
        <v>192</v>
      </c>
      <c r="F83" s="52" t="s">
        <v>192</v>
      </c>
      <c r="G83" s="52" t="s">
        <v>192</v>
      </c>
      <c r="H83" s="52"/>
      <c r="I83" s="52">
        <v>58.73</v>
      </c>
      <c r="J83" s="69">
        <v>-185000</v>
      </c>
      <c r="K83" s="54" t="s">
        <v>295</v>
      </c>
    </row>
    <row r="84" spans="1:11" s="64" customFormat="1" ht="34.5" customHeight="1" x14ac:dyDescent="0.25">
      <c r="A84" s="51" t="s">
        <v>290</v>
      </c>
      <c r="B84" s="52" t="s">
        <v>342</v>
      </c>
      <c r="C84" s="52" t="s">
        <v>223</v>
      </c>
      <c r="D84" s="52" t="s">
        <v>343</v>
      </c>
      <c r="E84" s="52" t="s">
        <v>192</v>
      </c>
      <c r="F84" s="52" t="s">
        <v>192</v>
      </c>
      <c r="G84" s="52" t="s">
        <v>192</v>
      </c>
      <c r="H84" s="52"/>
      <c r="I84" s="52">
        <v>82</v>
      </c>
      <c r="J84" s="69">
        <v>-258300</v>
      </c>
      <c r="K84" s="54" t="s">
        <v>225</v>
      </c>
    </row>
    <row r="85" spans="1:11" s="64" customFormat="1" ht="34.5" customHeight="1" x14ac:dyDescent="0.25">
      <c r="A85" s="51" t="s">
        <v>290</v>
      </c>
      <c r="B85" s="71" t="s">
        <v>344</v>
      </c>
      <c r="C85" s="71" t="s">
        <v>223</v>
      </c>
      <c r="D85" s="71" t="s">
        <v>345</v>
      </c>
      <c r="E85" s="71" t="s">
        <v>192</v>
      </c>
      <c r="F85" s="71" t="s">
        <v>192</v>
      </c>
      <c r="G85" s="71" t="s">
        <v>192</v>
      </c>
      <c r="H85" s="71"/>
      <c r="I85" s="71">
        <v>25.4</v>
      </c>
      <c r="J85" s="69">
        <v>-80000</v>
      </c>
      <c r="K85" s="54" t="s">
        <v>317</v>
      </c>
    </row>
    <row r="86" spans="1:11" s="64" customFormat="1" ht="34.5" customHeight="1" x14ac:dyDescent="0.25">
      <c r="A86" s="51" t="s">
        <v>290</v>
      </c>
      <c r="B86" s="52" t="s">
        <v>346</v>
      </c>
      <c r="C86" s="52" t="s">
        <v>223</v>
      </c>
      <c r="D86" s="52" t="s">
        <v>347</v>
      </c>
      <c r="E86" s="52" t="s">
        <v>192</v>
      </c>
      <c r="F86" s="52" t="s">
        <v>192</v>
      </c>
      <c r="G86" s="52" t="s">
        <v>192</v>
      </c>
      <c r="H86" s="52"/>
      <c r="I86" s="52">
        <v>38.1</v>
      </c>
      <c r="J86" s="69">
        <v>-120000</v>
      </c>
      <c r="K86" s="54" t="s">
        <v>348</v>
      </c>
    </row>
    <row r="87" spans="1:11" s="64" customFormat="1" ht="34.5" customHeight="1" x14ac:dyDescent="0.25">
      <c r="A87" s="51" t="s">
        <v>290</v>
      </c>
      <c r="B87" s="52" t="s">
        <v>349</v>
      </c>
      <c r="C87" s="52" t="s">
        <v>223</v>
      </c>
      <c r="D87" s="52" t="s">
        <v>350</v>
      </c>
      <c r="E87" s="52" t="s">
        <v>192</v>
      </c>
      <c r="F87" s="52" t="s">
        <v>192</v>
      </c>
      <c r="G87" s="52" t="s">
        <v>192</v>
      </c>
      <c r="H87" s="52"/>
      <c r="I87" s="52">
        <v>253.97</v>
      </c>
      <c r="J87" s="69">
        <v>-800000</v>
      </c>
      <c r="K87" s="54" t="s">
        <v>348</v>
      </c>
    </row>
    <row r="88" spans="1:11" s="64" customFormat="1" ht="34.5" customHeight="1" x14ac:dyDescent="0.25">
      <c r="A88" s="51" t="s">
        <v>290</v>
      </c>
      <c r="B88" s="52" t="s">
        <v>351</v>
      </c>
      <c r="C88" s="52" t="s">
        <v>223</v>
      </c>
      <c r="D88" s="52" t="s">
        <v>352</v>
      </c>
      <c r="E88" s="52" t="s">
        <v>192</v>
      </c>
      <c r="F88" s="52" t="s">
        <v>192</v>
      </c>
      <c r="G88" s="52" t="s">
        <v>192</v>
      </c>
      <c r="H88" s="52"/>
      <c r="I88" s="52">
        <v>111.11</v>
      </c>
      <c r="J88" s="69">
        <v>-350000</v>
      </c>
      <c r="K88" s="54" t="s">
        <v>348</v>
      </c>
    </row>
    <row r="89" spans="1:11" s="64" customFormat="1" ht="34.5" customHeight="1" x14ac:dyDescent="0.25">
      <c r="A89" s="51" t="s">
        <v>290</v>
      </c>
      <c r="B89" s="52" t="s">
        <v>353</v>
      </c>
      <c r="C89" s="52" t="s">
        <v>223</v>
      </c>
      <c r="D89" s="52" t="s">
        <v>354</v>
      </c>
      <c r="E89" s="52" t="s">
        <v>192</v>
      </c>
      <c r="F89" s="52" t="s">
        <v>192</v>
      </c>
      <c r="G89" s="52" t="s">
        <v>192</v>
      </c>
      <c r="H89" s="52"/>
      <c r="I89" s="52">
        <v>88.89</v>
      </c>
      <c r="J89" s="69">
        <v>-280000</v>
      </c>
      <c r="K89" s="54" t="s">
        <v>225</v>
      </c>
    </row>
    <row r="90" spans="1:11" s="64" customFormat="1" ht="34.5" customHeight="1" x14ac:dyDescent="0.25">
      <c r="A90" s="51" t="s">
        <v>290</v>
      </c>
      <c r="B90" s="52" t="s">
        <v>355</v>
      </c>
      <c r="C90" s="52" t="s">
        <v>223</v>
      </c>
      <c r="D90" s="52" t="s">
        <v>356</v>
      </c>
      <c r="E90" s="52" t="s">
        <v>192</v>
      </c>
      <c r="F90" s="52" t="s">
        <v>192</v>
      </c>
      <c r="G90" s="52" t="s">
        <v>192</v>
      </c>
      <c r="H90" s="52"/>
      <c r="I90" s="52">
        <v>95.24</v>
      </c>
      <c r="J90" s="69">
        <v>-300000</v>
      </c>
      <c r="K90" s="54" t="s">
        <v>317</v>
      </c>
    </row>
    <row r="91" spans="1:11" s="64" customFormat="1" ht="34.5" customHeight="1" x14ac:dyDescent="0.25">
      <c r="A91" s="51" t="s">
        <v>290</v>
      </c>
      <c r="B91" s="52" t="s">
        <v>357</v>
      </c>
      <c r="C91" s="52" t="s">
        <v>223</v>
      </c>
      <c r="D91" s="52" t="s">
        <v>358</v>
      </c>
      <c r="E91" s="52" t="s">
        <v>192</v>
      </c>
      <c r="F91" s="52" t="s">
        <v>192</v>
      </c>
      <c r="G91" s="52" t="s">
        <v>192</v>
      </c>
      <c r="H91" s="52"/>
      <c r="I91" s="52">
        <v>120.63</v>
      </c>
      <c r="J91" s="69">
        <v>-380000</v>
      </c>
      <c r="K91" s="54" t="s">
        <v>348</v>
      </c>
    </row>
    <row r="92" spans="1:11" s="64" customFormat="1" ht="34.5" customHeight="1" x14ac:dyDescent="0.25">
      <c r="A92" s="51" t="s">
        <v>290</v>
      </c>
      <c r="B92" s="52" t="s">
        <v>359</v>
      </c>
      <c r="C92" s="52" t="s">
        <v>223</v>
      </c>
      <c r="D92" s="52" t="s">
        <v>360</v>
      </c>
      <c r="E92" s="52" t="s">
        <v>192</v>
      </c>
      <c r="F92" s="52" t="s">
        <v>192</v>
      </c>
      <c r="G92" s="52" t="s">
        <v>192</v>
      </c>
      <c r="H92" s="52"/>
      <c r="I92" s="52">
        <v>79.37</v>
      </c>
      <c r="J92" s="69">
        <v>-250000</v>
      </c>
      <c r="K92" s="54" t="s">
        <v>348</v>
      </c>
    </row>
    <row r="93" spans="1:11" s="64" customFormat="1" ht="34.5" customHeight="1" x14ac:dyDescent="0.25">
      <c r="A93" s="51" t="s">
        <v>290</v>
      </c>
      <c r="B93" s="52" t="s">
        <v>361</v>
      </c>
      <c r="C93" s="52" t="s">
        <v>223</v>
      </c>
      <c r="D93" s="52" t="s">
        <v>362</v>
      </c>
      <c r="E93" s="52" t="s">
        <v>192</v>
      </c>
      <c r="F93" s="52" t="s">
        <v>192</v>
      </c>
      <c r="G93" s="52" t="s">
        <v>192</v>
      </c>
      <c r="H93" s="52"/>
      <c r="I93" s="52">
        <v>253.97</v>
      </c>
      <c r="J93" s="69">
        <v>-800000</v>
      </c>
      <c r="K93" s="54" t="s">
        <v>348</v>
      </c>
    </row>
    <row r="94" spans="1:11" s="64" customFormat="1" ht="34.5" customHeight="1" x14ac:dyDescent="0.25">
      <c r="A94" s="51" t="s">
        <v>290</v>
      </c>
      <c r="B94" s="52" t="s">
        <v>363</v>
      </c>
      <c r="C94" s="52" t="s">
        <v>223</v>
      </c>
      <c r="D94" s="52" t="s">
        <v>364</v>
      </c>
      <c r="E94" s="52" t="s">
        <v>192</v>
      </c>
      <c r="F94" s="52" t="s">
        <v>192</v>
      </c>
      <c r="G94" s="52" t="s">
        <v>192</v>
      </c>
      <c r="H94" s="52"/>
      <c r="I94" s="52">
        <v>47.62</v>
      </c>
      <c r="J94" s="69">
        <v>-150000</v>
      </c>
      <c r="K94" s="54" t="s">
        <v>348</v>
      </c>
    </row>
    <row r="95" spans="1:11" s="64" customFormat="1" ht="34.5" customHeight="1" x14ac:dyDescent="0.25">
      <c r="A95" s="51" t="s">
        <v>290</v>
      </c>
      <c r="B95" s="52" t="s">
        <v>365</v>
      </c>
      <c r="C95" s="52" t="s">
        <v>223</v>
      </c>
      <c r="D95" s="52" t="s">
        <v>366</v>
      </c>
      <c r="E95" s="52" t="s">
        <v>192</v>
      </c>
      <c r="F95" s="52" t="s">
        <v>192</v>
      </c>
      <c r="G95" s="52" t="s">
        <v>192</v>
      </c>
      <c r="H95" s="52"/>
      <c r="I95" s="52">
        <v>231.75</v>
      </c>
      <c r="J95" s="69">
        <v>-730000</v>
      </c>
      <c r="K95" s="54" t="s">
        <v>348</v>
      </c>
    </row>
    <row r="96" spans="1:11" ht="34.5" customHeight="1" x14ac:dyDescent="0.25">
      <c r="A96" s="57" t="s">
        <v>202</v>
      </c>
      <c r="B96" s="58"/>
      <c r="C96" s="58"/>
      <c r="D96" s="58" t="s">
        <v>203</v>
      </c>
      <c r="E96" s="58"/>
      <c r="F96" s="58"/>
      <c r="G96" s="58"/>
      <c r="H96" s="59">
        <f>SUM(H51:H95)</f>
        <v>13.93</v>
      </c>
      <c r="I96" s="59">
        <f>SUM(I51:I95)</f>
        <v>3245.0399999999995</v>
      </c>
      <c r="J96" s="60">
        <f>SUM(J51:J95)</f>
        <v>7519699.8699999973</v>
      </c>
      <c r="K96" s="52" t="s">
        <v>367</v>
      </c>
    </row>
    <row r="99" spans="1:11" ht="34.5" customHeight="1" x14ac:dyDescent="0.25">
      <c r="A99" s="41"/>
      <c r="B99" s="42"/>
      <c r="C99" s="42"/>
      <c r="D99" s="43" t="s">
        <v>368</v>
      </c>
      <c r="E99" s="42"/>
      <c r="F99" s="42"/>
      <c r="G99" s="42"/>
      <c r="H99" s="42"/>
      <c r="I99" s="42"/>
      <c r="J99" s="44"/>
      <c r="K99" s="45"/>
    </row>
    <row r="100" spans="1:11" ht="34.5" customHeight="1" x14ac:dyDescent="0.25">
      <c r="A100" s="47" t="s">
        <v>178</v>
      </c>
      <c r="B100" s="48" t="s">
        <v>179</v>
      </c>
      <c r="C100" s="48" t="s">
        <v>180</v>
      </c>
      <c r="D100" s="48" t="s">
        <v>55</v>
      </c>
      <c r="E100" s="48" t="s">
        <v>181</v>
      </c>
      <c r="F100" s="48" t="s">
        <v>182</v>
      </c>
      <c r="G100" s="48" t="s">
        <v>183</v>
      </c>
      <c r="H100" s="48" t="s">
        <v>184</v>
      </c>
      <c r="I100" s="48" t="s">
        <v>185</v>
      </c>
      <c r="J100" s="49" t="s">
        <v>186</v>
      </c>
      <c r="K100" s="48" t="s">
        <v>92</v>
      </c>
    </row>
    <row r="101" spans="1:11" ht="34.5" customHeight="1" x14ac:dyDescent="0.25">
      <c r="A101" s="47"/>
      <c r="B101" s="48"/>
      <c r="C101" s="48"/>
      <c r="D101" s="48" t="s">
        <v>187</v>
      </c>
      <c r="E101" s="48"/>
      <c r="F101" s="48"/>
      <c r="G101" s="48"/>
      <c r="H101" s="48"/>
      <c r="I101" s="48"/>
      <c r="J101" s="62">
        <f>J96</f>
        <v>7519699.8699999973</v>
      </c>
      <c r="K101" s="48"/>
    </row>
    <row r="102" spans="1:11" s="64" customFormat="1" ht="34.5" customHeight="1" x14ac:dyDescent="0.25">
      <c r="A102" s="51" t="s">
        <v>369</v>
      </c>
      <c r="B102" s="52" t="s">
        <v>370</v>
      </c>
      <c r="C102" s="52" t="s">
        <v>371</v>
      </c>
      <c r="D102" s="52" t="s">
        <v>372</v>
      </c>
      <c r="E102" s="52" t="s">
        <v>192</v>
      </c>
      <c r="F102" s="52" t="s">
        <v>192</v>
      </c>
      <c r="G102" s="52" t="s">
        <v>192</v>
      </c>
      <c r="H102" s="52"/>
      <c r="I102" s="52">
        <v>49.92</v>
      </c>
      <c r="J102" s="70">
        <v>-157233</v>
      </c>
      <c r="K102" s="52"/>
    </row>
    <row r="103" spans="1:11" s="64" customFormat="1" ht="34.5" customHeight="1" x14ac:dyDescent="0.25">
      <c r="A103" s="51" t="s">
        <v>369</v>
      </c>
      <c r="B103" s="52" t="s">
        <v>373</v>
      </c>
      <c r="C103" s="52" t="s">
        <v>199</v>
      </c>
      <c r="D103" s="52" t="s">
        <v>374</v>
      </c>
      <c r="E103" s="52" t="s">
        <v>192</v>
      </c>
      <c r="F103" s="52" t="s">
        <v>192</v>
      </c>
      <c r="G103" s="52" t="s">
        <v>192</v>
      </c>
      <c r="H103" s="52">
        <v>49.92</v>
      </c>
      <c r="I103" s="52"/>
      <c r="J103" s="70">
        <v>157233</v>
      </c>
      <c r="K103" s="52"/>
    </row>
    <row r="104" spans="1:11" s="64" customFormat="1" ht="34.5" customHeight="1" x14ac:dyDescent="0.25">
      <c r="A104" s="51" t="s">
        <v>369</v>
      </c>
      <c r="B104" s="52" t="s">
        <v>375</v>
      </c>
      <c r="C104" s="52" t="s">
        <v>199</v>
      </c>
      <c r="D104" s="52" t="s">
        <v>376</v>
      </c>
      <c r="E104" s="52" t="s">
        <v>192</v>
      </c>
      <c r="F104" s="52" t="s">
        <v>192</v>
      </c>
      <c r="G104" s="52" t="s">
        <v>192</v>
      </c>
      <c r="H104" s="52">
        <v>2539.6799999999998</v>
      </c>
      <c r="I104" s="52"/>
      <c r="J104" s="72">
        <v>8000000</v>
      </c>
      <c r="K104" s="52" t="s">
        <v>377</v>
      </c>
    </row>
    <row r="105" spans="1:11" s="64" customFormat="1" ht="34.5" customHeight="1" x14ac:dyDescent="0.25">
      <c r="A105" s="51" t="s">
        <v>369</v>
      </c>
      <c r="B105" s="52" t="s">
        <v>378</v>
      </c>
      <c r="C105" s="52" t="s">
        <v>379</v>
      </c>
      <c r="D105" s="52" t="s">
        <v>380</v>
      </c>
      <c r="E105" s="52" t="s">
        <v>192</v>
      </c>
      <c r="F105" s="52" t="s">
        <v>192</v>
      </c>
      <c r="G105" s="52" t="s">
        <v>192</v>
      </c>
      <c r="H105" s="52">
        <v>437.5</v>
      </c>
      <c r="I105" s="52"/>
      <c r="J105" s="70">
        <v>1400000</v>
      </c>
      <c r="K105" s="52"/>
    </row>
    <row r="106" spans="1:11" s="64" customFormat="1" ht="34.5" customHeight="1" x14ac:dyDescent="0.25">
      <c r="A106" s="51" t="s">
        <v>369</v>
      </c>
      <c r="B106" s="52" t="s">
        <v>381</v>
      </c>
      <c r="C106" s="52" t="s">
        <v>382</v>
      </c>
      <c r="D106" s="52" t="s">
        <v>383</v>
      </c>
      <c r="E106" s="52" t="s">
        <v>192</v>
      </c>
      <c r="F106" s="52" t="s">
        <v>192</v>
      </c>
      <c r="G106" s="52" t="s">
        <v>192</v>
      </c>
      <c r="H106" s="52">
        <v>112.9</v>
      </c>
      <c r="I106" s="52"/>
      <c r="J106" s="70">
        <v>350000</v>
      </c>
      <c r="K106" s="52"/>
    </row>
    <row r="107" spans="1:11" ht="34.5" customHeight="1" x14ac:dyDescent="0.25">
      <c r="A107" s="57" t="s">
        <v>202</v>
      </c>
      <c r="B107" s="58"/>
      <c r="C107" s="58"/>
      <c r="D107" s="58" t="s">
        <v>203</v>
      </c>
      <c r="E107" s="58"/>
      <c r="F107" s="58"/>
      <c r="G107" s="58"/>
      <c r="H107" s="59">
        <f>SUM(H101:H106)</f>
        <v>3140</v>
      </c>
      <c r="I107" s="59">
        <f>SUM(I101:I106)</f>
        <v>49.92</v>
      </c>
      <c r="J107" s="60">
        <f>SUM(J101:J106)</f>
        <v>17269699.869999997</v>
      </c>
      <c r="K107" s="52" t="s">
        <v>384</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385</v>
      </c>
      <c r="E110" s="42"/>
      <c r="F110" s="42"/>
      <c r="G110" s="42"/>
      <c r="H110" s="42"/>
      <c r="I110" s="42"/>
      <c r="J110" s="44"/>
      <c r="K110" s="45"/>
    </row>
    <row r="111" spans="1:11" ht="34.5" customHeight="1" x14ac:dyDescent="0.25">
      <c r="A111" s="47" t="s">
        <v>178</v>
      </c>
      <c r="B111" s="48" t="s">
        <v>179</v>
      </c>
      <c r="C111" s="48" t="s">
        <v>180</v>
      </c>
      <c r="D111" s="48" t="s">
        <v>55</v>
      </c>
      <c r="E111" s="48" t="s">
        <v>181</v>
      </c>
      <c r="F111" s="48" t="s">
        <v>182</v>
      </c>
      <c r="G111" s="48" t="s">
        <v>183</v>
      </c>
      <c r="H111" s="48" t="s">
        <v>184</v>
      </c>
      <c r="I111" s="48" t="s">
        <v>185</v>
      </c>
      <c r="J111" s="49" t="s">
        <v>186</v>
      </c>
      <c r="K111" s="48" t="s">
        <v>92</v>
      </c>
    </row>
    <row r="112" spans="1:11" ht="34.5" customHeight="1" x14ac:dyDescent="0.25">
      <c r="A112" s="47"/>
      <c r="B112" s="48"/>
      <c r="C112" s="48"/>
      <c r="D112" s="48" t="s">
        <v>187</v>
      </c>
      <c r="E112" s="48"/>
      <c r="F112" s="48"/>
      <c r="G112" s="48"/>
      <c r="H112" s="48"/>
      <c r="I112" s="48"/>
      <c r="J112" s="62">
        <f>J107</f>
        <v>17269699.869999997</v>
      </c>
      <c r="K112" s="48"/>
    </row>
    <row r="113" spans="1:11" s="64" customFormat="1" ht="34.5" customHeight="1" x14ac:dyDescent="0.25">
      <c r="A113" s="51" t="s">
        <v>386</v>
      </c>
      <c r="B113" s="52" t="s">
        <v>387</v>
      </c>
      <c r="C113" s="52" t="s">
        <v>387</v>
      </c>
      <c r="D113" s="52" t="s">
        <v>388</v>
      </c>
      <c r="E113" s="52" t="s">
        <v>192</v>
      </c>
      <c r="F113" s="52" t="s">
        <v>192</v>
      </c>
      <c r="G113" s="52" t="s">
        <v>192</v>
      </c>
      <c r="H113" s="52">
        <v>123.08</v>
      </c>
      <c r="I113" s="52"/>
      <c r="J113" s="70">
        <v>400000</v>
      </c>
      <c r="K113" s="52"/>
    </row>
    <row r="114" spans="1:11" s="64" customFormat="1" ht="34.5" customHeight="1" x14ac:dyDescent="0.25">
      <c r="A114" s="51" t="s">
        <v>386</v>
      </c>
      <c r="B114" s="52" t="s">
        <v>389</v>
      </c>
      <c r="C114" s="52" t="s">
        <v>389</v>
      </c>
      <c r="D114" s="52" t="s">
        <v>390</v>
      </c>
      <c r="E114" s="52" t="s">
        <v>192</v>
      </c>
      <c r="F114" s="52" t="s">
        <v>192</v>
      </c>
      <c r="G114" s="52" t="s">
        <v>192</v>
      </c>
      <c r="H114" s="52"/>
      <c r="I114" s="52">
        <v>11.63</v>
      </c>
      <c r="J114" s="69">
        <v>-37200</v>
      </c>
      <c r="K114" s="54" t="s">
        <v>391</v>
      </c>
    </row>
    <row r="115" spans="1:11" s="64" customFormat="1" ht="34.5" customHeight="1" x14ac:dyDescent="0.25">
      <c r="A115" s="51" t="s">
        <v>386</v>
      </c>
      <c r="B115" s="52" t="s">
        <v>392</v>
      </c>
      <c r="C115" s="52" t="s">
        <v>392</v>
      </c>
      <c r="D115" s="52" t="s">
        <v>393</v>
      </c>
      <c r="E115" s="52" t="s">
        <v>192</v>
      </c>
      <c r="F115" s="52" t="s">
        <v>192</v>
      </c>
      <c r="G115" s="52" t="s">
        <v>192</v>
      </c>
      <c r="H115" s="52">
        <v>20</v>
      </c>
      <c r="I115" s="52"/>
      <c r="J115" s="70">
        <v>63000</v>
      </c>
      <c r="K115" s="52"/>
    </row>
    <row r="116" spans="1:11" s="64" customFormat="1" ht="34.5" customHeight="1" x14ac:dyDescent="0.25">
      <c r="A116" s="51" t="s">
        <v>386</v>
      </c>
      <c r="B116" s="52" t="s">
        <v>394</v>
      </c>
      <c r="C116" s="52" t="s">
        <v>394</v>
      </c>
      <c r="D116" s="52" t="s">
        <v>307</v>
      </c>
      <c r="E116" s="52" t="s">
        <v>192</v>
      </c>
      <c r="F116" s="52" t="s">
        <v>192</v>
      </c>
      <c r="G116" s="52" t="s">
        <v>192</v>
      </c>
      <c r="H116" s="52"/>
      <c r="I116" s="52">
        <v>258.06</v>
      </c>
      <c r="J116" s="69">
        <v>-800000</v>
      </c>
      <c r="K116" s="54" t="s">
        <v>231</v>
      </c>
    </row>
    <row r="117" spans="1:11" s="64" customFormat="1" ht="34.5" customHeight="1" x14ac:dyDescent="0.25">
      <c r="A117" s="51" t="s">
        <v>386</v>
      </c>
      <c r="B117" s="52" t="s">
        <v>395</v>
      </c>
      <c r="C117" s="52" t="s">
        <v>395</v>
      </c>
      <c r="D117" s="52" t="s">
        <v>307</v>
      </c>
      <c r="E117" s="52" t="s">
        <v>192</v>
      </c>
      <c r="F117" s="52" t="s">
        <v>192</v>
      </c>
      <c r="G117" s="52" t="s">
        <v>192</v>
      </c>
      <c r="H117" s="52"/>
      <c r="I117" s="52">
        <v>48.39</v>
      </c>
      <c r="J117" s="69">
        <v>-150000</v>
      </c>
      <c r="K117" s="54" t="s">
        <v>396</v>
      </c>
    </row>
    <row r="118" spans="1:11" s="64" customFormat="1" ht="34.5" customHeight="1" x14ac:dyDescent="0.25">
      <c r="A118" s="51" t="s">
        <v>386</v>
      </c>
      <c r="B118" s="52" t="s">
        <v>397</v>
      </c>
      <c r="C118" s="52" t="s">
        <v>397</v>
      </c>
      <c r="D118" s="52" t="s">
        <v>307</v>
      </c>
      <c r="E118" s="52" t="s">
        <v>192</v>
      </c>
      <c r="F118" s="52" t="s">
        <v>192</v>
      </c>
      <c r="G118" s="52" t="s">
        <v>192</v>
      </c>
      <c r="H118" s="52"/>
      <c r="I118" s="52">
        <v>392.13</v>
      </c>
      <c r="J118" s="69">
        <v>-1215600</v>
      </c>
      <c r="K118" s="54" t="s">
        <v>225</v>
      </c>
    </row>
    <row r="119" spans="1:11" s="64" customFormat="1" ht="34.5" customHeight="1" x14ac:dyDescent="0.25">
      <c r="A119" s="51" t="s">
        <v>386</v>
      </c>
      <c r="B119" s="52" t="s">
        <v>398</v>
      </c>
      <c r="C119" s="52" t="s">
        <v>399</v>
      </c>
      <c r="D119" s="52" t="s">
        <v>400</v>
      </c>
      <c r="E119" s="52" t="s">
        <v>192</v>
      </c>
      <c r="F119" s="52" t="s">
        <v>192</v>
      </c>
      <c r="G119" s="52" t="s">
        <v>192</v>
      </c>
      <c r="H119" s="52">
        <v>50</v>
      </c>
      <c r="I119" s="52"/>
      <c r="J119" s="72">
        <v>155000</v>
      </c>
      <c r="K119" s="52" t="s">
        <v>401</v>
      </c>
    </row>
    <row r="120" spans="1:11" s="64" customFormat="1" ht="34.5" customHeight="1" x14ac:dyDescent="0.25">
      <c r="A120" s="51" t="s">
        <v>386</v>
      </c>
      <c r="B120" s="52" t="s">
        <v>402</v>
      </c>
      <c r="C120" s="52" t="s">
        <v>223</v>
      </c>
      <c r="D120" s="52" t="s">
        <v>403</v>
      </c>
      <c r="E120" s="52" t="s">
        <v>192</v>
      </c>
      <c r="F120" s="52" t="s">
        <v>192</v>
      </c>
      <c r="G120" s="52" t="s">
        <v>192</v>
      </c>
      <c r="H120" s="52"/>
      <c r="I120" s="52">
        <v>9.19</v>
      </c>
      <c r="J120" s="69">
        <v>-28500</v>
      </c>
      <c r="K120" s="54" t="s">
        <v>246</v>
      </c>
    </row>
    <row r="121" spans="1:11" s="64" customFormat="1" ht="34.5" customHeight="1" x14ac:dyDescent="0.25">
      <c r="A121" s="51" t="s">
        <v>386</v>
      </c>
      <c r="B121" s="52" t="s">
        <v>404</v>
      </c>
      <c r="C121" s="52" t="s">
        <v>223</v>
      </c>
      <c r="D121" s="52" t="s">
        <v>405</v>
      </c>
      <c r="E121" s="52" t="s">
        <v>192</v>
      </c>
      <c r="F121" s="52" t="s">
        <v>192</v>
      </c>
      <c r="G121" s="52" t="s">
        <v>192</v>
      </c>
      <c r="H121" s="52"/>
      <c r="I121" s="52">
        <v>11.9</v>
      </c>
      <c r="J121" s="69">
        <v>-36900</v>
      </c>
      <c r="K121" s="54" t="s">
        <v>396</v>
      </c>
    </row>
    <row r="122" spans="1:11" s="64" customFormat="1" ht="34.5" customHeight="1" x14ac:dyDescent="0.25">
      <c r="A122" s="51" t="s">
        <v>386</v>
      </c>
      <c r="B122" s="52" t="s">
        <v>406</v>
      </c>
      <c r="C122" s="52" t="s">
        <v>223</v>
      </c>
      <c r="D122" s="52" t="s">
        <v>407</v>
      </c>
      <c r="E122" s="52" t="s">
        <v>192</v>
      </c>
      <c r="F122" s="52" t="s">
        <v>192</v>
      </c>
      <c r="G122" s="52" t="s">
        <v>192</v>
      </c>
      <c r="H122" s="52"/>
      <c r="I122" s="52">
        <v>37.520000000000003</v>
      </c>
      <c r="J122" s="69">
        <v>-116300</v>
      </c>
      <c r="K122" s="54" t="s">
        <v>408</v>
      </c>
    </row>
    <row r="123" spans="1:11" s="64" customFormat="1" ht="34.5" customHeight="1" x14ac:dyDescent="0.25">
      <c r="A123" s="51" t="s">
        <v>386</v>
      </c>
      <c r="B123" s="52" t="s">
        <v>409</v>
      </c>
      <c r="C123" s="52" t="s">
        <v>223</v>
      </c>
      <c r="D123" s="52" t="s">
        <v>410</v>
      </c>
      <c r="E123" s="52" t="s">
        <v>192</v>
      </c>
      <c r="F123" s="52" t="s">
        <v>192</v>
      </c>
      <c r="G123" s="52" t="s">
        <v>192</v>
      </c>
      <c r="H123" s="52"/>
      <c r="I123" s="52">
        <v>148.38999999999999</v>
      </c>
      <c r="J123" s="69">
        <v>-460000</v>
      </c>
      <c r="K123" s="54" t="s">
        <v>348</v>
      </c>
    </row>
    <row r="124" spans="1:11" s="64" customFormat="1" ht="34.5" customHeight="1" x14ac:dyDescent="0.25">
      <c r="A124" s="51" t="s">
        <v>386</v>
      </c>
      <c r="B124" s="52" t="s">
        <v>411</v>
      </c>
      <c r="C124" s="52" t="s">
        <v>223</v>
      </c>
      <c r="D124" s="52" t="s">
        <v>412</v>
      </c>
      <c r="E124" s="52" t="s">
        <v>192</v>
      </c>
      <c r="F124" s="52" t="s">
        <v>192</v>
      </c>
      <c r="G124" s="52" t="s">
        <v>192</v>
      </c>
      <c r="H124" s="52"/>
      <c r="I124" s="52">
        <v>151.61000000000001</v>
      </c>
      <c r="J124" s="69">
        <v>-470000</v>
      </c>
      <c r="K124" s="54" t="s">
        <v>348</v>
      </c>
    </row>
    <row r="125" spans="1:11" s="64" customFormat="1" ht="34.5" customHeight="1" x14ac:dyDescent="0.25">
      <c r="A125" s="51" t="s">
        <v>386</v>
      </c>
      <c r="B125" s="52" t="s">
        <v>413</v>
      </c>
      <c r="C125" s="52" t="s">
        <v>331</v>
      </c>
      <c r="D125" s="52" t="s">
        <v>414</v>
      </c>
      <c r="E125" s="52" t="s">
        <v>192</v>
      </c>
      <c r="F125" s="52" t="s">
        <v>192</v>
      </c>
      <c r="G125" s="52" t="s">
        <v>192</v>
      </c>
      <c r="H125" s="52"/>
      <c r="I125" s="52">
        <v>62.9</v>
      </c>
      <c r="J125" s="69">
        <v>-195000</v>
      </c>
      <c r="K125" s="54" t="s">
        <v>335</v>
      </c>
    </row>
    <row r="126" spans="1:11" s="64" customFormat="1" ht="34.5" customHeight="1" x14ac:dyDescent="0.25">
      <c r="A126" s="51" t="s">
        <v>386</v>
      </c>
      <c r="B126" s="52" t="s">
        <v>415</v>
      </c>
      <c r="C126" s="52" t="s">
        <v>223</v>
      </c>
      <c r="D126" s="52" t="s">
        <v>416</v>
      </c>
      <c r="E126" s="52" t="s">
        <v>192</v>
      </c>
      <c r="F126" s="52" t="s">
        <v>192</v>
      </c>
      <c r="G126" s="52" t="s">
        <v>192</v>
      </c>
      <c r="H126" s="52"/>
      <c r="I126" s="52">
        <v>51.61</v>
      </c>
      <c r="J126" s="69">
        <v>-160000</v>
      </c>
      <c r="K126" s="54" t="s">
        <v>348</v>
      </c>
    </row>
    <row r="127" spans="1:11" s="64" customFormat="1" ht="34.5" customHeight="1" x14ac:dyDescent="0.25">
      <c r="A127" s="51" t="s">
        <v>386</v>
      </c>
      <c r="B127" s="52" t="s">
        <v>417</v>
      </c>
      <c r="C127" s="52" t="s">
        <v>223</v>
      </c>
      <c r="D127" s="52" t="s">
        <v>418</v>
      </c>
      <c r="E127" s="52" t="s">
        <v>192</v>
      </c>
      <c r="F127" s="52" t="s">
        <v>192</v>
      </c>
      <c r="G127" s="52" t="s">
        <v>192</v>
      </c>
      <c r="H127" s="52"/>
      <c r="I127" s="52">
        <v>32.26</v>
      </c>
      <c r="J127" s="69">
        <v>-100000</v>
      </c>
      <c r="K127" s="54" t="s">
        <v>348</v>
      </c>
    </row>
    <row r="128" spans="1:11" s="64" customFormat="1" ht="34.5" customHeight="1" x14ac:dyDescent="0.25">
      <c r="A128" s="51" t="s">
        <v>386</v>
      </c>
      <c r="B128" s="52" t="s">
        <v>419</v>
      </c>
      <c r="C128" s="52" t="s">
        <v>223</v>
      </c>
      <c r="D128" s="52" t="s">
        <v>420</v>
      </c>
      <c r="E128" s="52" t="s">
        <v>192</v>
      </c>
      <c r="F128" s="52" t="s">
        <v>192</v>
      </c>
      <c r="G128" s="52" t="s">
        <v>192</v>
      </c>
      <c r="H128" s="52"/>
      <c r="I128" s="52">
        <v>25.81</v>
      </c>
      <c r="J128" s="69">
        <v>-80000</v>
      </c>
      <c r="K128" s="54" t="s">
        <v>348</v>
      </c>
    </row>
    <row r="129" spans="1:45" s="64" customFormat="1" ht="34.5" customHeight="1" x14ac:dyDescent="0.25">
      <c r="A129" s="51" t="s">
        <v>386</v>
      </c>
      <c r="B129" s="52" t="s">
        <v>421</v>
      </c>
      <c r="C129" s="52" t="s">
        <v>223</v>
      </c>
      <c r="D129" s="52" t="s">
        <v>422</v>
      </c>
      <c r="E129" s="52" t="s">
        <v>192</v>
      </c>
      <c r="F129" s="52" t="s">
        <v>192</v>
      </c>
      <c r="G129" s="52" t="s">
        <v>192</v>
      </c>
      <c r="H129" s="52"/>
      <c r="I129" s="52">
        <v>16.13</v>
      </c>
      <c r="J129" s="69">
        <v>-50000</v>
      </c>
      <c r="K129" s="54" t="s">
        <v>246</v>
      </c>
    </row>
    <row r="130" spans="1:45" s="64" customFormat="1" ht="34.5" customHeight="1" x14ac:dyDescent="0.25">
      <c r="A130" s="51" t="s">
        <v>386</v>
      </c>
      <c r="B130" s="52" t="s">
        <v>423</v>
      </c>
      <c r="C130" s="52" t="s">
        <v>223</v>
      </c>
      <c r="D130" s="52" t="s">
        <v>424</v>
      </c>
      <c r="E130" s="52" t="s">
        <v>192</v>
      </c>
      <c r="F130" s="52" t="s">
        <v>192</v>
      </c>
      <c r="G130" s="52" t="s">
        <v>192</v>
      </c>
      <c r="H130" s="52"/>
      <c r="I130" s="52">
        <v>105.48</v>
      </c>
      <c r="J130" s="69">
        <v>-327000</v>
      </c>
      <c r="K130" s="54" t="s">
        <v>235</v>
      </c>
    </row>
    <row r="131" spans="1:45" s="64" customFormat="1" ht="34.5" customHeight="1" x14ac:dyDescent="0.25">
      <c r="A131" s="51" t="s">
        <v>386</v>
      </c>
      <c r="B131" s="52" t="s">
        <v>425</v>
      </c>
      <c r="C131" s="52" t="s">
        <v>223</v>
      </c>
      <c r="D131" s="52" t="s">
        <v>426</v>
      </c>
      <c r="E131" s="52" t="s">
        <v>192</v>
      </c>
      <c r="F131" s="52" t="s">
        <v>192</v>
      </c>
      <c r="G131" s="52" t="s">
        <v>192</v>
      </c>
      <c r="H131" s="52"/>
      <c r="I131" s="52">
        <v>83.23</v>
      </c>
      <c r="J131" s="69">
        <v>-258000</v>
      </c>
      <c r="K131" s="54" t="s">
        <v>295</v>
      </c>
    </row>
    <row r="132" spans="1:45" ht="34.5" customHeight="1" x14ac:dyDescent="0.25">
      <c r="A132" s="57" t="s">
        <v>202</v>
      </c>
      <c r="B132" s="58"/>
      <c r="C132" s="58"/>
      <c r="D132" s="58" t="s">
        <v>203</v>
      </c>
      <c r="E132" s="58"/>
      <c r="F132" s="58"/>
      <c r="G132" s="58"/>
      <c r="H132" s="59">
        <f>SUM(H112:H131)</f>
        <v>193.07999999999998</v>
      </c>
      <c r="I132" s="59">
        <f>SUM(I112:I131)</f>
        <v>1446.2400000000002</v>
      </c>
      <c r="J132" s="60">
        <f>SUM(J112:J131)</f>
        <v>13403199.869999997</v>
      </c>
      <c r="K132" s="52" t="s">
        <v>427</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428</v>
      </c>
      <c r="E135" s="42"/>
      <c r="F135" s="42"/>
      <c r="G135" s="42"/>
      <c r="H135" s="42"/>
      <c r="I135" s="42"/>
      <c r="J135" s="44"/>
      <c r="K135" s="45"/>
    </row>
    <row r="136" spans="1:45" ht="34.5" customHeight="1" x14ac:dyDescent="0.25">
      <c r="A136" s="47" t="s">
        <v>178</v>
      </c>
      <c r="B136" s="48" t="s">
        <v>179</v>
      </c>
      <c r="C136" s="48" t="s">
        <v>180</v>
      </c>
      <c r="D136" s="48" t="s">
        <v>55</v>
      </c>
      <c r="E136" s="48" t="s">
        <v>181</v>
      </c>
      <c r="F136" s="48" t="s">
        <v>182</v>
      </c>
      <c r="G136" s="48" t="s">
        <v>183</v>
      </c>
      <c r="H136" s="48" t="s">
        <v>184</v>
      </c>
      <c r="I136" s="48" t="s">
        <v>185</v>
      </c>
      <c r="J136" s="49" t="s">
        <v>186</v>
      </c>
      <c r="K136" s="48" t="s">
        <v>92</v>
      </c>
    </row>
    <row r="137" spans="1:45" ht="34.5" customHeight="1" x14ac:dyDescent="0.25">
      <c r="A137" s="47"/>
      <c r="B137" s="48"/>
      <c r="C137" s="48"/>
      <c r="D137" s="48" t="s">
        <v>187</v>
      </c>
      <c r="E137" s="48"/>
      <c r="F137" s="48"/>
      <c r="G137" s="48"/>
      <c r="H137" s="48"/>
      <c r="I137" s="48"/>
      <c r="J137" s="62">
        <f>J132</f>
        <v>13403199.869999997</v>
      </c>
      <c r="K137" s="48"/>
    </row>
    <row r="138" spans="1:45" s="75" customFormat="1" ht="34.5" customHeight="1" x14ac:dyDescent="0.25">
      <c r="A138" s="74" t="s">
        <v>429</v>
      </c>
      <c r="B138" s="71" t="s">
        <v>430</v>
      </c>
      <c r="C138" s="71" t="s">
        <v>430</v>
      </c>
      <c r="D138" s="71" t="s">
        <v>431</v>
      </c>
      <c r="E138" s="71" t="s">
        <v>192</v>
      </c>
      <c r="F138" s="71" t="s">
        <v>192</v>
      </c>
      <c r="G138" s="71" t="s">
        <v>192</v>
      </c>
      <c r="H138" s="71"/>
      <c r="I138" s="71">
        <v>41.27</v>
      </c>
      <c r="J138" s="69">
        <v>-130000</v>
      </c>
      <c r="K138" s="54" t="s">
        <v>235</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429</v>
      </c>
      <c r="B139" s="71" t="s">
        <v>432</v>
      </c>
      <c r="C139" s="71" t="s">
        <v>195</v>
      </c>
      <c r="D139" s="71" t="s">
        <v>433</v>
      </c>
      <c r="E139" s="71" t="s">
        <v>192</v>
      </c>
      <c r="F139" s="71" t="s">
        <v>192</v>
      </c>
      <c r="G139" s="71" t="s">
        <v>192</v>
      </c>
      <c r="H139" s="71"/>
      <c r="I139" s="71">
        <v>4.84</v>
      </c>
      <c r="J139" s="69">
        <v>-15000</v>
      </c>
      <c r="K139" s="54" t="s">
        <v>246</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429</v>
      </c>
      <c r="B140" s="52" t="s">
        <v>434</v>
      </c>
      <c r="C140" s="52" t="s">
        <v>248</v>
      </c>
      <c r="D140" s="52" t="s">
        <v>435</v>
      </c>
      <c r="E140" s="52" t="s">
        <v>192</v>
      </c>
      <c r="F140" s="52" t="s">
        <v>192</v>
      </c>
      <c r="G140" s="52" t="s">
        <v>192</v>
      </c>
      <c r="H140" s="52"/>
      <c r="I140" s="52">
        <v>17.420000000000002</v>
      </c>
      <c r="J140" s="69">
        <v>-54000</v>
      </c>
      <c r="K140" s="54" t="s">
        <v>221</v>
      </c>
    </row>
    <row r="141" spans="1:45" ht="34.5" customHeight="1" x14ac:dyDescent="0.25">
      <c r="A141" s="51" t="s">
        <v>429</v>
      </c>
      <c r="B141" s="52" t="s">
        <v>436</v>
      </c>
      <c r="C141" s="52" t="s">
        <v>248</v>
      </c>
      <c r="D141" s="52" t="s">
        <v>437</v>
      </c>
      <c r="E141" s="52" t="s">
        <v>192</v>
      </c>
      <c r="F141" s="52" t="s">
        <v>192</v>
      </c>
      <c r="G141" s="52" t="s">
        <v>192</v>
      </c>
      <c r="H141" s="52"/>
      <c r="I141" s="52">
        <v>6.45</v>
      </c>
      <c r="J141" s="69">
        <v>-20000</v>
      </c>
      <c r="K141" s="54" t="s">
        <v>221</v>
      </c>
    </row>
    <row r="142" spans="1:45" ht="34.5" customHeight="1" x14ac:dyDescent="0.25">
      <c r="A142" s="51" t="s">
        <v>429</v>
      </c>
      <c r="B142" s="52" t="s">
        <v>438</v>
      </c>
      <c r="C142" s="52" t="s">
        <v>248</v>
      </c>
      <c r="D142" s="52" t="s">
        <v>439</v>
      </c>
      <c r="E142" s="52" t="s">
        <v>192</v>
      </c>
      <c r="F142" s="52" t="s">
        <v>192</v>
      </c>
      <c r="G142" s="52" t="s">
        <v>192</v>
      </c>
      <c r="H142" s="52"/>
      <c r="I142" s="52">
        <v>9.68</v>
      </c>
      <c r="J142" s="69">
        <v>-30000</v>
      </c>
      <c r="K142" s="54" t="s">
        <v>235</v>
      </c>
    </row>
    <row r="143" spans="1:45" ht="34.5" customHeight="1" x14ac:dyDescent="0.25">
      <c r="A143" s="51" t="s">
        <v>429</v>
      </c>
      <c r="B143" s="52" t="s">
        <v>440</v>
      </c>
      <c r="C143" s="52" t="s">
        <v>441</v>
      </c>
      <c r="D143" s="52" t="s">
        <v>442</v>
      </c>
      <c r="E143" s="52" t="s">
        <v>192</v>
      </c>
      <c r="F143" s="52" t="s">
        <v>192</v>
      </c>
      <c r="G143" s="52" t="s">
        <v>192</v>
      </c>
      <c r="H143" s="52">
        <v>126.98</v>
      </c>
      <c r="I143" s="52"/>
      <c r="J143" s="72">
        <v>400000</v>
      </c>
      <c r="K143" s="52"/>
      <c r="AG143" s="76"/>
    </row>
    <row r="144" spans="1:45" ht="34.5" customHeight="1" x14ac:dyDescent="0.25">
      <c r="A144" s="57" t="s">
        <v>202</v>
      </c>
      <c r="B144" s="58"/>
      <c r="C144" s="58"/>
      <c r="D144" s="58" t="s">
        <v>203</v>
      </c>
      <c r="E144" s="58"/>
      <c r="F144" s="58"/>
      <c r="G144" s="58"/>
      <c r="H144" s="59">
        <f>SUM(H137:H143)</f>
        <v>126.98</v>
      </c>
      <c r="I144" s="59">
        <f>SUM(I137:I143)</f>
        <v>79.66</v>
      </c>
      <c r="J144" s="60">
        <f>SUM(J137:J143)</f>
        <v>13554199.869999997</v>
      </c>
      <c r="K144" s="52" t="s">
        <v>443</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444</v>
      </c>
      <c r="E148" s="42"/>
      <c r="F148" s="42"/>
      <c r="G148" s="42"/>
      <c r="H148" s="42"/>
      <c r="I148" s="42"/>
      <c r="J148" s="44"/>
      <c r="K148" s="45"/>
    </row>
    <row r="149" spans="1:11" ht="34.5" customHeight="1" x14ac:dyDescent="0.25">
      <c r="A149" s="47" t="s">
        <v>178</v>
      </c>
      <c r="B149" s="48" t="s">
        <v>179</v>
      </c>
      <c r="C149" s="48" t="s">
        <v>180</v>
      </c>
      <c r="D149" s="48" t="s">
        <v>55</v>
      </c>
      <c r="E149" s="48" t="s">
        <v>181</v>
      </c>
      <c r="F149" s="48" t="s">
        <v>182</v>
      </c>
      <c r="G149" s="48" t="s">
        <v>183</v>
      </c>
      <c r="H149" s="48" t="s">
        <v>184</v>
      </c>
      <c r="I149" s="48" t="s">
        <v>185</v>
      </c>
      <c r="J149" s="49" t="s">
        <v>186</v>
      </c>
      <c r="K149" s="48" t="s">
        <v>92</v>
      </c>
    </row>
    <row r="150" spans="1:11" ht="34.5" customHeight="1" x14ac:dyDescent="0.25">
      <c r="A150" s="47"/>
      <c r="B150" s="48"/>
      <c r="C150" s="48"/>
      <c r="D150" s="48" t="s">
        <v>187</v>
      </c>
      <c r="E150" s="48"/>
      <c r="F150" s="48"/>
      <c r="G150" s="48"/>
      <c r="H150" s="48"/>
      <c r="I150" s="48"/>
      <c r="J150" s="62">
        <f>J144</f>
        <v>13554199.869999997</v>
      </c>
      <c r="K150" s="48"/>
    </row>
    <row r="151" spans="1:11" s="64" customFormat="1" ht="34.5" customHeight="1" x14ac:dyDescent="0.25">
      <c r="A151" s="51" t="s">
        <v>445</v>
      </c>
      <c r="B151" s="52" t="s">
        <v>446</v>
      </c>
      <c r="C151" s="52" t="s">
        <v>446</v>
      </c>
      <c r="D151" s="52" t="s">
        <v>447</v>
      </c>
      <c r="E151" s="52" t="s">
        <v>192</v>
      </c>
      <c r="F151" s="52" t="s">
        <v>192</v>
      </c>
      <c r="G151" s="52" t="s">
        <v>192</v>
      </c>
      <c r="H151" s="52">
        <v>19.670000000000002</v>
      </c>
      <c r="I151" s="52"/>
      <c r="J151" s="70">
        <v>60000</v>
      </c>
      <c r="K151" s="52"/>
    </row>
    <row r="152" spans="1:11" s="64" customFormat="1" ht="34.5" customHeight="1" x14ac:dyDescent="0.25">
      <c r="A152" s="51" t="s">
        <v>445</v>
      </c>
      <c r="B152" s="52" t="s">
        <v>448</v>
      </c>
      <c r="C152" s="52" t="s">
        <v>448</v>
      </c>
      <c r="D152" s="52" t="s">
        <v>449</v>
      </c>
      <c r="E152" s="52" t="s">
        <v>192</v>
      </c>
      <c r="F152" s="52" t="s">
        <v>192</v>
      </c>
      <c r="G152" s="52" t="s">
        <v>192</v>
      </c>
      <c r="H152" s="52">
        <v>19.670000000000002</v>
      </c>
      <c r="I152" s="52"/>
      <c r="J152" s="70">
        <v>60000</v>
      </c>
      <c r="K152" s="52"/>
    </row>
    <row r="153" spans="1:11" s="64" customFormat="1" ht="34.5" customHeight="1" x14ac:dyDescent="0.25">
      <c r="A153" s="51" t="s">
        <v>445</v>
      </c>
      <c r="B153" s="52" t="s">
        <v>450</v>
      </c>
      <c r="C153" s="52" t="s">
        <v>450</v>
      </c>
      <c r="D153" s="52" t="s">
        <v>451</v>
      </c>
      <c r="E153" s="52" t="s">
        <v>192</v>
      </c>
      <c r="F153" s="52" t="s">
        <v>192</v>
      </c>
      <c r="G153" s="52" t="s">
        <v>192</v>
      </c>
      <c r="H153" s="52"/>
      <c r="I153" s="52">
        <v>42.43</v>
      </c>
      <c r="J153" s="69">
        <v>-157000</v>
      </c>
      <c r="K153" s="54" t="s">
        <v>452</v>
      </c>
    </row>
    <row r="154" spans="1:11" s="64" customFormat="1" ht="34.5" customHeight="1" x14ac:dyDescent="0.25">
      <c r="A154" s="51" t="s">
        <v>445</v>
      </c>
      <c r="B154" s="52" t="s">
        <v>453</v>
      </c>
      <c r="C154" s="52" t="s">
        <v>453</v>
      </c>
      <c r="D154" s="52" t="s">
        <v>307</v>
      </c>
      <c r="E154" s="52" t="s">
        <v>192</v>
      </c>
      <c r="F154" s="52" t="s">
        <v>192</v>
      </c>
      <c r="G154" s="52" t="s">
        <v>192</v>
      </c>
      <c r="H154" s="52"/>
      <c r="I154" s="52">
        <v>45.9</v>
      </c>
      <c r="J154" s="69">
        <v>-140000</v>
      </c>
      <c r="K154" s="54" t="s">
        <v>235</v>
      </c>
    </row>
    <row r="155" spans="1:11" s="64" customFormat="1" ht="34.5" customHeight="1" x14ac:dyDescent="0.25">
      <c r="A155" s="51" t="s">
        <v>445</v>
      </c>
      <c r="B155" s="52" t="s">
        <v>454</v>
      </c>
      <c r="C155" s="52" t="s">
        <v>454</v>
      </c>
      <c r="D155" s="52" t="s">
        <v>307</v>
      </c>
      <c r="E155" s="52" t="s">
        <v>192</v>
      </c>
      <c r="F155" s="52" t="s">
        <v>192</v>
      </c>
      <c r="G155" s="52" t="s">
        <v>192</v>
      </c>
      <c r="H155" s="52"/>
      <c r="I155" s="52">
        <v>45.9</v>
      </c>
      <c r="J155" s="69">
        <v>-140000</v>
      </c>
      <c r="K155" s="54" t="s">
        <v>235</v>
      </c>
    </row>
    <row r="156" spans="1:11" s="64" customFormat="1" ht="34.5" customHeight="1" x14ac:dyDescent="0.25">
      <c r="A156" s="51" t="s">
        <v>445</v>
      </c>
      <c r="B156" s="52" t="s">
        <v>455</v>
      </c>
      <c r="C156" s="52" t="s">
        <v>455</v>
      </c>
      <c r="D156" s="52" t="s">
        <v>307</v>
      </c>
      <c r="E156" s="52" t="s">
        <v>192</v>
      </c>
      <c r="F156" s="52" t="s">
        <v>192</v>
      </c>
      <c r="G156" s="52" t="s">
        <v>192</v>
      </c>
      <c r="H156" s="52"/>
      <c r="I156" s="52">
        <v>65.569999999999993</v>
      </c>
      <c r="J156" s="69">
        <v>-200000</v>
      </c>
      <c r="K156" s="54" t="s">
        <v>456</v>
      </c>
    </row>
    <row r="157" spans="1:11" s="64" customFormat="1" ht="34.5" customHeight="1" x14ac:dyDescent="0.25">
      <c r="A157" s="51" t="s">
        <v>445</v>
      </c>
      <c r="B157" s="52" t="s">
        <v>457</v>
      </c>
      <c r="C157" s="52" t="s">
        <v>458</v>
      </c>
      <c r="D157" s="52" t="s">
        <v>459</v>
      </c>
      <c r="E157" s="52" t="s">
        <v>192</v>
      </c>
      <c r="F157" s="52" t="s">
        <v>192</v>
      </c>
      <c r="G157" s="52" t="s">
        <v>192</v>
      </c>
      <c r="H157" s="52"/>
      <c r="I157" s="52">
        <v>14.75</v>
      </c>
      <c r="J157" s="69">
        <v>-45000</v>
      </c>
      <c r="K157" s="54" t="s">
        <v>396</v>
      </c>
    </row>
    <row r="158" spans="1:11" s="64" customFormat="1" ht="34.5" customHeight="1" x14ac:dyDescent="0.25">
      <c r="A158" s="51" t="s">
        <v>445</v>
      </c>
      <c r="B158" s="52" t="s">
        <v>460</v>
      </c>
      <c r="C158" s="52" t="s">
        <v>458</v>
      </c>
      <c r="D158" s="52" t="s">
        <v>461</v>
      </c>
      <c r="E158" s="52" t="s">
        <v>192</v>
      </c>
      <c r="F158" s="52" t="s">
        <v>192</v>
      </c>
      <c r="G158" s="52" t="s">
        <v>192</v>
      </c>
      <c r="H158" s="52"/>
      <c r="I158" s="52">
        <v>36.47</v>
      </c>
      <c r="J158" s="69">
        <v>-111230</v>
      </c>
      <c r="K158" s="54" t="s">
        <v>317</v>
      </c>
    </row>
    <row r="159" spans="1:11" s="64" customFormat="1" ht="34.5" customHeight="1" x14ac:dyDescent="0.25">
      <c r="A159" s="51" t="s">
        <v>445</v>
      </c>
      <c r="B159" s="52" t="s">
        <v>462</v>
      </c>
      <c r="C159" s="52" t="s">
        <v>463</v>
      </c>
      <c r="D159" s="52" t="s">
        <v>464</v>
      </c>
      <c r="E159" s="52" t="s">
        <v>192</v>
      </c>
      <c r="F159" s="52" t="s">
        <v>192</v>
      </c>
      <c r="G159" s="52" t="s">
        <v>192</v>
      </c>
      <c r="H159" s="52"/>
      <c r="I159" s="52">
        <v>9.51</v>
      </c>
      <c r="J159" s="69">
        <v>-29000</v>
      </c>
      <c r="K159" s="54" t="s">
        <v>452</v>
      </c>
    </row>
    <row r="160" spans="1:11" s="64" customFormat="1" ht="34.5" customHeight="1" x14ac:dyDescent="0.25">
      <c r="A160" s="51" t="s">
        <v>445</v>
      </c>
      <c r="B160" s="52" t="s">
        <v>465</v>
      </c>
      <c r="C160" s="52" t="s">
        <v>458</v>
      </c>
      <c r="D160" s="52" t="s">
        <v>466</v>
      </c>
      <c r="E160" s="52" t="s">
        <v>192</v>
      </c>
      <c r="F160" s="52" t="s">
        <v>192</v>
      </c>
      <c r="G160" s="52" t="s">
        <v>192</v>
      </c>
      <c r="H160" s="52"/>
      <c r="I160" s="52">
        <v>1.64</v>
      </c>
      <c r="J160" s="69">
        <v>-5000</v>
      </c>
      <c r="K160" s="54" t="s">
        <v>246</v>
      </c>
    </row>
    <row r="161" spans="1:11" s="64" customFormat="1" ht="34.5" customHeight="1" x14ac:dyDescent="0.25">
      <c r="A161" s="51" t="s">
        <v>445</v>
      </c>
      <c r="B161" s="52" t="s">
        <v>467</v>
      </c>
      <c r="C161" s="52" t="s">
        <v>463</v>
      </c>
      <c r="D161" s="52" t="s">
        <v>468</v>
      </c>
      <c r="E161" s="52" t="s">
        <v>192</v>
      </c>
      <c r="F161" s="52" t="s">
        <v>192</v>
      </c>
      <c r="G161" s="52" t="s">
        <v>192</v>
      </c>
      <c r="H161" s="52"/>
      <c r="I161" s="52">
        <v>1.64</v>
      </c>
      <c r="J161" s="69">
        <v>-5000</v>
      </c>
      <c r="K161" s="54" t="s">
        <v>246</v>
      </c>
    </row>
    <row r="162" spans="1:11" s="64" customFormat="1" ht="34.5" customHeight="1" x14ac:dyDescent="0.25">
      <c r="A162" s="51" t="s">
        <v>445</v>
      </c>
      <c r="B162" s="52" t="s">
        <v>469</v>
      </c>
      <c r="C162" s="52" t="s">
        <v>463</v>
      </c>
      <c r="D162" s="52" t="s">
        <v>470</v>
      </c>
      <c r="E162" s="52" t="s">
        <v>192</v>
      </c>
      <c r="F162" s="52" t="s">
        <v>192</v>
      </c>
      <c r="G162" s="52" t="s">
        <v>192</v>
      </c>
      <c r="H162" s="52"/>
      <c r="I162" s="52">
        <v>84.69</v>
      </c>
      <c r="J162" s="69">
        <v>-258300</v>
      </c>
      <c r="K162" s="54" t="s">
        <v>317</v>
      </c>
    </row>
    <row r="163" spans="1:11" s="64" customFormat="1" ht="34.5" customHeight="1" x14ac:dyDescent="0.25">
      <c r="A163" s="51" t="s">
        <v>445</v>
      </c>
      <c r="B163" s="52" t="s">
        <v>471</v>
      </c>
      <c r="C163" s="52" t="s">
        <v>472</v>
      </c>
      <c r="D163" s="52" t="s">
        <v>473</v>
      </c>
      <c r="E163" s="52" t="s">
        <v>192</v>
      </c>
      <c r="F163" s="52" t="s">
        <v>192</v>
      </c>
      <c r="G163" s="52" t="s">
        <v>192</v>
      </c>
      <c r="H163" s="52"/>
      <c r="I163" s="52">
        <v>236.07</v>
      </c>
      <c r="J163" s="69">
        <v>-720000</v>
      </c>
      <c r="K163" s="54" t="s">
        <v>240</v>
      </c>
    </row>
    <row r="164" spans="1:11" s="64" customFormat="1" ht="34.5" customHeight="1" x14ac:dyDescent="0.25">
      <c r="A164" s="51" t="s">
        <v>445</v>
      </c>
      <c r="B164" s="52" t="s">
        <v>474</v>
      </c>
      <c r="C164" s="52" t="s">
        <v>472</v>
      </c>
      <c r="D164" s="52" t="s">
        <v>475</v>
      </c>
      <c r="E164" s="52" t="s">
        <v>192</v>
      </c>
      <c r="F164" s="52" t="s">
        <v>192</v>
      </c>
      <c r="G164" s="52" t="s">
        <v>192</v>
      </c>
      <c r="H164" s="52"/>
      <c r="I164" s="52">
        <v>14.75</v>
      </c>
      <c r="J164" s="69">
        <v>-45000</v>
      </c>
      <c r="K164" s="54" t="s">
        <v>240</v>
      </c>
    </row>
    <row r="165" spans="1:11" s="64" customFormat="1" ht="34.5" customHeight="1" x14ac:dyDescent="0.25">
      <c r="A165" s="51" t="s">
        <v>445</v>
      </c>
      <c r="B165" s="52" t="s">
        <v>476</v>
      </c>
      <c r="C165" s="52" t="s">
        <v>472</v>
      </c>
      <c r="D165" s="52" t="s">
        <v>477</v>
      </c>
      <c r="E165" s="52" t="s">
        <v>192</v>
      </c>
      <c r="F165" s="52" t="s">
        <v>192</v>
      </c>
      <c r="G165" s="52" t="s">
        <v>192</v>
      </c>
      <c r="H165" s="52"/>
      <c r="I165" s="52">
        <v>79.180000000000007</v>
      </c>
      <c r="J165" s="69">
        <v>-241500</v>
      </c>
      <c r="K165" s="54" t="s">
        <v>240</v>
      </c>
    </row>
    <row r="166" spans="1:11" s="64" customFormat="1" ht="34.5" customHeight="1" x14ac:dyDescent="0.25">
      <c r="A166" s="51" t="s">
        <v>445</v>
      </c>
      <c r="B166" s="52" t="s">
        <v>478</v>
      </c>
      <c r="C166" s="52" t="s">
        <v>463</v>
      </c>
      <c r="D166" s="52" t="s">
        <v>479</v>
      </c>
      <c r="E166" s="52" t="s">
        <v>192</v>
      </c>
      <c r="F166" s="52" t="s">
        <v>192</v>
      </c>
      <c r="G166" s="52" t="s">
        <v>192</v>
      </c>
      <c r="H166" s="52"/>
      <c r="I166" s="52">
        <v>1.38</v>
      </c>
      <c r="J166" s="69">
        <v>-4200</v>
      </c>
      <c r="K166" s="54" t="s">
        <v>317</v>
      </c>
    </row>
    <row r="167" spans="1:11" s="64" customFormat="1" ht="34.5" customHeight="1" x14ac:dyDescent="0.25">
      <c r="A167" s="51" t="s">
        <v>445</v>
      </c>
      <c r="B167" s="52" t="s">
        <v>480</v>
      </c>
      <c r="C167" s="52" t="s">
        <v>481</v>
      </c>
      <c r="D167" s="52" t="s">
        <v>482</v>
      </c>
      <c r="E167" s="52" t="s">
        <v>192</v>
      </c>
      <c r="F167" s="52" t="s">
        <v>192</v>
      </c>
      <c r="G167" s="52" t="s">
        <v>192</v>
      </c>
      <c r="H167" s="52">
        <v>2250</v>
      </c>
      <c r="I167" s="52"/>
      <c r="J167" s="72">
        <v>7200000</v>
      </c>
      <c r="K167" s="52"/>
    </row>
    <row r="168" spans="1:11" s="64" customFormat="1" ht="34.5" customHeight="1" x14ac:dyDescent="0.25">
      <c r="A168" s="51" t="s">
        <v>445</v>
      </c>
      <c r="B168" s="52" t="s">
        <v>483</v>
      </c>
      <c r="C168" s="52" t="s">
        <v>484</v>
      </c>
      <c r="D168" s="52" t="s">
        <v>485</v>
      </c>
      <c r="E168" s="52" t="s">
        <v>192</v>
      </c>
      <c r="F168" s="52" t="s">
        <v>192</v>
      </c>
      <c r="G168" s="52" t="s">
        <v>192</v>
      </c>
      <c r="H168" s="52">
        <v>290.32</v>
      </c>
      <c r="I168" s="52"/>
      <c r="J168" s="72">
        <v>900000</v>
      </c>
      <c r="K168" s="52"/>
    </row>
    <row r="169" spans="1:11" s="64" customFormat="1" ht="34.5" customHeight="1" x14ac:dyDescent="0.25">
      <c r="A169" s="51" t="s">
        <v>445</v>
      </c>
      <c r="B169" s="52" t="s">
        <v>486</v>
      </c>
      <c r="C169" s="52" t="s">
        <v>487</v>
      </c>
      <c r="D169" s="52" t="s">
        <v>488</v>
      </c>
      <c r="E169" s="52" t="s">
        <v>192</v>
      </c>
      <c r="F169" s="52" t="s">
        <v>192</v>
      </c>
      <c r="G169" s="52" t="s">
        <v>192</v>
      </c>
      <c r="H169" s="52">
        <v>46.88</v>
      </c>
      <c r="I169" s="52"/>
      <c r="J169" s="72">
        <v>150000</v>
      </c>
      <c r="K169" s="52"/>
    </row>
    <row r="170" spans="1:11" ht="34.5" customHeight="1" x14ac:dyDescent="0.25">
      <c r="A170" s="57" t="s">
        <v>202</v>
      </c>
      <c r="B170" s="58"/>
      <c r="C170" s="58"/>
      <c r="D170" s="58" t="s">
        <v>203</v>
      </c>
      <c r="E170" s="58"/>
      <c r="F170" s="58"/>
      <c r="G170" s="58"/>
      <c r="H170" s="59">
        <f>SUM(H150:H169)</f>
        <v>2626.5400000000004</v>
      </c>
      <c r="I170" s="59">
        <f>SUM(I150:I169)</f>
        <v>679.88</v>
      </c>
      <c r="J170" s="60">
        <f>SUM(J150:J169)</f>
        <v>19822969.869999997</v>
      </c>
      <c r="K170" s="52" t="s">
        <v>489</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490</v>
      </c>
      <c r="E175" s="42"/>
      <c r="F175" s="42"/>
      <c r="G175" s="42"/>
      <c r="H175" s="42"/>
      <c r="I175" s="42"/>
      <c r="J175" s="44"/>
      <c r="K175" s="45"/>
    </row>
    <row r="176" spans="1:11" ht="34.5" customHeight="1" x14ac:dyDescent="0.25">
      <c r="A176" s="47" t="s">
        <v>178</v>
      </c>
      <c r="B176" s="48" t="s">
        <v>179</v>
      </c>
      <c r="C176" s="48" t="s">
        <v>180</v>
      </c>
      <c r="D176" s="48" t="s">
        <v>55</v>
      </c>
      <c r="E176" s="48" t="s">
        <v>181</v>
      </c>
      <c r="F176" s="48" t="s">
        <v>182</v>
      </c>
      <c r="G176" s="48" t="s">
        <v>183</v>
      </c>
      <c r="H176" s="48" t="s">
        <v>184</v>
      </c>
      <c r="I176" s="48" t="s">
        <v>185</v>
      </c>
      <c r="J176" s="49" t="s">
        <v>186</v>
      </c>
      <c r="K176" s="48" t="s">
        <v>92</v>
      </c>
    </row>
    <row r="177" spans="1:11" ht="34.5" customHeight="1" x14ac:dyDescent="0.25">
      <c r="A177" s="47"/>
      <c r="B177" s="48"/>
      <c r="C177" s="48"/>
      <c r="D177" s="48" t="s">
        <v>187</v>
      </c>
      <c r="E177" s="48"/>
      <c r="F177" s="48"/>
      <c r="G177" s="48"/>
      <c r="H177" s="48"/>
      <c r="I177" s="48"/>
      <c r="J177" s="62">
        <f>J170</f>
        <v>19822969.869999997</v>
      </c>
      <c r="K177" s="48"/>
    </row>
    <row r="178" spans="1:11" ht="34.5" customHeight="1" x14ac:dyDescent="0.25">
      <c r="A178" s="51" t="s">
        <v>491</v>
      </c>
      <c r="B178" s="52" t="s">
        <v>492</v>
      </c>
      <c r="C178" s="52" t="s">
        <v>492</v>
      </c>
      <c r="D178" s="52" t="s">
        <v>493</v>
      </c>
      <c r="E178" s="52" t="s">
        <v>192</v>
      </c>
      <c r="F178" s="52" t="s">
        <v>192</v>
      </c>
      <c r="G178" s="52" t="s">
        <v>192</v>
      </c>
      <c r="H178" s="52">
        <v>30.16</v>
      </c>
      <c r="I178" s="52"/>
      <c r="J178" s="70">
        <v>95000</v>
      </c>
      <c r="K178" s="52"/>
    </row>
    <row r="179" spans="1:11" ht="34.5" customHeight="1" x14ac:dyDescent="0.25">
      <c r="A179" s="51" t="s">
        <v>491</v>
      </c>
      <c r="B179" s="52" t="s">
        <v>494</v>
      </c>
      <c r="C179" s="52" t="s">
        <v>494</v>
      </c>
      <c r="D179" s="52" t="s">
        <v>495</v>
      </c>
      <c r="E179" s="52" t="s">
        <v>192</v>
      </c>
      <c r="F179" s="52" t="s">
        <v>192</v>
      </c>
      <c r="G179" s="52" t="s">
        <v>192</v>
      </c>
      <c r="H179" s="52">
        <v>35.86</v>
      </c>
      <c r="I179" s="52"/>
      <c r="J179" s="70">
        <v>109400</v>
      </c>
      <c r="K179" s="52"/>
    </row>
    <row r="180" spans="1:11" ht="34.5" customHeight="1" x14ac:dyDescent="0.25">
      <c r="A180" s="51" t="s">
        <v>491</v>
      </c>
      <c r="B180" s="52" t="s">
        <v>496</v>
      </c>
      <c r="C180" s="52" t="s">
        <v>496</v>
      </c>
      <c r="D180" s="52" t="s">
        <v>497</v>
      </c>
      <c r="E180" s="52" t="s">
        <v>192</v>
      </c>
      <c r="F180" s="52" t="s">
        <v>192</v>
      </c>
      <c r="G180" s="52" t="s">
        <v>192</v>
      </c>
      <c r="H180" s="52"/>
      <c r="I180" s="52">
        <v>61.29</v>
      </c>
      <c r="J180" s="69">
        <v>-190000</v>
      </c>
      <c r="K180" s="54" t="s">
        <v>235</v>
      </c>
    </row>
    <row r="181" spans="1:11" ht="34.5" customHeight="1" x14ac:dyDescent="0.25">
      <c r="A181" s="51" t="s">
        <v>491</v>
      </c>
      <c r="B181" s="52" t="s">
        <v>498</v>
      </c>
      <c r="C181" s="52" t="s">
        <v>498</v>
      </c>
      <c r="D181" s="52" t="s">
        <v>499</v>
      </c>
      <c r="E181" s="52" t="s">
        <v>192</v>
      </c>
      <c r="F181" s="52" t="s">
        <v>192</v>
      </c>
      <c r="G181" s="52" t="s">
        <v>192</v>
      </c>
      <c r="H181" s="52"/>
      <c r="I181" s="52">
        <v>61.29</v>
      </c>
      <c r="J181" s="69">
        <v>-190000</v>
      </c>
      <c r="K181" s="54" t="s">
        <v>235</v>
      </c>
    </row>
    <row r="182" spans="1:11" ht="34.5" customHeight="1" x14ac:dyDescent="0.25">
      <c r="A182" s="51" t="s">
        <v>491</v>
      </c>
      <c r="B182" s="52" t="s">
        <v>500</v>
      </c>
      <c r="C182" s="52" t="s">
        <v>500</v>
      </c>
      <c r="D182" s="52" t="s">
        <v>501</v>
      </c>
      <c r="E182" s="52" t="s">
        <v>192</v>
      </c>
      <c r="F182" s="52" t="s">
        <v>192</v>
      </c>
      <c r="G182" s="52" t="s">
        <v>192</v>
      </c>
      <c r="H182" s="52"/>
      <c r="I182" s="52">
        <v>22.63</v>
      </c>
      <c r="J182" s="69">
        <v>-69000</v>
      </c>
      <c r="K182" s="54" t="s">
        <v>456</v>
      </c>
    </row>
    <row r="183" spans="1:11" ht="34.5" customHeight="1" x14ac:dyDescent="0.25">
      <c r="A183" s="51" t="s">
        <v>491</v>
      </c>
      <c r="B183" s="52" t="s">
        <v>502</v>
      </c>
      <c r="C183" s="52" t="s">
        <v>463</v>
      </c>
      <c r="D183" s="52" t="s">
        <v>503</v>
      </c>
      <c r="E183" s="52" t="s">
        <v>192</v>
      </c>
      <c r="F183" s="52" t="s">
        <v>192</v>
      </c>
      <c r="G183" s="52" t="s">
        <v>192</v>
      </c>
      <c r="H183" s="52"/>
      <c r="I183" s="52">
        <v>14</v>
      </c>
      <c r="J183" s="69">
        <v>-42700</v>
      </c>
      <c r="K183" s="54" t="s">
        <v>246</v>
      </c>
    </row>
    <row r="184" spans="1:11" ht="34.5" customHeight="1" x14ac:dyDescent="0.25">
      <c r="A184" s="51" t="s">
        <v>491</v>
      </c>
      <c r="B184" s="52" t="s">
        <v>504</v>
      </c>
      <c r="C184" s="52" t="s">
        <v>463</v>
      </c>
      <c r="D184" s="52" t="s">
        <v>505</v>
      </c>
      <c r="E184" s="52" t="s">
        <v>192</v>
      </c>
      <c r="F184" s="52" t="s">
        <v>192</v>
      </c>
      <c r="G184" s="52" t="s">
        <v>192</v>
      </c>
      <c r="H184" s="52"/>
      <c r="I184" s="52">
        <v>1.48</v>
      </c>
      <c r="J184" s="69">
        <v>-4500</v>
      </c>
      <c r="K184" s="54" t="s">
        <v>317</v>
      </c>
    </row>
    <row r="185" spans="1:11" ht="34.5" customHeight="1" x14ac:dyDescent="0.25">
      <c r="A185" s="51" t="s">
        <v>491</v>
      </c>
      <c r="B185" s="52" t="s">
        <v>506</v>
      </c>
      <c r="C185" s="52" t="s">
        <v>463</v>
      </c>
      <c r="D185" s="52" t="s">
        <v>507</v>
      </c>
      <c r="E185" s="52" t="s">
        <v>192</v>
      </c>
      <c r="F185" s="52" t="s">
        <v>192</v>
      </c>
      <c r="G185" s="52" t="s">
        <v>192</v>
      </c>
      <c r="H185" s="52"/>
      <c r="I185" s="52">
        <v>5.57</v>
      </c>
      <c r="J185" s="69">
        <v>-17000</v>
      </c>
      <c r="K185" s="54" t="s">
        <v>246</v>
      </c>
    </row>
    <row r="186" spans="1:11" ht="34.5" customHeight="1" x14ac:dyDescent="0.25">
      <c r="A186" s="51" t="s">
        <v>491</v>
      </c>
      <c r="B186" s="52" t="s">
        <v>508</v>
      </c>
      <c r="C186" s="52" t="s">
        <v>509</v>
      </c>
      <c r="D186" s="52" t="s">
        <v>279</v>
      </c>
      <c r="E186" s="52" t="s">
        <v>192</v>
      </c>
      <c r="F186" s="52" t="s">
        <v>192</v>
      </c>
      <c r="G186" s="52" t="s">
        <v>192</v>
      </c>
      <c r="H186" s="52">
        <v>662.16</v>
      </c>
      <c r="I186" s="52"/>
      <c r="J186" s="72">
        <v>2450000</v>
      </c>
      <c r="K186" s="52"/>
    </row>
    <row r="187" spans="1:11" ht="34.5" customHeight="1" x14ac:dyDescent="0.25">
      <c r="A187" s="51" t="s">
        <v>491</v>
      </c>
      <c r="B187" s="52" t="s">
        <v>510</v>
      </c>
      <c r="C187" s="52" t="s">
        <v>511</v>
      </c>
      <c r="D187" s="52" t="s">
        <v>383</v>
      </c>
      <c r="E187" s="52" t="s">
        <v>192</v>
      </c>
      <c r="F187" s="52" t="s">
        <v>192</v>
      </c>
      <c r="G187" s="52" t="s">
        <v>192</v>
      </c>
      <c r="H187" s="52">
        <v>190.48</v>
      </c>
      <c r="I187" s="52"/>
      <c r="J187" s="72">
        <v>600000</v>
      </c>
      <c r="K187" s="52"/>
    </row>
    <row r="188" spans="1:11" ht="34.5" customHeight="1" x14ac:dyDescent="0.25">
      <c r="A188" s="51" t="s">
        <v>491</v>
      </c>
      <c r="B188" s="52" t="s">
        <v>512</v>
      </c>
      <c r="C188" s="52" t="s">
        <v>513</v>
      </c>
      <c r="D188" s="52" t="s">
        <v>514</v>
      </c>
      <c r="E188" s="52" t="s">
        <v>192</v>
      </c>
      <c r="F188" s="52" t="s">
        <v>192</v>
      </c>
      <c r="G188" s="52" t="s">
        <v>192</v>
      </c>
      <c r="H188" s="52">
        <v>174.6</v>
      </c>
      <c r="I188" s="52"/>
      <c r="J188" s="72">
        <v>550000</v>
      </c>
      <c r="K188" s="52"/>
    </row>
    <row r="189" spans="1:11" ht="34.5" customHeight="1" x14ac:dyDescent="0.25">
      <c r="A189" s="57" t="s">
        <v>202</v>
      </c>
      <c r="B189" s="58"/>
      <c r="C189" s="58"/>
      <c r="D189" s="58" t="s">
        <v>203</v>
      </c>
      <c r="E189" s="58"/>
      <c r="F189" s="58"/>
      <c r="G189" s="58"/>
      <c r="H189" s="59">
        <f>SUM(H177:H188)</f>
        <v>1093.26</v>
      </c>
      <c r="I189" s="59">
        <f>SUM(I177:I188)</f>
        <v>166.26</v>
      </c>
      <c r="J189" s="60">
        <f>SUM(J177:J188)</f>
        <v>23114169.869999997</v>
      </c>
      <c r="K189" s="52" t="s">
        <v>515</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516</v>
      </c>
      <c r="E193" s="42"/>
      <c r="F193" s="42"/>
      <c r="G193" s="42"/>
      <c r="H193" s="42"/>
      <c r="I193" s="42"/>
      <c r="J193" s="44"/>
      <c r="K193" s="45"/>
    </row>
    <row r="194" spans="1:11" ht="34.5" customHeight="1" x14ac:dyDescent="0.25">
      <c r="A194" s="47" t="s">
        <v>178</v>
      </c>
      <c r="B194" s="48" t="s">
        <v>179</v>
      </c>
      <c r="C194" s="48" t="s">
        <v>180</v>
      </c>
      <c r="D194" s="48" t="s">
        <v>55</v>
      </c>
      <c r="E194" s="48" t="s">
        <v>181</v>
      </c>
      <c r="F194" s="48" t="s">
        <v>182</v>
      </c>
      <c r="G194" s="48" t="s">
        <v>183</v>
      </c>
      <c r="H194" s="48" t="s">
        <v>184</v>
      </c>
      <c r="I194" s="48" t="s">
        <v>185</v>
      </c>
      <c r="J194" s="49" t="s">
        <v>186</v>
      </c>
      <c r="K194" s="48" t="s">
        <v>92</v>
      </c>
    </row>
    <row r="195" spans="1:11" ht="34.5" customHeight="1" x14ac:dyDescent="0.25">
      <c r="A195" s="47"/>
      <c r="B195" s="48"/>
      <c r="C195" s="48"/>
      <c r="D195" s="48" t="s">
        <v>187</v>
      </c>
      <c r="E195" s="48"/>
      <c r="F195" s="48"/>
      <c r="G195" s="48"/>
      <c r="H195" s="48"/>
      <c r="I195" s="48"/>
      <c r="J195" s="62">
        <f>J189</f>
        <v>23114169.869999997</v>
      </c>
      <c r="K195" s="48"/>
    </row>
    <row r="196" spans="1:11" ht="34.5" customHeight="1" x14ac:dyDescent="0.25">
      <c r="A196" s="51" t="s">
        <v>517</v>
      </c>
      <c r="B196" s="52" t="s">
        <v>518</v>
      </c>
      <c r="C196" s="52" t="s">
        <v>518</v>
      </c>
      <c r="D196" s="52" t="s">
        <v>519</v>
      </c>
      <c r="E196" s="52" t="s">
        <v>192</v>
      </c>
      <c r="F196" s="52" t="s">
        <v>192</v>
      </c>
      <c r="G196" s="52" t="s">
        <v>192</v>
      </c>
      <c r="H196" s="52">
        <v>30.32</v>
      </c>
      <c r="I196" s="52"/>
      <c r="J196" s="70">
        <v>95500</v>
      </c>
      <c r="K196" s="52"/>
    </row>
    <row r="197" spans="1:11" ht="34.5" customHeight="1" x14ac:dyDescent="0.25">
      <c r="A197" s="51" t="s">
        <v>517</v>
      </c>
      <c r="B197" s="52" t="s">
        <v>520</v>
      </c>
      <c r="C197" s="52" t="s">
        <v>195</v>
      </c>
      <c r="D197" s="52" t="s">
        <v>521</v>
      </c>
      <c r="E197" s="52" t="s">
        <v>192</v>
      </c>
      <c r="F197" s="52" t="s">
        <v>192</v>
      </c>
      <c r="G197" s="52" t="s">
        <v>192</v>
      </c>
      <c r="H197" s="52"/>
      <c r="I197" s="52">
        <v>4641</v>
      </c>
      <c r="J197" s="72">
        <v>-14155000</v>
      </c>
      <c r="K197" s="52" t="s">
        <v>522</v>
      </c>
    </row>
    <row r="198" spans="1:11" ht="34.5" customHeight="1" x14ac:dyDescent="0.25">
      <c r="A198" s="51" t="s">
        <v>517</v>
      </c>
      <c r="B198" s="52" t="s">
        <v>523</v>
      </c>
      <c r="C198" s="52" t="s">
        <v>244</v>
      </c>
      <c r="D198" s="52" t="s">
        <v>524</v>
      </c>
      <c r="E198" s="52" t="s">
        <v>192</v>
      </c>
      <c r="F198" s="52" t="s">
        <v>192</v>
      </c>
      <c r="G198" s="52" t="s">
        <v>192</v>
      </c>
      <c r="H198" s="52"/>
      <c r="I198" s="52">
        <v>1.64</v>
      </c>
      <c r="J198" s="69">
        <v>-5000</v>
      </c>
      <c r="K198" s="54" t="s">
        <v>246</v>
      </c>
    </row>
    <row r="199" spans="1:11" ht="34.5" customHeight="1" x14ac:dyDescent="0.25">
      <c r="A199" s="51" t="s">
        <v>517</v>
      </c>
      <c r="B199" s="52" t="s">
        <v>525</v>
      </c>
      <c r="C199" s="52" t="s">
        <v>244</v>
      </c>
      <c r="D199" s="52" t="s">
        <v>526</v>
      </c>
      <c r="E199" s="52" t="s">
        <v>192</v>
      </c>
      <c r="F199" s="52" t="s">
        <v>192</v>
      </c>
      <c r="G199" s="52" t="s">
        <v>192</v>
      </c>
      <c r="H199" s="52"/>
      <c r="I199" s="52">
        <v>1.31</v>
      </c>
      <c r="J199" s="69">
        <v>-4000</v>
      </c>
      <c r="K199" s="54" t="s">
        <v>246</v>
      </c>
    </row>
    <row r="200" spans="1:11" ht="34.5" customHeight="1" x14ac:dyDescent="0.25">
      <c r="A200" s="51" t="s">
        <v>517</v>
      </c>
      <c r="B200" s="52" t="s">
        <v>527</v>
      </c>
      <c r="C200" s="52" t="s">
        <v>244</v>
      </c>
      <c r="D200" s="52" t="s">
        <v>528</v>
      </c>
      <c r="E200" s="52" t="s">
        <v>192</v>
      </c>
      <c r="F200" s="52" t="s">
        <v>192</v>
      </c>
      <c r="G200" s="52" t="s">
        <v>192</v>
      </c>
      <c r="H200" s="52"/>
      <c r="I200" s="52">
        <v>3.28</v>
      </c>
      <c r="J200" s="69">
        <v>-10000</v>
      </c>
      <c r="K200" s="54" t="s">
        <v>246</v>
      </c>
    </row>
    <row r="201" spans="1:11" ht="34.5" customHeight="1" x14ac:dyDescent="0.25">
      <c r="A201" s="51" t="s">
        <v>517</v>
      </c>
      <c r="B201" s="52" t="s">
        <v>529</v>
      </c>
      <c r="C201" s="52" t="s">
        <v>244</v>
      </c>
      <c r="D201" s="52" t="s">
        <v>530</v>
      </c>
      <c r="E201" s="52" t="s">
        <v>192</v>
      </c>
      <c r="F201" s="52" t="s">
        <v>192</v>
      </c>
      <c r="G201" s="52" t="s">
        <v>192</v>
      </c>
      <c r="H201" s="52"/>
      <c r="I201" s="52">
        <v>3.28</v>
      </c>
      <c r="J201" s="69">
        <v>-10000</v>
      </c>
      <c r="K201" s="54" t="s">
        <v>246</v>
      </c>
    </row>
    <row r="202" spans="1:11" ht="34.5" customHeight="1" x14ac:dyDescent="0.25">
      <c r="A202" s="51" t="s">
        <v>517</v>
      </c>
      <c r="B202" s="52" t="s">
        <v>531</v>
      </c>
      <c r="C202" s="52" t="s">
        <v>532</v>
      </c>
      <c r="D202" s="52" t="s">
        <v>533</v>
      </c>
      <c r="E202" s="52" t="s">
        <v>192</v>
      </c>
      <c r="F202" s="52" t="s">
        <v>192</v>
      </c>
      <c r="G202" s="52" t="s">
        <v>192</v>
      </c>
      <c r="H202" s="52">
        <v>49.18</v>
      </c>
      <c r="I202" s="52"/>
      <c r="J202" s="72">
        <v>150000</v>
      </c>
      <c r="K202" s="52"/>
    </row>
    <row r="203" spans="1:11" ht="34.5" customHeight="1" x14ac:dyDescent="0.25">
      <c r="A203" s="51" t="s">
        <v>517</v>
      </c>
      <c r="B203" s="52" t="s">
        <v>534</v>
      </c>
      <c r="C203" s="52" t="s">
        <v>535</v>
      </c>
      <c r="D203" s="52" t="s">
        <v>536</v>
      </c>
      <c r="E203" s="52" t="s">
        <v>192</v>
      </c>
      <c r="F203" s="52" t="s">
        <v>192</v>
      </c>
      <c r="G203" s="52" t="s">
        <v>192</v>
      </c>
      <c r="H203" s="52">
        <v>35.32</v>
      </c>
      <c r="I203" s="52"/>
      <c r="J203" s="72">
        <v>107721.60000000001</v>
      </c>
      <c r="K203" s="52"/>
    </row>
    <row r="204" spans="1:11" ht="34.5" customHeight="1" x14ac:dyDescent="0.25">
      <c r="A204" s="57" t="s">
        <v>202</v>
      </c>
      <c r="B204" s="58"/>
      <c r="C204" s="58"/>
      <c r="D204" s="58" t="s">
        <v>203</v>
      </c>
      <c r="E204" s="58"/>
      <c r="F204" s="58"/>
      <c r="G204" s="58"/>
      <c r="H204" s="59">
        <f>SUM(H195:H203)</f>
        <v>114.82</v>
      </c>
      <c r="I204" s="59">
        <f>SUM(I195:I203)</f>
        <v>4650.51</v>
      </c>
      <c r="J204" s="60">
        <f>SUM(J195:J203)</f>
        <v>9283391.4699999969</v>
      </c>
      <c r="K204" s="52" t="s">
        <v>537</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538</v>
      </c>
      <c r="E208" s="42"/>
      <c r="F208" s="42"/>
      <c r="G208" s="42"/>
      <c r="H208" s="42"/>
      <c r="I208" s="42"/>
      <c r="J208" s="44"/>
      <c r="K208" s="45"/>
    </row>
    <row r="209" spans="1:11" ht="34.5" customHeight="1" x14ac:dyDescent="0.25">
      <c r="A209" s="47" t="s">
        <v>178</v>
      </c>
      <c r="B209" s="48" t="s">
        <v>179</v>
      </c>
      <c r="C209" s="48" t="s">
        <v>180</v>
      </c>
      <c r="D209" s="48" t="s">
        <v>55</v>
      </c>
      <c r="E209" s="48" t="s">
        <v>181</v>
      </c>
      <c r="F209" s="48" t="s">
        <v>182</v>
      </c>
      <c r="G209" s="48" t="s">
        <v>183</v>
      </c>
      <c r="H209" s="48" t="s">
        <v>184</v>
      </c>
      <c r="I209" s="48" t="s">
        <v>185</v>
      </c>
      <c r="J209" s="49" t="s">
        <v>186</v>
      </c>
      <c r="K209" s="48" t="s">
        <v>92</v>
      </c>
    </row>
    <row r="210" spans="1:11" ht="34.5" customHeight="1" x14ac:dyDescent="0.25">
      <c r="A210" s="47"/>
      <c r="B210" s="48"/>
      <c r="C210" s="48"/>
      <c r="D210" s="48" t="s">
        <v>187</v>
      </c>
      <c r="E210" s="48"/>
      <c r="F210" s="48"/>
      <c r="G210" s="48"/>
      <c r="H210" s="48"/>
      <c r="I210" s="48"/>
      <c r="J210" s="62">
        <f>J204</f>
        <v>9283391.4699999969</v>
      </c>
      <c r="K210" s="48"/>
    </row>
    <row r="211" spans="1:11" ht="34.5" customHeight="1" x14ac:dyDescent="0.25">
      <c r="A211" s="51" t="s">
        <v>539</v>
      </c>
      <c r="B211" s="52" t="s">
        <v>540</v>
      </c>
      <c r="C211" s="52" t="s">
        <v>248</v>
      </c>
      <c r="D211" s="52" t="s">
        <v>541</v>
      </c>
      <c r="E211" s="52" t="s">
        <v>192</v>
      </c>
      <c r="F211" s="52" t="s">
        <v>192</v>
      </c>
      <c r="G211" s="52" t="s">
        <v>192</v>
      </c>
      <c r="H211" s="52"/>
      <c r="I211" s="52">
        <v>50</v>
      </c>
      <c r="J211" s="69">
        <v>-150000</v>
      </c>
      <c r="K211" s="54" t="s">
        <v>348</v>
      </c>
    </row>
    <row r="212" spans="1:11" ht="34.5" customHeight="1" x14ac:dyDescent="0.25">
      <c r="A212" s="51" t="s">
        <v>539</v>
      </c>
      <c r="B212" s="52" t="s">
        <v>542</v>
      </c>
      <c r="C212" s="52" t="s">
        <v>248</v>
      </c>
      <c r="D212" s="52" t="s">
        <v>543</v>
      </c>
      <c r="E212" s="52" t="s">
        <v>192</v>
      </c>
      <c r="F212" s="52" t="s">
        <v>192</v>
      </c>
      <c r="G212" s="52" t="s">
        <v>192</v>
      </c>
      <c r="H212" s="52"/>
      <c r="I212" s="52">
        <v>10.199999999999999</v>
      </c>
      <c r="J212" s="69">
        <v>-30600</v>
      </c>
      <c r="K212" s="54" t="s">
        <v>252</v>
      </c>
    </row>
    <row r="213" spans="1:11" ht="34.5" customHeight="1" x14ac:dyDescent="0.25">
      <c r="A213" s="51" t="s">
        <v>539</v>
      </c>
      <c r="B213" s="52" t="s">
        <v>544</v>
      </c>
      <c r="C213" s="52" t="s">
        <v>545</v>
      </c>
      <c r="D213" s="52" t="s">
        <v>546</v>
      </c>
      <c r="E213" s="52" t="s">
        <v>192</v>
      </c>
      <c r="F213" s="52" t="s">
        <v>192</v>
      </c>
      <c r="G213" s="52" t="s">
        <v>192</v>
      </c>
      <c r="H213" s="52">
        <v>557.38</v>
      </c>
      <c r="I213" s="52"/>
      <c r="J213" s="70">
        <v>1700000</v>
      </c>
      <c r="K213" s="52"/>
    </row>
    <row r="214" spans="1:11" ht="34.5" customHeight="1" x14ac:dyDescent="0.25">
      <c r="A214" s="57" t="s">
        <v>202</v>
      </c>
      <c r="B214" s="58"/>
      <c r="C214" s="58"/>
      <c r="D214" s="58" t="s">
        <v>203</v>
      </c>
      <c r="E214" s="58"/>
      <c r="F214" s="58"/>
      <c r="G214" s="58"/>
      <c r="H214" s="59">
        <f>SUM(H210:H213)</f>
        <v>557.38</v>
      </c>
      <c r="I214" s="59">
        <f>SUM(I210:I213)</f>
        <v>60.2</v>
      </c>
      <c r="J214" s="60">
        <f>SUM(J210:J213)</f>
        <v>10802791.469999997</v>
      </c>
      <c r="K214" s="52" t="s">
        <v>547</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548</v>
      </c>
      <c r="E218" s="42"/>
      <c r="F218" s="42"/>
      <c r="G218" s="42"/>
      <c r="H218" s="42"/>
      <c r="I218" s="42"/>
      <c r="J218" s="44"/>
      <c r="K218" s="45"/>
    </row>
    <row r="219" spans="1:11" ht="34.5" customHeight="1" x14ac:dyDescent="0.25">
      <c r="A219" s="47" t="s">
        <v>178</v>
      </c>
      <c r="B219" s="48" t="s">
        <v>179</v>
      </c>
      <c r="C219" s="48" t="s">
        <v>180</v>
      </c>
      <c r="D219" s="48" t="s">
        <v>55</v>
      </c>
      <c r="E219" s="48" t="s">
        <v>181</v>
      </c>
      <c r="F219" s="48" t="s">
        <v>182</v>
      </c>
      <c r="G219" s="48" t="s">
        <v>183</v>
      </c>
      <c r="H219" s="48" t="s">
        <v>184</v>
      </c>
      <c r="I219" s="48" t="s">
        <v>185</v>
      </c>
      <c r="J219" s="49" t="s">
        <v>186</v>
      </c>
      <c r="K219" s="48" t="s">
        <v>92</v>
      </c>
    </row>
    <row r="220" spans="1:11" ht="34.5" customHeight="1" x14ac:dyDescent="0.25">
      <c r="A220" s="47"/>
      <c r="B220" s="48"/>
      <c r="C220" s="48"/>
      <c r="D220" s="48" t="s">
        <v>187</v>
      </c>
      <c r="E220" s="48"/>
      <c r="F220" s="48"/>
      <c r="G220" s="48"/>
      <c r="H220" s="48"/>
      <c r="I220" s="48"/>
      <c r="J220" s="62">
        <f>J214</f>
        <v>10802791.469999997</v>
      </c>
      <c r="K220" s="48"/>
    </row>
    <row r="221" spans="1:11" s="64" customFormat="1" ht="34.5" customHeight="1" x14ac:dyDescent="0.25">
      <c r="A221" s="51" t="s">
        <v>549</v>
      </c>
      <c r="B221" s="52" t="s">
        <v>550</v>
      </c>
      <c r="C221" s="52" t="s">
        <v>550</v>
      </c>
      <c r="D221" s="52" t="s">
        <v>551</v>
      </c>
      <c r="E221" s="52" t="s">
        <v>192</v>
      </c>
      <c r="F221" s="52" t="s">
        <v>192</v>
      </c>
      <c r="G221" s="52" t="s">
        <v>192</v>
      </c>
      <c r="H221" s="52">
        <v>31.5</v>
      </c>
      <c r="I221" s="52"/>
      <c r="J221" s="69">
        <v>99200</v>
      </c>
      <c r="K221" s="54" t="s">
        <v>552</v>
      </c>
    </row>
    <row r="222" spans="1:11" s="64" customFormat="1" ht="34.5" customHeight="1" x14ac:dyDescent="0.25">
      <c r="A222" s="51" t="s">
        <v>549</v>
      </c>
      <c r="B222" s="52" t="s">
        <v>553</v>
      </c>
      <c r="C222" s="52" t="s">
        <v>553</v>
      </c>
      <c r="D222" s="52" t="s">
        <v>554</v>
      </c>
      <c r="E222" s="52" t="s">
        <v>192</v>
      </c>
      <c r="F222" s="52" t="s">
        <v>192</v>
      </c>
      <c r="G222" s="52" t="s">
        <v>192</v>
      </c>
      <c r="H222" s="52">
        <v>31.75</v>
      </c>
      <c r="I222" s="52"/>
      <c r="J222" s="69">
        <v>100000</v>
      </c>
      <c r="K222" s="54" t="s">
        <v>235</v>
      </c>
    </row>
    <row r="223" spans="1:11" s="64" customFormat="1" ht="34.5" customHeight="1" x14ac:dyDescent="0.25">
      <c r="A223" s="51" t="s">
        <v>549</v>
      </c>
      <c r="B223" s="52" t="s">
        <v>555</v>
      </c>
      <c r="C223" s="52" t="s">
        <v>472</v>
      </c>
      <c r="D223" s="52" t="s">
        <v>556</v>
      </c>
      <c r="E223" s="52" t="s">
        <v>192</v>
      </c>
      <c r="F223" s="52" t="s">
        <v>192</v>
      </c>
      <c r="G223" s="52" t="s">
        <v>192</v>
      </c>
      <c r="H223" s="52"/>
      <c r="I223" s="52">
        <v>733.33</v>
      </c>
      <c r="J223" s="69">
        <v>-2200000</v>
      </c>
      <c r="K223" s="54" t="s">
        <v>240</v>
      </c>
    </row>
    <row r="224" spans="1:11" s="64" customFormat="1" ht="34.5" customHeight="1" x14ac:dyDescent="0.25">
      <c r="A224" s="51" t="s">
        <v>549</v>
      </c>
      <c r="B224" s="52" t="s">
        <v>557</v>
      </c>
      <c r="C224" s="52" t="s">
        <v>472</v>
      </c>
      <c r="D224" s="52" t="s">
        <v>558</v>
      </c>
      <c r="E224" s="52" t="s">
        <v>192</v>
      </c>
      <c r="F224" s="52" t="s">
        <v>192</v>
      </c>
      <c r="G224" s="52" t="s">
        <v>192</v>
      </c>
      <c r="H224" s="52"/>
      <c r="I224" s="52">
        <v>110.97</v>
      </c>
      <c r="J224" s="69">
        <v>-332900</v>
      </c>
      <c r="K224" s="54" t="s">
        <v>240</v>
      </c>
    </row>
    <row r="225" spans="1:11" s="64" customFormat="1" ht="34.5" customHeight="1" x14ac:dyDescent="0.25">
      <c r="A225" s="51" t="s">
        <v>549</v>
      </c>
      <c r="B225" s="52" t="s">
        <v>559</v>
      </c>
      <c r="C225" s="52" t="s">
        <v>223</v>
      </c>
      <c r="D225" s="52" t="s">
        <v>560</v>
      </c>
      <c r="E225" s="52" t="s">
        <v>192</v>
      </c>
      <c r="F225" s="52" t="s">
        <v>192</v>
      </c>
      <c r="G225" s="52" t="s">
        <v>192</v>
      </c>
      <c r="H225" s="52"/>
      <c r="I225" s="52">
        <v>60</v>
      </c>
      <c r="J225" s="69">
        <v>-180000</v>
      </c>
      <c r="K225" s="54" t="s">
        <v>317</v>
      </c>
    </row>
    <row r="226" spans="1:11" s="64" customFormat="1" ht="34.5" customHeight="1" x14ac:dyDescent="0.25">
      <c r="A226" s="51" t="s">
        <v>549</v>
      </c>
      <c r="B226" s="52" t="s">
        <v>561</v>
      </c>
      <c r="C226" s="52" t="s">
        <v>223</v>
      </c>
      <c r="D226" s="52" t="s">
        <v>562</v>
      </c>
      <c r="E226" s="52" t="s">
        <v>192</v>
      </c>
      <c r="F226" s="52" t="s">
        <v>192</v>
      </c>
      <c r="G226" s="52" t="s">
        <v>192</v>
      </c>
      <c r="H226" s="52"/>
      <c r="I226" s="52">
        <v>333.33</v>
      </c>
      <c r="J226" s="69">
        <v>-1000000</v>
      </c>
      <c r="K226" s="54" t="s">
        <v>348</v>
      </c>
    </row>
    <row r="227" spans="1:11" s="64" customFormat="1" ht="34.5" customHeight="1" x14ac:dyDescent="0.25">
      <c r="A227" s="51" t="s">
        <v>549</v>
      </c>
      <c r="B227" s="52" t="s">
        <v>563</v>
      </c>
      <c r="C227" s="52" t="s">
        <v>223</v>
      </c>
      <c r="D227" s="52" t="s">
        <v>564</v>
      </c>
      <c r="E227" s="52" t="s">
        <v>192</v>
      </c>
      <c r="F227" s="52" t="s">
        <v>192</v>
      </c>
      <c r="G227" s="52" t="s">
        <v>192</v>
      </c>
      <c r="H227" s="52"/>
      <c r="I227" s="52">
        <v>190</v>
      </c>
      <c r="J227" s="69">
        <v>-570000</v>
      </c>
      <c r="K227" s="54" t="s">
        <v>348</v>
      </c>
    </row>
    <row r="228" spans="1:11" s="64" customFormat="1" ht="34.5" customHeight="1" x14ac:dyDescent="0.25">
      <c r="A228" s="51" t="s">
        <v>549</v>
      </c>
      <c r="B228" s="52" t="s">
        <v>565</v>
      </c>
      <c r="C228" s="52" t="s">
        <v>195</v>
      </c>
      <c r="D228" s="52" t="s">
        <v>566</v>
      </c>
      <c r="E228" s="52" t="s">
        <v>192</v>
      </c>
      <c r="F228" s="52" t="s">
        <v>192</v>
      </c>
      <c r="G228" s="52" t="s">
        <v>192</v>
      </c>
      <c r="H228" s="52"/>
      <c r="I228" s="52">
        <v>652.55999999999995</v>
      </c>
      <c r="J228" s="72">
        <v>-1957700</v>
      </c>
      <c r="K228" s="52" t="s">
        <v>197</v>
      </c>
    </row>
    <row r="229" spans="1:11" s="64" customFormat="1" ht="34.5" customHeight="1" x14ac:dyDescent="0.25">
      <c r="A229" s="51" t="s">
        <v>549</v>
      </c>
      <c r="B229" s="52" t="s">
        <v>567</v>
      </c>
      <c r="C229" s="52" t="s">
        <v>568</v>
      </c>
      <c r="D229" s="52" t="s">
        <v>569</v>
      </c>
      <c r="E229" s="52" t="s">
        <v>192</v>
      </c>
      <c r="F229" s="52" t="s">
        <v>192</v>
      </c>
      <c r="G229" s="52" t="s">
        <v>192</v>
      </c>
      <c r="H229" s="52"/>
      <c r="I229" s="52">
        <v>10</v>
      </c>
      <c r="J229" s="69">
        <v>-30000</v>
      </c>
      <c r="K229" s="54" t="s">
        <v>256</v>
      </c>
    </row>
    <row r="230" spans="1:11" s="64" customFormat="1" ht="34.5" customHeight="1" x14ac:dyDescent="0.25">
      <c r="A230" s="51" t="s">
        <v>549</v>
      </c>
      <c r="B230" s="52" t="s">
        <v>570</v>
      </c>
      <c r="C230" s="52" t="s">
        <v>195</v>
      </c>
      <c r="D230" s="52" t="s">
        <v>571</v>
      </c>
      <c r="E230" s="52" t="s">
        <v>192</v>
      </c>
      <c r="F230" s="52" t="s">
        <v>192</v>
      </c>
      <c r="G230" s="52" t="s">
        <v>192</v>
      </c>
      <c r="H230" s="52"/>
      <c r="I230" s="52">
        <v>5</v>
      </c>
      <c r="J230" s="69">
        <v>-15000</v>
      </c>
      <c r="K230" s="54" t="s">
        <v>246</v>
      </c>
    </row>
    <row r="231" spans="1:11" s="64" customFormat="1" ht="34.5" customHeight="1" x14ac:dyDescent="0.25">
      <c r="A231" s="51" t="s">
        <v>549</v>
      </c>
      <c r="B231" s="52" t="s">
        <v>572</v>
      </c>
      <c r="C231" s="52" t="s">
        <v>463</v>
      </c>
      <c r="D231" s="52" t="s">
        <v>573</v>
      </c>
      <c r="E231" s="52" t="s">
        <v>192</v>
      </c>
      <c r="F231" s="52" t="s">
        <v>192</v>
      </c>
      <c r="G231" s="52" t="s">
        <v>192</v>
      </c>
      <c r="H231" s="52">
        <v>300</v>
      </c>
      <c r="I231" s="52"/>
      <c r="J231" s="70">
        <v>900000</v>
      </c>
      <c r="K231" s="52"/>
    </row>
    <row r="232" spans="1:11" s="64" customFormat="1" ht="34.5" customHeight="1" x14ac:dyDescent="0.25">
      <c r="A232" s="51" t="s">
        <v>549</v>
      </c>
      <c r="B232" s="52" t="s">
        <v>574</v>
      </c>
      <c r="C232" s="52" t="s">
        <v>199</v>
      </c>
      <c r="D232" s="52" t="s">
        <v>575</v>
      </c>
      <c r="E232" s="52" t="s">
        <v>192</v>
      </c>
      <c r="F232" s="52" t="s">
        <v>192</v>
      </c>
      <c r="G232" s="52" t="s">
        <v>192</v>
      </c>
      <c r="H232" s="52">
        <v>1733.32</v>
      </c>
      <c r="I232" s="52"/>
      <c r="J232" s="72">
        <v>5200000</v>
      </c>
      <c r="K232" s="52" t="s">
        <v>377</v>
      </c>
    </row>
    <row r="233" spans="1:11" ht="34.5" customHeight="1" x14ac:dyDescent="0.25">
      <c r="A233" s="57" t="s">
        <v>202</v>
      </c>
      <c r="B233" s="58"/>
      <c r="C233" s="58"/>
      <c r="D233" s="58" t="s">
        <v>203</v>
      </c>
      <c r="E233" s="58"/>
      <c r="F233" s="58"/>
      <c r="G233" s="58"/>
      <c r="H233" s="59">
        <f>SUM(H220:H232)</f>
        <v>2096.5699999999997</v>
      </c>
      <c r="I233" s="59">
        <f>SUM(I220:I232)</f>
        <v>2095.19</v>
      </c>
      <c r="J233" s="60">
        <f>SUM(J220:J232)</f>
        <v>10816391.469999997</v>
      </c>
      <c r="K233" s="52" t="s">
        <v>576</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577</v>
      </c>
      <c r="E237" s="42"/>
      <c r="F237" s="42"/>
      <c r="G237" s="42"/>
      <c r="H237" s="42"/>
      <c r="I237" s="42"/>
      <c r="J237" s="44"/>
      <c r="K237" s="45"/>
    </row>
    <row r="238" spans="1:11" ht="34.5" customHeight="1" x14ac:dyDescent="0.25">
      <c r="A238" s="47" t="s">
        <v>178</v>
      </c>
      <c r="B238" s="48" t="s">
        <v>179</v>
      </c>
      <c r="C238" s="48" t="s">
        <v>180</v>
      </c>
      <c r="D238" s="48" t="s">
        <v>55</v>
      </c>
      <c r="E238" s="48" t="s">
        <v>181</v>
      </c>
      <c r="F238" s="48" t="s">
        <v>182</v>
      </c>
      <c r="G238" s="48" t="s">
        <v>183</v>
      </c>
      <c r="H238" s="48" t="s">
        <v>184</v>
      </c>
      <c r="I238" s="48" t="s">
        <v>185</v>
      </c>
      <c r="J238" s="49" t="s">
        <v>186</v>
      </c>
      <c r="K238" s="48" t="s">
        <v>92</v>
      </c>
    </row>
    <row r="239" spans="1:11" ht="34.5" customHeight="1" x14ac:dyDescent="0.25">
      <c r="A239" s="47"/>
      <c r="B239" s="48"/>
      <c r="C239" s="48"/>
      <c r="D239" s="48" t="s">
        <v>187</v>
      </c>
      <c r="E239" s="48"/>
      <c r="F239" s="48"/>
      <c r="G239" s="48"/>
      <c r="H239" s="48"/>
      <c r="I239" s="48"/>
      <c r="J239" s="62">
        <f>J233</f>
        <v>10816391.469999997</v>
      </c>
      <c r="K239" s="48"/>
    </row>
    <row r="240" spans="1:11" ht="34.5" customHeight="1" x14ac:dyDescent="0.25">
      <c r="A240" s="51" t="s">
        <v>578</v>
      </c>
      <c r="B240" s="52" t="s">
        <v>579</v>
      </c>
      <c r="C240" s="52" t="s">
        <v>579</v>
      </c>
      <c r="D240" s="52" t="s">
        <v>307</v>
      </c>
      <c r="E240" s="52" t="s">
        <v>192</v>
      </c>
      <c r="F240" s="52" t="s">
        <v>192</v>
      </c>
      <c r="G240" s="52" t="s">
        <v>192</v>
      </c>
      <c r="H240" s="52"/>
      <c r="I240" s="52">
        <v>1559.98</v>
      </c>
      <c r="J240" s="69">
        <v>-4680000</v>
      </c>
      <c r="K240" s="54" t="s">
        <v>225</v>
      </c>
    </row>
    <row r="241" spans="1:11" ht="34.5" customHeight="1" x14ac:dyDescent="0.25">
      <c r="A241" s="51" t="s">
        <v>578</v>
      </c>
      <c r="B241" s="52" t="s">
        <v>580</v>
      </c>
      <c r="C241" s="52" t="s">
        <v>581</v>
      </c>
      <c r="D241" s="52" t="s">
        <v>582</v>
      </c>
      <c r="E241" s="52" t="s">
        <v>192</v>
      </c>
      <c r="F241" s="52" t="s">
        <v>192</v>
      </c>
      <c r="G241" s="52" t="s">
        <v>192</v>
      </c>
      <c r="H241" s="52"/>
      <c r="I241" s="52">
        <v>50</v>
      </c>
      <c r="J241" s="69">
        <v>-150000</v>
      </c>
      <c r="K241" s="54" t="s">
        <v>583</v>
      </c>
    </row>
    <row r="242" spans="1:11" ht="34.5" customHeight="1" x14ac:dyDescent="0.25">
      <c r="A242" s="51" t="s">
        <v>578</v>
      </c>
      <c r="B242" s="52" t="s">
        <v>584</v>
      </c>
      <c r="C242" s="52" t="s">
        <v>223</v>
      </c>
      <c r="D242" s="52" t="s">
        <v>585</v>
      </c>
      <c r="E242" s="52" t="s">
        <v>192</v>
      </c>
      <c r="F242" s="52" t="s">
        <v>192</v>
      </c>
      <c r="G242" s="52" t="s">
        <v>192</v>
      </c>
      <c r="H242" s="52"/>
      <c r="I242" s="52">
        <v>333.33</v>
      </c>
      <c r="J242" s="69">
        <v>-1000000</v>
      </c>
      <c r="K242" s="54" t="s">
        <v>348</v>
      </c>
    </row>
    <row r="243" spans="1:11" ht="34.5" customHeight="1" x14ac:dyDescent="0.25">
      <c r="A243" s="51" t="s">
        <v>578</v>
      </c>
      <c r="B243" s="52" t="s">
        <v>586</v>
      </c>
      <c r="C243" s="52" t="s">
        <v>223</v>
      </c>
      <c r="D243" s="52" t="s">
        <v>587</v>
      </c>
      <c r="E243" s="52" t="s">
        <v>192</v>
      </c>
      <c r="F243" s="52" t="s">
        <v>192</v>
      </c>
      <c r="G243" s="52" t="s">
        <v>192</v>
      </c>
      <c r="H243" s="52"/>
      <c r="I243" s="52">
        <v>90</v>
      </c>
      <c r="J243" s="69">
        <v>-270000</v>
      </c>
      <c r="K243" s="54" t="s">
        <v>348</v>
      </c>
    </row>
    <row r="244" spans="1:11" ht="34.5" customHeight="1" x14ac:dyDescent="0.25">
      <c r="A244" s="51" t="s">
        <v>578</v>
      </c>
      <c r="B244" s="52" t="s">
        <v>588</v>
      </c>
      <c r="C244" s="52" t="s">
        <v>223</v>
      </c>
      <c r="D244" s="52" t="s">
        <v>589</v>
      </c>
      <c r="E244" s="52" t="s">
        <v>192</v>
      </c>
      <c r="F244" s="52" t="s">
        <v>192</v>
      </c>
      <c r="G244" s="52" t="s">
        <v>192</v>
      </c>
      <c r="H244" s="52"/>
      <c r="I244" s="52">
        <v>100</v>
      </c>
      <c r="J244" s="69">
        <v>-300000</v>
      </c>
      <c r="K244" s="54" t="s">
        <v>348</v>
      </c>
    </row>
    <row r="245" spans="1:11" ht="34.5" customHeight="1" x14ac:dyDescent="0.25">
      <c r="A245" s="51" t="s">
        <v>578</v>
      </c>
      <c r="B245" s="52" t="s">
        <v>590</v>
      </c>
      <c r="C245" s="52" t="s">
        <v>223</v>
      </c>
      <c r="D245" s="52" t="s">
        <v>591</v>
      </c>
      <c r="E245" s="52" t="s">
        <v>192</v>
      </c>
      <c r="F245" s="52" t="s">
        <v>192</v>
      </c>
      <c r="G245" s="52" t="s">
        <v>192</v>
      </c>
      <c r="H245" s="52"/>
      <c r="I245" s="52">
        <v>266.66000000000003</v>
      </c>
      <c r="J245" s="69">
        <v>-800000</v>
      </c>
      <c r="K245" s="54" t="s">
        <v>348</v>
      </c>
    </row>
    <row r="246" spans="1:11" ht="34.5" customHeight="1" x14ac:dyDescent="0.25">
      <c r="A246" s="51" t="s">
        <v>578</v>
      </c>
      <c r="B246" s="52" t="s">
        <v>592</v>
      </c>
      <c r="C246" s="52" t="s">
        <v>593</v>
      </c>
      <c r="D246" s="52" t="s">
        <v>594</v>
      </c>
      <c r="E246" s="52" t="s">
        <v>192</v>
      </c>
      <c r="F246" s="52" t="s">
        <v>192</v>
      </c>
      <c r="G246" s="52" t="s">
        <v>192</v>
      </c>
      <c r="H246" s="52">
        <v>262.3</v>
      </c>
      <c r="I246" s="52"/>
      <c r="J246" s="70">
        <v>800000</v>
      </c>
      <c r="K246" s="52"/>
    </row>
    <row r="247" spans="1:11" ht="34.5" customHeight="1" x14ac:dyDescent="0.25">
      <c r="A247" s="51" t="s">
        <v>578</v>
      </c>
      <c r="B247" s="52" t="s">
        <v>595</v>
      </c>
      <c r="C247" s="52" t="s">
        <v>596</v>
      </c>
      <c r="D247" s="52" t="s">
        <v>597</v>
      </c>
      <c r="E247" s="52" t="s">
        <v>192</v>
      </c>
      <c r="F247" s="52" t="s">
        <v>192</v>
      </c>
      <c r="G247" s="52" t="s">
        <v>192</v>
      </c>
      <c r="H247" s="52">
        <v>81.97</v>
      </c>
      <c r="I247" s="52"/>
      <c r="J247" s="70">
        <v>250000</v>
      </c>
      <c r="K247" s="52"/>
    </row>
    <row r="248" spans="1:11" ht="34.5" customHeight="1" x14ac:dyDescent="0.25">
      <c r="A248" s="57" t="s">
        <v>202</v>
      </c>
      <c r="B248" s="58"/>
      <c r="C248" s="58"/>
      <c r="D248" s="58" t="s">
        <v>203</v>
      </c>
      <c r="E248" s="58"/>
      <c r="F248" s="58"/>
      <c r="G248" s="58"/>
      <c r="H248" s="59">
        <f>SUM(H239:H247)</f>
        <v>344.27</v>
      </c>
      <c r="I248" s="59">
        <f>SUM(I239:I247)</f>
        <v>2399.9699999999998</v>
      </c>
      <c r="J248" s="60">
        <f>SUM(J239:J247)</f>
        <v>4666391.4699999969</v>
      </c>
      <c r="K248" s="52" t="s">
        <v>598</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599</v>
      </c>
      <c r="E252" s="42"/>
      <c r="F252" s="42"/>
      <c r="G252" s="42"/>
      <c r="H252" s="42"/>
      <c r="I252" s="42"/>
      <c r="J252" s="44"/>
      <c r="K252" s="45"/>
    </row>
    <row r="253" spans="1:11" ht="34.5" customHeight="1" x14ac:dyDescent="0.25">
      <c r="A253" s="47" t="s">
        <v>178</v>
      </c>
      <c r="B253" s="48" t="s">
        <v>179</v>
      </c>
      <c r="C253" s="48" t="s">
        <v>180</v>
      </c>
      <c r="D253" s="48" t="s">
        <v>55</v>
      </c>
      <c r="E253" s="48" t="s">
        <v>181</v>
      </c>
      <c r="F253" s="48" t="s">
        <v>182</v>
      </c>
      <c r="G253" s="48" t="s">
        <v>183</v>
      </c>
      <c r="H253" s="48" t="s">
        <v>184</v>
      </c>
      <c r="I253" s="48" t="s">
        <v>185</v>
      </c>
      <c r="J253" s="49" t="s">
        <v>186</v>
      </c>
      <c r="K253" s="48" t="s">
        <v>92</v>
      </c>
    </row>
    <row r="254" spans="1:11" ht="34.5" customHeight="1" x14ac:dyDescent="0.25">
      <c r="A254" s="47"/>
      <c r="B254" s="48"/>
      <c r="C254" s="48"/>
      <c r="D254" s="48" t="s">
        <v>187</v>
      </c>
      <c r="E254" s="48"/>
      <c r="F254" s="48"/>
      <c r="G254" s="48"/>
      <c r="H254" s="48"/>
      <c r="I254" s="48"/>
      <c r="J254" s="62">
        <f>J248</f>
        <v>4666391.4699999969</v>
      </c>
      <c r="K254" s="48"/>
    </row>
    <row r="255" spans="1:11" ht="34.5" customHeight="1" x14ac:dyDescent="0.25">
      <c r="A255" s="51" t="s">
        <v>600</v>
      </c>
      <c r="B255" s="52" t="s">
        <v>601</v>
      </c>
      <c r="C255" s="52" t="s">
        <v>601</v>
      </c>
      <c r="D255" s="52" t="s">
        <v>602</v>
      </c>
      <c r="E255" s="52" t="s">
        <v>192</v>
      </c>
      <c r="F255" s="52" t="s">
        <v>192</v>
      </c>
      <c r="G255" s="52" t="s">
        <v>192</v>
      </c>
      <c r="H255" s="52"/>
      <c r="I255" s="52">
        <v>32.840000000000003</v>
      </c>
      <c r="J255" s="69">
        <v>-105100</v>
      </c>
      <c r="K255" s="54" t="s">
        <v>603</v>
      </c>
    </row>
    <row r="256" spans="1:11" ht="34.5" customHeight="1" x14ac:dyDescent="0.25">
      <c r="A256" s="51" t="s">
        <v>600</v>
      </c>
      <c r="B256" s="52" t="s">
        <v>604</v>
      </c>
      <c r="C256" s="52" t="s">
        <v>604</v>
      </c>
      <c r="D256" s="52" t="s">
        <v>307</v>
      </c>
      <c r="E256" s="52" t="s">
        <v>192</v>
      </c>
      <c r="F256" s="52" t="s">
        <v>192</v>
      </c>
      <c r="G256" s="52" t="s">
        <v>192</v>
      </c>
      <c r="H256" s="52"/>
      <c r="I256" s="52">
        <v>53.33</v>
      </c>
      <c r="J256" s="69">
        <v>-160000</v>
      </c>
      <c r="K256" s="54" t="s">
        <v>605</v>
      </c>
    </row>
    <row r="257" spans="1:11" ht="34.5" customHeight="1" x14ac:dyDescent="0.25">
      <c r="A257" s="51" t="s">
        <v>600</v>
      </c>
      <c r="B257" s="52" t="s">
        <v>606</v>
      </c>
      <c r="C257" s="52" t="s">
        <v>606</v>
      </c>
      <c r="D257" s="52" t="s">
        <v>307</v>
      </c>
      <c r="E257" s="52" t="s">
        <v>192</v>
      </c>
      <c r="F257" s="52" t="s">
        <v>192</v>
      </c>
      <c r="G257" s="52" t="s">
        <v>192</v>
      </c>
      <c r="H257" s="52"/>
      <c r="I257" s="52">
        <v>10</v>
      </c>
      <c r="J257" s="69">
        <v>-30000</v>
      </c>
      <c r="K257" s="54" t="s">
        <v>607</v>
      </c>
    </row>
    <row r="258" spans="1:11" ht="34.5" customHeight="1" x14ac:dyDescent="0.25">
      <c r="A258" s="51" t="s">
        <v>600</v>
      </c>
      <c r="B258" s="52" t="s">
        <v>608</v>
      </c>
      <c r="C258" s="52" t="s">
        <v>608</v>
      </c>
      <c r="D258" s="52" t="s">
        <v>307</v>
      </c>
      <c r="E258" s="52" t="s">
        <v>192</v>
      </c>
      <c r="F258" s="52" t="s">
        <v>192</v>
      </c>
      <c r="G258" s="52" t="s">
        <v>192</v>
      </c>
      <c r="H258" s="52"/>
      <c r="I258" s="52">
        <v>283.33</v>
      </c>
      <c r="J258" s="69">
        <v>-850000</v>
      </c>
      <c r="K258" s="54" t="s">
        <v>231</v>
      </c>
    </row>
    <row r="259" spans="1:11" ht="34.5" customHeight="1" x14ac:dyDescent="0.25">
      <c r="A259" s="51" t="s">
        <v>600</v>
      </c>
      <c r="B259" s="52" t="s">
        <v>609</v>
      </c>
      <c r="C259" s="52" t="s">
        <v>609</v>
      </c>
      <c r="D259" s="52" t="s">
        <v>307</v>
      </c>
      <c r="E259" s="52" t="s">
        <v>192</v>
      </c>
      <c r="F259" s="52" t="s">
        <v>192</v>
      </c>
      <c r="G259" s="52" t="s">
        <v>192</v>
      </c>
      <c r="H259" s="52"/>
      <c r="I259" s="52">
        <v>67.8</v>
      </c>
      <c r="J259" s="69">
        <v>-200000</v>
      </c>
      <c r="K259" s="54" t="s">
        <v>456</v>
      </c>
    </row>
    <row r="260" spans="1:11" ht="34.5" customHeight="1" x14ac:dyDescent="0.25">
      <c r="A260" s="51" t="s">
        <v>600</v>
      </c>
      <c r="B260" s="52" t="s">
        <v>610</v>
      </c>
      <c r="C260" s="52" t="s">
        <v>610</v>
      </c>
      <c r="D260" s="52" t="s">
        <v>307</v>
      </c>
      <c r="E260" s="52" t="s">
        <v>192</v>
      </c>
      <c r="F260" s="52" t="s">
        <v>192</v>
      </c>
      <c r="G260" s="52" t="s">
        <v>192</v>
      </c>
      <c r="H260" s="52"/>
      <c r="I260" s="52">
        <v>67.8</v>
      </c>
      <c r="J260" s="69">
        <v>-200000</v>
      </c>
      <c r="K260" s="54" t="s">
        <v>452</v>
      </c>
    </row>
    <row r="261" spans="1:11" ht="34.5" customHeight="1" x14ac:dyDescent="0.25">
      <c r="A261" s="51" t="s">
        <v>600</v>
      </c>
      <c r="B261" s="52" t="s">
        <v>611</v>
      </c>
      <c r="C261" s="52" t="s">
        <v>611</v>
      </c>
      <c r="D261" s="52" t="s">
        <v>307</v>
      </c>
      <c r="E261" s="52" t="s">
        <v>192</v>
      </c>
      <c r="F261" s="52" t="s">
        <v>192</v>
      </c>
      <c r="G261" s="52" t="s">
        <v>192</v>
      </c>
      <c r="H261" s="52"/>
      <c r="I261" s="52">
        <v>186.44</v>
      </c>
      <c r="J261" s="69">
        <v>-550000</v>
      </c>
      <c r="K261" s="54" t="s">
        <v>391</v>
      </c>
    </row>
    <row r="262" spans="1:11" ht="34.5" customHeight="1" x14ac:dyDescent="0.25">
      <c r="A262" s="51" t="s">
        <v>600</v>
      </c>
      <c r="B262" s="52" t="s">
        <v>612</v>
      </c>
      <c r="C262" s="52" t="s">
        <v>195</v>
      </c>
      <c r="D262" s="52" t="s">
        <v>613</v>
      </c>
      <c r="E262" s="52" t="s">
        <v>192</v>
      </c>
      <c r="F262" s="52" t="s">
        <v>192</v>
      </c>
      <c r="G262" s="52" t="s">
        <v>192</v>
      </c>
      <c r="H262" s="52"/>
      <c r="I262" s="52">
        <v>661.01</v>
      </c>
      <c r="J262" s="72">
        <v>-1950000</v>
      </c>
      <c r="K262" s="52" t="s">
        <v>197</v>
      </c>
    </row>
    <row r="263" spans="1:11" ht="34.5" customHeight="1" x14ac:dyDescent="0.25">
      <c r="A263" s="51" t="s">
        <v>600</v>
      </c>
      <c r="B263" s="52" t="s">
        <v>614</v>
      </c>
      <c r="C263" s="52" t="s">
        <v>190</v>
      </c>
      <c r="D263" s="52" t="s">
        <v>615</v>
      </c>
      <c r="E263" s="52" t="s">
        <v>192</v>
      </c>
      <c r="F263" s="52" t="s">
        <v>192</v>
      </c>
      <c r="G263" s="52" t="s">
        <v>192</v>
      </c>
      <c r="H263" s="52"/>
      <c r="I263" s="52">
        <v>169.49</v>
      </c>
      <c r="J263" s="69">
        <v>-500000</v>
      </c>
      <c r="K263" s="54" t="s">
        <v>616</v>
      </c>
    </row>
    <row r="264" spans="1:11" ht="34.5" customHeight="1" x14ac:dyDescent="0.25">
      <c r="A264" s="51" t="s">
        <v>600</v>
      </c>
      <c r="B264" s="52" t="s">
        <v>617</v>
      </c>
      <c r="C264" s="52" t="s">
        <v>190</v>
      </c>
      <c r="D264" s="52" t="s">
        <v>618</v>
      </c>
      <c r="E264" s="52" t="s">
        <v>192</v>
      </c>
      <c r="F264" s="52" t="s">
        <v>192</v>
      </c>
      <c r="G264" s="52" t="s">
        <v>192</v>
      </c>
      <c r="H264" s="52"/>
      <c r="I264" s="52">
        <v>307.12</v>
      </c>
      <c r="J264" s="77">
        <v>-906000</v>
      </c>
      <c r="K264" s="78" t="s">
        <v>619</v>
      </c>
    </row>
    <row r="265" spans="1:11" ht="34.5" customHeight="1" x14ac:dyDescent="0.25">
      <c r="A265" s="51" t="s">
        <v>600</v>
      </c>
      <c r="B265" s="52" t="s">
        <v>620</v>
      </c>
      <c r="C265" s="52" t="s">
        <v>190</v>
      </c>
      <c r="D265" s="52" t="s">
        <v>621</v>
      </c>
      <c r="E265" s="52" t="s">
        <v>192</v>
      </c>
      <c r="F265" s="52" t="s">
        <v>192</v>
      </c>
      <c r="G265" s="52" t="s">
        <v>192</v>
      </c>
      <c r="H265" s="52"/>
      <c r="I265" s="52">
        <v>204.74</v>
      </c>
      <c r="J265" s="77">
        <v>-604000</v>
      </c>
      <c r="K265" s="78" t="s">
        <v>619</v>
      </c>
    </row>
    <row r="266" spans="1:11" ht="34.5" customHeight="1" x14ac:dyDescent="0.25">
      <c r="A266" s="51" t="s">
        <v>600</v>
      </c>
      <c r="B266" s="52" t="s">
        <v>622</v>
      </c>
      <c r="C266" s="52" t="s">
        <v>195</v>
      </c>
      <c r="D266" s="52" t="s">
        <v>623</v>
      </c>
      <c r="E266" s="52" t="s">
        <v>192</v>
      </c>
      <c r="F266" s="52" t="s">
        <v>192</v>
      </c>
      <c r="G266" s="52" t="s">
        <v>192</v>
      </c>
      <c r="H266" s="52"/>
      <c r="I266" s="52">
        <v>3.39</v>
      </c>
      <c r="J266" s="69">
        <v>-10000</v>
      </c>
      <c r="K266" s="54" t="s">
        <v>246</v>
      </c>
    </row>
    <row r="267" spans="1:11" ht="34.5" customHeight="1" x14ac:dyDescent="0.25">
      <c r="A267" s="51" t="s">
        <v>600</v>
      </c>
      <c r="B267" s="52" t="s">
        <v>624</v>
      </c>
      <c r="C267" s="52" t="s">
        <v>199</v>
      </c>
      <c r="D267" s="52" t="s">
        <v>625</v>
      </c>
      <c r="E267" s="52" t="s">
        <v>192</v>
      </c>
      <c r="F267" s="52" t="s">
        <v>192</v>
      </c>
      <c r="G267" s="52" t="s">
        <v>192</v>
      </c>
      <c r="H267" s="52">
        <v>2711.84</v>
      </c>
      <c r="I267" s="52"/>
      <c r="J267" s="72">
        <v>8000000</v>
      </c>
      <c r="K267" s="52" t="s">
        <v>377</v>
      </c>
    </row>
    <row r="268" spans="1:11" ht="34.5" customHeight="1" x14ac:dyDescent="0.25">
      <c r="A268" s="51" t="s">
        <v>600</v>
      </c>
      <c r="B268" s="52" t="s">
        <v>626</v>
      </c>
      <c r="C268" s="52" t="s">
        <v>627</v>
      </c>
      <c r="D268" s="52" t="s">
        <v>628</v>
      </c>
      <c r="E268" s="52" t="s">
        <v>192</v>
      </c>
      <c r="F268" s="52" t="s">
        <v>192</v>
      </c>
      <c r="G268" s="52" t="s">
        <v>192</v>
      </c>
      <c r="H268" s="52">
        <v>483.87</v>
      </c>
      <c r="I268" s="52"/>
      <c r="J268" s="70">
        <v>1500000</v>
      </c>
      <c r="K268" s="52"/>
    </row>
    <row r="269" spans="1:11" ht="34.5" customHeight="1" x14ac:dyDescent="0.25">
      <c r="A269" s="57" t="s">
        <v>202</v>
      </c>
      <c r="B269" s="58"/>
      <c r="C269" s="58"/>
      <c r="D269" s="58" t="s">
        <v>203</v>
      </c>
      <c r="E269" s="58"/>
      <c r="F269" s="58"/>
      <c r="G269" s="58"/>
      <c r="H269" s="59">
        <f>SUM(H254:H268)</f>
        <v>3195.71</v>
      </c>
      <c r="I269" s="59">
        <f>SUM(I254:I268)</f>
        <v>2047.29</v>
      </c>
      <c r="J269" s="60">
        <f>SUM(J254:J268)</f>
        <v>8101291.4699999969</v>
      </c>
      <c r="K269" s="52" t="s">
        <v>629</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630</v>
      </c>
      <c r="E273" s="42"/>
      <c r="F273" s="42"/>
      <c r="G273" s="42"/>
      <c r="H273" s="42"/>
      <c r="I273" s="42"/>
      <c r="J273" s="44"/>
      <c r="K273" s="45"/>
    </row>
    <row r="274" spans="1:12" ht="34.5" customHeight="1" x14ac:dyDescent="0.25">
      <c r="A274" s="47" t="s">
        <v>178</v>
      </c>
      <c r="B274" s="48" t="s">
        <v>179</v>
      </c>
      <c r="C274" s="48" t="s">
        <v>180</v>
      </c>
      <c r="D274" s="48" t="s">
        <v>55</v>
      </c>
      <c r="E274" s="48" t="s">
        <v>181</v>
      </c>
      <c r="F274" s="48" t="s">
        <v>182</v>
      </c>
      <c r="G274" s="48" t="s">
        <v>183</v>
      </c>
      <c r="H274" s="48" t="s">
        <v>184</v>
      </c>
      <c r="I274" s="48" t="s">
        <v>185</v>
      </c>
      <c r="J274" s="49" t="s">
        <v>186</v>
      </c>
      <c r="K274" s="48" t="s">
        <v>92</v>
      </c>
    </row>
    <row r="275" spans="1:12" ht="34.5" customHeight="1" x14ac:dyDescent="0.25">
      <c r="A275" s="47"/>
      <c r="B275" s="48"/>
      <c r="C275" s="48"/>
      <c r="D275" s="48" t="s">
        <v>187</v>
      </c>
      <c r="E275" s="48"/>
      <c r="F275" s="48"/>
      <c r="G275" s="48"/>
      <c r="H275" s="48"/>
      <c r="I275" s="48"/>
      <c r="J275" s="62">
        <f>J269</f>
        <v>8101291.4699999969</v>
      </c>
      <c r="K275" s="48"/>
    </row>
    <row r="276" spans="1:12" ht="34.5" customHeight="1" x14ac:dyDescent="0.25">
      <c r="A276" s="51" t="s">
        <v>631</v>
      </c>
      <c r="B276" s="52" t="s">
        <v>632</v>
      </c>
      <c r="C276" s="52" t="s">
        <v>633</v>
      </c>
      <c r="D276" s="52" t="s">
        <v>634</v>
      </c>
      <c r="E276" s="52" t="s">
        <v>192</v>
      </c>
      <c r="F276" s="52" t="s">
        <v>192</v>
      </c>
      <c r="G276" s="52" t="s">
        <v>192</v>
      </c>
      <c r="H276" s="52">
        <v>1288.1199999999999</v>
      </c>
      <c r="I276" s="52"/>
      <c r="J276" s="70">
        <v>3800000</v>
      </c>
      <c r="K276" s="52"/>
    </row>
    <row r="277" spans="1:12" ht="34.5" customHeight="1" x14ac:dyDescent="0.25">
      <c r="A277" s="51" t="s">
        <v>631</v>
      </c>
      <c r="B277" s="52" t="s">
        <v>635</v>
      </c>
      <c r="C277" s="52" t="s">
        <v>199</v>
      </c>
      <c r="D277" s="52" t="s">
        <v>636</v>
      </c>
      <c r="E277" s="52" t="s">
        <v>192</v>
      </c>
      <c r="F277" s="52" t="s">
        <v>192</v>
      </c>
      <c r="G277" s="52" t="s">
        <v>192</v>
      </c>
      <c r="H277" s="52">
        <v>912.67</v>
      </c>
      <c r="I277" s="52"/>
      <c r="J277" s="72">
        <v>2692412</v>
      </c>
      <c r="K277" s="71" t="s">
        <v>637</v>
      </c>
    </row>
    <row r="278" spans="1:12" ht="34.5" customHeight="1" x14ac:dyDescent="0.25">
      <c r="A278" s="57" t="s">
        <v>202</v>
      </c>
      <c r="B278" s="58"/>
      <c r="C278" s="58"/>
      <c r="D278" s="58" t="s">
        <v>203</v>
      </c>
      <c r="E278" s="58"/>
      <c r="F278" s="58"/>
      <c r="G278" s="58"/>
      <c r="H278" s="59">
        <f>SUM(H275:H277)</f>
        <v>2200.79</v>
      </c>
      <c r="I278" s="59">
        <f>SUM(I275:I277)</f>
        <v>0</v>
      </c>
      <c r="J278" s="60">
        <f>SUM(J275:J277)</f>
        <v>14593703.469999997</v>
      </c>
      <c r="K278" s="52" t="s">
        <v>638</v>
      </c>
    </row>
    <row r="279" spans="1:12" ht="34.5" customHeight="1" x14ac:dyDescent="0.25">
      <c r="J279" s="73">
        <f>1500000+J276</f>
        <v>5300000</v>
      </c>
    </row>
    <row r="280" spans="1:12" ht="34.5" customHeight="1" x14ac:dyDescent="0.25">
      <c r="J280" s="67">
        <f>J278-J279</f>
        <v>9293703.4699999969</v>
      </c>
      <c r="K280" s="79">
        <f>J275+J276</f>
        <v>11901291.469999997</v>
      </c>
      <c r="L280" s="75" t="s">
        <v>639</v>
      </c>
    </row>
    <row r="281" spans="1:12" ht="34.5" customHeight="1" x14ac:dyDescent="0.25">
      <c r="A281" s="41"/>
      <c r="B281" s="42"/>
      <c r="C281" s="42"/>
      <c r="D281" s="43" t="s">
        <v>640</v>
      </c>
      <c r="E281" s="42"/>
      <c r="F281" s="42"/>
      <c r="G281" s="42"/>
      <c r="H281" s="42"/>
      <c r="I281" s="42"/>
      <c r="J281" s="44"/>
      <c r="K281" s="45"/>
    </row>
    <row r="282" spans="1:12" ht="34.5" customHeight="1" x14ac:dyDescent="0.25">
      <c r="A282" s="47" t="s">
        <v>178</v>
      </c>
      <c r="B282" s="48" t="s">
        <v>179</v>
      </c>
      <c r="C282" s="48" t="s">
        <v>180</v>
      </c>
      <c r="D282" s="48" t="s">
        <v>55</v>
      </c>
      <c r="E282" s="48" t="s">
        <v>181</v>
      </c>
      <c r="F282" s="48" t="s">
        <v>182</v>
      </c>
      <c r="G282" s="48" t="s">
        <v>183</v>
      </c>
      <c r="H282" s="48" t="s">
        <v>184</v>
      </c>
      <c r="I282" s="48" t="s">
        <v>185</v>
      </c>
      <c r="J282" s="49" t="s">
        <v>186</v>
      </c>
      <c r="K282" s="48" t="s">
        <v>92</v>
      </c>
    </row>
    <row r="283" spans="1:12" ht="34.5" customHeight="1" x14ac:dyDescent="0.25">
      <c r="A283" s="47"/>
      <c r="B283" s="48"/>
      <c r="C283" s="48"/>
      <c r="D283" s="48" t="s">
        <v>187</v>
      </c>
      <c r="E283" s="48"/>
      <c r="F283" s="48"/>
      <c r="G283" s="48"/>
      <c r="H283" s="48"/>
      <c r="I283" s="48"/>
      <c r="J283" s="62">
        <f>J278</f>
        <v>14593703.469999997</v>
      </c>
      <c r="K283" s="48"/>
    </row>
    <row r="284" spans="1:12" s="64" customFormat="1" ht="34.5" customHeight="1" x14ac:dyDescent="0.25">
      <c r="A284" s="51" t="s">
        <v>641</v>
      </c>
      <c r="B284" s="52" t="s">
        <v>642</v>
      </c>
      <c r="C284" s="52" t="s">
        <v>642</v>
      </c>
      <c r="D284" s="52" t="s">
        <v>643</v>
      </c>
      <c r="E284" s="52" t="s">
        <v>192</v>
      </c>
      <c r="F284" s="52" t="s">
        <v>192</v>
      </c>
      <c r="G284" s="52" t="s">
        <v>192</v>
      </c>
      <c r="H284" s="52">
        <v>108.72</v>
      </c>
      <c r="I284" s="52"/>
      <c r="J284" s="80">
        <v>342458.28</v>
      </c>
      <c r="K284" s="54" t="s">
        <v>231</v>
      </c>
    </row>
    <row r="285" spans="1:12" s="64" customFormat="1" ht="34.5" customHeight="1" x14ac:dyDescent="0.25">
      <c r="A285" s="51" t="s">
        <v>641</v>
      </c>
      <c r="B285" s="52" t="s">
        <v>644</v>
      </c>
      <c r="C285" s="52" t="s">
        <v>644</v>
      </c>
      <c r="D285" s="52" t="s">
        <v>645</v>
      </c>
      <c r="E285" s="52" t="s">
        <v>192</v>
      </c>
      <c r="F285" s="52" t="s">
        <v>192</v>
      </c>
      <c r="G285" s="52" t="s">
        <v>192</v>
      </c>
      <c r="H285" s="52">
        <v>14.19</v>
      </c>
      <c r="I285" s="52"/>
      <c r="J285" s="69">
        <v>44000</v>
      </c>
      <c r="K285" s="54" t="s">
        <v>231</v>
      </c>
    </row>
    <row r="286" spans="1:12" s="64" customFormat="1" ht="34.5" customHeight="1" x14ac:dyDescent="0.25">
      <c r="A286" s="51" t="s">
        <v>641</v>
      </c>
      <c r="B286" s="52" t="s">
        <v>646</v>
      </c>
      <c r="C286" s="52" t="s">
        <v>646</v>
      </c>
      <c r="D286" s="52" t="s">
        <v>647</v>
      </c>
      <c r="E286" s="52" t="s">
        <v>192</v>
      </c>
      <c r="F286" s="52" t="s">
        <v>192</v>
      </c>
      <c r="G286" s="52" t="s">
        <v>192</v>
      </c>
      <c r="H286" s="52"/>
      <c r="I286" s="52">
        <v>13.65</v>
      </c>
      <c r="J286" s="69">
        <v>-43000</v>
      </c>
      <c r="K286" s="54" t="s">
        <v>221</v>
      </c>
    </row>
    <row r="287" spans="1:12" s="64" customFormat="1" ht="34.5" customHeight="1" x14ac:dyDescent="0.25">
      <c r="A287" s="51" t="s">
        <v>641</v>
      </c>
      <c r="B287" s="52" t="s">
        <v>648</v>
      </c>
      <c r="C287" s="52" t="s">
        <v>648</v>
      </c>
      <c r="D287" s="52" t="s">
        <v>649</v>
      </c>
      <c r="E287" s="52" t="s">
        <v>192</v>
      </c>
      <c r="F287" s="52" t="s">
        <v>192</v>
      </c>
      <c r="G287" s="52" t="s">
        <v>192</v>
      </c>
      <c r="H287" s="52">
        <v>10.54</v>
      </c>
      <c r="I287" s="52"/>
      <c r="J287" s="69">
        <v>39000</v>
      </c>
      <c r="K287" s="54" t="s">
        <v>317</v>
      </c>
    </row>
    <row r="288" spans="1:12" s="64" customFormat="1" ht="34.5" customHeight="1" x14ac:dyDescent="0.25">
      <c r="A288" s="51" t="s">
        <v>641</v>
      </c>
      <c r="B288" s="52" t="s">
        <v>650</v>
      </c>
      <c r="C288" s="52" t="s">
        <v>650</v>
      </c>
      <c r="D288" s="52" t="s">
        <v>651</v>
      </c>
      <c r="E288" s="52" t="s">
        <v>192</v>
      </c>
      <c r="F288" s="52" t="s">
        <v>192</v>
      </c>
      <c r="G288" s="52" t="s">
        <v>192</v>
      </c>
      <c r="H288" s="52">
        <v>33.43</v>
      </c>
      <c r="I288" s="52"/>
      <c r="J288" s="69">
        <v>105300</v>
      </c>
      <c r="K288" s="54" t="s">
        <v>266</v>
      </c>
    </row>
    <row r="289" spans="1:11" s="64" customFormat="1" ht="34.5" customHeight="1" x14ac:dyDescent="0.25">
      <c r="A289" s="51" t="s">
        <v>641</v>
      </c>
      <c r="B289" s="52" t="s">
        <v>652</v>
      </c>
      <c r="C289" s="52" t="s">
        <v>652</v>
      </c>
      <c r="D289" s="52" t="s">
        <v>653</v>
      </c>
      <c r="E289" s="52" t="s">
        <v>192</v>
      </c>
      <c r="F289" s="52" t="s">
        <v>192</v>
      </c>
      <c r="G289" s="52" t="s">
        <v>192</v>
      </c>
      <c r="H289" s="52"/>
      <c r="I289" s="52">
        <v>5.57</v>
      </c>
      <c r="J289" s="69">
        <v>-17000</v>
      </c>
      <c r="K289" s="54" t="s">
        <v>266</v>
      </c>
    </row>
    <row r="290" spans="1:11" s="64" customFormat="1" ht="34.5" customHeight="1" x14ac:dyDescent="0.25">
      <c r="A290" s="51" t="s">
        <v>641</v>
      </c>
      <c r="B290" s="52" t="s">
        <v>654</v>
      </c>
      <c r="C290" s="52" t="s">
        <v>654</v>
      </c>
      <c r="D290" s="52" t="s">
        <v>307</v>
      </c>
      <c r="E290" s="52" t="s">
        <v>192</v>
      </c>
      <c r="F290" s="52" t="s">
        <v>192</v>
      </c>
      <c r="G290" s="52" t="s">
        <v>192</v>
      </c>
      <c r="H290" s="52"/>
      <c r="I290" s="52">
        <v>50.85</v>
      </c>
      <c r="J290" s="69">
        <v>-150000</v>
      </c>
      <c r="K290" s="54" t="s">
        <v>655</v>
      </c>
    </row>
    <row r="291" spans="1:11" s="64" customFormat="1" ht="34.5" customHeight="1" x14ac:dyDescent="0.25">
      <c r="A291" s="51" t="s">
        <v>641</v>
      </c>
      <c r="B291" s="52" t="s">
        <v>656</v>
      </c>
      <c r="C291" s="52" t="s">
        <v>656</v>
      </c>
      <c r="D291" s="52" t="s">
        <v>307</v>
      </c>
      <c r="E291" s="52" t="s">
        <v>192</v>
      </c>
      <c r="F291" s="52" t="s">
        <v>192</v>
      </c>
      <c r="G291" s="52" t="s">
        <v>192</v>
      </c>
      <c r="H291" s="52"/>
      <c r="I291" s="52">
        <v>268.45999999999998</v>
      </c>
      <c r="J291" s="69">
        <v>-800000</v>
      </c>
      <c r="K291" s="54" t="s">
        <v>225</v>
      </c>
    </row>
    <row r="292" spans="1:11" s="64" customFormat="1" ht="34.5" customHeight="1" x14ac:dyDescent="0.25">
      <c r="A292" s="51" t="s">
        <v>641</v>
      </c>
      <c r="B292" s="52" t="s">
        <v>657</v>
      </c>
      <c r="C292" s="52" t="s">
        <v>472</v>
      </c>
      <c r="D292" s="52" t="s">
        <v>658</v>
      </c>
      <c r="E292" s="52" t="s">
        <v>192</v>
      </c>
      <c r="F292" s="52" t="s">
        <v>192</v>
      </c>
      <c r="G292" s="52" t="s">
        <v>192</v>
      </c>
      <c r="H292" s="52"/>
      <c r="I292" s="52">
        <v>166.1</v>
      </c>
      <c r="J292" s="69">
        <v>-490000</v>
      </c>
      <c r="K292" s="54" t="s">
        <v>231</v>
      </c>
    </row>
    <row r="293" spans="1:11" s="64" customFormat="1" ht="34.5" customHeight="1" x14ac:dyDescent="0.25">
      <c r="A293" s="51" t="s">
        <v>641</v>
      </c>
      <c r="B293" s="52" t="s">
        <v>659</v>
      </c>
      <c r="C293" s="52" t="s">
        <v>472</v>
      </c>
      <c r="D293" s="52" t="s">
        <v>660</v>
      </c>
      <c r="E293" s="52" t="s">
        <v>192</v>
      </c>
      <c r="F293" s="52" t="s">
        <v>192</v>
      </c>
      <c r="G293" s="52" t="s">
        <v>192</v>
      </c>
      <c r="H293" s="52"/>
      <c r="I293" s="52">
        <v>83.05</v>
      </c>
      <c r="J293" s="69">
        <v>-245000</v>
      </c>
      <c r="K293" s="54" t="s">
        <v>231</v>
      </c>
    </row>
    <row r="294" spans="1:11" s="64" customFormat="1" ht="34.5" customHeight="1" x14ac:dyDescent="0.25">
      <c r="A294" s="51" t="s">
        <v>641</v>
      </c>
      <c r="B294" s="52" t="s">
        <v>661</v>
      </c>
      <c r="C294" s="52" t="s">
        <v>223</v>
      </c>
      <c r="D294" s="52" t="s">
        <v>662</v>
      </c>
      <c r="E294" s="52" t="s">
        <v>192</v>
      </c>
      <c r="F294" s="52" t="s">
        <v>192</v>
      </c>
      <c r="G294" s="52" t="s">
        <v>192</v>
      </c>
      <c r="H294" s="52"/>
      <c r="I294" s="52">
        <v>67.8</v>
      </c>
      <c r="J294" s="69">
        <v>-200000</v>
      </c>
      <c r="K294" s="54" t="s">
        <v>348</v>
      </c>
    </row>
    <row r="295" spans="1:11" s="64" customFormat="1" ht="34.5" customHeight="1" x14ac:dyDescent="0.25">
      <c r="A295" s="51" t="s">
        <v>641</v>
      </c>
      <c r="B295" s="52" t="s">
        <v>663</v>
      </c>
      <c r="C295" s="52" t="s">
        <v>223</v>
      </c>
      <c r="D295" s="52" t="s">
        <v>664</v>
      </c>
      <c r="E295" s="52" t="s">
        <v>192</v>
      </c>
      <c r="F295" s="52" t="s">
        <v>192</v>
      </c>
      <c r="G295" s="52" t="s">
        <v>192</v>
      </c>
      <c r="H295" s="52"/>
      <c r="I295" s="52">
        <v>105.08</v>
      </c>
      <c r="J295" s="69">
        <v>-310000</v>
      </c>
      <c r="K295" s="54" t="s">
        <v>317</v>
      </c>
    </row>
    <row r="296" spans="1:11" s="64" customFormat="1" ht="34.5" customHeight="1" x14ac:dyDescent="0.25">
      <c r="A296" s="51" t="s">
        <v>641</v>
      </c>
      <c r="B296" s="52" t="s">
        <v>665</v>
      </c>
      <c r="C296" s="52" t="s">
        <v>223</v>
      </c>
      <c r="D296" s="52" t="s">
        <v>666</v>
      </c>
      <c r="E296" s="52" t="s">
        <v>192</v>
      </c>
      <c r="F296" s="52" t="s">
        <v>192</v>
      </c>
      <c r="G296" s="52" t="s">
        <v>192</v>
      </c>
      <c r="H296" s="52"/>
      <c r="I296" s="52">
        <v>135.59</v>
      </c>
      <c r="J296" s="69">
        <v>-400000</v>
      </c>
      <c r="K296" s="54" t="s">
        <v>317</v>
      </c>
    </row>
    <row r="297" spans="1:11" s="64" customFormat="1" ht="34.5" customHeight="1" x14ac:dyDescent="0.25">
      <c r="A297" s="51" t="s">
        <v>641</v>
      </c>
      <c r="B297" s="52" t="s">
        <v>667</v>
      </c>
      <c r="C297" s="52" t="s">
        <v>244</v>
      </c>
      <c r="D297" s="52" t="s">
        <v>668</v>
      </c>
      <c r="E297" s="52" t="s">
        <v>192</v>
      </c>
      <c r="F297" s="52" t="s">
        <v>192</v>
      </c>
      <c r="G297" s="52" t="s">
        <v>192</v>
      </c>
      <c r="H297" s="52"/>
      <c r="I297" s="52">
        <v>1.02</v>
      </c>
      <c r="J297" s="69">
        <v>-3000</v>
      </c>
      <c r="K297" s="54" t="s">
        <v>246</v>
      </c>
    </row>
    <row r="298" spans="1:11" s="64" customFormat="1" ht="34.5" customHeight="1" x14ac:dyDescent="0.25">
      <c r="A298" s="51" t="s">
        <v>641</v>
      </c>
      <c r="B298" s="52" t="s">
        <v>669</v>
      </c>
      <c r="C298" s="52" t="s">
        <v>244</v>
      </c>
      <c r="D298" s="52" t="s">
        <v>670</v>
      </c>
      <c r="E298" s="52" t="s">
        <v>192</v>
      </c>
      <c r="F298" s="52" t="s">
        <v>192</v>
      </c>
      <c r="G298" s="52" t="s">
        <v>192</v>
      </c>
      <c r="H298" s="52"/>
      <c r="I298" s="52">
        <v>6.1</v>
      </c>
      <c r="J298" s="69">
        <v>-18000</v>
      </c>
      <c r="K298" s="54" t="s">
        <v>246</v>
      </c>
    </row>
    <row r="299" spans="1:11" s="64" customFormat="1" ht="34.5" customHeight="1" x14ac:dyDescent="0.25">
      <c r="A299" s="51" t="s">
        <v>641</v>
      </c>
      <c r="B299" s="52" t="s">
        <v>671</v>
      </c>
      <c r="C299" s="52" t="s">
        <v>244</v>
      </c>
      <c r="D299" s="52" t="s">
        <v>672</v>
      </c>
      <c r="E299" s="52" t="s">
        <v>192</v>
      </c>
      <c r="F299" s="52" t="s">
        <v>192</v>
      </c>
      <c r="G299" s="52" t="s">
        <v>192</v>
      </c>
      <c r="H299" s="52"/>
      <c r="I299" s="52">
        <v>2.0299999999999998</v>
      </c>
      <c r="J299" s="69">
        <v>-6000</v>
      </c>
      <c r="K299" s="54" t="s">
        <v>246</v>
      </c>
    </row>
    <row r="300" spans="1:11" s="64" customFormat="1" ht="34.5" customHeight="1" x14ac:dyDescent="0.25">
      <c r="A300" s="51" t="s">
        <v>641</v>
      </c>
      <c r="B300" s="52" t="s">
        <v>673</v>
      </c>
      <c r="C300" s="52" t="s">
        <v>244</v>
      </c>
      <c r="D300" s="52" t="s">
        <v>674</v>
      </c>
      <c r="E300" s="52" t="s">
        <v>192</v>
      </c>
      <c r="F300" s="52" t="s">
        <v>192</v>
      </c>
      <c r="G300" s="52" t="s">
        <v>192</v>
      </c>
      <c r="H300" s="52"/>
      <c r="I300" s="52">
        <v>3.05</v>
      </c>
      <c r="J300" s="69">
        <v>-9000</v>
      </c>
      <c r="K300" s="54" t="s">
        <v>246</v>
      </c>
    </row>
    <row r="301" spans="1:11" s="64" customFormat="1" ht="34.5" customHeight="1" x14ac:dyDescent="0.25">
      <c r="A301" s="51" t="s">
        <v>641</v>
      </c>
      <c r="B301" s="52" t="s">
        <v>675</v>
      </c>
      <c r="C301" s="52" t="s">
        <v>248</v>
      </c>
      <c r="D301" s="52" t="s">
        <v>676</v>
      </c>
      <c r="E301" s="52" t="s">
        <v>192</v>
      </c>
      <c r="F301" s="52" t="s">
        <v>192</v>
      </c>
      <c r="G301" s="52" t="s">
        <v>192</v>
      </c>
      <c r="H301" s="52"/>
      <c r="I301" s="52">
        <v>18.71</v>
      </c>
      <c r="J301" s="69">
        <v>-55200</v>
      </c>
      <c r="K301" s="54" t="s">
        <v>252</v>
      </c>
    </row>
    <row r="302" spans="1:11" s="64" customFormat="1" ht="34.5" customHeight="1" x14ac:dyDescent="0.25">
      <c r="A302" s="51" t="s">
        <v>641</v>
      </c>
      <c r="B302" s="52" t="s">
        <v>677</v>
      </c>
      <c r="C302" s="52" t="s">
        <v>248</v>
      </c>
      <c r="D302" s="52" t="s">
        <v>678</v>
      </c>
      <c r="E302" s="52" t="s">
        <v>192</v>
      </c>
      <c r="F302" s="52" t="s">
        <v>192</v>
      </c>
      <c r="G302" s="52" t="s">
        <v>192</v>
      </c>
      <c r="H302" s="52"/>
      <c r="I302" s="52">
        <v>1.69</v>
      </c>
      <c r="J302" s="69">
        <v>-5000</v>
      </c>
      <c r="K302" s="54" t="s">
        <v>246</v>
      </c>
    </row>
    <row r="303" spans="1:11" s="64" customFormat="1" ht="34.5" customHeight="1" x14ac:dyDescent="0.25">
      <c r="A303" s="51" t="s">
        <v>641</v>
      </c>
      <c r="B303" s="52" t="s">
        <v>679</v>
      </c>
      <c r="C303" s="52" t="s">
        <v>248</v>
      </c>
      <c r="D303" s="52" t="s">
        <v>680</v>
      </c>
      <c r="E303" s="52" t="s">
        <v>192</v>
      </c>
      <c r="F303" s="52" t="s">
        <v>192</v>
      </c>
      <c r="G303" s="52" t="s">
        <v>192</v>
      </c>
      <c r="H303" s="52"/>
      <c r="I303" s="52">
        <v>18.64</v>
      </c>
      <c r="J303" s="69">
        <v>-55000</v>
      </c>
      <c r="K303" s="54" t="s">
        <v>235</v>
      </c>
    </row>
    <row r="304" spans="1:11" s="64" customFormat="1" ht="34.5" customHeight="1" x14ac:dyDescent="0.25">
      <c r="A304" s="51" t="s">
        <v>641</v>
      </c>
      <c r="B304" s="52" t="s">
        <v>681</v>
      </c>
      <c r="C304" s="52" t="s">
        <v>248</v>
      </c>
      <c r="D304" s="52" t="s">
        <v>682</v>
      </c>
      <c r="E304" s="52" t="s">
        <v>192</v>
      </c>
      <c r="F304" s="52" t="s">
        <v>192</v>
      </c>
      <c r="G304" s="52" t="s">
        <v>192</v>
      </c>
      <c r="H304" s="52"/>
      <c r="I304" s="52">
        <v>11.19</v>
      </c>
      <c r="J304" s="69">
        <v>-33000</v>
      </c>
      <c r="K304" s="54" t="s">
        <v>552</v>
      </c>
    </row>
    <row r="305" spans="1:11" s="64" customFormat="1" ht="34.5" customHeight="1" x14ac:dyDescent="0.25">
      <c r="A305" s="51" t="s">
        <v>641</v>
      </c>
      <c r="B305" s="52" t="s">
        <v>683</v>
      </c>
      <c r="C305" s="52" t="s">
        <v>248</v>
      </c>
      <c r="D305" s="52" t="s">
        <v>684</v>
      </c>
      <c r="E305" s="52" t="s">
        <v>192</v>
      </c>
      <c r="F305" s="52" t="s">
        <v>192</v>
      </c>
      <c r="G305" s="52" t="s">
        <v>192</v>
      </c>
      <c r="H305" s="52"/>
      <c r="I305" s="52">
        <v>5.08</v>
      </c>
      <c r="J305" s="69">
        <v>-15000</v>
      </c>
      <c r="K305" s="54" t="s">
        <v>396</v>
      </c>
    </row>
    <row r="306" spans="1:11" s="64" customFormat="1" ht="34.5" customHeight="1" x14ac:dyDescent="0.25">
      <c r="A306" s="51" t="s">
        <v>641</v>
      </c>
      <c r="B306" s="52" t="s">
        <v>685</v>
      </c>
      <c r="C306" s="52" t="s">
        <v>248</v>
      </c>
      <c r="D306" s="52" t="s">
        <v>686</v>
      </c>
      <c r="E306" s="52" t="s">
        <v>192</v>
      </c>
      <c r="F306" s="52" t="s">
        <v>192</v>
      </c>
      <c r="G306" s="52" t="s">
        <v>192</v>
      </c>
      <c r="H306" s="52"/>
      <c r="I306" s="52">
        <v>60.08</v>
      </c>
      <c r="J306" s="69">
        <v>-177250</v>
      </c>
      <c r="K306" s="54" t="s">
        <v>552</v>
      </c>
    </row>
    <row r="307" spans="1:11" s="64" customFormat="1" ht="34.5" customHeight="1" x14ac:dyDescent="0.25">
      <c r="A307" s="51" t="s">
        <v>641</v>
      </c>
      <c r="B307" s="52" t="s">
        <v>687</v>
      </c>
      <c r="C307" s="52" t="s">
        <v>248</v>
      </c>
      <c r="D307" s="52" t="s">
        <v>688</v>
      </c>
      <c r="E307" s="52" t="s">
        <v>192</v>
      </c>
      <c r="F307" s="52" t="s">
        <v>192</v>
      </c>
      <c r="G307" s="52" t="s">
        <v>192</v>
      </c>
      <c r="H307" s="52"/>
      <c r="I307" s="52">
        <v>1.24</v>
      </c>
      <c r="J307" s="69">
        <v>-3700</v>
      </c>
      <c r="K307" s="54" t="s">
        <v>689</v>
      </c>
    </row>
    <row r="308" spans="1:11" s="64" customFormat="1" ht="34.5" customHeight="1" x14ac:dyDescent="0.25">
      <c r="A308" s="51" t="s">
        <v>641</v>
      </c>
      <c r="B308" s="52" t="s">
        <v>690</v>
      </c>
      <c r="C308" s="52" t="s">
        <v>248</v>
      </c>
      <c r="D308" s="52" t="s">
        <v>691</v>
      </c>
      <c r="E308" s="52" t="s">
        <v>192</v>
      </c>
      <c r="F308" s="52" t="s">
        <v>192</v>
      </c>
      <c r="G308" s="52" t="s">
        <v>192</v>
      </c>
      <c r="H308" s="52"/>
      <c r="I308" s="52">
        <v>10.07</v>
      </c>
      <c r="J308" s="69">
        <v>-30000</v>
      </c>
      <c r="K308" s="54" t="s">
        <v>235</v>
      </c>
    </row>
    <row r="309" spans="1:11" s="64" customFormat="1" ht="34.5" customHeight="1" x14ac:dyDescent="0.25">
      <c r="A309" s="51" t="s">
        <v>641</v>
      </c>
      <c r="B309" s="52" t="s">
        <v>692</v>
      </c>
      <c r="C309" s="52" t="s">
        <v>223</v>
      </c>
      <c r="D309" s="52" t="s">
        <v>693</v>
      </c>
      <c r="E309" s="52" t="s">
        <v>192</v>
      </c>
      <c r="F309" s="52" t="s">
        <v>192</v>
      </c>
      <c r="G309" s="52" t="s">
        <v>192</v>
      </c>
      <c r="H309" s="52"/>
      <c r="I309" s="52">
        <v>100.67</v>
      </c>
      <c r="J309" s="69">
        <v>-300000</v>
      </c>
      <c r="K309" s="54" t="s">
        <v>348</v>
      </c>
    </row>
    <row r="310" spans="1:11" s="64" customFormat="1" ht="34.5" customHeight="1" x14ac:dyDescent="0.25">
      <c r="A310" s="51" t="s">
        <v>641</v>
      </c>
      <c r="B310" s="52" t="s">
        <v>694</v>
      </c>
      <c r="C310" s="52" t="s">
        <v>223</v>
      </c>
      <c r="D310" s="52" t="s">
        <v>695</v>
      </c>
      <c r="E310" s="52" t="s">
        <v>192</v>
      </c>
      <c r="F310" s="52" t="s">
        <v>192</v>
      </c>
      <c r="G310" s="52" t="s">
        <v>192</v>
      </c>
      <c r="H310" s="52"/>
      <c r="I310" s="52">
        <v>100.67</v>
      </c>
      <c r="J310" s="69">
        <v>-300000</v>
      </c>
      <c r="K310" s="54" t="s">
        <v>348</v>
      </c>
    </row>
    <row r="311" spans="1:11" s="64" customFormat="1" ht="34.5" customHeight="1" x14ac:dyDescent="0.25">
      <c r="A311" s="51" t="s">
        <v>641</v>
      </c>
      <c r="B311" s="52" t="s">
        <v>696</v>
      </c>
      <c r="C311" s="52" t="s">
        <v>223</v>
      </c>
      <c r="D311" s="52" t="s">
        <v>697</v>
      </c>
      <c r="E311" s="52" t="s">
        <v>192</v>
      </c>
      <c r="F311" s="52" t="s">
        <v>192</v>
      </c>
      <c r="G311" s="52" t="s">
        <v>192</v>
      </c>
      <c r="H311" s="52"/>
      <c r="I311" s="52">
        <v>140.94</v>
      </c>
      <c r="J311" s="69">
        <v>-420000</v>
      </c>
      <c r="K311" s="54" t="s">
        <v>348</v>
      </c>
    </row>
    <row r="312" spans="1:11" s="64" customFormat="1" ht="34.5" customHeight="1" x14ac:dyDescent="0.25">
      <c r="A312" s="51" t="s">
        <v>641</v>
      </c>
      <c r="B312" s="52" t="s">
        <v>698</v>
      </c>
      <c r="C312" s="52" t="s">
        <v>463</v>
      </c>
      <c r="D312" s="52" t="s">
        <v>699</v>
      </c>
      <c r="E312" s="52" t="s">
        <v>192</v>
      </c>
      <c r="F312" s="52" t="s">
        <v>192</v>
      </c>
      <c r="G312" s="52" t="s">
        <v>192</v>
      </c>
      <c r="H312" s="52"/>
      <c r="I312" s="52">
        <v>2.0099999999999998</v>
      </c>
      <c r="J312" s="69">
        <v>-6000</v>
      </c>
      <c r="K312" s="54" t="s">
        <v>246</v>
      </c>
    </row>
    <row r="313" spans="1:11" s="64" customFormat="1" ht="34.5" customHeight="1" x14ac:dyDescent="0.25">
      <c r="A313" s="51" t="s">
        <v>641</v>
      </c>
      <c r="B313" s="52" t="s">
        <v>700</v>
      </c>
      <c r="C313" s="52" t="s">
        <v>463</v>
      </c>
      <c r="D313" s="52" t="s">
        <v>701</v>
      </c>
      <c r="E313" s="52" t="s">
        <v>192</v>
      </c>
      <c r="F313" s="52" t="s">
        <v>192</v>
      </c>
      <c r="G313" s="52" t="s">
        <v>192</v>
      </c>
      <c r="H313" s="52"/>
      <c r="I313" s="52">
        <v>2.42</v>
      </c>
      <c r="J313" s="69">
        <v>-7200</v>
      </c>
      <c r="K313" s="54" t="s">
        <v>252</v>
      </c>
    </row>
    <row r="314" spans="1:11" s="64" customFormat="1" ht="34.5" customHeight="1" x14ac:dyDescent="0.25">
      <c r="A314" s="51" t="s">
        <v>641</v>
      </c>
      <c r="B314" s="52" t="s">
        <v>702</v>
      </c>
      <c r="C314" s="52" t="s">
        <v>463</v>
      </c>
      <c r="D314" s="52" t="s">
        <v>703</v>
      </c>
      <c r="E314" s="52" t="s">
        <v>192</v>
      </c>
      <c r="F314" s="52" t="s">
        <v>192</v>
      </c>
      <c r="G314" s="52" t="s">
        <v>192</v>
      </c>
      <c r="H314" s="52"/>
      <c r="I314" s="52">
        <v>0.67</v>
      </c>
      <c r="J314" s="69">
        <v>-2000</v>
      </c>
      <c r="K314" s="54" t="s">
        <v>317</v>
      </c>
    </row>
    <row r="315" spans="1:11" s="64" customFormat="1" ht="34.5" customHeight="1" x14ac:dyDescent="0.25">
      <c r="A315" s="51" t="s">
        <v>641</v>
      </c>
      <c r="B315" s="52" t="s">
        <v>704</v>
      </c>
      <c r="C315" s="52" t="s">
        <v>463</v>
      </c>
      <c r="D315" s="52" t="s">
        <v>705</v>
      </c>
      <c r="E315" s="52" t="s">
        <v>192</v>
      </c>
      <c r="F315" s="52" t="s">
        <v>192</v>
      </c>
      <c r="G315" s="52" t="s">
        <v>192</v>
      </c>
      <c r="H315" s="52"/>
      <c r="I315" s="52">
        <v>93.96</v>
      </c>
      <c r="J315" s="69">
        <v>-28000</v>
      </c>
      <c r="K315" s="54" t="s">
        <v>317</v>
      </c>
    </row>
    <row r="316" spans="1:11" s="64" customFormat="1" ht="34.5" customHeight="1" x14ac:dyDescent="0.25">
      <c r="A316" s="51" t="s">
        <v>641</v>
      </c>
      <c r="B316" s="52" t="s">
        <v>706</v>
      </c>
      <c r="C316" s="52" t="s">
        <v>463</v>
      </c>
      <c r="D316" s="52" t="s">
        <v>707</v>
      </c>
      <c r="E316" s="52" t="s">
        <v>192</v>
      </c>
      <c r="F316" s="52" t="s">
        <v>192</v>
      </c>
      <c r="G316" s="52" t="s">
        <v>192</v>
      </c>
      <c r="H316" s="52"/>
      <c r="I316" s="52">
        <v>1.68</v>
      </c>
      <c r="J316" s="69">
        <v>-5000</v>
      </c>
      <c r="K316" s="54" t="s">
        <v>246</v>
      </c>
    </row>
    <row r="317" spans="1:11" s="64" customFormat="1" ht="34.5" customHeight="1" x14ac:dyDescent="0.25">
      <c r="A317" s="51" t="s">
        <v>641</v>
      </c>
      <c r="B317" s="52" t="s">
        <v>708</v>
      </c>
      <c r="C317" s="52" t="s">
        <v>463</v>
      </c>
      <c r="D317" s="52" t="s">
        <v>709</v>
      </c>
      <c r="E317" s="52" t="s">
        <v>192</v>
      </c>
      <c r="F317" s="52" t="s">
        <v>192</v>
      </c>
      <c r="G317" s="52" t="s">
        <v>192</v>
      </c>
      <c r="H317" s="52"/>
      <c r="I317" s="52">
        <v>53.36</v>
      </c>
      <c r="J317" s="69">
        <v>-159000</v>
      </c>
      <c r="K317" s="54" t="s">
        <v>552</v>
      </c>
    </row>
    <row r="318" spans="1:11" s="64" customFormat="1" ht="34.5" customHeight="1" x14ac:dyDescent="0.25">
      <c r="A318" s="51" t="s">
        <v>641</v>
      </c>
      <c r="B318" s="52" t="s">
        <v>710</v>
      </c>
      <c r="C318" s="52" t="s">
        <v>463</v>
      </c>
      <c r="D318" s="52" t="s">
        <v>711</v>
      </c>
      <c r="E318" s="52" t="s">
        <v>192</v>
      </c>
      <c r="F318" s="52" t="s">
        <v>192</v>
      </c>
      <c r="G318" s="52" t="s">
        <v>192</v>
      </c>
      <c r="H318" s="52"/>
      <c r="I318" s="52">
        <v>64.77</v>
      </c>
      <c r="J318" s="69">
        <v>-193000</v>
      </c>
      <c r="K318" s="54" t="s">
        <v>552</v>
      </c>
    </row>
    <row r="319" spans="1:11" s="64" customFormat="1" ht="34.5" customHeight="1" x14ac:dyDescent="0.25">
      <c r="A319" s="51" t="s">
        <v>641</v>
      </c>
      <c r="B319" s="52" t="s">
        <v>712</v>
      </c>
      <c r="C319" s="52" t="s">
        <v>458</v>
      </c>
      <c r="D319" s="52" t="s">
        <v>713</v>
      </c>
      <c r="E319" s="52" t="s">
        <v>192</v>
      </c>
      <c r="F319" s="52" t="s">
        <v>192</v>
      </c>
      <c r="G319" s="52" t="s">
        <v>192</v>
      </c>
      <c r="H319" s="52"/>
      <c r="I319" s="52">
        <v>32.549999999999997</v>
      </c>
      <c r="J319" s="69">
        <v>-97000</v>
      </c>
      <c r="K319" s="54" t="s">
        <v>246</v>
      </c>
    </row>
    <row r="320" spans="1:11" s="64" customFormat="1" ht="34.5" customHeight="1" x14ac:dyDescent="0.25">
      <c r="A320" s="51" t="s">
        <v>641</v>
      </c>
      <c r="B320" s="52" t="s">
        <v>714</v>
      </c>
      <c r="C320" s="52" t="s">
        <v>458</v>
      </c>
      <c r="D320" s="52" t="s">
        <v>715</v>
      </c>
      <c r="E320" s="52" t="s">
        <v>192</v>
      </c>
      <c r="F320" s="52" t="s">
        <v>192</v>
      </c>
      <c r="G320" s="52" t="s">
        <v>192</v>
      </c>
      <c r="H320" s="52"/>
      <c r="I320" s="52">
        <v>67.11</v>
      </c>
      <c r="J320" s="69">
        <v>-200000</v>
      </c>
      <c r="K320" s="54" t="s">
        <v>317</v>
      </c>
    </row>
    <row r="321" spans="1:11" s="64" customFormat="1" ht="34.5" customHeight="1" x14ac:dyDescent="0.25">
      <c r="A321" s="51" t="s">
        <v>641</v>
      </c>
      <c r="B321" s="52" t="s">
        <v>716</v>
      </c>
      <c r="C321" s="52" t="s">
        <v>458</v>
      </c>
      <c r="D321" s="52" t="s">
        <v>717</v>
      </c>
      <c r="E321" s="52" t="s">
        <v>192</v>
      </c>
      <c r="F321" s="52" t="s">
        <v>192</v>
      </c>
      <c r="G321" s="52" t="s">
        <v>192</v>
      </c>
      <c r="H321" s="52"/>
      <c r="I321" s="52">
        <v>19.3</v>
      </c>
      <c r="J321" s="69">
        <v>-57500</v>
      </c>
      <c r="K321" s="54" t="s">
        <v>317</v>
      </c>
    </row>
    <row r="322" spans="1:11" s="64" customFormat="1" ht="34.5" customHeight="1" x14ac:dyDescent="0.25">
      <c r="A322" s="51" t="s">
        <v>641</v>
      </c>
      <c r="B322" s="52" t="s">
        <v>718</v>
      </c>
      <c r="C322" s="52" t="s">
        <v>458</v>
      </c>
      <c r="D322" s="52" t="s">
        <v>719</v>
      </c>
      <c r="E322" s="52" t="s">
        <v>192</v>
      </c>
      <c r="F322" s="52" t="s">
        <v>192</v>
      </c>
      <c r="G322" s="52" t="s">
        <v>192</v>
      </c>
      <c r="H322" s="52"/>
      <c r="I322" s="52">
        <v>20.47</v>
      </c>
      <c r="J322" s="69">
        <v>-61000</v>
      </c>
      <c r="K322" s="54" t="s">
        <v>552</v>
      </c>
    </row>
    <row r="323" spans="1:11" s="64" customFormat="1" ht="34.5" customHeight="1" x14ac:dyDescent="0.25">
      <c r="A323" s="51" t="s">
        <v>641</v>
      </c>
      <c r="B323" s="52" t="s">
        <v>720</v>
      </c>
      <c r="C323" s="52" t="s">
        <v>195</v>
      </c>
      <c r="D323" s="52" t="s">
        <v>721</v>
      </c>
      <c r="E323" s="52" t="s">
        <v>192</v>
      </c>
      <c r="F323" s="52" t="s">
        <v>192</v>
      </c>
      <c r="G323" s="52" t="s">
        <v>192</v>
      </c>
      <c r="H323" s="52"/>
      <c r="I323" s="52">
        <v>1778.52</v>
      </c>
      <c r="J323" s="72">
        <v>-5300000</v>
      </c>
      <c r="K323" s="52" t="s">
        <v>522</v>
      </c>
    </row>
    <row r="324" spans="1:11" s="64" customFormat="1" ht="34.5" customHeight="1" x14ac:dyDescent="0.25">
      <c r="A324" s="51" t="s">
        <v>641</v>
      </c>
      <c r="B324" s="52" t="s">
        <v>722</v>
      </c>
      <c r="C324" s="52" t="s">
        <v>195</v>
      </c>
      <c r="D324" s="52" t="s">
        <v>723</v>
      </c>
      <c r="E324" s="52" t="s">
        <v>192</v>
      </c>
      <c r="F324" s="52" t="s">
        <v>192</v>
      </c>
      <c r="G324" s="52" t="s">
        <v>192</v>
      </c>
      <c r="H324" s="52"/>
      <c r="I324" s="52">
        <v>445.61</v>
      </c>
      <c r="J324" s="72">
        <v>-1327834</v>
      </c>
      <c r="K324" s="52" t="s">
        <v>522</v>
      </c>
    </row>
    <row r="325" spans="1:11" s="64" customFormat="1" ht="34.5" customHeight="1" x14ac:dyDescent="0.25">
      <c r="A325" s="51" t="s">
        <v>641</v>
      </c>
      <c r="B325" s="52" t="s">
        <v>724</v>
      </c>
      <c r="C325" s="52" t="s">
        <v>725</v>
      </c>
      <c r="D325" s="52" t="s">
        <v>726</v>
      </c>
      <c r="E325" s="52" t="s">
        <v>192</v>
      </c>
      <c r="F325" s="52" t="s">
        <v>192</v>
      </c>
      <c r="G325" s="52" t="s">
        <v>192</v>
      </c>
      <c r="H325" s="52"/>
      <c r="I325" s="52">
        <v>219.4</v>
      </c>
      <c r="J325" s="72">
        <v>-653805.25</v>
      </c>
      <c r="K325" s="52" t="s">
        <v>727</v>
      </c>
    </row>
    <row r="326" spans="1:11" s="64" customFormat="1" ht="34.5" customHeight="1" x14ac:dyDescent="0.25">
      <c r="A326" s="51" t="s">
        <v>641</v>
      </c>
      <c r="B326" s="52" t="s">
        <v>728</v>
      </c>
      <c r="C326" s="52" t="s">
        <v>729</v>
      </c>
      <c r="D326" s="52" t="s">
        <v>730</v>
      </c>
      <c r="E326" s="52" t="s">
        <v>192</v>
      </c>
      <c r="F326" s="52" t="s">
        <v>192</v>
      </c>
      <c r="G326" s="52" t="s">
        <v>192</v>
      </c>
      <c r="H326" s="52">
        <v>50.85</v>
      </c>
      <c r="I326" s="52"/>
      <c r="J326" s="70">
        <v>150000</v>
      </c>
      <c r="K326" s="52"/>
    </row>
    <row r="327" spans="1:11" s="64" customFormat="1" ht="34.5" customHeight="1" x14ac:dyDescent="0.25">
      <c r="A327" s="51" t="s">
        <v>641</v>
      </c>
      <c r="B327" s="52" t="s">
        <v>731</v>
      </c>
      <c r="C327" s="52" t="s">
        <v>732</v>
      </c>
      <c r="D327" s="52" t="s">
        <v>279</v>
      </c>
      <c r="E327" s="52" t="s">
        <v>192</v>
      </c>
      <c r="F327" s="52" t="s">
        <v>192</v>
      </c>
      <c r="G327" s="52" t="s">
        <v>192</v>
      </c>
      <c r="H327" s="52">
        <v>610.16</v>
      </c>
      <c r="I327" s="52"/>
      <c r="J327" s="70">
        <v>1800000</v>
      </c>
      <c r="K327" s="52"/>
    </row>
    <row r="328" spans="1:11" s="64" customFormat="1" ht="34.5" customHeight="1" x14ac:dyDescent="0.25">
      <c r="A328" s="51" t="s">
        <v>641</v>
      </c>
      <c r="B328" s="52" t="s">
        <v>733</v>
      </c>
      <c r="C328" s="52" t="s">
        <v>734</v>
      </c>
      <c r="D328" s="52" t="s">
        <v>380</v>
      </c>
      <c r="E328" s="52" t="s">
        <v>192</v>
      </c>
      <c r="F328" s="52" t="s">
        <v>192</v>
      </c>
      <c r="G328" s="52" t="s">
        <v>192</v>
      </c>
      <c r="H328" s="52">
        <v>469.8</v>
      </c>
      <c r="I328" s="52"/>
      <c r="J328" s="70">
        <v>1400000</v>
      </c>
      <c r="K328" s="52"/>
    </row>
    <row r="329" spans="1:11" s="64" customFormat="1" ht="34.5" customHeight="1" x14ac:dyDescent="0.25">
      <c r="A329" s="51" t="s">
        <v>641</v>
      </c>
      <c r="B329" s="52" t="s">
        <v>735</v>
      </c>
      <c r="C329" s="52" t="s">
        <v>736</v>
      </c>
      <c r="D329" s="52" t="s">
        <v>737</v>
      </c>
      <c r="E329" s="52" t="s">
        <v>192</v>
      </c>
      <c r="F329" s="52" t="s">
        <v>192</v>
      </c>
      <c r="G329" s="52" t="s">
        <v>192</v>
      </c>
      <c r="H329" s="52">
        <v>604.03</v>
      </c>
      <c r="I329" s="52"/>
      <c r="J329" s="70">
        <v>1800000</v>
      </c>
      <c r="K329" s="52"/>
    </row>
    <row r="330" spans="1:11" s="64" customFormat="1" ht="34.5" customHeight="1" x14ac:dyDescent="0.25">
      <c r="A330" s="51" t="s">
        <v>641</v>
      </c>
      <c r="B330" s="52" t="s">
        <v>738</v>
      </c>
      <c r="C330" s="52" t="s">
        <v>739</v>
      </c>
      <c r="D330" s="52" t="s">
        <v>740</v>
      </c>
      <c r="E330" s="52" t="s">
        <v>192</v>
      </c>
      <c r="F330" s="52" t="s">
        <v>192</v>
      </c>
      <c r="G330" s="52" t="s">
        <v>192</v>
      </c>
      <c r="H330" s="52">
        <v>402.68</v>
      </c>
      <c r="I330" s="52"/>
      <c r="J330" s="70">
        <v>1200000</v>
      </c>
      <c r="K330" s="52"/>
    </row>
    <row r="331" spans="1:11" s="64" customFormat="1" ht="34.5" customHeight="1" x14ac:dyDescent="0.25">
      <c r="A331" s="51" t="s">
        <v>641</v>
      </c>
      <c r="B331" s="52" t="s">
        <v>741</v>
      </c>
      <c r="C331" s="52" t="s">
        <v>742</v>
      </c>
      <c r="D331" s="52" t="s">
        <v>380</v>
      </c>
      <c r="E331" s="52" t="s">
        <v>192</v>
      </c>
      <c r="F331" s="52" t="s">
        <v>192</v>
      </c>
      <c r="G331" s="52" t="s">
        <v>192</v>
      </c>
      <c r="H331" s="52">
        <v>83.89</v>
      </c>
      <c r="I331" s="52"/>
      <c r="J331" s="70">
        <v>250000</v>
      </c>
      <c r="K331" s="52"/>
    </row>
    <row r="332" spans="1:11" s="64" customFormat="1" ht="34.5" customHeight="1" x14ac:dyDescent="0.25">
      <c r="A332" s="51" t="s">
        <v>641</v>
      </c>
      <c r="B332" s="52" t="s">
        <v>743</v>
      </c>
      <c r="C332" s="52" t="s">
        <v>744</v>
      </c>
      <c r="D332" s="52" t="s">
        <v>745</v>
      </c>
      <c r="E332" s="52" t="s">
        <v>192</v>
      </c>
      <c r="F332" s="52" t="s">
        <v>192</v>
      </c>
      <c r="G332" s="52" t="s">
        <v>192</v>
      </c>
      <c r="H332" s="52">
        <v>50.34</v>
      </c>
      <c r="I332" s="52"/>
      <c r="J332" s="70">
        <v>150000</v>
      </c>
      <c r="K332" s="52"/>
    </row>
    <row r="333" spans="1:11" s="64" customFormat="1" ht="34.5" customHeight="1" x14ac:dyDescent="0.25">
      <c r="A333" s="51" t="s">
        <v>641</v>
      </c>
      <c r="B333" s="52" t="s">
        <v>746</v>
      </c>
      <c r="C333" s="52" t="s">
        <v>747</v>
      </c>
      <c r="D333" s="52" t="s">
        <v>748</v>
      </c>
      <c r="E333" s="52" t="s">
        <v>192</v>
      </c>
      <c r="F333" s="52" t="s">
        <v>192</v>
      </c>
      <c r="G333" s="52" t="s">
        <v>192</v>
      </c>
      <c r="H333" s="52">
        <v>219.4</v>
      </c>
      <c r="I333" s="52"/>
      <c r="J333" s="72">
        <v>653805.25</v>
      </c>
      <c r="K333" s="52" t="s">
        <v>749</v>
      </c>
    </row>
    <row r="334" spans="1:11" ht="34.5" customHeight="1" x14ac:dyDescent="0.25">
      <c r="A334" s="57" t="s">
        <v>202</v>
      </c>
      <c r="B334" s="58"/>
      <c r="C334" s="58"/>
      <c r="D334" s="58" t="s">
        <v>203</v>
      </c>
      <c r="E334" s="58"/>
      <c r="F334" s="58"/>
      <c r="G334" s="58"/>
      <c r="H334" s="59">
        <f>SUM(H283:H333)</f>
        <v>2658.03</v>
      </c>
      <c r="I334" s="59">
        <f>SUM(I283:I333)</f>
        <v>4179.16</v>
      </c>
      <c r="J334" s="60">
        <f>SUM(J283:J333)</f>
        <v>10345777.749999996</v>
      </c>
      <c r="K334" s="52" t="s">
        <v>750</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751</v>
      </c>
      <c r="E338" s="42"/>
      <c r="F338" s="42"/>
      <c r="G338" s="42"/>
      <c r="H338" s="42"/>
      <c r="I338" s="42"/>
      <c r="J338" s="44"/>
      <c r="K338" s="45"/>
    </row>
    <row r="339" spans="1:11" ht="34.5" customHeight="1" x14ac:dyDescent="0.25">
      <c r="A339" s="47" t="s">
        <v>178</v>
      </c>
      <c r="B339" s="48" t="s">
        <v>179</v>
      </c>
      <c r="C339" s="48" t="s">
        <v>180</v>
      </c>
      <c r="D339" s="48" t="s">
        <v>55</v>
      </c>
      <c r="E339" s="48" t="s">
        <v>181</v>
      </c>
      <c r="F339" s="48" t="s">
        <v>182</v>
      </c>
      <c r="G339" s="48" t="s">
        <v>183</v>
      </c>
      <c r="H339" s="48" t="s">
        <v>184</v>
      </c>
      <c r="I339" s="48" t="s">
        <v>185</v>
      </c>
      <c r="J339" s="49" t="s">
        <v>186</v>
      </c>
      <c r="K339" s="48" t="s">
        <v>92</v>
      </c>
    </row>
    <row r="340" spans="1:11" ht="34.5" customHeight="1" x14ac:dyDescent="0.25">
      <c r="A340" s="47"/>
      <c r="B340" s="48"/>
      <c r="C340" s="48"/>
      <c r="D340" s="48" t="s">
        <v>187</v>
      </c>
      <c r="E340" s="48"/>
      <c r="F340" s="48"/>
      <c r="G340" s="48"/>
      <c r="H340" s="48"/>
      <c r="I340" s="48"/>
      <c r="J340" s="62">
        <f>J334</f>
        <v>10345777.749999996</v>
      </c>
      <c r="K340" s="48"/>
    </row>
    <row r="341" spans="1:11" ht="34.5" customHeight="1" x14ac:dyDescent="0.25">
      <c r="A341" s="51" t="s">
        <v>752</v>
      </c>
      <c r="B341" s="52" t="s">
        <v>753</v>
      </c>
      <c r="C341" s="52" t="s">
        <v>190</v>
      </c>
      <c r="D341" s="52" t="s">
        <v>754</v>
      </c>
      <c r="E341" s="52" t="s">
        <v>192</v>
      </c>
      <c r="F341" s="52" t="s">
        <v>192</v>
      </c>
      <c r="G341" s="52" t="s">
        <v>192</v>
      </c>
      <c r="H341" s="52"/>
      <c r="I341" s="52">
        <v>293.95999999999998</v>
      </c>
      <c r="J341" s="77">
        <v>-876000</v>
      </c>
      <c r="K341" s="78" t="s">
        <v>755</v>
      </c>
    </row>
    <row r="342" spans="1:11" ht="34.5" customHeight="1" x14ac:dyDescent="0.25">
      <c r="A342" s="51" t="s">
        <v>752</v>
      </c>
      <c r="B342" s="52" t="s">
        <v>756</v>
      </c>
      <c r="C342" s="52" t="s">
        <v>190</v>
      </c>
      <c r="D342" s="52" t="s">
        <v>757</v>
      </c>
      <c r="E342" s="52" t="s">
        <v>192</v>
      </c>
      <c r="F342" s="52" t="s">
        <v>192</v>
      </c>
      <c r="G342" s="52" t="s">
        <v>192</v>
      </c>
      <c r="H342" s="52"/>
      <c r="I342" s="52">
        <v>201.34</v>
      </c>
      <c r="J342" s="69">
        <v>-600000</v>
      </c>
      <c r="K342" s="54" t="s">
        <v>193</v>
      </c>
    </row>
    <row r="343" spans="1:11" ht="34.5" customHeight="1" x14ac:dyDescent="0.25">
      <c r="A343" s="51" t="s">
        <v>752</v>
      </c>
      <c r="B343" s="52" t="s">
        <v>758</v>
      </c>
      <c r="C343" s="52" t="s">
        <v>190</v>
      </c>
      <c r="D343" s="52" t="s">
        <v>759</v>
      </c>
      <c r="E343" s="52" t="s">
        <v>192</v>
      </c>
      <c r="F343" s="52" t="s">
        <v>192</v>
      </c>
      <c r="G343" s="52" t="s">
        <v>192</v>
      </c>
      <c r="H343" s="52"/>
      <c r="I343" s="52">
        <v>783.89</v>
      </c>
      <c r="J343" s="77">
        <v>-2336000</v>
      </c>
      <c r="K343" s="78" t="s">
        <v>760</v>
      </c>
    </row>
    <row r="344" spans="1:11" ht="34.5" customHeight="1" x14ac:dyDescent="0.25">
      <c r="A344" s="51" t="s">
        <v>752</v>
      </c>
      <c r="B344" s="52" t="s">
        <v>761</v>
      </c>
      <c r="C344" s="52" t="s">
        <v>199</v>
      </c>
      <c r="D344" s="52" t="s">
        <v>762</v>
      </c>
      <c r="E344" s="52" t="s">
        <v>192</v>
      </c>
      <c r="F344" s="52" t="s">
        <v>192</v>
      </c>
      <c r="G344" s="52" t="s">
        <v>192</v>
      </c>
      <c r="H344" s="52">
        <v>375.7</v>
      </c>
      <c r="I344" s="52"/>
      <c r="J344" s="72">
        <v>1119588</v>
      </c>
      <c r="K344" s="52" t="s">
        <v>763</v>
      </c>
    </row>
    <row r="345" spans="1:11" ht="34.5" customHeight="1" x14ac:dyDescent="0.25">
      <c r="A345" s="57" t="s">
        <v>202</v>
      </c>
      <c r="B345" s="58"/>
      <c r="C345" s="58"/>
      <c r="D345" s="58" t="s">
        <v>203</v>
      </c>
      <c r="E345" s="58"/>
      <c r="F345" s="58"/>
      <c r="G345" s="58"/>
      <c r="H345" s="59">
        <f>SUM(H340:H344)</f>
        <v>375.7</v>
      </c>
      <c r="I345" s="59">
        <f>SUM(I340:I344)</f>
        <v>1279.19</v>
      </c>
      <c r="J345" s="60">
        <f>SUM(J340:J344)</f>
        <v>7653365.7499999963</v>
      </c>
      <c r="K345" s="52" t="s">
        <v>750</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58"/>
  <sheetViews>
    <sheetView topLeftCell="A24" zoomScale="90" zoomScaleNormal="90" workbookViewId="0">
      <selection activeCell="B38" sqref="B38"/>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2025-01-28T03:53:53Z</cp:lastPrinted>
  <dcterms:created xsi:type="dcterms:W3CDTF">2022-02-04T02:23:35Z</dcterms:created>
  <dcterms:modified xsi:type="dcterms:W3CDTF">2025-02-03T01:54:52Z</dcterms:modified>
</cp:coreProperties>
</file>