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5345" windowHeight="3345" activeTab="2"/>
  </bookViews>
  <sheets>
    <sheet name="200-2023070148" sheetId="1" r:id="rId1"/>
    <sheet name="Component Repair Recommen" sheetId="3" r:id="rId2"/>
    <sheet name="200-2023070148 (Quo)" sheetId="4" r:id="rId3"/>
    <sheet name="Component Repair Recommendation" sheetId="2" state="hidden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0" hidden="1">'200-2023070148'!$A$11:$H$26</definedName>
    <definedName name="_xlnm._FilterDatabase" localSheetId="2" hidden="1">'200-2023070148 (Quo)'!$A$11:$U$29</definedName>
  </definedNames>
  <calcPr calcId="152511"/>
  <fileRecoveryPr autoRecover="0"/>
</workbook>
</file>

<file path=xl/calcChain.xml><?xml version="1.0" encoding="utf-8"?>
<calcChain xmlns="http://schemas.openxmlformats.org/spreadsheetml/2006/main">
  <c r="O26" i="4" l="1"/>
  <c r="O25" i="4"/>
  <c r="O23" i="4"/>
  <c r="O21" i="4"/>
  <c r="O20" i="4"/>
  <c r="O19" i="4"/>
  <c r="O12" i="4"/>
  <c r="O24" i="4"/>
  <c r="O22" i="4"/>
  <c r="O17" i="4"/>
  <c r="S17" i="4" s="1"/>
  <c r="O16" i="4"/>
  <c r="O15" i="4"/>
  <c r="O14" i="4"/>
  <c r="O13" i="4"/>
  <c r="P13" i="4"/>
  <c r="P14" i="4" l="1"/>
  <c r="P15" i="4"/>
  <c r="P16" i="4"/>
  <c r="P17" i="4"/>
  <c r="P18" i="4"/>
  <c r="P22" i="4"/>
  <c r="P26" i="4"/>
  <c r="P25" i="4"/>
  <c r="P23" i="4"/>
  <c r="P21" i="4"/>
  <c r="P20" i="4"/>
  <c r="P19" i="4"/>
  <c r="P12" i="4"/>
  <c r="H15" i="4" l="1"/>
  <c r="H16" i="4"/>
  <c r="H17" i="4"/>
  <c r="H18" i="4"/>
  <c r="H19" i="4"/>
  <c r="H20" i="4"/>
  <c r="H21" i="4"/>
  <c r="H22" i="4"/>
  <c r="H23" i="4"/>
  <c r="H24" i="4"/>
  <c r="H25" i="4"/>
  <c r="H26" i="4"/>
  <c r="H13" i="4"/>
  <c r="H14" i="4"/>
  <c r="H12" i="4"/>
  <c r="P24" i="4" l="1"/>
  <c r="P27" i="4" s="1"/>
  <c r="K13" i="4" l="1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12" i="4"/>
  <c r="J13" i="4" l="1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12" i="4"/>
  <c r="I13" i="4" l="1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12" i="4"/>
  <c r="G13" i="4" l="1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12" i="4"/>
</calcChain>
</file>

<file path=xl/sharedStrings.xml><?xml version="1.0" encoding="utf-8"?>
<sst xmlns="http://schemas.openxmlformats.org/spreadsheetml/2006/main" count="195" uniqueCount="91">
  <si>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</si>
  <si>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</si>
  <si>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</si>
  <si>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</si>
  <si>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</si>
  <si>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</si>
  <si>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</si>
  <si>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</si>
  <si>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</si>
  <si>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</si>
  <si>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</si>
  <si>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</si>
  <si>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</si>
  <si>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</si>
  <si>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</si>
  <si>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</si>
  <si>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</si>
  <si>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</si>
  <si>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</si>
  <si>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</si>
  <si>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</si>
  <si>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</si>
  <si>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</si>
  <si>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</si>
  <si>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</si>
  <si>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</si>
  <si>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</si>
  <si>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</si>
  <si>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</si>
  <si>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EC290Bprime</t>
  </si>
  <si>
    <t>Seal</t>
  </si>
  <si>
    <t>O-ring</t>
  </si>
  <si>
    <t>Welding, Cutting</t>
  </si>
  <si>
    <t>Roller Bearing</t>
  </si>
  <si>
    <t>SA7223-00040</t>
  </si>
  <si>
    <t>shaft ball</t>
  </si>
  <si>
    <t>Needle Bearing</t>
  </si>
  <si>
    <t>SA7223-00050</t>
  </si>
  <si>
    <t>Plate</t>
  </si>
  <si>
    <t>SA7242-10210</t>
  </si>
  <si>
    <t>set plate / can cancel</t>
  </si>
  <si>
    <t>Cylinder</t>
  </si>
  <si>
    <t>Piston</t>
  </si>
  <si>
    <t>can cancel</t>
  </si>
  <si>
    <t>Plug</t>
  </si>
  <si>
    <t>SA9415-11051</t>
  </si>
  <si>
    <t>housing plug</t>
  </si>
  <si>
    <t>SA7223-00210</t>
  </si>
  <si>
    <t>shoe plate</t>
  </si>
  <si>
    <t>Power shift</t>
  </si>
  <si>
    <t>Local kit</t>
  </si>
  <si>
    <t>RMVLV-29MP</t>
  </si>
  <si>
    <t>pilot pump</t>
  </si>
  <si>
    <t>regulator</t>
  </si>
  <si>
    <t>Note - Regulator spools are wear a little.
Yoke 2 pcs and support 2pcs wear a little.</t>
  </si>
  <si>
    <t>Shaft P1</t>
  </si>
  <si>
    <t>To repair the shaft welding and cutting (Seal seat)</t>
  </si>
  <si>
    <t>17075, EC290BPrime, Recon, Main Pump</t>
  </si>
  <si>
    <t>200-2023070148</t>
  </si>
  <si>
    <t>Damage</t>
  </si>
  <si>
    <t>K3V140DT-1JBR-9N04-1</t>
  </si>
  <si>
    <t>15KA0813</t>
  </si>
  <si>
    <t>Volvo</t>
  </si>
  <si>
    <t>oem</t>
  </si>
  <si>
    <t>vk</t>
  </si>
  <si>
    <t>mata</t>
  </si>
  <si>
    <t>use</t>
  </si>
  <si>
    <t>Unit Price(USD)</t>
  </si>
  <si>
    <t>Total Price(USD)</t>
  </si>
  <si>
    <t>Brand</t>
  </si>
  <si>
    <t>Stock Status</t>
  </si>
  <si>
    <t>Ex Stock</t>
  </si>
  <si>
    <t>OEM</t>
  </si>
  <si>
    <t>7223-00040</t>
  </si>
  <si>
    <t>7223-00210</t>
  </si>
  <si>
    <t>f</t>
  </si>
  <si>
    <t>7223-00050</t>
  </si>
  <si>
    <t>7242-10210-K</t>
  </si>
  <si>
    <t>7242-10210</t>
  </si>
  <si>
    <t>Local</t>
  </si>
  <si>
    <t>14575662(REM)</t>
  </si>
  <si>
    <t>14575663(REM)</t>
  </si>
  <si>
    <t>14601423(REM)</t>
  </si>
  <si>
    <t>9415-11051(U)</t>
  </si>
  <si>
    <t>Use parts</t>
  </si>
  <si>
    <t>Inquiry Date :</t>
  </si>
  <si>
    <t>Reply Date    :</t>
  </si>
  <si>
    <t>Ex Stock Is priority sale</t>
  </si>
  <si>
    <t>Kawasaki</t>
  </si>
  <si>
    <t>old mmk</t>
  </si>
  <si>
    <t>Total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</si>
</sst>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75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4" fontId="3" fillId="0" borderId="0" xfId="2" applyNumberFormat="1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center" vertical="center"/>
    </xf>
    <xf numFmtId="164" fontId="0" fillId="0" borderId="0" xfId="2" applyNumberFormat="1" applyFont="1" applyFill="1" applyAlignment="1">
      <alignment horizontal="center"/>
    </xf>
    <xf numFmtId="164" fontId="1" fillId="0" borderId="3" xfId="2" applyNumberFormat="1" applyFont="1" applyBorder="1" applyAlignment="1">
      <alignment horizontal="center" vertical="center"/>
    </xf>
    <xf numFmtId="164" fontId="1" fillId="2" borderId="1" xfId="2" applyNumberFormat="1" applyFont="1" applyFill="1" applyBorder="1" applyAlignment="1">
      <alignment horizontal="center" vertical="center"/>
    </xf>
    <xf numFmtId="164" fontId="0" fillId="0" borderId="0" xfId="2" applyNumberFormat="1" applyFont="1" applyAlignment="1">
      <alignment horizontal="center"/>
    </xf>
    <xf numFmtId="164" fontId="1" fillId="4" borderId="1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Alignment="1">
      <alignment horizontal="center" vertical="center"/>
    </xf>
    <xf numFmtId="43" fontId="3" fillId="0" borderId="0" xfId="2" applyNumberFormat="1" applyFont="1" applyFill="1" applyAlignment="1">
      <alignment horizontal="left" vertical="center"/>
    </xf>
    <xf numFmtId="43" fontId="3" fillId="0" borderId="0" xfId="2" applyNumberFormat="1" applyFont="1" applyFill="1" applyAlignment="1">
      <alignment horizontal="center" vertical="center"/>
    </xf>
    <xf numFmtId="43" fontId="0" fillId="0" borderId="0" xfId="2" applyNumberFormat="1" applyFont="1" applyFill="1" applyAlignment="1">
      <alignment horizontal="center"/>
    </xf>
    <xf numFmtId="43" fontId="1" fillId="0" borderId="3" xfId="2" applyNumberFormat="1" applyFont="1" applyBorder="1" applyAlignment="1">
      <alignment horizontal="center" vertical="center"/>
    </xf>
    <xf numFmtId="43" fontId="1" fillId="2" borderId="1" xfId="2" applyNumberFormat="1" applyFont="1" applyFill="1" applyBorder="1" applyAlignment="1">
      <alignment horizontal="center" vertical="center"/>
    </xf>
    <xf numFmtId="43" fontId="0" fillId="0" borderId="0" xfId="2" applyNumberFormat="1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quotePrefix="1" applyFont="1" applyFill="1" applyBorder="1" applyAlignment="1">
      <alignment horizontal="center" vertical="center" wrapText="1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2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3" fontId="1" fillId="2" borderId="1" xfId="0" applyNumberFormat="1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16" xfId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17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6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64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35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20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4</v>
          </cell>
        </row>
        <row r="108">
          <cell r="F108">
            <v>11110702</v>
          </cell>
          <cell r="AL108">
            <v>8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1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0</v>
          </cell>
        </row>
        <row r="230">
          <cell r="F230">
            <v>14526761</v>
          </cell>
          <cell r="AL230">
            <v>6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8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2</v>
          </cell>
        </row>
        <row r="255">
          <cell r="F255">
            <v>14531109</v>
          </cell>
          <cell r="AL255">
            <v>2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3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0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3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7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37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5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2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7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39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2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86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4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2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2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30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6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243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23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1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21344812</v>
          </cell>
          <cell r="AL2069">
            <v>6</v>
          </cell>
        </row>
        <row r="2070">
          <cell r="F2070">
            <v>17533661</v>
          </cell>
          <cell r="AL2070">
            <v>6</v>
          </cell>
        </row>
        <row r="2071">
          <cell r="F2071">
            <v>22397140</v>
          </cell>
          <cell r="AL2071">
            <v>0</v>
          </cell>
        </row>
        <row r="2072">
          <cell r="F2072">
            <v>14589143</v>
          </cell>
          <cell r="AL2072">
            <v>6</v>
          </cell>
        </row>
        <row r="2073">
          <cell r="F2073">
            <v>14560211</v>
          </cell>
          <cell r="AL2073">
            <v>24</v>
          </cell>
        </row>
        <row r="2074">
          <cell r="F2074">
            <v>14589144</v>
          </cell>
          <cell r="AL2074">
            <v>4</v>
          </cell>
        </row>
        <row r="2075">
          <cell r="F2075">
            <v>14607423</v>
          </cell>
          <cell r="AL2075">
            <v>6</v>
          </cell>
        </row>
        <row r="2076">
          <cell r="F2076">
            <v>11701198</v>
          </cell>
          <cell r="AL2076">
            <v>2</v>
          </cell>
        </row>
        <row r="2077">
          <cell r="F2077">
            <v>11707954</v>
          </cell>
          <cell r="AL2077">
            <v>2</v>
          </cell>
        </row>
        <row r="2078">
          <cell r="F2078">
            <v>11701192</v>
          </cell>
          <cell r="AL2078">
            <v>0</v>
          </cell>
        </row>
        <row r="2079">
          <cell r="F2079" t="str">
            <v>8230-22080</v>
          </cell>
          <cell r="AL2079">
            <v>16</v>
          </cell>
        </row>
        <row r="2080">
          <cell r="F2080" t="str">
            <v>8230-22070</v>
          </cell>
          <cell r="AL2080">
            <v>3</v>
          </cell>
        </row>
        <row r="2081">
          <cell r="F2081">
            <v>21420336</v>
          </cell>
          <cell r="AL2081">
            <v>0</v>
          </cell>
        </row>
        <row r="2082">
          <cell r="F2082">
            <v>14564857</v>
          </cell>
          <cell r="AL2082">
            <v>4</v>
          </cell>
        </row>
        <row r="2083">
          <cell r="F2083">
            <v>14589145</v>
          </cell>
          <cell r="AL2083">
            <v>0</v>
          </cell>
        </row>
        <row r="2084">
          <cell r="F2084">
            <v>14625659</v>
          </cell>
          <cell r="AL2084">
            <v>0</v>
          </cell>
        </row>
        <row r="2085">
          <cell r="F2085">
            <v>14516637</v>
          </cell>
          <cell r="AL2085">
            <v>0</v>
          </cell>
        </row>
        <row r="2086">
          <cell r="F2086">
            <v>0</v>
          </cell>
          <cell r="AL2086">
            <v>0</v>
          </cell>
        </row>
        <row r="2087">
          <cell r="F2087">
            <v>8170959</v>
          </cell>
          <cell r="AL2087">
            <v>0</v>
          </cell>
        </row>
        <row r="2088">
          <cell r="F2088" t="str">
            <v>8230-22110</v>
          </cell>
          <cell r="AL2088">
            <v>0</v>
          </cell>
        </row>
        <row r="2089">
          <cell r="F2089" t="str">
            <v>8230-22170</v>
          </cell>
          <cell r="AL2089">
            <v>0</v>
          </cell>
        </row>
        <row r="2090">
          <cell r="F2090" t="str">
            <v>8230-27640</v>
          </cell>
          <cell r="AL2090">
            <v>0</v>
          </cell>
        </row>
        <row r="2091">
          <cell r="F2091" t="str">
            <v>9511-12014</v>
          </cell>
          <cell r="AL2091">
            <v>26</v>
          </cell>
        </row>
        <row r="2092">
          <cell r="F2092">
            <v>21123014</v>
          </cell>
          <cell r="AL2092">
            <v>0</v>
          </cell>
        </row>
        <row r="2093">
          <cell r="F2093">
            <v>15128018</v>
          </cell>
          <cell r="AL2093">
            <v>0</v>
          </cell>
        </row>
        <row r="2094">
          <cell r="F2094">
            <v>20532272</v>
          </cell>
          <cell r="AL2094">
            <v>0</v>
          </cell>
        </row>
        <row r="2095">
          <cell r="F2095">
            <v>14536209</v>
          </cell>
          <cell r="AL2095">
            <v>0</v>
          </cell>
        </row>
        <row r="2096">
          <cell r="F2096">
            <v>14554876</v>
          </cell>
          <cell r="AL2096">
            <v>1</v>
          </cell>
        </row>
        <row r="2097">
          <cell r="F2097">
            <v>0</v>
          </cell>
          <cell r="AL2097">
            <v>0</v>
          </cell>
        </row>
        <row r="2098">
          <cell r="F2098">
            <v>0</v>
          </cell>
          <cell r="AL2098">
            <v>0</v>
          </cell>
        </row>
        <row r="2099">
          <cell r="F2099">
            <v>0</v>
          </cell>
          <cell r="AL2099">
            <v>0</v>
          </cell>
        </row>
        <row r="2100">
          <cell r="F2100">
            <v>0</v>
          </cell>
          <cell r="AL2100">
            <v>0</v>
          </cell>
        </row>
        <row r="2101">
          <cell r="F2101">
            <v>0</v>
          </cell>
          <cell r="AL2101">
            <v>1</v>
          </cell>
        </row>
        <row r="2102">
          <cell r="F2102">
            <v>0</v>
          </cell>
          <cell r="AL2102">
            <v>1</v>
          </cell>
        </row>
        <row r="2103">
          <cell r="F2103">
            <v>0</v>
          </cell>
          <cell r="AL2103">
            <v>4</v>
          </cell>
        </row>
        <row r="2104">
          <cell r="F2104">
            <v>0</v>
          </cell>
          <cell r="AL2104">
            <v>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7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379</v>
          </cell>
        </row>
        <row r="63">
          <cell r="E63" t="str">
            <v>993327(REM)</v>
          </cell>
          <cell r="AK63">
            <v>61</v>
          </cell>
        </row>
        <row r="64">
          <cell r="E64">
            <v>14882680</v>
          </cell>
          <cell r="AK64">
            <v>40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132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7</v>
          </cell>
        </row>
        <row r="70">
          <cell r="E70" t="str">
            <v>14501846(REM)</v>
          </cell>
          <cell r="AK70">
            <v>1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18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15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8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20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14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3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12</v>
          </cell>
        </row>
        <row r="109">
          <cell r="E109">
            <v>14640025</v>
          </cell>
          <cell r="AK109">
            <v>6</v>
          </cell>
        </row>
        <row r="110">
          <cell r="E110" t="str">
            <v>7223-00050</v>
          </cell>
          <cell r="AK110">
            <v>12</v>
          </cell>
        </row>
        <row r="111">
          <cell r="E111" t="str">
            <v>960254(REM)</v>
          </cell>
          <cell r="AK111">
            <v>20</v>
          </cell>
        </row>
        <row r="112">
          <cell r="E112">
            <v>967955</v>
          </cell>
          <cell r="AK112">
            <v>14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4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1</v>
          </cell>
        </row>
        <row r="127">
          <cell r="E127">
            <v>14509379</v>
          </cell>
          <cell r="AK127">
            <v>1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10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11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4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30</v>
          </cell>
        </row>
        <row r="170">
          <cell r="E170" t="str">
            <v>14588699(REM)</v>
          </cell>
          <cell r="AK170">
            <v>31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14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6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12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4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9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14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5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1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5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78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16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3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11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6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12</v>
          </cell>
        </row>
        <row r="500">
          <cell r="E500" t="str">
            <v>14530130 N</v>
          </cell>
          <cell r="AK500">
            <v>6</v>
          </cell>
        </row>
        <row r="501">
          <cell r="E501" t="str">
            <v>21814758 N</v>
          </cell>
          <cell r="AK501">
            <v>3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1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197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13</v>
          </cell>
        </row>
        <row r="574">
          <cell r="E574" t="str">
            <v>14629275 N</v>
          </cell>
          <cell r="AK574">
            <v>4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6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25</v>
          </cell>
        </row>
        <row r="677">
          <cell r="E677" t="str">
            <v>16284724 N</v>
          </cell>
          <cell r="AK677">
            <v>10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1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3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10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2</v>
          </cell>
        </row>
        <row r="929">
          <cell r="E929" t="str">
            <v>14502011+14506666-K</v>
          </cell>
          <cell r="AK929">
            <v>2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2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52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>
            <v>0</v>
          </cell>
          <cell r="AJ2">
            <v>0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>
            <v>0</v>
          </cell>
          <cell r="AJ2">
            <v>0</v>
          </cell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1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10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5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10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0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showGridLines="0" zoomScaleNormal="100" workbookViewId="0">
      <selection activeCell="C32" sqref="C3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64"/>
      <c r="F1" s="64"/>
    </row>
    <row r="2" spans="1:8" ht="15.75" customHeight="1" x14ac:dyDescent="0.25">
      <c r="A2" s="8" t="s">
        <v>14</v>
      </c>
      <c r="B2" s="1"/>
      <c r="C2" s="17" t="s">
        <v>29</v>
      </c>
      <c r="D2" s="2"/>
      <c r="E2" s="64"/>
      <c r="F2" s="65"/>
    </row>
    <row r="3" spans="1:8" ht="15.75" customHeight="1" x14ac:dyDescent="0.25">
      <c r="A3" s="8" t="s">
        <v>4</v>
      </c>
      <c r="B3" s="9"/>
      <c r="C3" s="17">
        <v>17075</v>
      </c>
      <c r="D3" s="2"/>
      <c r="E3" s="3"/>
    </row>
    <row r="4" spans="1:8" ht="15.75" customHeight="1" x14ac:dyDescent="0.25">
      <c r="A4" s="8" t="s">
        <v>5</v>
      </c>
      <c r="B4" s="9"/>
      <c r="C4" s="17" t="s">
        <v>59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23</v>
      </c>
      <c r="D6" s="5"/>
      <c r="E6" s="4"/>
    </row>
    <row r="7" spans="1:8" ht="15.75" x14ac:dyDescent="0.25">
      <c r="A7" s="8" t="s">
        <v>13</v>
      </c>
      <c r="B7" s="10"/>
      <c r="C7" s="10" t="s">
        <v>58</v>
      </c>
      <c r="D7" s="5"/>
      <c r="E7" s="4"/>
    </row>
    <row r="8" spans="1:8" ht="15.75" x14ac:dyDescent="0.25">
      <c r="A8" s="8" t="s">
        <v>11</v>
      </c>
      <c r="B8" s="10"/>
      <c r="C8" s="17" t="s">
        <v>60</v>
      </c>
      <c r="D8" s="5"/>
      <c r="E8" s="4"/>
    </row>
    <row r="9" spans="1:8" ht="15.75" x14ac:dyDescent="0.25">
      <c r="A9" s="8" t="s">
        <v>12</v>
      </c>
      <c r="B9" s="10"/>
      <c r="C9" s="17" t="s">
        <v>61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26">
        <v>1</v>
      </c>
      <c r="B12" s="23" t="s">
        <v>33</v>
      </c>
      <c r="C12" s="27" t="s">
        <v>34</v>
      </c>
      <c r="D12" s="24"/>
      <c r="E12" s="20">
        <v>2</v>
      </c>
      <c r="F12" s="20" t="s">
        <v>35</v>
      </c>
      <c r="G12" s="21"/>
      <c r="H12" s="12"/>
    </row>
    <row r="13" spans="1:8" ht="26.25" customHeight="1" x14ac:dyDescent="0.25">
      <c r="A13" s="32">
        <v>2</v>
      </c>
      <c r="B13" s="23" t="s">
        <v>36</v>
      </c>
      <c r="C13" s="23" t="s">
        <v>37</v>
      </c>
      <c r="D13" s="24"/>
      <c r="E13" s="20">
        <v>2</v>
      </c>
      <c r="F13" s="20"/>
      <c r="G13" s="21"/>
      <c r="H13" s="12"/>
    </row>
    <row r="14" spans="1:8" ht="26.25" customHeight="1" x14ac:dyDescent="0.25">
      <c r="A14" s="32">
        <v>3</v>
      </c>
      <c r="B14" s="23" t="s">
        <v>38</v>
      </c>
      <c r="C14" s="23" t="s">
        <v>39</v>
      </c>
      <c r="D14" s="24"/>
      <c r="E14" s="20">
        <v>2</v>
      </c>
      <c r="F14" s="20" t="s">
        <v>40</v>
      </c>
      <c r="G14" s="21"/>
      <c r="H14" s="12"/>
    </row>
    <row r="15" spans="1:8" ht="26.25" customHeight="1" x14ac:dyDescent="0.25">
      <c r="A15" s="32">
        <v>4</v>
      </c>
      <c r="B15" s="23" t="s">
        <v>41</v>
      </c>
      <c r="C15" s="23">
        <v>14575662</v>
      </c>
      <c r="D15" s="24"/>
      <c r="E15" s="20">
        <v>1</v>
      </c>
      <c r="F15" s="20"/>
      <c r="G15" s="21"/>
      <c r="H15" s="12"/>
    </row>
    <row r="16" spans="1:8" ht="26.25" customHeight="1" x14ac:dyDescent="0.25">
      <c r="A16" s="32">
        <v>5</v>
      </c>
      <c r="B16" s="23" t="s">
        <v>41</v>
      </c>
      <c r="C16" s="23">
        <v>14575663</v>
      </c>
      <c r="D16" s="24"/>
      <c r="E16" s="20">
        <v>1</v>
      </c>
      <c r="F16" s="20"/>
      <c r="G16" s="21"/>
      <c r="H16" s="12"/>
    </row>
    <row r="17" spans="1:8" ht="26.25" customHeight="1" x14ac:dyDescent="0.25">
      <c r="A17" s="32">
        <v>6</v>
      </c>
      <c r="B17" s="23" t="s">
        <v>42</v>
      </c>
      <c r="C17" s="23">
        <v>14601423</v>
      </c>
      <c r="D17" s="24"/>
      <c r="E17" s="20">
        <v>18</v>
      </c>
      <c r="F17" s="20" t="s">
        <v>43</v>
      </c>
      <c r="G17" s="21"/>
      <c r="H17" s="12"/>
    </row>
    <row r="18" spans="1:8" ht="26.25" customHeight="1" x14ac:dyDescent="0.25">
      <c r="A18" s="32">
        <v>7</v>
      </c>
      <c r="B18" s="23" t="s">
        <v>44</v>
      </c>
      <c r="C18" s="23" t="s">
        <v>45</v>
      </c>
      <c r="D18" s="24"/>
      <c r="E18" s="20">
        <v>1</v>
      </c>
      <c r="F18" s="20" t="s">
        <v>46</v>
      </c>
      <c r="G18" s="21"/>
      <c r="H18" s="12"/>
    </row>
    <row r="19" spans="1:8" ht="26.25" customHeight="1" x14ac:dyDescent="0.25">
      <c r="A19" s="32">
        <v>8</v>
      </c>
      <c r="B19" s="23" t="s">
        <v>38</v>
      </c>
      <c r="C19" s="23" t="s">
        <v>47</v>
      </c>
      <c r="D19" s="24"/>
      <c r="E19" s="20">
        <v>2</v>
      </c>
      <c r="F19" s="20" t="s">
        <v>48</v>
      </c>
      <c r="G19" s="21"/>
      <c r="H19" s="12"/>
    </row>
    <row r="20" spans="1:8" ht="26.25" customHeight="1" x14ac:dyDescent="0.25">
      <c r="A20" s="32">
        <v>9</v>
      </c>
      <c r="B20" s="23" t="s">
        <v>31</v>
      </c>
      <c r="C20" s="23">
        <v>990738</v>
      </c>
      <c r="D20" s="24"/>
      <c r="E20" s="20">
        <v>1</v>
      </c>
      <c r="F20" s="69" t="s">
        <v>49</v>
      </c>
      <c r="G20" s="21"/>
      <c r="H20" s="12"/>
    </row>
    <row r="21" spans="1:8" ht="26.25" customHeight="1" x14ac:dyDescent="0.25">
      <c r="A21" s="32">
        <v>10</v>
      </c>
      <c r="B21" s="23" t="s">
        <v>31</v>
      </c>
      <c r="C21" s="23">
        <v>990546</v>
      </c>
      <c r="D21" s="24"/>
      <c r="E21" s="20">
        <v>1</v>
      </c>
      <c r="F21" s="70"/>
      <c r="G21" s="21"/>
      <c r="H21" s="12"/>
    </row>
    <row r="22" spans="1:8" ht="26.25" customHeight="1" x14ac:dyDescent="0.25">
      <c r="A22" s="32">
        <v>11</v>
      </c>
      <c r="B22" s="23" t="s">
        <v>31</v>
      </c>
      <c r="C22" s="23">
        <v>990547</v>
      </c>
      <c r="D22" s="24"/>
      <c r="E22" s="20">
        <v>1</v>
      </c>
      <c r="F22" s="71"/>
      <c r="G22" s="21"/>
      <c r="H22" s="12"/>
    </row>
    <row r="23" spans="1:8" ht="26.25" customHeight="1" x14ac:dyDescent="0.25">
      <c r="A23" s="32">
        <v>12</v>
      </c>
      <c r="B23" s="23" t="s">
        <v>30</v>
      </c>
      <c r="C23" s="23">
        <v>14577807</v>
      </c>
      <c r="D23" s="24"/>
      <c r="E23" s="20">
        <v>1</v>
      </c>
      <c r="F23" s="20"/>
      <c r="G23" s="21"/>
      <c r="H23" s="12"/>
    </row>
    <row r="24" spans="1:8" ht="26.25" customHeight="1" x14ac:dyDescent="0.25">
      <c r="A24" s="32">
        <v>13</v>
      </c>
      <c r="B24" s="23" t="s">
        <v>50</v>
      </c>
      <c r="C24" s="27" t="s">
        <v>51</v>
      </c>
      <c r="D24" s="24"/>
      <c r="E24" s="20">
        <v>1</v>
      </c>
      <c r="F24" s="20"/>
      <c r="G24" s="21"/>
      <c r="H24" s="12"/>
    </row>
    <row r="25" spans="1:8" ht="26.25" customHeight="1" x14ac:dyDescent="0.25">
      <c r="A25" s="32">
        <v>14</v>
      </c>
      <c r="B25" s="23" t="s">
        <v>30</v>
      </c>
      <c r="C25" s="23">
        <v>14539963</v>
      </c>
      <c r="D25" s="24"/>
      <c r="E25" s="20">
        <v>1</v>
      </c>
      <c r="F25" s="20" t="s">
        <v>52</v>
      </c>
      <c r="G25" s="21"/>
      <c r="H25" s="12"/>
    </row>
    <row r="26" spans="1:8" ht="26.25" customHeight="1" x14ac:dyDescent="0.25">
      <c r="A26" s="32">
        <v>15</v>
      </c>
      <c r="B26" s="23" t="s">
        <v>30</v>
      </c>
      <c r="C26" s="27">
        <v>14602313</v>
      </c>
      <c r="D26" s="24"/>
      <c r="E26" s="20">
        <v>2</v>
      </c>
      <c r="F26" s="20" t="s">
        <v>53</v>
      </c>
      <c r="G26" s="21"/>
      <c r="H26" s="12"/>
    </row>
    <row r="27" spans="1:8" ht="36.75" customHeight="1" x14ac:dyDescent="0.25">
      <c r="A27" s="66" t="s">
        <v>54</v>
      </c>
      <c r="B27" s="67"/>
      <c r="C27" s="67"/>
      <c r="D27" s="67"/>
      <c r="E27" s="67"/>
      <c r="F27" s="68"/>
    </row>
    <row r="28" spans="1:8" x14ac:dyDescent="0.25">
      <c r="C28" s="25" t="s">
        <v>28</v>
      </c>
    </row>
    <row r="32" spans="1:8" x14ac:dyDescent="0.25">
      <c r="B32" t="s">
        <v>28</v>
      </c>
    </row>
    <row r="36" spans="2:2" x14ac:dyDescent="0.25">
      <c r="B36" t="s">
        <v>28</v>
      </c>
    </row>
  </sheetData>
  <autoFilter ref="A11:H26"/>
  <mergeCells count="4">
    <mergeCell ref="E1:F1"/>
    <mergeCell ref="E2:F2"/>
    <mergeCell ref="A27:F27"/>
    <mergeCell ref="F20:F2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8570"/>
  <sheetViews>
    <sheetView topLeftCell="F1" workbookViewId="0">
      <selection activeCell="I3" sqref="I3"/>
    </sheetView>
  </sheetViews>
  <sheetFormatPr defaultRowHeight="15" x14ac:dyDescent="0.25"/>
  <cols>
    <col min="1" max="1" width="5.28515625" style="28" customWidth="1"/>
    <col min="2" max="2" width="19.7109375" style="28" customWidth="1"/>
    <col min="3" max="3" width="25.140625" style="28" customWidth="1"/>
    <col min="4" max="4" width="31.7109375" style="28" customWidth="1"/>
    <col min="5" max="5" width="27.7109375" style="28" customWidth="1"/>
    <col min="6" max="6" width="37.140625" style="28" customWidth="1"/>
    <col min="7" max="7" width="52.5703125" style="28" customWidth="1"/>
    <col min="8" max="8" width="7.28515625" style="28" customWidth="1"/>
    <col min="9" max="9" width="40.85546875" style="28" customWidth="1"/>
    <col min="10" max="16384" width="9.140625" style="28"/>
  </cols>
  <sheetData>
    <row r="1" spans="1:9" x14ac:dyDescent="0.25">
      <c r="A1" s="73" t="s">
        <v>15</v>
      </c>
      <c r="B1" s="72" t="s">
        <v>16</v>
      </c>
      <c r="C1" s="72" t="s">
        <v>3</v>
      </c>
      <c r="D1" s="72" t="s">
        <v>17</v>
      </c>
      <c r="E1" s="72" t="s">
        <v>18</v>
      </c>
      <c r="F1" s="72" t="s">
        <v>19</v>
      </c>
      <c r="G1" s="72" t="s">
        <v>20</v>
      </c>
      <c r="H1" s="72" t="s">
        <v>21</v>
      </c>
      <c r="I1" s="72" t="s">
        <v>9</v>
      </c>
    </row>
    <row r="2" spans="1:9" x14ac:dyDescent="0.25">
      <c r="A2" s="73"/>
      <c r="B2" s="72"/>
      <c r="C2" s="72"/>
      <c r="D2" s="72"/>
      <c r="E2" s="72"/>
      <c r="F2" s="72"/>
      <c r="G2" s="72"/>
      <c r="H2" s="72"/>
      <c r="I2" s="72"/>
    </row>
    <row r="3" spans="1:9" ht="33.75" customHeight="1" x14ac:dyDescent="0.25">
      <c r="A3" s="29">
        <v>1</v>
      </c>
      <c r="B3" s="30" t="s">
        <v>58</v>
      </c>
      <c r="C3" s="29" t="s">
        <v>22</v>
      </c>
      <c r="D3" s="29" t="s">
        <v>23</v>
      </c>
      <c r="E3" s="31" t="s">
        <v>55</v>
      </c>
      <c r="F3" s="29" t="s">
        <v>32</v>
      </c>
      <c r="G3" s="31" t="s">
        <v>56</v>
      </c>
      <c r="H3" s="29">
        <v>1</v>
      </c>
      <c r="I3" s="29" t="s">
        <v>57</v>
      </c>
    </row>
    <row r="1048570" spans="4:4" x14ac:dyDescent="0.25">
      <c r="D1048570" s="29"/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37"/>
  <sheetViews>
    <sheetView showGridLines="0" tabSelected="1" topLeftCell="A7" zoomScaleNormal="100" workbookViewId="0">
      <selection activeCell="O24" sqref="O24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5" width="14.5703125" style="6" customWidth="1"/>
    <col min="6" max="6" width="9.140625" style="6" customWidth="1"/>
    <col min="7" max="11" width="9.140625" style="6" hidden="1" customWidth="1"/>
    <col min="12" max="13" width="11.140625" style="48" hidden="1" customWidth="1"/>
    <col min="14" max="16" width="17" style="56" customWidth="1"/>
    <col min="17" max="18" width="17" style="6" customWidth="1"/>
    <col min="19" max="19" width="41.5703125" customWidth="1"/>
  </cols>
  <sheetData>
    <row r="1" spans="1:21" ht="17.25" customHeight="1" x14ac:dyDescent="0.25">
      <c r="A1" s="8" t="s">
        <v>3</v>
      </c>
      <c r="B1" s="1"/>
      <c r="C1" s="10" t="s">
        <v>22</v>
      </c>
      <c r="D1" s="2"/>
      <c r="E1" s="2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21" ht="15.75" customHeight="1" x14ac:dyDescent="0.25">
      <c r="A2" s="8" t="s">
        <v>14</v>
      </c>
      <c r="B2" s="1"/>
      <c r="C2" s="17" t="s">
        <v>29</v>
      </c>
      <c r="D2" s="2"/>
      <c r="E2" s="2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5"/>
    </row>
    <row r="3" spans="1:21" ht="15.75" customHeight="1" x14ac:dyDescent="0.25">
      <c r="A3" s="8" t="s">
        <v>4</v>
      </c>
      <c r="B3" s="33"/>
      <c r="C3" s="17">
        <v>17075</v>
      </c>
      <c r="D3" s="2"/>
      <c r="E3" s="2"/>
      <c r="F3" s="33"/>
      <c r="G3" s="33"/>
      <c r="H3" s="33"/>
      <c r="I3" s="33"/>
      <c r="J3" s="33"/>
      <c r="K3" s="33"/>
      <c r="L3" s="43"/>
      <c r="M3" s="43"/>
      <c r="N3" s="51"/>
      <c r="O3" s="51"/>
      <c r="P3" s="51"/>
      <c r="Q3" s="33"/>
      <c r="R3" s="33"/>
    </row>
    <row r="4" spans="1:21" ht="15.75" customHeight="1" x14ac:dyDescent="0.25">
      <c r="A4" s="8" t="s">
        <v>5</v>
      </c>
      <c r="B4" s="33"/>
      <c r="C4" s="17" t="s">
        <v>59</v>
      </c>
      <c r="D4" s="2"/>
      <c r="E4" s="2"/>
      <c r="F4" s="4"/>
      <c r="G4" s="4"/>
      <c r="H4" s="4"/>
      <c r="I4" s="4"/>
      <c r="J4" s="4"/>
      <c r="K4" s="4"/>
      <c r="L4" s="44"/>
      <c r="M4" s="44"/>
      <c r="N4" s="52"/>
      <c r="O4" s="52"/>
      <c r="P4" s="52"/>
      <c r="Q4" s="4"/>
      <c r="R4" s="4"/>
    </row>
    <row r="5" spans="1:21" ht="15.75" x14ac:dyDescent="0.25">
      <c r="A5" s="8" t="s">
        <v>6</v>
      </c>
      <c r="B5" s="10"/>
      <c r="C5" s="10" t="s">
        <v>22</v>
      </c>
      <c r="D5" s="5"/>
      <c r="E5" s="5"/>
      <c r="F5" s="4"/>
      <c r="G5" s="4"/>
      <c r="H5" s="4"/>
      <c r="I5" s="4"/>
      <c r="J5" s="4"/>
      <c r="K5" s="4"/>
      <c r="L5" s="44"/>
      <c r="M5" s="44"/>
      <c r="N5" s="52"/>
      <c r="O5" s="52"/>
      <c r="P5" s="52"/>
      <c r="Q5" s="4"/>
      <c r="R5" s="4"/>
    </row>
    <row r="6" spans="1:21" ht="15.75" x14ac:dyDescent="0.25">
      <c r="A6" s="8" t="s">
        <v>10</v>
      </c>
      <c r="B6" s="10"/>
      <c r="C6" s="10" t="s">
        <v>23</v>
      </c>
      <c r="D6" s="5"/>
      <c r="E6" s="5"/>
      <c r="F6" s="4"/>
      <c r="G6" s="4"/>
      <c r="H6" s="4"/>
      <c r="I6" s="4"/>
      <c r="J6" s="4"/>
      <c r="K6" s="4"/>
      <c r="L6" s="44"/>
      <c r="M6" s="44"/>
      <c r="N6" s="52"/>
      <c r="O6" s="52"/>
      <c r="P6" s="52"/>
      <c r="Q6" s="4"/>
      <c r="R6" s="4"/>
    </row>
    <row r="7" spans="1:21" ht="15.75" x14ac:dyDescent="0.25">
      <c r="A7" s="8" t="s">
        <v>13</v>
      </c>
      <c r="B7" s="10"/>
      <c r="C7" s="10" t="s">
        <v>58</v>
      </c>
      <c r="D7" s="5"/>
      <c r="E7" s="5"/>
      <c r="F7" s="4"/>
      <c r="G7" s="4"/>
      <c r="H7" s="4"/>
      <c r="I7" s="4"/>
      <c r="J7" s="4"/>
      <c r="K7" s="4"/>
      <c r="L7" s="44"/>
      <c r="M7" s="44"/>
      <c r="N7" s="52"/>
      <c r="O7" s="52"/>
      <c r="P7" s="52"/>
      <c r="Q7" s="4"/>
      <c r="R7" s="4"/>
    </row>
    <row r="8" spans="1:21" ht="15.75" x14ac:dyDescent="0.25">
      <c r="A8" s="8" t="s">
        <v>11</v>
      </c>
      <c r="B8" s="10"/>
      <c r="C8" s="17" t="s">
        <v>60</v>
      </c>
      <c r="D8" s="5"/>
      <c r="E8" s="5"/>
      <c r="F8" s="4"/>
      <c r="G8" s="4"/>
      <c r="H8" s="4"/>
      <c r="I8" s="4"/>
      <c r="J8" s="4"/>
      <c r="K8" s="4"/>
      <c r="L8" s="44"/>
      <c r="M8" s="44"/>
      <c r="N8" s="52"/>
      <c r="O8" s="52"/>
      <c r="P8" s="52"/>
      <c r="Q8" s="4"/>
      <c r="R8" s="4"/>
    </row>
    <row r="9" spans="1:21" ht="15.75" x14ac:dyDescent="0.25">
      <c r="A9" s="8" t="s">
        <v>12</v>
      </c>
      <c r="B9" s="10"/>
      <c r="C9" s="17" t="s">
        <v>61</v>
      </c>
      <c r="D9" s="5"/>
      <c r="E9" s="5"/>
      <c r="F9" s="4"/>
      <c r="G9" s="4"/>
      <c r="H9" s="4"/>
      <c r="I9" s="4"/>
      <c r="J9" s="4"/>
      <c r="K9" s="4"/>
      <c r="L9" s="44"/>
      <c r="M9" s="50" t="s">
        <v>89</v>
      </c>
      <c r="N9" s="52"/>
      <c r="O9" s="52"/>
      <c r="P9" s="52"/>
      <c r="Q9" s="4"/>
      <c r="R9" s="4"/>
    </row>
    <row r="10" spans="1:21" ht="15.75" x14ac:dyDescent="0.25">
      <c r="A10" s="1"/>
      <c r="B10" s="10"/>
      <c r="C10" s="10"/>
      <c r="D10" s="5"/>
      <c r="E10" s="5"/>
      <c r="F10" s="5"/>
      <c r="G10" s="5" t="s">
        <v>75</v>
      </c>
      <c r="H10" s="5" t="s">
        <v>75</v>
      </c>
      <c r="I10" s="5"/>
      <c r="J10" s="5"/>
      <c r="K10" s="5"/>
      <c r="L10" s="45"/>
      <c r="M10" s="45"/>
      <c r="N10" s="53"/>
      <c r="O10" s="53"/>
      <c r="P10" s="53"/>
      <c r="Q10" s="5"/>
      <c r="R10" s="5"/>
      <c r="T10" s="12"/>
      <c r="U10" s="12"/>
    </row>
    <row r="11" spans="1:21" ht="26.25" customHeight="1" x14ac:dyDescent="0.25">
      <c r="A11" s="7" t="s">
        <v>0</v>
      </c>
      <c r="B11" s="15" t="s">
        <v>8</v>
      </c>
      <c r="C11" s="35" t="s">
        <v>1</v>
      </c>
      <c r="D11" s="35" t="s">
        <v>7</v>
      </c>
      <c r="E11" s="36"/>
      <c r="F11" s="34" t="s">
        <v>2</v>
      </c>
      <c r="G11" s="37" t="s">
        <v>62</v>
      </c>
      <c r="H11" s="37" t="s">
        <v>63</v>
      </c>
      <c r="I11" s="37" t="s">
        <v>64</v>
      </c>
      <c r="J11" s="37" t="s">
        <v>65</v>
      </c>
      <c r="K11" s="37" t="s">
        <v>66</v>
      </c>
      <c r="L11" s="46"/>
      <c r="M11" s="46"/>
      <c r="N11" s="54" t="s">
        <v>67</v>
      </c>
      <c r="O11" s="54"/>
      <c r="P11" s="54" t="s">
        <v>68</v>
      </c>
      <c r="Q11" s="37" t="s">
        <v>69</v>
      </c>
      <c r="R11" s="37" t="s">
        <v>70</v>
      </c>
      <c r="S11" s="16" t="s">
        <v>9</v>
      </c>
      <c r="T11" s="13"/>
      <c r="U11" s="12"/>
    </row>
    <row r="12" spans="1:21" ht="26.25" hidden="1" customHeight="1" x14ac:dyDescent="0.25">
      <c r="A12" s="34">
        <v>1</v>
      </c>
      <c r="B12" s="23" t="s">
        <v>33</v>
      </c>
      <c r="C12" s="27" t="s">
        <v>73</v>
      </c>
      <c r="D12" s="27" t="s">
        <v>34</v>
      </c>
      <c r="E12" s="27"/>
      <c r="F12" s="20">
        <v>2</v>
      </c>
      <c r="G12" s="20">
        <f>INDEX('[1]Balance(Stock Control)'!$AL:$AL,MATCH(C12,'[1]Balance(Stock Control)'!$F:$F,0))</f>
        <v>5</v>
      </c>
      <c r="H12" s="20">
        <f>INDEX('[2]Balance(Stock Control)'!$AK:$AK,MATCH(C12,'[2]Balance(Stock Control)'!$E:$E,0))</f>
        <v>6</v>
      </c>
      <c r="I12" s="20" t="e">
        <f>INDEX('[3]Balance (Stock Control)'!$AJ:$AJ,MATCH(C12,'[3]Balance (Stock Control)'!$F:$F,0))</f>
        <v>#N/A</v>
      </c>
      <c r="J12" s="20" t="e">
        <f>INDEX('[4]Balance (Stock Control)'!$AJ:$AJ,MATCH(C12,'[4]Balance (Stock Control)'!$E:$E,0))</f>
        <v>#N/A</v>
      </c>
      <c r="K12" s="20" t="e">
        <f>INDEX('[5]Balance(Stock Control)'!$AM:$AM,MATCH(C12,'[5]Balance(Stock Control)'!$E:$E,0))</f>
        <v>#N/A</v>
      </c>
      <c r="L12" s="47"/>
      <c r="M12" s="49">
        <v>469391.16262500006</v>
      </c>
      <c r="N12" s="55">
        <v>134.11176075</v>
      </c>
      <c r="O12" s="55">
        <f>N12/105%</f>
        <v>127.72548642857143</v>
      </c>
      <c r="P12" s="55">
        <f>N12*F12</f>
        <v>268.2235215</v>
      </c>
      <c r="Q12" s="20" t="s">
        <v>62</v>
      </c>
      <c r="R12" s="20" t="s">
        <v>71</v>
      </c>
      <c r="S12" s="20" t="s">
        <v>35</v>
      </c>
      <c r="T12" s="21"/>
      <c r="U12" s="12"/>
    </row>
    <row r="13" spans="1:21" ht="26.25" customHeight="1" x14ac:dyDescent="0.25">
      <c r="A13" s="34">
        <v>2</v>
      </c>
      <c r="B13" s="23" t="s">
        <v>36</v>
      </c>
      <c r="C13" s="23" t="s">
        <v>76</v>
      </c>
      <c r="D13" s="23" t="s">
        <v>37</v>
      </c>
      <c r="E13" s="23"/>
      <c r="F13" s="20">
        <v>2</v>
      </c>
      <c r="G13" s="20">
        <f>INDEX('[1]Balance(Stock Control)'!$AL:$AL,MATCH(C13,'[1]Balance(Stock Control)'!$F:$F,0))</f>
        <v>0</v>
      </c>
      <c r="H13" s="20">
        <f>INDEX('[2]Balance(Stock Control)'!$AK:$AK,MATCH(C13,'[2]Balance(Stock Control)'!$E:$E,0))</f>
        <v>12</v>
      </c>
      <c r="I13" s="20" t="e">
        <f>INDEX('[3]Balance (Stock Control)'!$AJ:$AJ,MATCH(C13,'[3]Balance (Stock Control)'!$F:$F,0))</f>
        <v>#N/A</v>
      </c>
      <c r="J13" s="20" t="e">
        <f>INDEX('[4]Balance (Stock Control)'!$AJ:$AJ,MATCH(C13,'[4]Balance (Stock Control)'!$E:$E,0))</f>
        <v>#N/A</v>
      </c>
      <c r="K13" s="20" t="e">
        <f>INDEX('[5]Balance(Stock Control)'!$AM:$AM,MATCH(C13,'[5]Balance(Stock Control)'!$E:$E,0))</f>
        <v>#N/A</v>
      </c>
      <c r="L13" s="47"/>
      <c r="M13" s="47"/>
      <c r="N13" s="55">
        <v>67.42</v>
      </c>
      <c r="O13" s="55">
        <f>N13</f>
        <v>67.42</v>
      </c>
      <c r="P13" s="55">
        <f>N13*F13</f>
        <v>134.84</v>
      </c>
      <c r="Q13" s="20" t="s">
        <v>72</v>
      </c>
      <c r="R13" s="20" t="s">
        <v>71</v>
      </c>
      <c r="S13" s="20"/>
      <c r="T13" s="21"/>
      <c r="U13" s="12"/>
    </row>
    <row r="14" spans="1:21" ht="26.25" customHeight="1" x14ac:dyDescent="0.25">
      <c r="A14" s="34">
        <v>3</v>
      </c>
      <c r="B14" s="23" t="s">
        <v>38</v>
      </c>
      <c r="C14" s="23" t="s">
        <v>77</v>
      </c>
      <c r="D14" s="39" t="s">
        <v>78</v>
      </c>
      <c r="E14" s="39"/>
      <c r="F14" s="20">
        <v>2</v>
      </c>
      <c r="G14" s="20" t="e">
        <f>INDEX('[1]Balance(Stock Control)'!$AL:$AL,MATCH(C14,'[1]Balance(Stock Control)'!$F:$F,0))</f>
        <v>#N/A</v>
      </c>
      <c r="H14" s="20">
        <f>INDEX('[2]Balance(Stock Control)'!$AK:$AK,MATCH(C14,'[2]Balance(Stock Control)'!$E:$E,0))</f>
        <v>2</v>
      </c>
      <c r="I14" s="20" t="e">
        <f>INDEX('[3]Balance (Stock Control)'!$AJ:$AJ,MATCH(C14,'[3]Balance (Stock Control)'!$F:$F,0))</f>
        <v>#N/A</v>
      </c>
      <c r="J14" s="20" t="e">
        <f>INDEX('[4]Balance (Stock Control)'!$AJ:$AJ,MATCH(C14,'[4]Balance (Stock Control)'!$E:$E,0))</f>
        <v>#N/A</v>
      </c>
      <c r="K14" s="20" t="e">
        <f>INDEX('[5]Balance(Stock Control)'!$AM:$AM,MATCH(C14,'[5]Balance(Stock Control)'!$E:$E,0))</f>
        <v>#N/A</v>
      </c>
      <c r="L14" s="47"/>
      <c r="M14" s="47"/>
      <c r="N14" s="55">
        <v>22.150700000000008</v>
      </c>
      <c r="O14" s="55">
        <f t="shared" ref="O14:O17" si="0">N14</f>
        <v>22.150700000000008</v>
      </c>
      <c r="P14" s="55">
        <f>N14*F14</f>
        <v>44.301400000000015</v>
      </c>
      <c r="Q14" s="20" t="s">
        <v>88</v>
      </c>
      <c r="R14" s="20" t="s">
        <v>71</v>
      </c>
      <c r="S14" s="20" t="s">
        <v>40</v>
      </c>
      <c r="T14" s="21"/>
      <c r="U14" s="12"/>
    </row>
    <row r="15" spans="1:21" ht="26.25" customHeight="1" x14ac:dyDescent="0.25">
      <c r="A15" s="34">
        <v>4</v>
      </c>
      <c r="B15" s="23" t="s">
        <v>41</v>
      </c>
      <c r="C15" s="39" t="s">
        <v>80</v>
      </c>
      <c r="D15" s="23">
        <v>14575662</v>
      </c>
      <c r="E15" s="23"/>
      <c r="F15" s="20">
        <v>1</v>
      </c>
      <c r="G15" s="20" t="e">
        <f>INDEX('[1]Balance(Stock Control)'!$AL:$AL,MATCH(C15,'[1]Balance(Stock Control)'!$F:$F,0))</f>
        <v>#N/A</v>
      </c>
      <c r="H15" s="20">
        <f>INDEX('[2]Balance(Stock Control)'!$AK:$AK,MATCH(C15,'[2]Balance(Stock Control)'!$E:$E,0))</f>
        <v>3</v>
      </c>
      <c r="I15" s="20" t="e">
        <f>INDEX('[3]Balance (Stock Control)'!$AJ:$AJ,MATCH(C15,'[3]Balance (Stock Control)'!$F:$F,0))</f>
        <v>#N/A</v>
      </c>
      <c r="J15" s="20" t="e">
        <f>INDEX('[4]Balance (Stock Control)'!$AJ:$AJ,MATCH(C15,'[4]Balance (Stock Control)'!$E:$E,0))</f>
        <v>#N/A</v>
      </c>
      <c r="K15" s="20" t="e">
        <f>INDEX('[5]Balance(Stock Control)'!$AM:$AM,MATCH(C15,'[5]Balance(Stock Control)'!$E:$E,0))</f>
        <v>#N/A</v>
      </c>
      <c r="L15" s="47"/>
      <c r="M15" s="47"/>
      <c r="N15" s="55">
        <v>1276.1647981651381</v>
      </c>
      <c r="O15" s="55">
        <f t="shared" si="0"/>
        <v>1276.1647981651381</v>
      </c>
      <c r="P15" s="55">
        <f>N15*F15</f>
        <v>1276.1647981651381</v>
      </c>
      <c r="Q15" s="20" t="s">
        <v>72</v>
      </c>
      <c r="R15" s="20" t="s">
        <v>71</v>
      </c>
      <c r="S15" s="20"/>
      <c r="T15" s="21"/>
      <c r="U15" s="12"/>
    </row>
    <row r="16" spans="1:21" ht="26.25" customHeight="1" x14ac:dyDescent="0.25">
      <c r="A16" s="34">
        <v>5</v>
      </c>
      <c r="B16" s="23" t="s">
        <v>41</v>
      </c>
      <c r="C16" s="39" t="s">
        <v>81</v>
      </c>
      <c r="D16" s="23">
        <v>14575663</v>
      </c>
      <c r="E16" s="23"/>
      <c r="F16" s="20">
        <v>1</v>
      </c>
      <c r="G16" s="20" t="e">
        <f>INDEX('[1]Balance(Stock Control)'!$AL:$AL,MATCH(C16,'[1]Balance(Stock Control)'!$F:$F,0))</f>
        <v>#N/A</v>
      </c>
      <c r="H16" s="20">
        <f>INDEX('[2]Balance(Stock Control)'!$AK:$AK,MATCH(C16,'[2]Balance(Stock Control)'!$E:$E,0))</f>
        <v>1</v>
      </c>
      <c r="I16" s="20" t="e">
        <f>INDEX('[3]Balance (Stock Control)'!$AJ:$AJ,MATCH(C16,'[3]Balance (Stock Control)'!$F:$F,0))</f>
        <v>#N/A</v>
      </c>
      <c r="J16" s="20" t="e">
        <f>INDEX('[4]Balance (Stock Control)'!$AJ:$AJ,MATCH(C16,'[4]Balance (Stock Control)'!$E:$E,0))</f>
        <v>#N/A</v>
      </c>
      <c r="K16" s="20" t="e">
        <f>INDEX('[5]Balance(Stock Control)'!$AM:$AM,MATCH(C16,'[5]Balance(Stock Control)'!$E:$E,0))</f>
        <v>#N/A</v>
      </c>
      <c r="L16" s="47"/>
      <c r="M16" s="47"/>
      <c r="N16" s="55">
        <v>1276.1647981651381</v>
      </c>
      <c r="O16" s="55">
        <f t="shared" si="0"/>
        <v>1276.1647981651381</v>
      </c>
      <c r="P16" s="55">
        <f>N16*F16</f>
        <v>1276.1647981651381</v>
      </c>
      <c r="Q16" s="20" t="s">
        <v>72</v>
      </c>
      <c r="R16" s="20" t="s">
        <v>71</v>
      </c>
      <c r="S16" s="20"/>
      <c r="T16" s="21"/>
      <c r="U16" s="12"/>
    </row>
    <row r="17" spans="1:21" ht="26.25" customHeight="1" x14ac:dyDescent="0.25">
      <c r="A17" s="34">
        <v>6</v>
      </c>
      <c r="B17" s="23" t="s">
        <v>42</v>
      </c>
      <c r="C17" s="23" t="s">
        <v>82</v>
      </c>
      <c r="D17" s="23">
        <v>14601423</v>
      </c>
      <c r="E17" s="23">
        <v>18</v>
      </c>
      <c r="F17" s="20">
        <v>2</v>
      </c>
      <c r="G17" s="20" t="e">
        <f>INDEX('[1]Balance(Stock Control)'!$AL:$AL,MATCH(C17,'[1]Balance(Stock Control)'!$F:$F,0))</f>
        <v>#N/A</v>
      </c>
      <c r="H17" s="20">
        <f>INDEX('[2]Balance(Stock Control)'!$AK:$AK,MATCH(C17,'[2]Balance(Stock Control)'!$E:$E,0))</f>
        <v>7</v>
      </c>
      <c r="I17" s="20" t="e">
        <f>INDEX('[3]Balance (Stock Control)'!$AJ:$AJ,MATCH(C17,'[3]Balance (Stock Control)'!$F:$F,0))</f>
        <v>#N/A</v>
      </c>
      <c r="J17" s="20" t="e">
        <f>INDEX('[4]Balance (Stock Control)'!$AJ:$AJ,MATCH(C17,'[4]Balance (Stock Control)'!$E:$E,0))</f>
        <v>#N/A</v>
      </c>
      <c r="K17" s="20" t="e">
        <f>INDEX('[5]Balance(Stock Control)'!$AM:$AM,MATCH(C17,'[5]Balance(Stock Control)'!$E:$E,0))</f>
        <v>#N/A</v>
      </c>
      <c r="L17" s="47"/>
      <c r="M17" s="47"/>
      <c r="N17" s="55">
        <v>576.87249541284427</v>
      </c>
      <c r="O17" s="55">
        <f t="shared" si="0"/>
        <v>576.87249541284427</v>
      </c>
      <c r="P17" s="55">
        <f>N17*F17</f>
        <v>1153.7449908256885</v>
      </c>
      <c r="Q17" s="20" t="s">
        <v>72</v>
      </c>
      <c r="R17" s="20" t="s">
        <v>71</v>
      </c>
      <c r="S17" s="74">
        <f>O17/9</f>
        <v>64.096943934760475</v>
      </c>
      <c r="T17" s="21"/>
      <c r="U17" s="12"/>
    </row>
    <row r="18" spans="1:21" ht="26.25" customHeight="1" x14ac:dyDescent="0.25">
      <c r="A18" s="34">
        <v>7</v>
      </c>
      <c r="B18" s="23" t="s">
        <v>44</v>
      </c>
      <c r="C18" s="23" t="s">
        <v>83</v>
      </c>
      <c r="D18" s="23" t="s">
        <v>45</v>
      </c>
      <c r="E18" s="24"/>
      <c r="F18" s="20">
        <v>1</v>
      </c>
      <c r="G18" s="20" t="e">
        <f>INDEX('[1]Balance(Stock Control)'!$AL:$AL,MATCH(C18,'[1]Balance(Stock Control)'!$F:$F,0))</f>
        <v>#N/A</v>
      </c>
      <c r="H18" s="20" t="e">
        <f>INDEX('[2]Balance(Stock Control)'!$AK:$AK,MATCH(C18,'[2]Balance(Stock Control)'!$E:$E,0))</f>
        <v>#N/A</v>
      </c>
      <c r="I18" s="20" t="e">
        <f>INDEX('[3]Balance (Stock Control)'!$AJ:$AJ,MATCH(C18,'[3]Balance (Stock Control)'!$F:$F,0))</f>
        <v>#N/A</v>
      </c>
      <c r="J18" s="20" t="e">
        <f>INDEX('[4]Balance (Stock Control)'!$AJ:$AJ,MATCH(C18,'[4]Balance (Stock Control)'!$E:$E,0))</f>
        <v>#N/A</v>
      </c>
      <c r="K18" s="20">
        <f>INDEX('[5]Balance(Stock Control)'!$AM:$AM,MATCH(C18,'[5]Balance(Stock Control)'!$E:$E,0))</f>
        <v>3</v>
      </c>
      <c r="L18" s="47">
        <v>5500</v>
      </c>
      <c r="M18" s="47">
        <v>6050.0000000000009</v>
      </c>
      <c r="N18" s="55">
        <v>1.7285714285714289</v>
      </c>
      <c r="O18" s="55">
        <v>1.7285714285714289</v>
      </c>
      <c r="P18" s="55">
        <f>N18*F18</f>
        <v>1.7285714285714289</v>
      </c>
      <c r="Q18" s="20" t="s">
        <v>84</v>
      </c>
      <c r="R18" s="20" t="s">
        <v>71</v>
      </c>
      <c r="S18" s="20" t="s">
        <v>46</v>
      </c>
      <c r="T18" s="21"/>
      <c r="U18" s="12"/>
    </row>
    <row r="19" spans="1:21" ht="26.25" hidden="1" customHeight="1" x14ac:dyDescent="0.25">
      <c r="A19" s="34">
        <v>8</v>
      </c>
      <c r="B19" s="23" t="s">
        <v>38</v>
      </c>
      <c r="C19" s="38" t="s">
        <v>74</v>
      </c>
      <c r="D19" s="23" t="s">
        <v>47</v>
      </c>
      <c r="E19" s="23"/>
      <c r="F19" s="20">
        <v>2</v>
      </c>
      <c r="G19" s="20">
        <f>INDEX('[1]Balance(Stock Control)'!$AL:$AL,MATCH(C19,'[1]Balance(Stock Control)'!$F:$F,0))</f>
        <v>2</v>
      </c>
      <c r="H19" s="20">
        <f>INDEX('[2]Balance(Stock Control)'!$AK:$AK,MATCH(C19,'[2]Balance(Stock Control)'!$E:$E,0))</f>
        <v>0</v>
      </c>
      <c r="I19" s="20" t="e">
        <f>INDEX('[3]Balance (Stock Control)'!$AJ:$AJ,MATCH(C19,'[3]Balance (Stock Control)'!$F:$F,0))</f>
        <v>#N/A</v>
      </c>
      <c r="J19" s="20" t="e">
        <f>INDEX('[4]Balance (Stock Control)'!$AJ:$AJ,MATCH(C19,'[4]Balance (Stock Control)'!$E:$E,0))</f>
        <v>#N/A</v>
      </c>
      <c r="K19" s="20" t="e">
        <f>INDEX('[5]Balance(Stock Control)'!$AM:$AM,MATCH(C19,'[5]Balance(Stock Control)'!$E:$E,0))</f>
        <v>#N/A</v>
      </c>
      <c r="L19" s="47"/>
      <c r="M19" s="47">
        <v>586058.96212500019</v>
      </c>
      <c r="N19" s="55">
        <v>167.44541775000005</v>
      </c>
      <c r="O19" s="55">
        <f>N19/105%</f>
        <v>159.47182642857146</v>
      </c>
      <c r="P19" s="55">
        <f>N19*F19</f>
        <v>334.89083550000009</v>
      </c>
      <c r="Q19" s="20" t="s">
        <v>62</v>
      </c>
      <c r="R19" s="20" t="s">
        <v>71</v>
      </c>
      <c r="S19" s="20" t="s">
        <v>48</v>
      </c>
      <c r="T19" s="21"/>
      <c r="U19" s="12"/>
    </row>
    <row r="20" spans="1:21" ht="26.25" hidden="1" customHeight="1" x14ac:dyDescent="0.25">
      <c r="A20" s="34">
        <v>9</v>
      </c>
      <c r="B20" s="23" t="s">
        <v>31</v>
      </c>
      <c r="C20" s="23">
        <v>990738</v>
      </c>
      <c r="D20" s="24"/>
      <c r="E20" s="24"/>
      <c r="F20" s="20">
        <v>1</v>
      </c>
      <c r="G20" s="20">
        <f>INDEX('[1]Balance(Stock Control)'!$AL:$AL,MATCH(C20,'[1]Balance(Stock Control)'!$F:$F,0))</f>
        <v>39</v>
      </c>
      <c r="H20" s="20">
        <f>INDEX('[2]Balance(Stock Control)'!$AK:$AK,MATCH(C20,'[2]Balance(Stock Control)'!$E:$E,0))</f>
        <v>0</v>
      </c>
      <c r="I20" s="20" t="e">
        <f>INDEX('[3]Balance (Stock Control)'!$AJ:$AJ,MATCH(C20,'[3]Balance (Stock Control)'!$F:$F,0))</f>
        <v>#N/A</v>
      </c>
      <c r="J20" s="20" t="e">
        <f>INDEX('[4]Balance (Stock Control)'!$AJ:$AJ,MATCH(C20,'[4]Balance (Stock Control)'!$E:$E,0))</f>
        <v>#N/A</v>
      </c>
      <c r="K20" s="20" t="e">
        <f>INDEX('[5]Balance(Stock Control)'!$AM:$AM,MATCH(C20,'[5]Balance(Stock Control)'!$E:$E,0))</f>
        <v>#N/A</v>
      </c>
      <c r="L20" s="47"/>
      <c r="M20" s="49">
        <v>6757.0098750000016</v>
      </c>
      <c r="N20" s="55">
        <v>1.9305742500000005</v>
      </c>
      <c r="O20" s="55">
        <f t="shared" ref="O20:O21" si="1">N20/105%</f>
        <v>1.8386421428571433</v>
      </c>
      <c r="P20" s="55">
        <f>N20*F20</f>
        <v>1.9305742500000005</v>
      </c>
      <c r="Q20" s="20" t="s">
        <v>62</v>
      </c>
      <c r="R20" s="20" t="s">
        <v>71</v>
      </c>
      <c r="S20" s="69" t="s">
        <v>49</v>
      </c>
      <c r="T20" s="21"/>
      <c r="U20" s="12"/>
    </row>
    <row r="21" spans="1:21" ht="26.25" hidden="1" customHeight="1" x14ac:dyDescent="0.25">
      <c r="A21" s="34">
        <v>10</v>
      </c>
      <c r="B21" s="23" t="s">
        <v>31</v>
      </c>
      <c r="C21" s="23">
        <v>990546</v>
      </c>
      <c r="D21" s="24"/>
      <c r="E21" s="24"/>
      <c r="F21" s="20">
        <v>1</v>
      </c>
      <c r="G21" s="20">
        <f>INDEX('[1]Balance(Stock Control)'!$AL:$AL,MATCH(C21,'[1]Balance(Stock Control)'!$F:$F,0))</f>
        <v>35</v>
      </c>
      <c r="H21" s="20" t="e">
        <f>INDEX('[2]Balance(Stock Control)'!$AK:$AK,MATCH(C21,'[2]Balance(Stock Control)'!$E:$E,0))</f>
        <v>#N/A</v>
      </c>
      <c r="I21" s="20" t="e">
        <f>INDEX('[3]Balance (Stock Control)'!$AJ:$AJ,MATCH(C21,'[3]Balance (Stock Control)'!$F:$F,0))</f>
        <v>#N/A</v>
      </c>
      <c r="J21" s="20" t="e">
        <f>INDEX('[4]Balance (Stock Control)'!$AJ:$AJ,MATCH(C21,'[4]Balance (Stock Control)'!$E:$E,0))</f>
        <v>#N/A</v>
      </c>
      <c r="K21" s="20" t="e">
        <f>INDEX('[5]Balance(Stock Control)'!$AM:$AM,MATCH(C21,'[5]Balance(Stock Control)'!$E:$E,0))</f>
        <v>#N/A</v>
      </c>
      <c r="L21" s="47"/>
      <c r="M21" s="49">
        <v>13261.421250000001</v>
      </c>
      <c r="N21" s="55">
        <v>3.7889775000000006</v>
      </c>
      <c r="O21" s="55">
        <f t="shared" si="1"/>
        <v>3.6085500000000006</v>
      </c>
      <c r="P21" s="55">
        <f>N21*F21</f>
        <v>3.7889775000000006</v>
      </c>
      <c r="Q21" s="20" t="s">
        <v>62</v>
      </c>
      <c r="R21" s="20" t="s">
        <v>71</v>
      </c>
      <c r="S21" s="70"/>
      <c r="T21" s="21"/>
      <c r="U21" s="12"/>
    </row>
    <row r="22" spans="1:21" ht="26.25" customHeight="1" x14ac:dyDescent="0.25">
      <c r="A22" s="34">
        <v>11</v>
      </c>
      <c r="B22" s="23" t="s">
        <v>31</v>
      </c>
      <c r="C22" s="23">
        <v>990547</v>
      </c>
      <c r="D22" s="24"/>
      <c r="E22" s="24"/>
      <c r="F22" s="20">
        <v>1</v>
      </c>
      <c r="G22" s="20">
        <f>INDEX('[1]Balance(Stock Control)'!$AL:$AL,MATCH(C22,'[1]Balance(Stock Control)'!$F:$F,0))</f>
        <v>0</v>
      </c>
      <c r="H22" s="20">
        <f>INDEX('[2]Balance(Stock Control)'!$AK:$AK,MATCH(C22,'[2]Balance(Stock Control)'!$E:$E,0))</f>
        <v>7</v>
      </c>
      <c r="I22" s="20" t="e">
        <f>INDEX('[3]Balance (Stock Control)'!$AJ:$AJ,MATCH(C22,'[3]Balance (Stock Control)'!$F:$F,0))</f>
        <v>#N/A</v>
      </c>
      <c r="J22" s="20" t="e">
        <f>INDEX('[4]Balance (Stock Control)'!$AJ:$AJ,MATCH(C22,'[4]Balance (Stock Control)'!$E:$E,0))</f>
        <v>#N/A</v>
      </c>
      <c r="K22" s="20" t="e">
        <f>INDEX('[5]Balance(Stock Control)'!$AM:$AM,MATCH(C22,'[5]Balance(Stock Control)'!$E:$E,0))</f>
        <v>#N/A</v>
      </c>
      <c r="L22" s="47"/>
      <c r="M22" s="47"/>
      <c r="N22" s="55">
        <v>0.38610000000000005</v>
      </c>
      <c r="O22" s="55">
        <f>N22</f>
        <v>0.38610000000000005</v>
      </c>
      <c r="P22" s="55">
        <f>N22*F22</f>
        <v>0.38610000000000005</v>
      </c>
      <c r="Q22" s="20" t="s">
        <v>72</v>
      </c>
      <c r="R22" s="20" t="s">
        <v>71</v>
      </c>
      <c r="S22" s="71"/>
      <c r="T22" s="21"/>
      <c r="U22" s="12"/>
    </row>
    <row r="23" spans="1:21" ht="26.25" hidden="1" customHeight="1" x14ac:dyDescent="0.25">
      <c r="A23" s="34">
        <v>12</v>
      </c>
      <c r="B23" s="23" t="s">
        <v>30</v>
      </c>
      <c r="C23" s="23">
        <v>14577807</v>
      </c>
      <c r="D23" s="24"/>
      <c r="E23" s="24"/>
      <c r="F23" s="20">
        <v>1</v>
      </c>
      <c r="G23" s="20">
        <f>INDEX('[1]Balance(Stock Control)'!$AL:$AL,MATCH(C23,'[1]Balance(Stock Control)'!$F:$F,0))</f>
        <v>10</v>
      </c>
      <c r="H23" s="20" t="e">
        <f>INDEX('[2]Balance(Stock Control)'!$AK:$AK,MATCH(C23,'[2]Balance(Stock Control)'!$E:$E,0))</f>
        <v>#N/A</v>
      </c>
      <c r="I23" s="20" t="e">
        <f>INDEX('[3]Balance (Stock Control)'!$AJ:$AJ,MATCH(C23,'[3]Balance (Stock Control)'!$F:$F,0))</f>
        <v>#N/A</v>
      </c>
      <c r="J23" s="20" t="e">
        <f>INDEX('[4]Balance (Stock Control)'!$AJ:$AJ,MATCH(C23,'[4]Balance (Stock Control)'!$E:$E,0))</f>
        <v>#N/A</v>
      </c>
      <c r="K23" s="20" t="e">
        <f>INDEX('[5]Balance(Stock Control)'!$AM:$AM,MATCH(C23,'[5]Balance(Stock Control)'!$E:$E,0))</f>
        <v>#N/A</v>
      </c>
      <c r="L23" s="47"/>
      <c r="M23" s="47">
        <v>1082783.0968500001</v>
      </c>
      <c r="N23" s="55">
        <v>309.36659910000003</v>
      </c>
      <c r="O23" s="55">
        <f>N23/105%</f>
        <v>294.63485628571431</v>
      </c>
      <c r="P23" s="55">
        <f>N23*F23</f>
        <v>309.36659910000003</v>
      </c>
      <c r="Q23" s="20" t="s">
        <v>62</v>
      </c>
      <c r="R23" s="20" t="s">
        <v>71</v>
      </c>
      <c r="S23" s="20"/>
      <c r="T23" s="21"/>
      <c r="U23" s="12"/>
    </row>
    <row r="24" spans="1:21" ht="26.25" customHeight="1" x14ac:dyDescent="0.25">
      <c r="A24" s="34">
        <v>13</v>
      </c>
      <c r="B24" s="23" t="s">
        <v>50</v>
      </c>
      <c r="C24" s="27" t="s">
        <v>51</v>
      </c>
      <c r="D24" s="24"/>
      <c r="E24" s="24"/>
      <c r="F24" s="20">
        <v>1</v>
      </c>
      <c r="G24" s="20" t="e">
        <f>INDEX('[1]Balance(Stock Control)'!$AL:$AL,MATCH(C24,'[1]Balance(Stock Control)'!$F:$F,0))</f>
        <v>#N/A</v>
      </c>
      <c r="H24" s="20" t="e">
        <f>INDEX('[2]Balance(Stock Control)'!$AK:$AK,MATCH(C24,'[2]Balance(Stock Control)'!$E:$E,0))</f>
        <v>#N/A</v>
      </c>
      <c r="I24" s="20" t="e">
        <f>INDEX('[3]Balance (Stock Control)'!$AJ:$AJ,MATCH(C24,'[3]Balance (Stock Control)'!$F:$F,0))</f>
        <v>#N/A</v>
      </c>
      <c r="J24" s="20" t="e">
        <f>INDEX('[4]Balance (Stock Control)'!$AJ:$AJ,MATCH(C24,'[4]Balance (Stock Control)'!$E:$E,0))</f>
        <v>#N/A</v>
      </c>
      <c r="K24" s="20" t="e">
        <f>INDEX('[5]Balance(Stock Control)'!$AM:$AM,MATCH(C24,'[5]Balance(Stock Control)'!$E:$E,0))</f>
        <v>#N/A</v>
      </c>
      <c r="L24" s="47">
        <v>30000</v>
      </c>
      <c r="M24" s="47">
        <v>33000</v>
      </c>
      <c r="N24" s="55">
        <v>9.4285714285714288</v>
      </c>
      <c r="O24" s="55">
        <f>N24</f>
        <v>9.4285714285714288</v>
      </c>
      <c r="P24" s="55">
        <f>N24*F24</f>
        <v>9.4285714285714288</v>
      </c>
      <c r="Q24" s="20" t="s">
        <v>79</v>
      </c>
      <c r="R24" s="20" t="s">
        <v>79</v>
      </c>
      <c r="S24" s="20"/>
      <c r="T24" s="21"/>
      <c r="U24" s="12"/>
    </row>
    <row r="25" spans="1:21" ht="26.25" hidden="1" customHeight="1" x14ac:dyDescent="0.25">
      <c r="A25" s="34">
        <v>14</v>
      </c>
      <c r="B25" s="23" t="s">
        <v>30</v>
      </c>
      <c r="C25" s="23">
        <v>14539963</v>
      </c>
      <c r="D25" s="24"/>
      <c r="E25" s="24"/>
      <c r="F25" s="20">
        <v>1</v>
      </c>
      <c r="G25" s="20">
        <f>INDEX('[1]Balance(Stock Control)'!$AL:$AL,MATCH(C25,'[1]Balance(Stock Control)'!$F:$F,0))</f>
        <v>12</v>
      </c>
      <c r="H25" s="20">
        <f>INDEX('[2]Balance(Stock Control)'!$AK:$AK,MATCH(C25,'[2]Balance(Stock Control)'!$E:$E,0))</f>
        <v>0</v>
      </c>
      <c r="I25" s="20" t="e">
        <f>INDEX('[3]Balance (Stock Control)'!$AJ:$AJ,MATCH(C25,'[3]Balance (Stock Control)'!$F:$F,0))</f>
        <v>#N/A</v>
      </c>
      <c r="J25" s="20" t="e">
        <f>INDEX('[4]Balance (Stock Control)'!$AJ:$AJ,MATCH(C25,'[4]Balance (Stock Control)'!$E:$E,0))</f>
        <v>#N/A</v>
      </c>
      <c r="K25" s="20" t="e">
        <f>INDEX('[5]Balance(Stock Control)'!$AM:$AM,MATCH(C25,'[5]Balance(Stock Control)'!$E:$E,0))</f>
        <v>#N/A</v>
      </c>
      <c r="L25" s="47"/>
      <c r="M25" s="47">
        <v>102429.77062499999</v>
      </c>
      <c r="N25" s="55">
        <v>29.265648749999997</v>
      </c>
      <c r="O25" s="55">
        <f t="shared" ref="O25:O26" si="2">N25/105%</f>
        <v>27.872046428571423</v>
      </c>
      <c r="P25" s="55">
        <f>N25*F25</f>
        <v>29.265648749999997</v>
      </c>
      <c r="Q25" s="20" t="s">
        <v>62</v>
      </c>
      <c r="R25" s="20" t="s">
        <v>71</v>
      </c>
      <c r="S25" s="20" t="s">
        <v>52</v>
      </c>
      <c r="T25" s="21"/>
      <c r="U25" s="12"/>
    </row>
    <row r="26" spans="1:21" ht="26.25" hidden="1" customHeight="1" x14ac:dyDescent="0.25">
      <c r="A26" s="34">
        <v>15</v>
      </c>
      <c r="B26" s="23" t="s">
        <v>30</v>
      </c>
      <c r="C26" s="27">
        <v>14602313</v>
      </c>
      <c r="D26" s="24"/>
      <c r="E26" s="24"/>
      <c r="F26" s="20">
        <v>2</v>
      </c>
      <c r="G26" s="20">
        <f>INDEX('[1]Balance(Stock Control)'!$AL:$AL,MATCH(C26,'[1]Balance(Stock Control)'!$F:$F,0))</f>
        <v>7</v>
      </c>
      <c r="H26" s="20" t="e">
        <f>INDEX('[2]Balance(Stock Control)'!$AK:$AK,MATCH(C26,'[2]Balance(Stock Control)'!$E:$E,0))</f>
        <v>#N/A</v>
      </c>
      <c r="I26" s="20" t="e">
        <f>INDEX('[3]Balance (Stock Control)'!$AJ:$AJ,MATCH(C26,'[3]Balance (Stock Control)'!$F:$F,0))</f>
        <v>#N/A</v>
      </c>
      <c r="J26" s="20" t="e">
        <f>INDEX('[4]Balance (Stock Control)'!$AJ:$AJ,MATCH(C26,'[4]Balance (Stock Control)'!$E:$E,0))</f>
        <v>#N/A</v>
      </c>
      <c r="K26" s="20" t="e">
        <f>INDEX('[5]Balance(Stock Control)'!$AM:$AM,MATCH(C26,'[5]Balance(Stock Control)'!$E:$E,0))</f>
        <v>#N/A</v>
      </c>
      <c r="L26" s="47"/>
      <c r="M26" s="47">
        <v>129744.376125</v>
      </c>
      <c r="N26" s="55">
        <v>37.069821749999996</v>
      </c>
      <c r="O26" s="55">
        <f t="shared" si="2"/>
        <v>35.304592142857139</v>
      </c>
      <c r="P26" s="55">
        <f>N26*F26</f>
        <v>74.139643499999991</v>
      </c>
      <c r="Q26" s="20" t="s">
        <v>62</v>
      </c>
      <c r="R26" s="20" t="s">
        <v>71</v>
      </c>
      <c r="S26" s="20" t="s">
        <v>53</v>
      </c>
      <c r="T26" s="21"/>
      <c r="U26" s="12"/>
    </row>
    <row r="27" spans="1:21" ht="26.25" hidden="1" customHeight="1" x14ac:dyDescent="0.25">
      <c r="A27" s="57"/>
      <c r="B27" s="58"/>
      <c r="C27" s="59"/>
      <c r="D27" s="60"/>
      <c r="E27" s="60"/>
      <c r="F27" s="61"/>
      <c r="G27" s="61"/>
      <c r="H27" s="61"/>
      <c r="I27" s="61"/>
      <c r="J27" s="61"/>
      <c r="K27" s="61"/>
      <c r="L27" s="62"/>
      <c r="M27" s="62"/>
      <c r="N27" s="55" t="s">
        <v>90</v>
      </c>
      <c r="O27" s="55"/>
      <c r="P27" s="55">
        <f>SUM(P12:P26)</f>
        <v>4918.3650301131083</v>
      </c>
      <c r="Q27" s="61"/>
      <c r="R27" s="61"/>
      <c r="S27" s="63"/>
      <c r="T27" s="21"/>
      <c r="U27" s="12"/>
    </row>
    <row r="28" spans="1:21" ht="36.75" hidden="1" customHeight="1" x14ac:dyDescent="0.25">
      <c r="A28" s="66" t="s">
        <v>54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8"/>
    </row>
    <row r="29" spans="1:21" hidden="1" x14ac:dyDescent="0.25">
      <c r="C29" s="25" t="s">
        <v>28</v>
      </c>
    </row>
    <row r="31" spans="1:21" x14ac:dyDescent="0.25">
      <c r="B31" s="40" t="s">
        <v>85</v>
      </c>
      <c r="C31" s="41">
        <v>45160</v>
      </c>
    </row>
    <row r="32" spans="1:21" x14ac:dyDescent="0.25">
      <c r="B32" s="40" t="s">
        <v>86</v>
      </c>
      <c r="C32" s="41">
        <v>45161</v>
      </c>
    </row>
    <row r="33" spans="2:3" x14ac:dyDescent="0.25">
      <c r="B33" s="40" t="s">
        <v>87</v>
      </c>
      <c r="C33" s="42"/>
    </row>
    <row r="37" spans="2:3" x14ac:dyDescent="0.25">
      <c r="B37" t="s">
        <v>28</v>
      </c>
    </row>
  </sheetData>
  <autoFilter ref="A11:U29">
    <filterColumn colId="16">
      <filters>
        <filter val="Kawasaki"/>
        <filter val="Local"/>
        <filter val="OEM"/>
        <filter val="Use parts"/>
      </filters>
    </filterColumn>
  </autoFilter>
  <mergeCells count="4">
    <mergeCell ref="F1:S1"/>
    <mergeCell ref="F2:S2"/>
    <mergeCell ref="S20:S22"/>
    <mergeCell ref="A28:S28"/>
  </mergeCells>
  <conditionalFormatting sqref="C19">
    <cfRule type="duplicateValues" dxfId="7" priority="11"/>
  </conditionalFormatting>
  <conditionalFormatting sqref="C19">
    <cfRule type="duplicateValues" dxfId="6" priority="12"/>
  </conditionalFormatting>
  <conditionalFormatting sqref="C15">
    <cfRule type="duplicateValues" dxfId="5" priority="4"/>
  </conditionalFormatting>
  <conditionalFormatting sqref="C15">
    <cfRule type="duplicateValues" dxfId="4" priority="5"/>
  </conditionalFormatting>
  <conditionalFormatting sqref="C15">
    <cfRule type="duplicateValues" dxfId="3" priority="6"/>
  </conditionalFormatting>
  <conditionalFormatting sqref="C16">
    <cfRule type="duplicateValues" dxfId="2" priority="1"/>
  </conditionalFormatting>
  <conditionalFormatting sqref="C16">
    <cfRule type="duplicateValues" dxfId="1" priority="2"/>
  </conditionalFormatting>
  <conditionalFormatting sqref="C16">
    <cfRule type="duplicateValues" dxfId="0" priority="3"/>
  </conditionalFormatting>
  <pageMargins left="0.7" right="0.7" top="0.75" bottom="0.75" header="0.3" footer="0.3"/>
  <pageSetup paperSize="9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72" t="s">
        <v>15</v>
      </c>
      <c r="B1" s="72" t="s">
        <v>16</v>
      </c>
      <c r="C1" s="72" t="s">
        <v>3</v>
      </c>
      <c r="D1" s="72" t="s">
        <v>17</v>
      </c>
      <c r="E1" s="72" t="s">
        <v>18</v>
      </c>
      <c r="F1" s="72" t="s">
        <v>19</v>
      </c>
      <c r="G1" s="72" t="s">
        <v>20</v>
      </c>
      <c r="H1" s="72" t="s">
        <v>21</v>
      </c>
      <c r="I1" s="72" t="s">
        <v>9</v>
      </c>
    </row>
    <row r="2" spans="1:9" x14ac:dyDescent="0.25">
      <c r="A2" s="72"/>
      <c r="B2" s="72"/>
      <c r="C2" s="72"/>
      <c r="D2" s="72"/>
      <c r="E2" s="72"/>
      <c r="F2" s="72"/>
      <c r="G2" s="72"/>
      <c r="H2" s="72"/>
      <c r="I2" s="72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200-2023070148</vt:lpstr>
      <vt:lpstr>Component Repair Recommen</vt:lpstr>
      <vt:lpstr>200-2023070148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2023-08-28T09:30:16Z</dcterms:modified>
</cp:coreProperties>
</file>