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340"/>
  </bookViews>
  <sheets>
    <sheet name="Working hour" sheetId="4" r:id="rId1"/>
    <sheet name="Salary" sheetId="1" r:id="rId2"/>
    <sheet name="SH02924 Statement (2)" sheetId="3" r:id="rId3"/>
    <sheet name="SH02434 Statement" sheetId="2" r:id="rId4"/>
  </sheets>
  <calcPr calcId="152511"/>
</workbook>
</file>

<file path=xl/calcChain.xml><?xml version="1.0" encoding="utf-8"?>
<calcChain xmlns="http://schemas.openxmlformats.org/spreadsheetml/2006/main">
  <c r="H6" i="4" l="1"/>
  <c r="J6" i="4"/>
  <c r="J5" i="4"/>
  <c r="F32" i="3"/>
  <c r="F31" i="3"/>
  <c r="F29" i="3"/>
  <c r="F28" i="3"/>
  <c r="F27" i="3"/>
  <c r="F25" i="3"/>
  <c r="F16" i="3"/>
  <c r="J7" i="4" l="1"/>
  <c r="D47" i="3"/>
  <c r="D48" i="3" s="1"/>
  <c r="C45" i="3"/>
  <c r="J16" i="3"/>
  <c r="J15" i="3"/>
  <c r="D49" i="3" l="1"/>
  <c r="D47" i="2"/>
  <c r="C45" i="2"/>
  <c r="J16" i="2"/>
  <c r="J15" i="2"/>
  <c r="D48" i="2" l="1"/>
  <c r="D49" i="2" s="1"/>
  <c r="AJ6" i="1" l="1"/>
  <c r="AK6" i="1" s="1"/>
  <c r="AJ5" i="1"/>
  <c r="AK5" i="1" s="1"/>
  <c r="AJ4" i="1"/>
  <c r="AK4" i="1" s="1"/>
  <c r="AK7" i="1" l="1"/>
</calcChain>
</file>

<file path=xl/sharedStrings.xml><?xml version="1.0" encoding="utf-8"?>
<sst xmlns="http://schemas.openxmlformats.org/spreadsheetml/2006/main" count="250" uniqueCount="61">
  <si>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</si>
  <si>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</si>
  <si>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</si>
  <si>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</si>
  <si>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</si>
  <si>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</si>
  <si>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</si>
  <si>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</si>
  <si>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</si>
  <si>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JS</t>
  </si>
  <si>
    <t>Total Days</t>
  </si>
  <si>
    <t>Prices</t>
  </si>
  <si>
    <t>Amount</t>
  </si>
  <si>
    <t>Total</t>
  </si>
  <si>
    <t>MA-810,000</t>
  </si>
  <si>
    <t>Operator chgs-12 lakhs</t>
  </si>
  <si>
    <t>Company Name</t>
  </si>
  <si>
    <t>Contact Person</t>
  </si>
  <si>
    <t>Machine Model No.</t>
  </si>
  <si>
    <t>Sr.No.</t>
  </si>
  <si>
    <t xml:space="preserve">Machine Delivery Date: </t>
  </si>
  <si>
    <t xml:space="preserve">Machine Arrival Date: </t>
  </si>
  <si>
    <t xml:space="preserve">Operator </t>
  </si>
  <si>
    <t>No.</t>
  </si>
  <si>
    <t>Date</t>
  </si>
  <si>
    <t xml:space="preserve">Actual  Working Hours </t>
  </si>
  <si>
    <t>Calculation Working 
Hours</t>
  </si>
  <si>
    <t>Remarks</t>
  </si>
  <si>
    <t>Standby</t>
  </si>
  <si>
    <t>-</t>
  </si>
  <si>
    <t>Machine Working Hours</t>
  </si>
  <si>
    <t>Per Hour Charges ( MMK )</t>
  </si>
  <si>
    <t>5% Commercial</t>
  </si>
  <si>
    <t>Total Amount Ks</t>
  </si>
  <si>
    <t>1 Month -140 Lakhs</t>
  </si>
  <si>
    <t>Including 5%</t>
  </si>
  <si>
    <t>1 duty price -666,666.6666666</t>
  </si>
  <si>
    <t>Per hour charges -83,333.3333333</t>
  </si>
  <si>
    <t>Standby -160 hrs</t>
  </si>
  <si>
    <t>Maung Htay_U</t>
  </si>
  <si>
    <t>ME220</t>
  </si>
  <si>
    <t>SH02434</t>
  </si>
  <si>
    <t>Zaw Paing Soe Min</t>
  </si>
  <si>
    <t>Fan Belt damage</t>
  </si>
  <si>
    <t>SH02924</t>
  </si>
  <si>
    <t>Fan Belt Damage</t>
  </si>
  <si>
    <t>Bucket pin damage</t>
  </si>
  <si>
    <t>Engine Oil Service</t>
  </si>
  <si>
    <t>Apr'25</t>
  </si>
  <si>
    <t>Salary</t>
  </si>
  <si>
    <t>Working Hour</t>
  </si>
  <si>
    <t>Actual hr</t>
  </si>
  <si>
    <t>Breakdown</t>
  </si>
  <si>
    <t>Contract Standby Hours</t>
  </si>
  <si>
    <t>160 hrs</t>
  </si>
  <si>
    <t>From</t>
  </si>
  <si>
    <t>To</t>
  </si>
  <si>
    <t>26.2.25</t>
  </si>
  <si>
    <t>27.3.25</t>
  </si>
  <si>
    <t>9.3.25</t>
  </si>
  <si>
    <t>7.4.25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</si>
</sst>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[$-409]d\-mmm\-yy;@"/>
    <numFmt numFmtId="167" formatCode="m/d/yy;@"/>
    <numFmt numFmtId="168" formatCode="h:mm;@"/>
    <numFmt numFmtId="169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sz val="9"/>
      <name val="Arial"/>
      <family val="2"/>
      <charset val="22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165" fontId="0" fillId="0" borderId="0" xfId="1" applyNumberFormat="1" applyFont="1"/>
    <xf numFmtId="0" fontId="2" fillId="0" borderId="0" xfId="0" applyFont="1"/>
    <xf numFmtId="0" fontId="2" fillId="0" borderId="2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/>
    <xf numFmtId="1" fontId="4" fillId="0" borderId="0" xfId="0" applyNumberFormat="1" applyFont="1" applyFill="1" applyBorder="1" applyAlignment="1">
      <alignment horizontal="center"/>
    </xf>
    <xf numFmtId="0" fontId="0" fillId="0" borderId="0" xfId="0" applyFont="1"/>
    <xf numFmtId="1" fontId="4" fillId="0" borderId="2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6" fontId="4" fillId="0" borderId="3" xfId="0" applyNumberFormat="1" applyFont="1" applyBorder="1" applyAlignment="1">
      <alignment horizontal="center"/>
    </xf>
    <xf numFmtId="166" fontId="4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4" fillId="0" borderId="3" xfId="0" applyNumberFormat="1" applyFont="1" applyBorder="1" applyAlignment="1">
      <alignment horizontal="left"/>
    </xf>
    <xf numFmtId="166" fontId="4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/>
    </xf>
    <xf numFmtId="168" fontId="6" fillId="0" borderId="1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horizontal="right"/>
    </xf>
    <xf numFmtId="43" fontId="0" fillId="0" borderId="2" xfId="1" applyNumberFormat="1" applyFont="1" applyBorder="1" applyAlignment="1">
      <alignment horizontal="right"/>
    </xf>
    <xf numFmtId="165" fontId="1" fillId="0" borderId="0" xfId="1" applyNumberFormat="1" applyFont="1" applyBorder="1" applyAlignment="1">
      <alignment horizontal="right"/>
    </xf>
    <xf numFmtId="43" fontId="0" fillId="0" borderId="0" xfId="1" applyNumberFormat="1" applyFont="1" applyBorder="1" applyAlignment="1">
      <alignment horizontal="right"/>
    </xf>
    <xf numFmtId="43" fontId="0" fillId="0" borderId="6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46" fontId="0" fillId="0" borderId="1" xfId="0" applyNumberFormat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"/>
  <sheetViews>
    <sheetView tabSelected="1" workbookViewId="0">
      <selection activeCell="L9" sqref="L9"/>
    </sheetView>
  </sheetViews>
  <sheetFormatPr defaultRowHeight="15"/>
  <cols>
    <col min="1" max="1" width="16.7109375" bestFit="1" customWidth="1"/>
    <col min="5" max="5" width="22" bestFit="1" customWidth="1"/>
    <col min="10" max="10" width="13.28515625" style="1" bestFit="1" customWidth="1"/>
    <col min="12" max="12" width="10.5703125" bestFit="1" customWidth="1"/>
  </cols>
  <sheetData>
    <row r="2" spans="1:12">
      <c r="A2" t="s">
        <v>50</v>
      </c>
    </row>
    <row r="4" spans="1:12">
      <c r="A4" s="2" t="s">
        <v>1</v>
      </c>
      <c r="B4" s="2" t="s">
        <v>2</v>
      </c>
      <c r="C4" s="2" t="s">
        <v>55</v>
      </c>
      <c r="D4" s="2" t="s">
        <v>56</v>
      </c>
      <c r="E4" s="2" t="s">
        <v>53</v>
      </c>
      <c r="F4" s="2" t="s">
        <v>51</v>
      </c>
      <c r="G4" s="2" t="s">
        <v>52</v>
      </c>
      <c r="H4" s="2" t="s">
        <v>10</v>
      </c>
      <c r="I4" s="2" t="s">
        <v>11</v>
      </c>
      <c r="J4" s="3" t="s">
        <v>12</v>
      </c>
    </row>
    <row r="5" spans="1:12">
      <c r="A5" s="2" t="s">
        <v>7</v>
      </c>
      <c r="B5" s="2" t="s">
        <v>4</v>
      </c>
      <c r="C5" s="2" t="s">
        <v>57</v>
      </c>
      <c r="D5" s="2" t="s">
        <v>58</v>
      </c>
      <c r="E5" s="2" t="s">
        <v>54</v>
      </c>
      <c r="F5" s="38">
        <v>10.026388888888889</v>
      </c>
      <c r="G5" s="2">
        <v>0</v>
      </c>
      <c r="H5" s="2">
        <v>248.63</v>
      </c>
      <c r="I5" s="2">
        <v>4000</v>
      </c>
      <c r="J5" s="3">
        <f>I5*H5</f>
        <v>994520</v>
      </c>
    </row>
    <row r="6" spans="1:12">
      <c r="A6" s="2" t="s">
        <v>0</v>
      </c>
      <c r="B6" s="2" t="s">
        <v>4</v>
      </c>
      <c r="C6" s="2" t="s">
        <v>59</v>
      </c>
      <c r="D6" s="2" t="s">
        <v>60</v>
      </c>
      <c r="E6" s="2" t="s">
        <v>54</v>
      </c>
      <c r="F6" s="38">
        <v>3.0333333333333332</v>
      </c>
      <c r="G6" s="2">
        <v>25.832999999999998</v>
      </c>
      <c r="H6" s="2">
        <f>160-G6</f>
        <v>134.167</v>
      </c>
      <c r="I6" s="2">
        <v>4000</v>
      </c>
      <c r="J6" s="3">
        <f>I6*H6</f>
        <v>536668</v>
      </c>
    </row>
    <row r="7" spans="1:12">
      <c r="I7" t="s">
        <v>13</v>
      </c>
      <c r="J7" s="1">
        <f>SUM(J5:J6)</f>
        <v>1531188</v>
      </c>
    </row>
    <row r="9" spans="1:12">
      <c r="L9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"/>
  <sheetViews>
    <sheetView workbookViewId="0">
      <selection activeCell="AK7" sqref="AK7"/>
    </sheetView>
  </sheetViews>
  <sheetFormatPr defaultRowHeight="15"/>
  <cols>
    <col min="1" max="1" width="16.7109375" bestFit="1" customWidth="1"/>
    <col min="4" max="12" width="2" bestFit="1" customWidth="1"/>
    <col min="13" max="34" width="3" bestFit="1" customWidth="1"/>
    <col min="37" max="37" width="13.28515625" style="1" bestFit="1" customWidth="1"/>
  </cols>
  <sheetData>
    <row r="1" spans="1:37">
      <c r="A1" t="s">
        <v>49</v>
      </c>
    </row>
    <row r="2" spans="1:37">
      <c r="D2" s="39" t="s">
        <v>48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</row>
    <row r="3" spans="1:37">
      <c r="A3" s="2" t="s">
        <v>1</v>
      </c>
      <c r="B3" s="2" t="s">
        <v>2</v>
      </c>
      <c r="C3" s="2" t="s">
        <v>3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2">
        <v>31</v>
      </c>
      <c r="AI3" s="2" t="s">
        <v>10</v>
      </c>
      <c r="AJ3" s="2" t="s">
        <v>11</v>
      </c>
      <c r="AK3" s="3" t="s">
        <v>12</v>
      </c>
    </row>
    <row r="4" spans="1:37">
      <c r="A4" s="2" t="s">
        <v>7</v>
      </c>
      <c r="B4" s="2" t="s">
        <v>4</v>
      </c>
      <c r="C4" s="2" t="s">
        <v>5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 t="s">
        <v>9</v>
      </c>
      <c r="AI4" s="2">
        <v>30</v>
      </c>
      <c r="AJ4" s="2">
        <f>400000/30</f>
        <v>13333.333333333334</v>
      </c>
      <c r="AK4" s="3">
        <f>AJ4*AI4</f>
        <v>400000</v>
      </c>
    </row>
    <row r="5" spans="1:37">
      <c r="A5" s="2" t="s">
        <v>0</v>
      </c>
      <c r="B5" s="2" t="s">
        <v>4</v>
      </c>
      <c r="C5" s="2" t="s">
        <v>5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9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9</v>
      </c>
      <c r="AG5" s="2" t="s">
        <v>9</v>
      </c>
      <c r="AH5" s="2" t="s">
        <v>9</v>
      </c>
      <c r="AI5" s="2">
        <v>30</v>
      </c>
      <c r="AJ5" s="2">
        <f>400000/30</f>
        <v>13333.333333333334</v>
      </c>
      <c r="AK5" s="3">
        <f>AJ5*AI5</f>
        <v>400000</v>
      </c>
    </row>
    <row r="6" spans="1:37">
      <c r="A6" s="2" t="s">
        <v>6</v>
      </c>
      <c r="B6" s="2" t="s">
        <v>8</v>
      </c>
      <c r="C6" s="2" t="s">
        <v>5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>
        <v>30</v>
      </c>
      <c r="AJ6" s="2">
        <f>300000/30</f>
        <v>10000</v>
      </c>
      <c r="AK6" s="3">
        <f>AJ6*AI6</f>
        <v>300000</v>
      </c>
    </row>
    <row r="7" spans="1:37">
      <c r="AJ7" t="s">
        <v>13</v>
      </c>
      <c r="AK7" s="1">
        <f>SUM(AK4:AK6)</f>
        <v>1100000</v>
      </c>
    </row>
  </sheetData>
  <mergeCells count="1">
    <mergeCell ref="D2:AH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workbookViewId="0">
      <selection activeCell="D11" sqref="D11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10">
      <c r="B2" s="5"/>
      <c r="C2" t="s">
        <v>34</v>
      </c>
      <c r="D2" t="s">
        <v>35</v>
      </c>
      <c r="E2" t="s">
        <v>36</v>
      </c>
    </row>
    <row r="3" spans="1:10">
      <c r="E3" s="6" t="s">
        <v>37</v>
      </c>
    </row>
    <row r="4" spans="1:10">
      <c r="B4" s="7" t="s">
        <v>16</v>
      </c>
      <c r="C4" s="8" t="s">
        <v>39</v>
      </c>
      <c r="D4" s="9"/>
      <c r="E4" t="s">
        <v>38</v>
      </c>
    </row>
    <row r="5" spans="1:10">
      <c r="B5" s="10" t="s">
        <v>17</v>
      </c>
      <c r="C5" s="8" t="s">
        <v>39</v>
      </c>
      <c r="D5" s="11"/>
      <c r="E5" s="12"/>
    </row>
    <row r="6" spans="1:10">
      <c r="B6" s="10" t="s">
        <v>18</v>
      </c>
      <c r="C6" s="13" t="s">
        <v>40</v>
      </c>
      <c r="D6" s="14"/>
      <c r="E6" s="9"/>
    </row>
    <row r="7" spans="1:10">
      <c r="B7" s="10" t="s">
        <v>19</v>
      </c>
      <c r="C7" s="15" t="s">
        <v>44</v>
      </c>
      <c r="D7" s="16"/>
      <c r="E7" s="17"/>
    </row>
    <row r="8" spans="1:10">
      <c r="B8" s="10" t="s">
        <v>20</v>
      </c>
      <c r="C8" s="18">
        <v>45437</v>
      </c>
      <c r="D8" s="19"/>
      <c r="E8" s="19"/>
    </row>
    <row r="9" spans="1:10">
      <c r="A9" s="20"/>
      <c r="B9" s="10" t="s">
        <v>21</v>
      </c>
      <c r="C9" s="18">
        <v>45723</v>
      </c>
      <c r="D9" s="19"/>
      <c r="E9" s="19"/>
    </row>
    <row r="10" spans="1:10">
      <c r="A10" s="20"/>
      <c r="B10" s="10" t="s">
        <v>22</v>
      </c>
      <c r="C10" s="21" t="s">
        <v>0</v>
      </c>
      <c r="E10" s="17"/>
    </row>
    <row r="11" spans="1:10">
      <c r="A11" s="20"/>
      <c r="B11" s="10" t="s">
        <v>8</v>
      </c>
      <c r="C11" s="22" t="s">
        <v>42</v>
      </c>
      <c r="D11" s="23"/>
      <c r="E11" s="24"/>
    </row>
    <row r="12" spans="1:10">
      <c r="A12" s="20"/>
      <c r="C12" s="25"/>
      <c r="D12" s="25"/>
    </row>
    <row r="13" spans="1:10">
      <c r="A13" s="40" t="s">
        <v>23</v>
      </c>
      <c r="B13" s="41" t="s">
        <v>24</v>
      </c>
      <c r="C13" s="43" t="s">
        <v>25</v>
      </c>
      <c r="D13" s="43" t="s">
        <v>26</v>
      </c>
      <c r="E13" s="41" t="s">
        <v>27</v>
      </c>
    </row>
    <row r="14" spans="1:10">
      <c r="A14" s="40"/>
      <c r="B14" s="42"/>
      <c r="C14" s="44"/>
      <c r="D14" s="44"/>
      <c r="E14" s="42"/>
    </row>
    <row r="15" spans="1:10">
      <c r="A15" s="37">
        <v>1</v>
      </c>
      <c r="B15" s="27">
        <v>45725</v>
      </c>
      <c r="C15" s="28">
        <v>0.17083333333333331</v>
      </c>
      <c r="D15" s="28"/>
      <c r="E15" s="29" t="s">
        <v>28</v>
      </c>
      <c r="J15">
        <f>87500*4.5</f>
        <v>393750</v>
      </c>
    </row>
    <row r="16" spans="1:10">
      <c r="A16" s="37">
        <v>2</v>
      </c>
      <c r="B16" s="27">
        <v>45726</v>
      </c>
      <c r="C16" s="28" t="s">
        <v>29</v>
      </c>
      <c r="D16" s="28"/>
      <c r="E16" s="29" t="s">
        <v>45</v>
      </c>
      <c r="F16">
        <f>160/30</f>
        <v>5.333333333333333</v>
      </c>
      <c r="J16">
        <f>350000/4</f>
        <v>87500</v>
      </c>
    </row>
    <row r="17" spans="1:6">
      <c r="A17" s="37">
        <v>3</v>
      </c>
      <c r="B17" s="27">
        <v>45727</v>
      </c>
      <c r="C17" s="28" t="s">
        <v>29</v>
      </c>
      <c r="D17" s="28"/>
      <c r="E17" s="29" t="s">
        <v>28</v>
      </c>
    </row>
    <row r="18" spans="1:6">
      <c r="A18" s="37">
        <v>4</v>
      </c>
      <c r="B18" s="27">
        <v>45728</v>
      </c>
      <c r="C18" s="28" t="s">
        <v>29</v>
      </c>
      <c r="D18" s="28"/>
      <c r="E18" s="29" t="s">
        <v>28</v>
      </c>
    </row>
    <row r="19" spans="1:6">
      <c r="A19" s="37">
        <v>5</v>
      </c>
      <c r="B19" s="27">
        <v>45729</v>
      </c>
      <c r="C19" s="28" t="s">
        <v>29</v>
      </c>
      <c r="D19" s="28"/>
      <c r="E19" s="29" t="s">
        <v>28</v>
      </c>
    </row>
    <row r="20" spans="1:6">
      <c r="A20" s="37">
        <v>6</v>
      </c>
      <c r="B20" s="27">
        <v>45730</v>
      </c>
      <c r="C20" s="28" t="s">
        <v>29</v>
      </c>
      <c r="D20" s="28"/>
      <c r="E20" s="29" t="s">
        <v>28</v>
      </c>
    </row>
    <row r="21" spans="1:6">
      <c r="A21" s="37">
        <v>7</v>
      </c>
      <c r="B21" s="27">
        <v>45731</v>
      </c>
      <c r="C21" s="28" t="s">
        <v>29</v>
      </c>
      <c r="D21" s="28"/>
      <c r="E21" s="29" t="s">
        <v>28</v>
      </c>
    </row>
    <row r="22" spans="1:6">
      <c r="A22" s="37">
        <v>8</v>
      </c>
      <c r="B22" s="27">
        <v>45732</v>
      </c>
      <c r="C22" s="28" t="s">
        <v>29</v>
      </c>
      <c r="D22" s="28"/>
      <c r="E22" s="29" t="s">
        <v>28</v>
      </c>
    </row>
    <row r="23" spans="1:6">
      <c r="A23" s="37">
        <v>9</v>
      </c>
      <c r="B23" s="27">
        <v>45733</v>
      </c>
      <c r="C23" s="28" t="s">
        <v>29</v>
      </c>
      <c r="D23" s="28"/>
      <c r="E23" s="29" t="s">
        <v>28</v>
      </c>
    </row>
    <row r="24" spans="1:6">
      <c r="A24" s="37">
        <v>10</v>
      </c>
      <c r="B24" s="27">
        <v>45734</v>
      </c>
      <c r="C24" s="28" t="s">
        <v>29</v>
      </c>
      <c r="D24" s="28"/>
      <c r="E24" s="29" t="s">
        <v>28</v>
      </c>
    </row>
    <row r="25" spans="1:6">
      <c r="A25" s="37">
        <v>11</v>
      </c>
      <c r="B25" s="27">
        <v>45735</v>
      </c>
      <c r="C25" s="28">
        <v>9.1666666666666674E-2</v>
      </c>
      <c r="D25" s="28"/>
      <c r="E25" s="29" t="s">
        <v>46</v>
      </c>
      <c r="F25">
        <f>160/30-2.2</f>
        <v>3.1333333333333329</v>
      </c>
    </row>
    <row r="26" spans="1:6">
      <c r="A26" s="37">
        <v>12</v>
      </c>
      <c r="B26" s="27">
        <v>45736</v>
      </c>
      <c r="C26" s="28">
        <v>0.22916666666666666</v>
      </c>
      <c r="D26" s="28"/>
      <c r="E26" s="28" t="s">
        <v>28</v>
      </c>
    </row>
    <row r="27" spans="1:6">
      <c r="A27" s="37">
        <v>13</v>
      </c>
      <c r="B27" s="27">
        <v>45737</v>
      </c>
      <c r="C27" s="28">
        <v>0.21666666666666667</v>
      </c>
      <c r="D27" s="28"/>
      <c r="E27" s="29" t="s">
        <v>45</v>
      </c>
      <c r="F27">
        <f>160/30-5.2</f>
        <v>0.13333333333333286</v>
      </c>
    </row>
    <row r="28" spans="1:6">
      <c r="A28" s="37">
        <v>14</v>
      </c>
      <c r="B28" s="27">
        <v>45738</v>
      </c>
      <c r="C28" s="28" t="s">
        <v>29</v>
      </c>
      <c r="D28" s="28"/>
      <c r="E28" s="29" t="s">
        <v>45</v>
      </c>
      <c r="F28">
        <f>160/30</f>
        <v>5.333333333333333</v>
      </c>
    </row>
    <row r="29" spans="1:6">
      <c r="A29" s="37">
        <v>15</v>
      </c>
      <c r="B29" s="27">
        <v>45739</v>
      </c>
      <c r="C29" s="28" t="s">
        <v>29</v>
      </c>
      <c r="D29" s="28"/>
      <c r="E29" s="29" t="s">
        <v>28</v>
      </c>
      <c r="F29">
        <f>160/30</f>
        <v>5.333333333333333</v>
      </c>
    </row>
    <row r="30" spans="1:6">
      <c r="A30" s="37">
        <v>16</v>
      </c>
      <c r="B30" s="27">
        <v>45740</v>
      </c>
      <c r="C30" s="28">
        <v>0.24583333333333335</v>
      </c>
      <c r="D30" s="28"/>
      <c r="E30" s="28" t="s">
        <v>28</v>
      </c>
    </row>
    <row r="31" spans="1:6">
      <c r="A31" s="37">
        <v>17</v>
      </c>
      <c r="B31" s="27">
        <v>45741</v>
      </c>
      <c r="C31" s="28">
        <v>0.17083333333333331</v>
      </c>
      <c r="D31" s="28"/>
      <c r="E31" s="29" t="s">
        <v>28</v>
      </c>
      <c r="F31">
        <f>160/30-4.1</f>
        <v>1.2333333333333334</v>
      </c>
    </row>
    <row r="32" spans="1:6">
      <c r="A32" s="37">
        <v>18</v>
      </c>
      <c r="B32" s="27">
        <v>45742</v>
      </c>
      <c r="C32" s="28" t="s">
        <v>29</v>
      </c>
      <c r="D32" s="28"/>
      <c r="E32" s="29" t="s">
        <v>47</v>
      </c>
      <c r="F32">
        <f>160/30</f>
        <v>5.333333333333333</v>
      </c>
    </row>
    <row r="33" spans="1:5">
      <c r="A33" s="37">
        <v>19</v>
      </c>
      <c r="B33" s="27">
        <v>45743</v>
      </c>
      <c r="C33" s="28" t="s">
        <v>29</v>
      </c>
      <c r="D33" s="28"/>
      <c r="E33" s="29" t="s">
        <v>28</v>
      </c>
    </row>
    <row r="34" spans="1:5">
      <c r="A34" s="37">
        <v>20</v>
      </c>
      <c r="B34" s="27">
        <v>45744</v>
      </c>
      <c r="C34" s="28" t="s">
        <v>29</v>
      </c>
      <c r="D34" s="28"/>
      <c r="E34" s="29" t="s">
        <v>28</v>
      </c>
    </row>
    <row r="35" spans="1:5">
      <c r="A35" s="37">
        <v>21</v>
      </c>
      <c r="B35" s="27">
        <v>45745</v>
      </c>
      <c r="C35" s="28" t="s">
        <v>29</v>
      </c>
      <c r="D35" s="28"/>
      <c r="E35" s="29" t="s">
        <v>28</v>
      </c>
    </row>
    <row r="36" spans="1:5">
      <c r="A36" s="37">
        <v>22</v>
      </c>
      <c r="B36" s="27">
        <v>45746</v>
      </c>
      <c r="C36" s="28">
        <v>0.16666666666666666</v>
      </c>
      <c r="D36" s="28"/>
      <c r="E36" s="29" t="s">
        <v>28</v>
      </c>
    </row>
    <row r="37" spans="1:5">
      <c r="A37" s="37">
        <v>23</v>
      </c>
      <c r="B37" s="27">
        <v>45747</v>
      </c>
      <c r="C37" s="28">
        <v>0.25</v>
      </c>
      <c r="D37" s="28"/>
      <c r="E37" s="29" t="s">
        <v>28</v>
      </c>
    </row>
    <row r="38" spans="1:5">
      <c r="A38" s="37">
        <v>24</v>
      </c>
      <c r="B38" s="27">
        <v>45748</v>
      </c>
      <c r="C38" s="28">
        <v>0.26666666666666666</v>
      </c>
      <c r="D38" s="28"/>
      <c r="E38" s="29" t="s">
        <v>28</v>
      </c>
    </row>
    <row r="39" spans="1:5">
      <c r="A39" s="37">
        <v>25</v>
      </c>
      <c r="B39" s="27">
        <v>45749</v>
      </c>
      <c r="C39" s="28">
        <v>0.3125</v>
      </c>
      <c r="D39" s="28"/>
      <c r="E39" s="29" t="s">
        <v>28</v>
      </c>
    </row>
    <row r="40" spans="1:5">
      <c r="A40" s="37">
        <v>26</v>
      </c>
      <c r="B40" s="27">
        <v>45750</v>
      </c>
      <c r="C40" s="28">
        <v>0.26666666666666666</v>
      </c>
      <c r="D40" s="28"/>
      <c r="E40" s="29" t="s">
        <v>28</v>
      </c>
    </row>
    <row r="41" spans="1:5">
      <c r="A41" s="37">
        <v>27</v>
      </c>
      <c r="B41" s="27">
        <v>45751</v>
      </c>
      <c r="C41" s="28">
        <v>0.27916666666666667</v>
      </c>
      <c r="D41" s="28"/>
      <c r="E41" s="29" t="s">
        <v>28</v>
      </c>
    </row>
    <row r="42" spans="1:5">
      <c r="A42" s="37">
        <v>28</v>
      </c>
      <c r="B42" s="27">
        <v>45752</v>
      </c>
      <c r="C42" s="28" t="s">
        <v>29</v>
      </c>
      <c r="D42" s="28"/>
      <c r="E42" s="29" t="s">
        <v>28</v>
      </c>
    </row>
    <row r="43" spans="1:5">
      <c r="A43" s="37">
        <v>29</v>
      </c>
      <c r="B43" s="27">
        <v>45753</v>
      </c>
      <c r="C43" s="28">
        <v>9.1666666666666674E-2</v>
      </c>
      <c r="D43" s="28"/>
      <c r="E43" s="29" t="s">
        <v>28</v>
      </c>
    </row>
    <row r="44" spans="1:5">
      <c r="A44" s="37">
        <v>30</v>
      </c>
      <c r="B44" s="27">
        <v>45754</v>
      </c>
      <c r="C44" s="28">
        <v>0.27499999999999997</v>
      </c>
      <c r="D44" s="28"/>
      <c r="E44" s="29" t="s">
        <v>28</v>
      </c>
    </row>
    <row r="45" spans="1:5">
      <c r="B45" t="s">
        <v>30</v>
      </c>
      <c r="C45" s="30">
        <f>SUM(C15:C44)</f>
        <v>3.0333333333333337</v>
      </c>
      <c r="D45" s="30">
        <v>5.5902777777777777</v>
      </c>
      <c r="E45" s="31"/>
    </row>
    <row r="46" spans="1:5">
      <c r="B46" t="s">
        <v>31</v>
      </c>
      <c r="C46" s="32"/>
      <c r="D46" s="33">
        <v>83333.333333300005</v>
      </c>
    </row>
    <row r="47" spans="1:5">
      <c r="C47" s="34"/>
      <c r="D47" s="35">
        <f>(D45*24)*D46</f>
        <v>11180555.555551084</v>
      </c>
      <c r="E47" s="35"/>
    </row>
    <row r="48" spans="1:5">
      <c r="B48" t="s">
        <v>32</v>
      </c>
      <c r="C48" s="32"/>
      <c r="D48" s="35">
        <f>D47*5/100</f>
        <v>559027.77777755412</v>
      </c>
    </row>
    <row r="49" spans="2:4" ht="15.75" thickBot="1">
      <c r="B49" t="s">
        <v>33</v>
      </c>
      <c r="D49" s="36">
        <f>SUM(D47:D48)</f>
        <v>11739583.333328638</v>
      </c>
    </row>
    <row r="50" spans="2:4" ht="15.75" thickTop="1"/>
  </sheetData>
  <mergeCells count="5"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workbookViewId="0">
      <selection activeCell="C16" sqref="C16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10">
      <c r="B2" s="5"/>
      <c r="C2" t="s">
        <v>34</v>
      </c>
      <c r="D2" t="s">
        <v>35</v>
      </c>
      <c r="E2" t="s">
        <v>36</v>
      </c>
    </row>
    <row r="3" spans="1:10">
      <c r="C3" t="s">
        <v>14</v>
      </c>
      <c r="D3" t="s">
        <v>15</v>
      </c>
      <c r="E3" s="6" t="s">
        <v>37</v>
      </c>
    </row>
    <row r="4" spans="1:10">
      <c r="B4" s="7" t="s">
        <v>16</v>
      </c>
      <c r="C4" s="8" t="s">
        <v>39</v>
      </c>
      <c r="D4" s="9"/>
      <c r="E4" t="s">
        <v>38</v>
      </c>
    </row>
    <row r="5" spans="1:10">
      <c r="B5" s="10" t="s">
        <v>17</v>
      </c>
      <c r="C5" s="8" t="s">
        <v>39</v>
      </c>
      <c r="D5" s="11"/>
      <c r="E5" s="12"/>
    </row>
    <row r="6" spans="1:10">
      <c r="B6" s="10" t="s">
        <v>18</v>
      </c>
      <c r="C6" s="13" t="s">
        <v>40</v>
      </c>
      <c r="D6" s="14"/>
      <c r="E6" s="9"/>
    </row>
    <row r="7" spans="1:10">
      <c r="B7" s="10" t="s">
        <v>19</v>
      </c>
      <c r="C7" s="15" t="s">
        <v>41</v>
      </c>
      <c r="D7" s="16"/>
      <c r="E7" s="17"/>
    </row>
    <row r="8" spans="1:10">
      <c r="B8" s="10" t="s">
        <v>20</v>
      </c>
      <c r="C8" s="18">
        <v>45437</v>
      </c>
      <c r="D8" s="19"/>
      <c r="E8" s="19"/>
    </row>
    <row r="9" spans="1:10">
      <c r="A9" s="20"/>
      <c r="B9" s="10" t="s">
        <v>21</v>
      </c>
      <c r="C9" s="18"/>
      <c r="D9" s="19"/>
      <c r="E9" s="19"/>
    </row>
    <row r="10" spans="1:10">
      <c r="A10" s="20"/>
      <c r="B10" s="10" t="s">
        <v>22</v>
      </c>
      <c r="C10" s="21" t="s">
        <v>7</v>
      </c>
      <c r="E10" s="17"/>
    </row>
    <row r="11" spans="1:10">
      <c r="A11" s="20"/>
      <c r="B11" s="10" t="s">
        <v>8</v>
      </c>
      <c r="C11" s="22" t="s">
        <v>42</v>
      </c>
      <c r="D11" s="23"/>
      <c r="E11" s="24"/>
    </row>
    <row r="12" spans="1:10">
      <c r="A12" s="20"/>
      <c r="C12" s="25"/>
      <c r="D12" s="25"/>
    </row>
    <row r="13" spans="1:10">
      <c r="A13" s="40" t="s">
        <v>23</v>
      </c>
      <c r="B13" s="41" t="s">
        <v>24</v>
      </c>
      <c r="C13" s="43" t="s">
        <v>25</v>
      </c>
      <c r="D13" s="43" t="s">
        <v>26</v>
      </c>
      <c r="E13" s="41" t="s">
        <v>27</v>
      </c>
    </row>
    <row r="14" spans="1:10">
      <c r="A14" s="40"/>
      <c r="B14" s="42"/>
      <c r="C14" s="44"/>
      <c r="D14" s="44"/>
      <c r="E14" s="42"/>
    </row>
    <row r="15" spans="1:10">
      <c r="A15" s="26">
        <v>1</v>
      </c>
      <c r="B15" s="27">
        <v>45714</v>
      </c>
      <c r="C15" s="28">
        <v>0.35416666666666669</v>
      </c>
      <c r="D15" s="28"/>
      <c r="E15" s="29"/>
      <c r="J15">
        <f>87500*4.5</f>
        <v>393750</v>
      </c>
    </row>
    <row r="16" spans="1:10">
      <c r="A16" s="26">
        <v>2</v>
      </c>
      <c r="B16" s="27">
        <v>45715</v>
      </c>
      <c r="C16" s="28">
        <v>0.39166666666666666</v>
      </c>
      <c r="D16" s="28"/>
      <c r="E16" s="29"/>
      <c r="J16">
        <f>350000/4</f>
        <v>87500</v>
      </c>
    </row>
    <row r="17" spans="1:5">
      <c r="A17" s="26">
        <v>3</v>
      </c>
      <c r="B17" s="27">
        <v>45716</v>
      </c>
      <c r="C17" s="28">
        <v>0.4916666666666667</v>
      </c>
      <c r="D17" s="28"/>
      <c r="E17" s="29"/>
    </row>
    <row r="18" spans="1:5">
      <c r="A18" s="26">
        <v>4</v>
      </c>
      <c r="B18" s="27">
        <v>45717</v>
      </c>
      <c r="C18" s="28">
        <v>0.35833333333333334</v>
      </c>
      <c r="D18" s="28"/>
      <c r="E18" s="29"/>
    </row>
    <row r="19" spans="1:5">
      <c r="A19" s="26">
        <v>5</v>
      </c>
      <c r="B19" s="27">
        <v>45718</v>
      </c>
      <c r="C19" s="28">
        <v>0.33333333333333331</v>
      </c>
      <c r="D19" s="28"/>
      <c r="E19" s="28"/>
    </row>
    <row r="20" spans="1:5">
      <c r="A20" s="26">
        <v>6</v>
      </c>
      <c r="B20" s="27">
        <v>45719</v>
      </c>
      <c r="C20" s="28">
        <v>0.5</v>
      </c>
      <c r="D20" s="28"/>
      <c r="E20" s="29"/>
    </row>
    <row r="21" spans="1:5">
      <c r="A21" s="26">
        <v>7</v>
      </c>
      <c r="B21" s="27">
        <v>45720</v>
      </c>
      <c r="C21" s="28">
        <v>0.375</v>
      </c>
      <c r="D21" s="28"/>
      <c r="E21" s="28"/>
    </row>
    <row r="22" spans="1:5">
      <c r="A22" s="26">
        <v>8</v>
      </c>
      <c r="B22" s="27">
        <v>45721</v>
      </c>
      <c r="C22" s="28">
        <v>0.375</v>
      </c>
      <c r="D22" s="28"/>
      <c r="E22" s="29"/>
    </row>
    <row r="23" spans="1:5">
      <c r="A23" s="26">
        <v>9</v>
      </c>
      <c r="B23" s="27">
        <v>45722</v>
      </c>
      <c r="C23" s="28">
        <v>0.33333333333333331</v>
      </c>
      <c r="D23" s="28"/>
      <c r="E23" s="28"/>
    </row>
    <row r="24" spans="1:5">
      <c r="A24" s="26">
        <v>10</v>
      </c>
      <c r="B24" s="27">
        <v>45723</v>
      </c>
      <c r="C24" s="28">
        <v>0.22916666666666666</v>
      </c>
      <c r="D24" s="28"/>
      <c r="E24" s="29" t="s">
        <v>28</v>
      </c>
    </row>
    <row r="25" spans="1:5">
      <c r="A25" s="26">
        <v>11</v>
      </c>
      <c r="B25" s="27">
        <v>45724</v>
      </c>
      <c r="C25" s="28">
        <v>0.3125</v>
      </c>
      <c r="D25" s="28"/>
      <c r="E25" s="29" t="s">
        <v>28</v>
      </c>
    </row>
    <row r="26" spans="1:5">
      <c r="A26" s="26">
        <v>12</v>
      </c>
      <c r="B26" s="27">
        <v>45725</v>
      </c>
      <c r="C26" s="28">
        <v>0.4375</v>
      </c>
      <c r="D26" s="28"/>
      <c r="E26" s="29"/>
    </row>
    <row r="27" spans="1:5">
      <c r="A27" s="26">
        <v>13</v>
      </c>
      <c r="B27" s="27">
        <v>45726</v>
      </c>
      <c r="C27" s="28">
        <v>0.4375</v>
      </c>
      <c r="D27" s="28"/>
      <c r="E27" s="29"/>
    </row>
    <row r="28" spans="1:5">
      <c r="A28" s="26">
        <v>14</v>
      </c>
      <c r="B28" s="27">
        <v>45727</v>
      </c>
      <c r="C28" s="28">
        <v>0.375</v>
      </c>
      <c r="D28" s="28"/>
      <c r="E28" s="29"/>
    </row>
    <row r="29" spans="1:5">
      <c r="A29" s="26">
        <v>15</v>
      </c>
      <c r="B29" s="27">
        <v>45728</v>
      </c>
      <c r="C29" s="28">
        <v>0.3125</v>
      </c>
      <c r="D29" s="28"/>
      <c r="E29" s="29" t="s">
        <v>43</v>
      </c>
    </row>
    <row r="30" spans="1:5">
      <c r="A30" s="26">
        <v>16</v>
      </c>
      <c r="B30" s="27">
        <v>45729</v>
      </c>
      <c r="C30" s="28">
        <v>0.41666666666666669</v>
      </c>
      <c r="D30" s="28"/>
      <c r="E30" s="29"/>
    </row>
    <row r="31" spans="1:5">
      <c r="A31" s="26">
        <v>17</v>
      </c>
      <c r="B31" s="27">
        <v>45730</v>
      </c>
      <c r="C31" s="28" t="s">
        <v>29</v>
      </c>
      <c r="D31" s="28"/>
      <c r="E31" s="29" t="s">
        <v>43</v>
      </c>
    </row>
    <row r="32" spans="1:5">
      <c r="A32" s="26">
        <v>18</v>
      </c>
      <c r="B32" s="27">
        <v>45731</v>
      </c>
      <c r="C32" s="28">
        <v>0.25</v>
      </c>
      <c r="D32" s="28"/>
      <c r="E32" s="29" t="s">
        <v>43</v>
      </c>
    </row>
    <row r="33" spans="1:5">
      <c r="A33" s="26">
        <v>19</v>
      </c>
      <c r="B33" s="27">
        <v>45732</v>
      </c>
      <c r="C33" s="28">
        <v>0.1875</v>
      </c>
      <c r="D33" s="28"/>
      <c r="E33" s="29" t="s">
        <v>43</v>
      </c>
    </row>
    <row r="34" spans="1:5">
      <c r="A34" s="26">
        <v>20</v>
      </c>
      <c r="B34" s="27">
        <v>45733</v>
      </c>
      <c r="C34" s="28">
        <v>0.1875</v>
      </c>
      <c r="D34" s="28"/>
      <c r="E34" s="29" t="s">
        <v>43</v>
      </c>
    </row>
    <row r="35" spans="1:5">
      <c r="A35" s="26">
        <v>21</v>
      </c>
      <c r="B35" s="27">
        <v>45734</v>
      </c>
      <c r="C35" s="28">
        <v>0.125</v>
      </c>
      <c r="D35" s="28"/>
      <c r="E35" s="29" t="s">
        <v>28</v>
      </c>
    </row>
    <row r="36" spans="1:5">
      <c r="A36" s="26">
        <v>22</v>
      </c>
      <c r="B36" s="27">
        <v>45735</v>
      </c>
      <c r="C36" s="28">
        <v>0.3125</v>
      </c>
      <c r="D36" s="28"/>
      <c r="E36" s="29" t="s">
        <v>28</v>
      </c>
    </row>
    <row r="37" spans="1:5">
      <c r="A37" s="26">
        <v>23</v>
      </c>
      <c r="B37" s="27">
        <v>45736</v>
      </c>
      <c r="C37" s="28">
        <v>0.3125</v>
      </c>
      <c r="D37" s="28"/>
      <c r="E37" s="29" t="s">
        <v>28</v>
      </c>
    </row>
    <row r="38" spans="1:5">
      <c r="A38" s="26">
        <v>24</v>
      </c>
      <c r="B38" s="27">
        <v>45737</v>
      </c>
      <c r="C38" s="28">
        <v>0.41666666666666669</v>
      </c>
      <c r="D38" s="28"/>
      <c r="E38" s="29"/>
    </row>
    <row r="39" spans="1:5">
      <c r="A39" s="26">
        <v>25</v>
      </c>
      <c r="B39" s="27">
        <v>45738</v>
      </c>
      <c r="C39" s="28">
        <v>0.39583333333333331</v>
      </c>
      <c r="D39" s="28"/>
      <c r="E39" s="29"/>
    </row>
    <row r="40" spans="1:5">
      <c r="A40" s="26">
        <v>26</v>
      </c>
      <c r="B40" s="27">
        <v>45739</v>
      </c>
      <c r="C40" s="28">
        <v>0.375</v>
      </c>
      <c r="D40" s="28"/>
      <c r="E40" s="29"/>
    </row>
    <row r="41" spans="1:5">
      <c r="A41" s="26">
        <v>27</v>
      </c>
      <c r="B41" s="27">
        <v>45740</v>
      </c>
      <c r="C41" s="28">
        <v>0.39583333333333331</v>
      </c>
      <c r="D41" s="28"/>
      <c r="E41" s="29"/>
    </row>
    <row r="42" spans="1:5">
      <c r="A42" s="26">
        <v>28</v>
      </c>
      <c r="B42" s="27">
        <v>45741</v>
      </c>
      <c r="C42" s="28">
        <v>0.43055555555555558</v>
      </c>
      <c r="D42" s="28"/>
      <c r="E42" s="29"/>
    </row>
    <row r="43" spans="1:5">
      <c r="A43" s="26">
        <v>29</v>
      </c>
      <c r="B43" s="27">
        <v>45742</v>
      </c>
      <c r="C43" s="28">
        <v>0.3125</v>
      </c>
      <c r="D43" s="28"/>
      <c r="E43" s="29" t="s">
        <v>28</v>
      </c>
    </row>
    <row r="44" spans="1:5">
      <c r="A44" s="26">
        <v>30</v>
      </c>
      <c r="B44" s="27">
        <v>45743</v>
      </c>
      <c r="C44" s="28">
        <v>0.29166666666666669</v>
      </c>
      <c r="D44" s="28"/>
      <c r="E44" s="29" t="s">
        <v>28</v>
      </c>
    </row>
    <row r="45" spans="1:5">
      <c r="B45" t="s">
        <v>30</v>
      </c>
      <c r="C45" s="30">
        <f>SUM(C15:C44)</f>
        <v>10.02638888888889</v>
      </c>
      <c r="D45" s="30">
        <v>10.026388888888889</v>
      </c>
      <c r="E45" s="31"/>
    </row>
    <row r="46" spans="1:5">
      <c r="B46" t="s">
        <v>31</v>
      </c>
      <c r="C46" s="32"/>
      <c r="D46" s="33">
        <v>83333.333333300005</v>
      </c>
    </row>
    <row r="47" spans="1:5">
      <c r="C47" s="34"/>
      <c r="D47" s="35">
        <f>(D45*24)*D46</f>
        <v>20052777.777769756</v>
      </c>
      <c r="E47" s="35"/>
    </row>
    <row r="48" spans="1:5">
      <c r="B48" t="s">
        <v>32</v>
      </c>
      <c r="C48" s="32"/>
      <c r="D48" s="35">
        <f>D47*5/100</f>
        <v>1002638.8888884878</v>
      </c>
    </row>
    <row r="49" spans="2:4" ht="15.75" thickBot="1">
      <c r="B49" t="s">
        <v>33</v>
      </c>
      <c r="D49" s="36">
        <f>SUM(D47:D48)</f>
        <v>21055416.666658245</v>
      </c>
    </row>
    <row r="50" spans="2:4" ht="15.75" thickTop="1"/>
  </sheetData>
  <mergeCells count="5"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 hour</vt:lpstr>
      <vt:lpstr>Salary</vt:lpstr>
      <vt:lpstr>SH02924 Statement (2)</vt:lpstr>
      <vt:lpstr>SH02434 Statement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2025-05-03T04:28:57Z</dcterms:modified>
</cp:coreProperties>
</file>