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015" tabRatio="760" firstSheet="1" activeTab="8"/>
  </bookViews>
  <sheets>
    <sheet name="Budget Vs Actual Format " sheetId="25" r:id="rId1"/>
    <sheet name="Budget Request Format" sheetId="2" r:id="rId2"/>
    <sheet name="Sign Complete" sheetId="7" r:id="rId3"/>
    <sheet name="COA - for reference only" sheetId="3" r:id="rId4"/>
    <sheet name="Admin Dept" sheetId="26" r:id="rId5"/>
    <sheet name="Unit Dept" sheetId="27" r:id="rId6"/>
    <sheet name="Service Dept" sheetId="28" r:id="rId7"/>
    <sheet name="S'Part Dept" sheetId="29" r:id="rId8"/>
    <sheet name="Sheet1" sheetId="30" r:id="rId9"/>
  </sheets>
  <definedNames>
    <definedName name="_xlnm._FilterDatabase" localSheetId="4" hidden="1">'Admin Dept'!$A$3:$I$22</definedName>
    <definedName name="_xlnm._FilterDatabase" localSheetId="8" hidden="1">Sheet1!$A$4:$K$176</definedName>
    <definedName name="_xlnm._FilterDatabase" localSheetId="5" hidden="1">'Unit Dept'!$A$3:$I$3</definedName>
    <definedName name="_xlnm.Print_Titles" localSheetId="4">'Admin Dept'!$A:$G,'Admin Dept'!$1:$3</definedName>
    <definedName name="_xlnm.Print_Titles" localSheetId="1">'Budget Request Format'!$A:$I,'Budget Request Format'!$1:$3</definedName>
    <definedName name="_xlnm.Print_Titles" localSheetId="6">'Service Dept'!$A:$G,'Service Dept'!$1:$3</definedName>
    <definedName name="_xlnm.Print_Titles" localSheetId="7">'S''Part Dept'!$A:$G,'S''Part Dept'!$1:$3</definedName>
    <definedName name="_xlnm.Print_Titles" localSheetId="5">'Unit Dept'!$A:$G,'Unit Dept'!$1:$3</definedName>
  </definedNames>
  <calcPr calcId="144525"/>
</workbook>
</file>

<file path=xl/calcChain.xml><?xml version="1.0" encoding="utf-8"?>
<calcChain xmlns="http://schemas.openxmlformats.org/spreadsheetml/2006/main">
  <c r="E5" i="29" l="1"/>
  <c r="E6" i="29"/>
  <c r="E7" i="29"/>
  <c r="E4" i="29"/>
  <c r="C13" i="29"/>
  <c r="F12" i="29"/>
  <c r="F11" i="29"/>
  <c r="F10" i="29"/>
  <c r="F13" i="29" s="1"/>
  <c r="C7" i="29"/>
  <c r="C8" i="29" s="1"/>
  <c r="C14" i="29" s="1"/>
  <c r="F6" i="29"/>
  <c r="F5" i="29"/>
  <c r="F4" i="29"/>
  <c r="E7" i="28"/>
  <c r="D7" i="28"/>
  <c r="E5" i="28"/>
  <c r="E6" i="28"/>
  <c r="E4" i="28"/>
  <c r="C12" i="28"/>
  <c r="F11" i="28"/>
  <c r="F10" i="28"/>
  <c r="F9" i="28"/>
  <c r="C7" i="28"/>
  <c r="C13" i="28" s="1"/>
  <c r="F6" i="28"/>
  <c r="F5" i="28"/>
  <c r="F4" i="28"/>
  <c r="E5" i="27"/>
  <c r="E6" i="27"/>
  <c r="E7" i="27"/>
  <c r="E8" i="27"/>
  <c r="E4" i="27"/>
  <c r="E15" i="27"/>
  <c r="D15" i="27"/>
  <c r="C14" i="27"/>
  <c r="F13" i="27"/>
  <c r="F12" i="27"/>
  <c r="F11" i="27"/>
  <c r="F14" i="27" s="1"/>
  <c r="C9" i="27"/>
  <c r="C15" i="27" s="1"/>
  <c r="F8" i="27"/>
  <c r="F7" i="27"/>
  <c r="F6" i="27"/>
  <c r="F5" i="27"/>
  <c r="F4" i="27"/>
  <c r="D16" i="26"/>
  <c r="C16" i="26"/>
  <c r="E5" i="26"/>
  <c r="E6" i="26"/>
  <c r="E7" i="26"/>
  <c r="E9" i="26"/>
  <c r="E10" i="26"/>
  <c r="E11" i="26"/>
  <c r="E12" i="26"/>
  <c r="E13" i="26"/>
  <c r="E14" i="26"/>
  <c r="E15" i="26"/>
  <c r="E4" i="26"/>
  <c r="C21" i="26"/>
  <c r="F20" i="26"/>
  <c r="F19" i="26"/>
  <c r="F18" i="26"/>
  <c r="F21" i="26" s="1"/>
  <c r="C15" i="26"/>
  <c r="F15" i="26" s="1"/>
  <c r="C14" i="26"/>
  <c r="F13" i="26"/>
  <c r="F12" i="26"/>
  <c r="F11" i="26"/>
  <c r="F10" i="26"/>
  <c r="F9" i="26"/>
  <c r="F8" i="26"/>
  <c r="F7" i="26"/>
  <c r="F6" i="26"/>
  <c r="F5" i="26"/>
  <c r="F4" i="26"/>
  <c r="E16" i="26" l="1"/>
  <c r="F7" i="29"/>
  <c r="F8" i="29"/>
  <c r="F14" i="29" s="1"/>
  <c r="F12" i="28"/>
  <c r="F7" i="28"/>
  <c r="F13" i="28" s="1"/>
  <c r="F9" i="27"/>
  <c r="F15" i="27" s="1"/>
  <c r="C22" i="26"/>
  <c r="F14" i="26"/>
  <c r="F16" i="26"/>
  <c r="F22" i="26" s="1"/>
  <c r="C24" i="2"/>
  <c r="G24" i="2"/>
  <c r="G23" i="2"/>
  <c r="G21" i="2"/>
  <c r="H21" i="2"/>
  <c r="E14" i="2"/>
  <c r="C34" i="25" l="1"/>
  <c r="B34" i="25"/>
  <c r="D33" i="25"/>
  <c r="D32" i="25"/>
  <c r="D31" i="25"/>
  <c r="D30" i="25"/>
  <c r="D29" i="25"/>
  <c r="D34" i="25" s="1"/>
  <c r="C26" i="25"/>
  <c r="C35" i="25" s="1"/>
  <c r="D25" i="25"/>
  <c r="D24" i="25"/>
  <c r="D23" i="25"/>
  <c r="D22" i="25"/>
  <c r="D21" i="25"/>
  <c r="D20" i="25"/>
  <c r="D19" i="25"/>
  <c r="C19" i="25"/>
  <c r="D18" i="25"/>
  <c r="D17" i="25"/>
  <c r="D16" i="25"/>
  <c r="C16" i="25"/>
  <c r="D15" i="25"/>
  <c r="D14" i="25"/>
  <c r="D13" i="25"/>
  <c r="C13" i="25"/>
  <c r="D12" i="25"/>
  <c r="D11" i="25"/>
  <c r="D10" i="25"/>
  <c r="C10" i="25"/>
  <c r="C9" i="25"/>
  <c r="D9" i="25" s="1"/>
  <c r="D8" i="25"/>
  <c r="D7" i="25"/>
  <c r="D6" i="25"/>
  <c r="B5" i="25"/>
  <c r="B26" i="25" s="1"/>
  <c r="B35" i="25" s="1"/>
  <c r="D5" i="25" l="1"/>
  <c r="D26" i="25" s="1"/>
  <c r="D35" i="25" l="1"/>
  <c r="D27" i="25"/>
  <c r="D29" i="2" l="1"/>
  <c r="E29" i="2"/>
  <c r="F29" i="2"/>
  <c r="G29" i="2"/>
  <c r="G30" i="2" s="1"/>
  <c r="C29" i="2"/>
  <c r="C30" i="2" s="1"/>
  <c r="D24" i="2" l="1"/>
  <c r="D30" i="2" s="1"/>
  <c r="E24" i="2"/>
  <c r="E30" i="2" s="1"/>
  <c r="F24" i="2"/>
  <c r="F30" i="2" s="1"/>
  <c r="H24" i="2" l="1"/>
  <c r="H27" i="2"/>
  <c r="H28" i="2"/>
  <c r="H26" i="2"/>
  <c r="H29" i="2" l="1"/>
  <c r="H30" i="2" s="1"/>
  <c r="H19" i="2"/>
  <c r="H20" i="2"/>
  <c r="H22" i="2"/>
  <c r="H23" i="2"/>
  <c r="H6" i="2" l="1"/>
  <c r="H10" i="2"/>
  <c r="H16" i="2" l="1"/>
  <c r="H18" i="2"/>
  <c r="H5" i="2" l="1"/>
  <c r="H7" i="2"/>
  <c r="H8" i="2"/>
  <c r="H9" i="2"/>
  <c r="H11" i="2"/>
  <c r="H12" i="2"/>
  <c r="H13" i="2"/>
  <c r="H14" i="2"/>
  <c r="H15" i="2"/>
  <c r="H17" i="2"/>
  <c r="H4" i="2"/>
</calcChain>
</file>

<file path=xl/comments1.xml><?xml version="1.0" encoding="utf-8"?>
<comments xmlns="http://schemas.openxmlformats.org/spreadsheetml/2006/main">
  <authors>
    <author>User</author>
  </authors>
  <commentList>
    <comment ref="C2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CEQ Expenses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Crop Expenses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 xml:space="preserve">Urgent Budget
Cycle Repair -MMK 1,054,500/-
</t>
        </r>
      </text>
    </comment>
  </commentList>
</comments>
</file>

<file path=xl/sharedStrings.xml><?xml version="1.0" encoding="utf-8"?>
<sst xmlns="http://schemas.openxmlformats.org/spreadsheetml/2006/main" count="1701" uniqueCount="623">
  <si>
    <t>BR: Mandalay Branch</t>
  </si>
  <si>
    <t>COA</t>
  </si>
  <si>
    <t>Budget
(MMK)</t>
  </si>
  <si>
    <t>Actual
(MMK)</t>
  </si>
  <si>
    <t>Variance
(MMK)</t>
  </si>
  <si>
    <t>OPEX</t>
  </si>
  <si>
    <t>62010005 Admin - Car Fuel Expenses</t>
  </si>
  <si>
    <t>62010007 Admin - Car Repair &amp; Maintenance Charges</t>
  </si>
  <si>
    <t>62010006 Admin - Car Licence Charges</t>
  </si>
  <si>
    <t xml:space="preserve">62010008 Admin - Communication &amp; Telephone Expenses </t>
  </si>
  <si>
    <t>62010009 Admin - Computer &amp; Copier Repair Charges</t>
  </si>
  <si>
    <t xml:space="preserve">62010031 Admin - Printing and Stationery </t>
  </si>
  <si>
    <t>62010014 Admin - Electricity Expenses</t>
  </si>
  <si>
    <t>62010016 Admin - Employee Overtime Charges</t>
  </si>
  <si>
    <t>62010017 Admin - Employee Salary Expenses</t>
  </si>
  <si>
    <t xml:space="preserve">62010021 Admin - Employee Travelling Expenses - Local Trip </t>
  </si>
  <si>
    <t>62010051 Admin - Employee Transportation &amp; Ferry Charges</t>
  </si>
  <si>
    <t xml:space="preserve">62010025 Admin - Entertainment Expenses </t>
  </si>
  <si>
    <t>62010030 Admin - Office Supplies Expenses</t>
  </si>
  <si>
    <t>62010054 Admin - Employee SSB Expenses</t>
  </si>
  <si>
    <t>62010032 Admin - Business License Expenses</t>
  </si>
  <si>
    <t>OPEX Variance %</t>
  </si>
  <si>
    <t>BU Expenses/Other Expenses</t>
  </si>
  <si>
    <t xml:space="preserve"> Measurement for Salary</t>
  </si>
  <si>
    <t>62010001 Admin - Advertising Expenses</t>
  </si>
  <si>
    <t>Total Amount</t>
  </si>
  <si>
    <t>Prepared By</t>
  </si>
  <si>
    <t>Checked by</t>
  </si>
  <si>
    <t>Approved By</t>
  </si>
  <si>
    <t>F&amp;A D.H</t>
  </si>
  <si>
    <t>BOH</t>
  </si>
  <si>
    <t>Finance &amp; Account Dept</t>
  </si>
  <si>
    <t>MDY BR</t>
  </si>
  <si>
    <t xml:space="preserve">   </t>
  </si>
  <si>
    <t>Description</t>
  </si>
  <si>
    <t>Service</t>
  </si>
  <si>
    <t>Unit Sales</t>
  </si>
  <si>
    <t>S'pare Part</t>
  </si>
  <si>
    <t xml:space="preserve">F&amp;A </t>
  </si>
  <si>
    <t>Admin
 ( HR,GA)</t>
  </si>
  <si>
    <t>Request Budget(MMK)</t>
  </si>
  <si>
    <t>Remark</t>
  </si>
  <si>
    <t xml:space="preserve">Fuel Expenses </t>
  </si>
  <si>
    <t>Car washing/Car Repair &amp; Maintenance Charges</t>
  </si>
  <si>
    <t>Car/ Cycle Licence Extension, Wheel Tax Fee</t>
  </si>
  <si>
    <t>Internet Bill &amp; Telephone Charges</t>
  </si>
  <si>
    <t>Electricity Expenses</t>
  </si>
  <si>
    <t>Overtime charges</t>
  </si>
  <si>
    <t>Employee Travelling Expense</t>
  </si>
  <si>
    <t>Employee Transportation Expense</t>
  </si>
  <si>
    <t>62010029 Admin - Office Repair &amp; Maintenance Charges</t>
  </si>
  <si>
    <t>Office Supplies Expenses</t>
  </si>
  <si>
    <t>SSB</t>
  </si>
  <si>
    <t>BU Expenses</t>
  </si>
  <si>
    <t>Checked  By</t>
  </si>
  <si>
    <t>Approved  By</t>
  </si>
  <si>
    <t>F&amp;A Dept; Head</t>
  </si>
  <si>
    <t>Please do not change COA as menitoned above.</t>
  </si>
  <si>
    <t>Please insert COA (as per ERP) if required.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</si>
  <si>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</si>
  <si>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</si>
  <si>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</si>
  <si>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</si>
  <si>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</si>
  <si>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</si>
  <si>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</si>
  <si>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</si>
  <si>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</si>
  <si>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</si>
  <si>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</si>
  <si>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</si>
  <si>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62010003 Admin - Bank Charges</t>
  </si>
  <si>
    <t>Bank Charges</t>
  </si>
  <si>
    <t>Expenses for diesel, gasoline, Octane and CNG of all company's cars and motor cycle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</si>
  <si>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</si>
  <si>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</si>
  <si>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</si>
  <si>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62010010 Admin - Copy and Binding Charges</t>
  </si>
  <si>
    <t>Monthly Regular Copier Service Charges/ Repair Copier Machine</t>
  </si>
  <si>
    <t>62010012 Admin - Dhl Charges</t>
  </si>
  <si>
    <t xml:space="preserve">DHL Duty Charges and Border charges </t>
  </si>
  <si>
    <t>62010013 Admin - Donation Expenses</t>
  </si>
  <si>
    <t>Family of MD and CEO 's Birthday Donation , Warso Thingan Donation , Kahtain Thingan Donation</t>
  </si>
  <si>
    <t>Meter Bill</t>
  </si>
  <si>
    <t>62010015 Admin - Employee Bonus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</si>
  <si>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</si>
  <si>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</si>
  <si>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</si>
  <si>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 xml:space="preserve">62010019 Admin - Employee Training Expenses - Local 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</si>
  <si>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</si>
  <si>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</si>
  <si>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62010023 Admin - Employee Uniform Expenses</t>
  </si>
  <si>
    <t>Employee Uniform , Shoe</t>
  </si>
  <si>
    <t>62010024 Admin - Employee Welfare Expenses</t>
  </si>
  <si>
    <t xml:space="preserve">Birthday Cake, Wedding Present , Provide Funeral </t>
  </si>
  <si>
    <t>Expenses for Customer entertainment and Deal Customer / Skynet Charges</t>
  </si>
  <si>
    <t>62010026 Admin - Gift &amp; Present Expenses</t>
  </si>
  <si>
    <t>Give to Customer</t>
  </si>
  <si>
    <t>62010027 Admin - Miscellaneous Expenses</t>
  </si>
  <si>
    <t>Flower , Fruit,Drinking Water , Small Expenses, Cleaning Expenses, General Expenses , Food of Dog , Electric Bulb , Plastic Bag , Soap</t>
  </si>
  <si>
    <t>62010028 Admin - Office Rental Expenses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</si>
  <si>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</si>
  <si>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</si>
  <si>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</si>
  <si>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</si>
  <si>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</si>
  <si>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 xml:space="preserve">62010035 Admin - Employee Party Expenses </t>
  </si>
  <si>
    <t>Saff Party Expenses</t>
  </si>
  <si>
    <t>62010036 Admin - Legal Fees</t>
  </si>
  <si>
    <t>Comsuable Charges , Purchase Contract</t>
  </si>
  <si>
    <t>62010037 Admin - R &amp; D Expenses</t>
  </si>
  <si>
    <t>Testing Charges</t>
  </si>
  <si>
    <t>62010038 Admin- Labour Cost</t>
  </si>
  <si>
    <t>Daily Wages /Outsource Labour</t>
  </si>
  <si>
    <t>62010040 Admin- Taxes, fees and charges</t>
  </si>
  <si>
    <t>YCDC License / Garbage Monthly Fees</t>
  </si>
  <si>
    <t>62010041 Admin- External service cost</t>
  </si>
  <si>
    <t>Cost for service job  Expenses</t>
  </si>
  <si>
    <t>[62010045] Admin - Employee insurance - MDY</t>
  </si>
  <si>
    <t>Car Insurance</t>
  </si>
  <si>
    <t>62010046 Admin - Stock Maintenance (units,parts)</t>
  </si>
  <si>
    <t>Expenses for stock maintenance fuel charges &amp; battery charger , Stock cleaning charges</t>
  </si>
  <si>
    <t xml:space="preserve">62010049 Admin - Car Bridge Charges Expenses </t>
  </si>
  <si>
    <t>Car Parking , Bridge pass charges</t>
  </si>
  <si>
    <t>62010050 Admin - Generator &amp; Other Machine repair and Maintain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</si>
  <si>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</si>
  <si>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</si>
  <si>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 xml:space="preserve">62010052 Admin - Employee Meal Allowance </t>
  </si>
  <si>
    <t>Provide meal to employees</t>
  </si>
  <si>
    <t xml:space="preserve">62010053 Admin - Employee Medical Expenses </t>
  </si>
  <si>
    <t>Purchase Medicine , covid testing , Mask , Handgel , Plaster , Medicial check-up</t>
  </si>
  <si>
    <t>SSB for Employee</t>
  </si>
  <si>
    <t>62010056 Admin - Operation Expenses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</si>
  <si>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</si>
  <si>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</si>
  <si>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</si>
  <si>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</si>
  <si>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</si>
  <si>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62010059 Admin - Machine Repair &amp; Maintenance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</si>
  <si>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</si>
  <si>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</si>
  <si>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</si>
  <si>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</si>
  <si>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</si>
  <si>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</si>
  <si>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</si>
  <si>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</si>
  <si>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</si>
  <si>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</si>
  <si>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</si>
  <si>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</si>
  <si>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</si>
  <si>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</si>
  <si>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</si>
  <si>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</si>
  <si>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</si>
  <si>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Tax</t>
  </si>
  <si>
    <t>Tax of Industrial Road,Old Office and Garbage.</t>
  </si>
  <si>
    <t>Site Allowance</t>
  </si>
  <si>
    <t>GRAND TOTAL</t>
  </si>
  <si>
    <t>Grand Total</t>
  </si>
  <si>
    <t>62010005 Admin - Car Fuel Expenses BU</t>
  </si>
  <si>
    <t>Deal Customer</t>
  </si>
  <si>
    <t>Computer &amp; Copier Repair Charges</t>
  </si>
  <si>
    <t>Marketing</t>
  </si>
  <si>
    <t>Unit Dept; For Social Marketing,Tick Took Booting</t>
  </si>
  <si>
    <t>Car Licence Charges</t>
  </si>
  <si>
    <t xml:space="preserve">Printing and Stationery </t>
  </si>
  <si>
    <t>Service Dept;Business Licence</t>
  </si>
  <si>
    <t>Employee Training Expenses</t>
  </si>
  <si>
    <t>Service Dept;Second MCD Batch 100 go to Yangon training</t>
  </si>
  <si>
    <t>Service Dept:To repair PIC KKSA Laptop Screen Ks -200,000/-S'part Dept:To buy Computer bettery 15,000,S'part Dept;It Approved to buy Hardisk</t>
  </si>
  <si>
    <t>Filling Desel ME220-19Units (CE5) BU Machine of Industrial Yard (9 Units) and House Club (10 Units)</t>
  </si>
  <si>
    <t>Cash Budget Vs Actual Comparison - Jul'2024</t>
  </si>
  <si>
    <t>62010007 Admin - Car Repair &amp; Maintenance Charges / Cycle Reapir Urgent Bydget(MMK 1,054,500/-)</t>
  </si>
  <si>
    <t>Ko Kyaw Kyaw Htun</t>
  </si>
  <si>
    <t>Ko Aung Myint Myat</t>
  </si>
  <si>
    <t>Monthly Cash Budget Request -Aug'2024</t>
  </si>
  <si>
    <t>General Expenses</t>
  </si>
  <si>
    <t>Unit Dep;RE Solar , Inventer Battery Delievery - 200,000/-/S'part Dep ; stock return to BU-150,000/-and CE1 BU and CE2 BU Charges - 300,000/-</t>
  </si>
  <si>
    <t>Unit Dept;For Ko Mann Bahar Doo CE Customer - 300,000/- ,S'part Dept; MAC Customer Cake - 30,000/- ,</t>
  </si>
  <si>
    <t>Admin Dept(Jul'24) SSB ~39 manpower of Mandalay Branch)</t>
  </si>
  <si>
    <t>Admin Dept;(Office Meter for Showroom Jun'24 -ks-700,000/-,Industrial yards Jul'24-Ks250,000)</t>
  </si>
  <si>
    <t>Fuel Chrg; for Admin Dept(For all dept Jul'24 Fuel Charges)-ks-1,800,000/-,</t>
  </si>
  <si>
    <t>Admin Dept;New Wifi Maharnet -500,300/- for Jul'24</t>
  </si>
  <si>
    <t>Admin Dept;buying Hard Disk - 300,000/-</t>
  </si>
  <si>
    <t>Site Allowance for OJT 6Pax * 50,000Ks (Kyaw Thu Aung,Htet Paing Oo,Ye Min Htun,Myo Ko Ko,Kyaw Thiha,Khin Maung Htwe).</t>
  </si>
  <si>
    <t>For Aug'24  Birthday/-</t>
  </si>
  <si>
    <t>Admin Dept;Pipe Line and Service Cam Repair</t>
  </si>
  <si>
    <t>Admin Dept; 4L/4965 Change Battery , F&amp;A Dep; Cycle Repair</t>
  </si>
  <si>
    <t>Unit Dep;Business Card,Etc- 100,000/- ,Admin Dep စည်ပင် (21,000) + Showing Room Drinkng Water (100,000) +‌ ွခွေးစာ ( 100,000 ) +  ဘုရားပန်း ( 20,000) ,Miscellaneous - 100,000/-, F&amp;A Dep Miscellaneous Expenses</t>
  </si>
  <si>
    <t xml:space="preserve">Service Dept(Job site-employee allowance for service man(9)person-KSA,KML,SYL,ZYN,KHH,TZO10,PPK,YMT,TZO-ks-700,000/- and Unit Dept-BOH &amp; MMHD (go to Yamethin and Yangon, CNA go toKyaukse and Kume)= 1,200,000/- </t>
  </si>
  <si>
    <t>S'part Dep: To Buy Forklift Pump - 1,000,000/- ,Admin Dep; Generator Fuel Charges - 300,000/-,SRV Dep ; Forklift Fuel Charges - 30,000</t>
  </si>
  <si>
    <t>ME220 (CE5) BU Expenses</t>
  </si>
  <si>
    <t>Admin Dept;Security Over Time For Jul'24 ,SRV Dept; Over Time for Jul'24</t>
  </si>
  <si>
    <t>Kyaw Kyaw Htun</t>
  </si>
  <si>
    <t>Aung Myint Myat</t>
  </si>
  <si>
    <t>Actual Expense</t>
  </si>
  <si>
    <t>Balance</t>
  </si>
  <si>
    <t>Account Transactions</t>
  </si>
  <si>
    <t>Mandalay Branch</t>
  </si>
  <si>
    <t>From 2024-08-01 to 2024-08-31</t>
  </si>
  <si>
    <t>Date</t>
  </si>
  <si>
    <t>Number</t>
  </si>
  <si>
    <t>Ref</t>
  </si>
  <si>
    <t>Contact</t>
  </si>
  <si>
    <t>Tracking-1</t>
  </si>
  <si>
    <t>Tracking-2</t>
  </si>
  <si>
    <t>Debit</t>
  </si>
  <si>
    <t>Credit</t>
  </si>
  <si>
    <t>Currency Amount</t>
  </si>
  <si>
    <t>2024-08-01</t>
  </si>
  <si>
    <t>MDY-AC-2024-08-0002</t>
  </si>
  <si>
    <t>Advance Clear Payment (MDY-ADV-2024-07-0025)</t>
  </si>
  <si>
    <t/>
  </si>
  <si>
    <t>MDY-RV-2024-08-0001</t>
  </si>
  <si>
    <t>S'Part Income,CEQ BU</t>
  </si>
  <si>
    <t>S'Part Income,Cust U Kyaw Zin,INV/CEQ/MDY/PT/2024/07/0491,$21.9*5370(rate),=KS117,603/-,Sale Man,La Win Nyunt,U,CEQ BU,=KS117,600/-(31.7.2024 evening collected money )</t>
  </si>
  <si>
    <t>MDY-RV-2024-08-0002</t>
  </si>
  <si>
    <t>S'Part Income,WW BU</t>
  </si>
  <si>
    <t>S'Part Income,Cust U Thein Lwin,INV/WW/MDY/PT/2024/08/0493,$6*5370(rate),=KS32,220/-,Sale Man,Sai Ye Thwin,U,WW BU,=KS32,200/-</t>
  </si>
  <si>
    <t>2024-08-02</t>
  </si>
  <si>
    <t>MDY-PV-2024-08-0001</t>
  </si>
  <si>
    <t>CASH TRANSFER</t>
  </si>
  <si>
    <t>MDY BR to HO Cash Transfer By MAB Bank,=KS24,979,450/-,All Branch,=KS800,000/-,ATT BU,=KS48,200/-,CE4 BU,=KS1,494,600/-,CEQ BU,=KS5,975,900/-,COP BU,=KS4,488,900/-,MAC BU,=KS6,736,100/-,RE BU,=KS380,000/-,REM,=KS1,316,400/-,TRK BU,=KS425,850/-,WW BU,=KS3,313,500/-,(MDY-RV-2024-07-0099 To MDY-RV-2024-07-0116 )&amp; (MDY-RV-2024-08-0001 To MDY-RV-2024-08- 0007)( 29.7.2024 To 2.8.2024)</t>
  </si>
  <si>
    <t>MDY-RV-2024-08-0003</t>
  </si>
  <si>
    <t>Service Income,All Branch</t>
  </si>
  <si>
    <t>Service Income,Cust U Kyaw Lin (Sky Blue),INV(2)PCS,=KS360,000/-,MDY/SR/07/2024/1532,=KS180,000/-,MDY/SR/07/2024/1533,=KS180,000/-,All Branch,=KS360,000/-</t>
  </si>
  <si>
    <t>MDY-RV-2024-08-0004</t>
  </si>
  <si>
    <t>Service Income,Cust Kaung Pyae Inn,INV(2)PCS,=KS150,000/-,MDY/SR/07/2024/1523,=KS65,000/-,MDY/SR/07/2024/1534,=KS85,000/-,All Branch,=KS150,000/-</t>
  </si>
  <si>
    <t>MDY-RV-2024-08-0005</t>
  </si>
  <si>
    <t>Service Income,Cust U Thein Lwin,MDY/SR/07/2024/1544,=KS40,000/-,All Branch,=KS40,000/-</t>
  </si>
  <si>
    <t>MDY-RV-2024-08-0006</t>
  </si>
  <si>
    <t>Service Income,Cust Great Man Daing,MDY/SR/07/2024/1536,=KS150,000/-,All Branch,=KS150,000/-</t>
  </si>
  <si>
    <t>MDY-RV-2024-08-0007</t>
  </si>
  <si>
    <t>Service Income,Cust Mawriya Tradition Medician,MDY/SR/07/2024/1531,=KS100,000/-,All Branch,=KS100,000/-</t>
  </si>
  <si>
    <t>MDY-RV-2024-08-0008</t>
  </si>
  <si>
    <t>S'Part Income,COP BU</t>
  </si>
  <si>
    <t>S'Part Income,Cust U Man Zaw,INV/COP/MDY/PT/2024/08/0494,$1119.18*5500(rate),=KS6,155,490/-,Sale man,La Win Nyunt,U,COP BU,=KS6,155,500/-</t>
  </si>
  <si>
    <t>2024-08-05</t>
  </si>
  <si>
    <t>MDY-AC-2024-08-0003</t>
  </si>
  <si>
    <t>Advance Clear Payment (MDY-ADV-2024-07-0018)</t>
  </si>
  <si>
    <t>MDY-AC-2024-08-0004</t>
  </si>
  <si>
    <t>Advance Clear Payment (MDY-ADV-2024-06-0023)</t>
  </si>
  <si>
    <t>MDY-RV-2024-08-0009</t>
  </si>
  <si>
    <t>AR Collected</t>
  </si>
  <si>
    <t>CFD Income,Cust U Thein Zaw Oo,Win Food AR,Final Payment,=KS1,083,000/-</t>
  </si>
  <si>
    <t>MDY-RV-2024-08-0010</t>
  </si>
  <si>
    <t>S'Part Income,CEQ,TRK &amp; REM BU</t>
  </si>
  <si>
    <t>S'Part Income,Cust Ko Lin Ko Ko,INV(3)Pcs,$326.57*5400(rate)=KS1,763,478/-,INV/CEQ/MDY/PT/2024/08/0496,$179.09,INV/TRK/MDY/PT/2024/08/0495,$95.83,INV/REM/MDY/PT/2024/08/0497,$51.65,Sale man,Thet Zaw Htun,U,CEQ BU,=KS967,100/-,TRK BU,=KS517,500/-,REM,=KS278,900/-</t>
  </si>
  <si>
    <t>MDY-RV-2024-08-0011</t>
  </si>
  <si>
    <t>MAC BU Income,MAC BU</t>
  </si>
  <si>
    <t>MAC BU Income,Cust(7)PER,INV(8)Pcs,=KS2,525,700/-,Mi Mi Zin,MAC-SI-24071369,(M-49328),=KS26,750/-,Mi Mi Zin,MAC-SI-24071371,(M-49328),=KS87,350/-,Aung Zay Ya(M-06675),MAC-SI-24070076,(M-49692),=KS432,500/-,Ko Nge Lay (PCMO Workshop)(M-17047),MAC-SI-24070479,(M-49694),=KS338,700/-($63.92*5300),Shadow(M-17045),MAC-SI-24070424,(M-49695),=KS616,000/-,Royal Auto(M-06672),MAC-SI-24060994,(M-49698),=KS785,500/-,Mandalay Star(M-17027),MAC-SI-24060945,(M-49699),=KS176,200/-,MDY Showroom-U Thein Lwin,MAC-SI-24071500,(M-49329),=KS62,700/-,MAC BU ,=KS2,525,700/-</t>
  </si>
  <si>
    <t>2024-08-06</t>
  </si>
  <si>
    <t>MDY-AC-2024-08-0006</t>
  </si>
  <si>
    <t>Advance Clear Payment (MDY-ADV-2024-07-0026)</t>
  </si>
  <si>
    <t>MDY-AC-2024-08-0007</t>
  </si>
  <si>
    <t>Advance Clear Payment (MDY-ADV-2024-07-0034)</t>
  </si>
  <si>
    <t>MDY-AC-2024-08-0008</t>
  </si>
  <si>
    <t>Advance Clear Payment (MDY-ADV-2024-07-0031)</t>
  </si>
  <si>
    <t>MDY-AC-2024-08-0009</t>
  </si>
  <si>
    <t>Advance Clear Payment (MDY-ADV-2024-07-0029)</t>
  </si>
  <si>
    <t>MDY-AC-2024-08-0010</t>
  </si>
  <si>
    <t>Advance Clear Payment (MDY-ADV-2024-07-0019)</t>
  </si>
  <si>
    <t>MDY-PV-2024-08-0002</t>
  </si>
  <si>
    <t>CASH TRANSFER,Budget</t>
  </si>
  <si>
    <t>Received From HO Cash Transfer for Aug'24 Budget,=KS12,250,700/-,MAC BU,=KS3,248,700/-,CEQ BU,=KS967,100/-,COP BU,=KS6,155,500/-,REM BU,=KS278,900/-,TRK BU,=KS517,500/-,AR Collected (Win Food),=KS1,083,000/-,(MDY-RV-2024-08-0008 To MDY-RV-2024-08-0012),(2.8.2024 To 6.8.2024)</t>
  </si>
  <si>
    <t>MDY-PV-2024-08-0003</t>
  </si>
  <si>
    <t>Corp Expense</t>
  </si>
  <si>
    <t>Admin Dept;Go to 18 miles YGN from MDY BR MD, Ko Aung Myint Myat for UMG 26 anniversary donation ,Fuel Charges,=KS400,000/-,TA (15,000*2),MD , KAMM,=KS60,000/-,Toll gate Charges,=KS19,000/-,Car wash oil injection,=KS12,000/-,Total Expense,=KS491,000/-</t>
  </si>
  <si>
    <t>MDY-PV-2024-08-0004</t>
  </si>
  <si>
    <t>Car Repair</t>
  </si>
  <si>
    <t>Unit Dept;The cost of 2R/9572 gear oil(2)liters and gear oil replacement Charges,=KS43,000/-</t>
  </si>
  <si>
    <t>MDY-PV-2024-08-0005</t>
  </si>
  <si>
    <t>RE BU Expense</t>
  </si>
  <si>
    <t>Unit Dept;Moving RE battery and inventer (40)units labour Charges,=KS30,000/-</t>
  </si>
  <si>
    <t>MDY-RV-2024-08-0012</t>
  </si>
  <si>
    <t>S'Part Income,MAC BU</t>
  </si>
  <si>
    <t>S'Part Income,Cust U Aung Myo Naing,INV/MAC/MDY/PT/2024/08/0499,$288*5400(rate),=KS1,555,200/-,Sale man,La Win Nyunt,U,MAC BU,=KS1,555,200/-</t>
  </si>
  <si>
    <t>MDY-RV-2024-08-0014</t>
  </si>
  <si>
    <t>Run Budget</t>
  </si>
  <si>
    <t>MDY-RV-2024-08-0015</t>
  </si>
  <si>
    <t>S'Part Income,Cust Golden Country Hotel ,INV/WW/MDY/PT/2024/08/0504,$31.24*5400(rate),=KS168,696/-,Sale man,Sai Ye Thwin,U,WW BU,=KS168,700/-</t>
  </si>
  <si>
    <t>MDY-RV-2024-08-0016</t>
  </si>
  <si>
    <t>MAC BU Income,MAC</t>
  </si>
  <si>
    <t>MAC BU Income,Cust(6)PER,INV(6)Pcs,=KS2,568,700/-,Star Light(M-17074),MAC-SI-24060653,(M-49726),=KS684,800/-,Myo Myanmar(M-17038),MAC-SI-24070328,(M-49727),=KS336,100/-,Shine(M-17081),MAC-SI-24061120,3rd partial pay(M-49728),=KS200,000/-,Dana Htun(M-17152),MAC-SI-24070916,(M-49729),=KS335,600/-,Shan Hae(M-17155),MAC-SI-24071032,(M-49700),=KS192,500/-,Service Department,MAC-SI-24080075,(M-49330),=KS819,700/-,MAC BU ,=KS2,568,700/-</t>
  </si>
  <si>
    <t>2024-08-07</t>
  </si>
  <si>
    <t>MDY-ADV-2024-08-0001</t>
  </si>
  <si>
    <t>Advance Payment</t>
  </si>
  <si>
    <t>MDY-ADV-2024-08-0002</t>
  </si>
  <si>
    <t>MDY-ADV-2024-08-0003</t>
  </si>
  <si>
    <t>MDY-ADV-2024-08-0004</t>
  </si>
  <si>
    <t>MDY-ADV-2024-08-0005</t>
  </si>
  <si>
    <t>MDY-ADV-2024-08-0006</t>
  </si>
  <si>
    <t>MDY-PV-2024-08-0006</t>
  </si>
  <si>
    <t>Office Supplies</t>
  </si>
  <si>
    <t>Finance &amp; Account Dept;The cost of Finance &amp; Account room's light switch repair,=KS4,600/-</t>
  </si>
  <si>
    <t>MDY-PV-2024-08-0007</t>
  </si>
  <si>
    <t>Operation Expense</t>
  </si>
  <si>
    <t>Admin Dept,The cost of buying carbutor for Auto Generator office use in Industrial Yard,=KS40,100/-</t>
  </si>
  <si>
    <t>MDY-RV-2024-08-0017</t>
  </si>
  <si>
    <t>S'Part Income;Cust Ko Htet Aung,INV/MAC/MDY/PT/2024/08/0506,$190*5400(rate),=KS1,026,000/-,sale man,Thet Zaw Htun,U,MAC BU,=KS1,026,000/-</t>
  </si>
  <si>
    <t>MDY-RV-2024-08-0018</t>
  </si>
  <si>
    <t>MAC BU Income;Cust(4)PER,INV(5)Pcs,=KS870,300/-,Auto Life(M-17104),MAC-SI-24070880,(M-49730),=KS189,000/-,Shan Lay-Workshop(M-17046),MAC-SI-24070471,(M-49731),=KS171,738/-,Shan Lay-Workshop(M-17105),MAC-SI-24070910,(M-49731),=KS228,636/-,Ko Sai(M-17106),MAC-SI-24070997,(M-49732),=KS60,700/-,KCT(M-17122),MAC-SI-24071457,(M-49733),=KS220,300/-,MAC BU Income,=KS870,300/-</t>
  </si>
  <si>
    <t>2024-08-08</t>
  </si>
  <si>
    <t>MDY-AC-2024-08-0011</t>
  </si>
  <si>
    <t>Advance Clear Payment (MDY-ADV-2024-07-0024)</t>
  </si>
  <si>
    <t>MDY-AC-2024-08-0012</t>
  </si>
  <si>
    <t>Advance Clear Payment (MDY-ADV-2024-07-0020)</t>
  </si>
  <si>
    <t>MDY-AC-2024-08-0013</t>
  </si>
  <si>
    <t>Advance Clear Payment (MDY-ADV-2024-07-0035)</t>
  </si>
  <si>
    <t>MDY-PV-2024-08-0008</t>
  </si>
  <si>
    <t>Cost of Service comission</t>
  </si>
  <si>
    <t>Service Dept;Go to Kyauksel (Myanmar Conch) for EC290BP engine black smoke appear,,T A7 MA for ZYN, KMH,ZYN, 1 day *15,000/-,KMH , 1 day -15,000/-,Diesel Charges,=KS30,000/-,Toll gate Charges,=KS2,800/-,Total Expense,=KS62,800/-</t>
  </si>
  <si>
    <t>MDY-PV-2024-08-0009</t>
  </si>
  <si>
    <t>Service Dept; Go to kyauksel (U Nay Lin Aung) for Hydraulic function slow of 2*55U,TA&amp; MA for KHH, HLA,Kyaw Htet Hlaing,2 day*15,000/-,=KS30,000/-,Htun Lin Aung,2 day *15,000/-,=KS30,000/-,Fuel Charges,=KS40,500/-,Toll gate charges,=KS4,400/-,Total Expense,=KS104,900/-</t>
  </si>
  <si>
    <t>MDY-PV-2024-08-0010</t>
  </si>
  <si>
    <t>MC BU Expense</t>
  </si>
  <si>
    <t>Unit Dept;The cost of buy CY Start switch NPW 134/6504 Cargo for kalaw Hotel,=KS15,500/-</t>
  </si>
  <si>
    <t>MDY-RV-2024-08-0019</t>
  </si>
  <si>
    <t>S'Part Income,TRK BU</t>
  </si>
  <si>
    <t>S'Part Income;Cust Daw Khin Ma Ma,INV/TRK/MDY/PT/2024/08/0510,$7.25*5400(rate),=KS39,150/-,sale man,Myo Ko Ko,U,TRK BU,=KS39,150/-</t>
  </si>
  <si>
    <t>MDY-RV-2024-08-0020</t>
  </si>
  <si>
    <t>On Target BU,Win Finance</t>
  </si>
  <si>
    <t>Win Finance Income,Cust U Htay Win,3 Wheeler Matador city,Final Payment, AR Collector,On Targert=KS550,000/-</t>
  </si>
  <si>
    <t>MDY-RV-2024-08-0021</t>
  </si>
  <si>
    <t>MAC BU Income,Cust(2)PER,INV(2)PCs,=KS940,300/-,Auto City(M-17050),MAC-SI-24070546,(M-49648),=KS600,000/-,Ko Aung Moe(M-17028),MAC-SI-24070090,(M-49649),=KS340,300/-,MAC BU ,=KS940,300/-</t>
  </si>
  <si>
    <t>MDY-RV-2024-08-0022</t>
  </si>
  <si>
    <t>S'Part Income;Cust Daw Aye Mi San,INV/CEQ/MDY/PT/2024/08/0512,$234.02*5400(rate),=KS1,263,708/-,sale man,Thet Zaw Htun,U,CEQ BU,=KS1,263,700/-</t>
  </si>
  <si>
    <t>MDY-RV-2024-08-0023</t>
  </si>
  <si>
    <t>S'Part Income;Cust U Sein Aung,INV/MAC/MDY/PT/2024/08/0513,$140.4*5400(rate),=KS758,200/-,sale man,Thet Zaw Htun,U,MAC BU,=KS758,200/-</t>
  </si>
  <si>
    <t>MDY-RV-2024-08-0024</t>
  </si>
  <si>
    <t>S'Part Income;Cust The Prince Hotel,INV/WW/MDY/PT/2024/08/0511,$142.25*5400(rate),=KS768,150/-,sale man,Sai Ye Thwin,U,WW BU,=KS768,150/-</t>
  </si>
  <si>
    <t>MDY-RV-2024-08-0025</t>
  </si>
  <si>
    <t>S'Part Income;Cust Pun Hlaing Hospital,INV/WW/MDY/PT/2024/08/0507,$25.71*5400(rate),=KS138,834/-,sale man,Sai Ye Thwin,U,WW BU,=KS138,800/-</t>
  </si>
  <si>
    <t>MDY-RV-2024-08-0026</t>
  </si>
  <si>
    <t>S'Part Income;Cust Sky Blue,INV/WW/MDY/PT/2024/08/0514,$231.88*5400(rate),=KS1,252,152/-,sale man,Sai Ye Thwin,U,WW BU,=KS1,252,150/-</t>
  </si>
  <si>
    <t>MDY-RV-2024-08-0027</t>
  </si>
  <si>
    <t>On Target BU,CE5 BU</t>
  </si>
  <si>
    <t>CE5 BU Income,Cust Daw Than Than,Matador Excavator ME220 Used #02348-CNC, (Jul'24)-$3301+$219.52(Fine),(Aug'24)-$3256+$53.72(Fine),$6830.24*5620(rate),=KS38,386,000/-</t>
  </si>
  <si>
    <t>2024-08-09</t>
  </si>
  <si>
    <t>MDY-AC-2024-08-0014</t>
  </si>
  <si>
    <t>Advance Clear Payment (MDY-ADV-2024-07-0021)</t>
  </si>
  <si>
    <t>MDY-AC-2024-08-0016</t>
  </si>
  <si>
    <t>Advance Clear Payment (MDY-ADV-2024-07-0023)</t>
  </si>
  <si>
    <t>MDY-AC-2024-08-0017</t>
  </si>
  <si>
    <t>Advance Clear Payment (MDY-ADV-2024-08-0003)</t>
  </si>
  <si>
    <t>MDY-ADV-2024-08-0007</t>
  </si>
  <si>
    <t>MDY-ADV-2024-08-0008</t>
  </si>
  <si>
    <t>MDY-PV-2024-08-0011</t>
  </si>
  <si>
    <t>MDY BR to HO Cash Transfer By MAB Bank,=KS48,489,850/-,MAC BU,=KS6,995,700/-,CEQ BU,=KS1,263,700/-,CE5 BU,=KS38,386,000/-,WW,=KS1,255,300/-,TRK BU,=KS39,150/-,Win Finance (AR Collector),=KS550,000/- (MDY-RV-2024-08-0012 To MDY-RV-2024-08-0027) (6.8.2024 To 8.8.2024)</t>
  </si>
  <si>
    <t>MDY-PV-2024-08-0012</t>
  </si>
  <si>
    <t>Car Repair Expense</t>
  </si>
  <si>
    <t>Service Dept,To buy diesel nut for repair check valve of MC275AS (#A2305025),customer Aung Myint Mo,=KS15,000/-</t>
  </si>
  <si>
    <t>MDY-PV-2024-08-0013</t>
  </si>
  <si>
    <t>Service Dept;Buy Capacitor for repair office air compressor,=KS19,500/-</t>
  </si>
  <si>
    <t>MDY-PV-2024-08-0014</t>
  </si>
  <si>
    <t>Travelling Expense</t>
  </si>
  <si>
    <t>Service Dept;Go to Kyauksel, Sagaing, Htone Bo for maintenance,MC/D8C,=KS6,100/-</t>
  </si>
  <si>
    <t>MDY-PV-2024-08-0015</t>
  </si>
  <si>
    <t>Service Dept;Go to Sagaing,Madayar &amp; Ye Ywar for stock maintenance and trouble shot,=KS6,200/-</t>
  </si>
  <si>
    <t>MDY-PV-2024-08-0016</t>
  </si>
  <si>
    <t>Service Dept;The cost of car repair ,Car maintenance (1E/7441 &amp; 5C/9727), repair window up/down switch and car wheel patch(5C/9727),=KS92,500/-</t>
  </si>
  <si>
    <t>MDY-PV-2024-08-0017</t>
  </si>
  <si>
    <t>Cost of service</t>
  </si>
  <si>
    <t>Service Dept;Making adapter welding ,buy hydraulic hose and bucket seal for making cylinder resealing,=KS42,350/-</t>
  </si>
  <si>
    <t>MDY-PV-2024-08-0018</t>
  </si>
  <si>
    <t>Service Dept;Repair nottle return head &amp; center joint seal for ME220(#0094),=KS36,000/-</t>
  </si>
  <si>
    <t>MDY-PV-2024-08-0019</t>
  </si>
  <si>
    <t>Plantation BU Expense</t>
  </si>
  <si>
    <t>Service Dept;Change cross ball and repair front axle of Agrolux 4.8(43463),Plantation Bu Expense,=KS98,500/-</t>
  </si>
  <si>
    <t>MDY-PV-2024-08-0020</t>
  </si>
  <si>
    <t>PG BU Expense</t>
  </si>
  <si>
    <t>Service Dept;Buy Diesel for generator stock maintenance MW22B51(#2023060332),VP275S(#2308082),ME28JSI(#202304161),PG BU Expense,=KS18,000/-</t>
  </si>
  <si>
    <t>MDY-PV-2024-08-0021</t>
  </si>
  <si>
    <t>MDY BR to HO Cash Transfer By MAB Bank,=KS20,183,350/-,MAC BU,=KS353,700/-,CEQ BU,=KS18,924,000/-,WW,=KS905,650/-,(MDY-RV-2024-08-0028 To MDY-RV-2024-08-0031) ( (9.8.2024)</t>
  </si>
  <si>
    <t>MDY-RV-2024-08-0028</t>
  </si>
  <si>
    <t>MAC BU Income,Cust (2)PER,INV(2)Pcs,=KS353,700/-,Union(66)(M-17153),MAC-SI-24070918,(M-49735),=KS217,100/-,Service Department, MAC-SI-24080108,(M-49332),=KS136,600/-,MAC BU,=KS353,700/-</t>
  </si>
  <si>
    <t>MDY-RV-2024-08-0029</t>
  </si>
  <si>
    <t>On Target BU,CEQ BU</t>
  </si>
  <si>
    <t>CEQ BU Income,Cust Myanmar Shwe Yadanar,PHK/INV/CEQ/2024/07/0270-$560.43,PHK/INV/CEQ/2024/07/0315,$2800.92, Total $3361.35*5630(rate),=KS18,924,400/-,CEQ BU = KS 18,924,000/-.</t>
  </si>
  <si>
    <t>MDY-RV-2024-08-0030</t>
  </si>
  <si>
    <t>S'Part Income,cust Yadanar Thant San,INV/WW/MDY/PT/2024/08/0515,$131.04*5630(rate),=KS737,755/-,Sale man,Sai Ye Thwin,U,WW BU,=KS737,750/-</t>
  </si>
  <si>
    <t>MDY-RV-2024-08-0031</t>
  </si>
  <si>
    <t>S'Part Income,cust U Nay Myo Aung,INV/WW/MDY/PT/2024/08/0516,$29.82*5630(rate),=KS167,886/-,Sale man,Sai Ye Thwin,U,WW BU,=KS167,900/-</t>
  </si>
  <si>
    <t>2024-08-10</t>
  </si>
  <si>
    <t>MDY-AC-2024-08-0018</t>
  </si>
  <si>
    <t>Advance Clear Payment (MDY-ADV-2024-07-0027)</t>
  </si>
  <si>
    <t>MDY-PV-2024-08-0022</t>
  </si>
  <si>
    <t>Car Repair &amp; Maintenance Expense</t>
  </si>
  <si>
    <t>S'Part Dept;The cost of 76W/18929 rear cable replace,repair and brake adjust because of rear brake motor cycle BU is not stock,=KS13,400/-</t>
  </si>
  <si>
    <t>MDY-PV-2024-08-0023</t>
  </si>
  <si>
    <t>Car Fuel Expense</t>
  </si>
  <si>
    <t>S'Part Dept;The cost of 76W/18929 Engine oil,gear oil maintenance,MAC  BU is not stock,buying local shop=KS18,500/-</t>
  </si>
  <si>
    <t>MDY-PV-2024-08-0024</t>
  </si>
  <si>
    <t>COP BU Expense</t>
  </si>
  <si>
    <t>S'Part Dept;Cus-Ko Kyaw Myo Khaing ,Part no-4402481,Bearing,Roller,Transportation charges,=KS35,000/-</t>
  </si>
  <si>
    <t>MDY-PV-2024-08-0025</t>
  </si>
  <si>
    <t>Transportation Expense</t>
  </si>
  <si>
    <t>S'Part Dept;The cost of transportation charges(MDY to MAC BU),MTD-115(2)Can,ADV-1009(1)Can,=KS12,000/-</t>
  </si>
  <si>
    <t>MDY-PV-2024-08-0026</t>
  </si>
  <si>
    <t>S'Part Dept;The cost of transportation charges ,=KS47,000/-(COP BU,=KS3,000/-, CEQ BU,=KS37,000/-,MDY BR Expense,=KS7,000/-)</t>
  </si>
  <si>
    <t>MDY-PV-2024-08-0027</t>
  </si>
  <si>
    <t>Admin Dept;The cost of new office drinking water Aug'24,=KS75,000/-</t>
  </si>
  <si>
    <t>MDY-PV-2024-08-0028</t>
  </si>
  <si>
    <t>Admin Dept;The cost of  buying donation flowers and dog foods,=KS120,000/-</t>
  </si>
  <si>
    <t>MDY-PV-2024-08-0029</t>
  </si>
  <si>
    <t>Admin Dept;The cost of new paper &amp; garbage tax for new office  ,=KS21,000/-</t>
  </si>
  <si>
    <t>MDY-PV-2024-08-0030</t>
  </si>
  <si>
    <t>Admin Dept;The cost of Admin' room light switch repair,=KS8,700/-</t>
  </si>
  <si>
    <t>2024-08-12</t>
  </si>
  <si>
    <t>MDY-RV-2024-08-0032</t>
  </si>
  <si>
    <t>S'Part Income,cust;Pucci Cake,INV/WW/MDY/PT/2024/08/0519,$145.91*5900(rate),=KS860,869/-,Sale man,Sai Ye Thwin,U,WW BU,=KS860,900/-.</t>
  </si>
  <si>
    <t>MDY-RV-2024-08-0033</t>
  </si>
  <si>
    <t>S'part Income , CEQ &amp; REM BU</t>
  </si>
  <si>
    <t>S'Part Income,cust Ko Thein Naing,inv(2)pcs ,$1072.28*5900(rate)=KS6,326,452/-,INV/CEQ/MDY/PT/2024/08/0517=$1020.63,INV/REM/MDY/PT/2024/08/0518=$51.65,Sale man,Thet Zaw Htun , REM BU=Ks304,750/-.CEQ BU=Ks6,021,750/-.</t>
  </si>
  <si>
    <t>MDY-RV-2024-08-0034</t>
  </si>
  <si>
    <t>TRK BU Income,TRK BU</t>
  </si>
  <si>
    <t>TRK BU Income,Cust;U Chan Oo, (Star High Petro Shop),UD TRUCKS QUESTER TRACTOR-GWE 11 HL 390SS2 and CIMC 50000L TLK TRAILER,JPCZZ 00D0MT030569 &amp; JRC 13387NNC 30619,July'24 Balance Pay &amp; Fine,$581.14 &amp; Aug'24 Partial Pay,$5,351.06,Total $5,932.2*5900(rate),=KS34,999,980/-,sale man Zay Thurain Latt,TRK BU,=KS35,000,000/-</t>
  </si>
  <si>
    <t>MDY-RV-2024-08-0035</t>
  </si>
  <si>
    <t>S'part Income , MAC &amp; CE3 BU</t>
  </si>
  <si>
    <t>S'Part Income,cust Ko Kyaw Paing Hein,inv(2)pcs ,$234.18*5900(rate)=KS1,381,662/-,INV/MAC/MDY/PT/2024/08/0521=$110,INV/CE3/MDY/PT/2024/08/0520=$124.48,Sale man,La Win Nyunt , MAC BU=Ks649,000/-.CE3 BU=Ks732.700/-.</t>
  </si>
  <si>
    <t>2024-08-13</t>
  </si>
  <si>
    <t>MDY-ADV-2024-08-0009</t>
  </si>
  <si>
    <t>MDY-ADV-2024-08-0010</t>
  </si>
  <si>
    <t>MDY-PV-2024-08-0031</t>
  </si>
  <si>
    <t>CASH TRANSFER,PG BU Billboard</t>
  </si>
  <si>
    <t>MDY BR to HO Cash Transfer By PG BU BillBoard,=KS1,072,500/-,WW,=KS1,072,500/-( MDY-RV-2024-08-0026) ( 8.8.2024)</t>
  </si>
  <si>
    <t>MDY-PV-2024-08-0032</t>
  </si>
  <si>
    <t>MDY BR to HO Cash Transfer By MAC Bank,=KS38,458,800/-,CE3 BU,=KS732,700/-,MAC BU,=KS649,000/-,CEQ BU,=KS6,668,350/-,WW BU,=KS860,900/-,REM BU,=KS304,750/-,TRK BU,=KS25,851,100/-,RE BU,=KS3,392,000/-( MDY-RV-2024-08-0032 To MDY-RV-2024-08-0037) ( 12.8.2024 To 13.8.2024)</t>
  </si>
  <si>
    <t>MDY-RV-2024-08-0036</t>
  </si>
  <si>
    <t>Unit Income,RE BU</t>
  </si>
  <si>
    <t>Unit Income;Cust Daw Khin Thidar Tun(Pyae Phyo Electronic),UCCO/MDY/RE/2024/07/005,=KS3,392,000/-,PN TECH Cable,6mm2,10Coils(Red 5 Coils,Black 5 Coils),Sale man,Chan Nyein Aung,RE BU,=KS3,392,000/-</t>
  </si>
  <si>
    <t>MDY-RV-2024-08-0037</t>
  </si>
  <si>
    <t>S'Part Income,TRK &amp; CEQ BU</t>
  </si>
  <si>
    <t>S'Part Income,Cust Daw San Htay,INV(2)Pcs,$233.94*6250(rate)=KS1,462,125/-,INV/TRK/MDY/PT/2024/08/0523,$130.49,INV/CEQ/MDY/PT/2024/08/0522,$103.45,sale man,La Win Nyunt,U,TRK BU,=KS815,600/-,CEQ BU,=KS646,600/-</t>
  </si>
  <si>
    <t>MDY-RV-2024-08-0038</t>
  </si>
  <si>
    <t>S'Part Income,Cust Aung Myo Naing,INV/MAC/MDY/PT/2024/08/0525,$203.4*6250(rate),=KS1,271,250/-,sale man,La Win Nyunt,U,MAC  BU,=KS1,271,250/-</t>
  </si>
  <si>
    <t>MDY-RV-2024-08-0039</t>
  </si>
  <si>
    <t>S'Part Income,Cust King Ice Factory,INV/WW/MDY/PT/2024/08/0526,$142.25*6250(rate),=KS889,062/-,sale man,Sai Ye Thwin,U,WW  BU,=KS 889,100/-</t>
  </si>
  <si>
    <t>MDY-RV-2024-08-0040</t>
  </si>
  <si>
    <t>S'Part Income,Cust Wan Swe(Ko Nay Lin),INV/WW/MDY/PT/2024/08/0531,$174.18*6250(rate),=KS1,088,625/-,sale man,Sai Ye Thwin,U,WW  BU,=KS 1,088,600/-</t>
  </si>
  <si>
    <t>MDY-RV-2024-08-0041</t>
  </si>
  <si>
    <t>S'Part Income,Cust Si Thu Aung,INV/COP/MDY/PT/2024/08/0527,$398.16*6250(rate),=KS2,488,500/-,sale man,Sai Ye Thwin,U,COP  BU,=KS 2,488,500/-</t>
  </si>
  <si>
    <t>MDY-RV-2024-08-0042</t>
  </si>
  <si>
    <t>S'Part Income,CE4 BU</t>
  </si>
  <si>
    <t>S'Part Income,Cust Khin Maung Htay,INV/CE4/MDY/PT/2024/08/0528,$157.72*6250(rate),=KS985,750/-,sale man,Thet Zaw Htun,U,CE4  BU,=KS 985,750/-</t>
  </si>
  <si>
    <t>MDY-RV-2024-08-0043</t>
  </si>
  <si>
    <t>S'Part Income,MAC &amp; TRK BU</t>
  </si>
  <si>
    <t>S'Part Income,Cust Ko Htun Lin,INV(2)Pcs,$314.76*6250(rate),=KS1,967,250/-,INV/MAC/MDY/PT/2024/08/0530,$168,INV/TRK/MDY/PT/2024/08/0529,$146.76,sale man,Thet Zaw Htun,U,MAC  BU,=KS 1,050,000/-,TRK BU,=KS917,250/-</t>
  </si>
  <si>
    <t>MDY-RV-2024-08-0044</t>
  </si>
  <si>
    <t>S'Part Income,Cust Pun Hlaing Hospital,INV/WW/MDY/PT/2024/08/0524,$220.13*6250(rate),=KS1,375,812/-,sale man,Sai Ye Thwin,U,WW  BU,=KS1,375,800/-</t>
  </si>
  <si>
    <t>MDY-RV-2024-08-0045</t>
  </si>
  <si>
    <t>MAC BU Income,Cust(8)PER,INV(9)Pcs,=KS3,685,350/-,Twenty Five(M-17043),MAC-SI-24070416,(M-49650),=KS237,300/-,San Lin(Work shop)(M-17100),MAC-SI-24070483,(M-49736),=KS135,780/-,Super Shell(1)(M-17099),MAC-SI-24070481,(M-49737),=KS835,300/-,Star Light(M-17091),MAC-SI-24070101,(M-49738),=KS342,400/-,Aung Pyit Tie Htaung(M-17095),MAC-SI-24070324,(M-49740),=KS784,043/-,Aung Pyit Tie Htaung(M-17097),MAC-SI-24070418,(M-49740),=KS428,040/-,Shan Hae(M-06698),MAC-SI-24071468,(M-49741),=KS182,500/-,Mi Mi Zin,MAC-SI-24080166,(M-49334),=KS32,500/-,Aung Zay Ya(M-06678),MAC-SI-24070143,(M-49752),=KS707,500/-,MAC BU,=KS3,685,350/-</t>
  </si>
  <si>
    <t>MDY-RV-2024-08-0046</t>
  </si>
  <si>
    <t>MAC BU Income,Cust(5)PER,INV(6)Pcs,=KS2,920,700/-,Dana Htun(M-17157),MAC-SI-24071235,1st partial pay(M-56701),=KS300,000/-,Ko Aung Moe(M-17040),MAC-SI-24070410,1st partial pay(M-56702),=KS1,000,000/-,Zar Wanna(M-17029),MAC-SI-24070193,(M-49754),=KS1,161,600/-,Nice(M-17086),MAC-SI-24070080,(M-49755),=KS206,600/-,Shine(M-17081),MAC-SI-24061120,(M-49756),=KS75,370/-,Shine(M-17084),MAC-SI-24061126,(M-49756),=KS177,219/-,MAC BU,=KS2,920,700/-</t>
  </si>
  <si>
    <t>2024-08-14</t>
  </si>
  <si>
    <t>MDY-AC-2024-08-0021</t>
  </si>
  <si>
    <t>Advance Clear Payment (MDY-ADV-2024-07-0030)</t>
  </si>
  <si>
    <t>MDY-PV-2024-08-0033</t>
  </si>
  <si>
    <t>Car Repair &amp; Maintenance Charges</t>
  </si>
  <si>
    <t>S'Part Dept;The cost of car repair 9D/1567,start motor repairing and service charges reason(urgent repair),=KS55,000/-</t>
  </si>
  <si>
    <t>MDY-PV-2024-08-0034</t>
  </si>
  <si>
    <t>MAC BU Expense</t>
  </si>
  <si>
    <t>S'Part Dept;The cost of birthday cake charges for customer Aung Myo Naing,=KS30,000/-</t>
  </si>
  <si>
    <t>MDY-PV-2024-08-0035</t>
  </si>
  <si>
    <t>S'Part Dept;The cost of transportation charges-Nant San to MDY BR for cus-U Sein Aung,692332(1)Drum,15067446(1)Drum,=KS150,000/-</t>
  </si>
  <si>
    <t>MDY-PV-2024-08-0036</t>
  </si>
  <si>
    <t>Admin Dept;Buying a flashlight for security,=KS23,000/-</t>
  </si>
  <si>
    <t>MDY-PV-2024-08-0037</t>
  </si>
  <si>
    <t>Admin Dept;The cost of buying Jaffas for old data file,=KS26,700/-</t>
  </si>
  <si>
    <t>MDY-PV-2024-08-0038</t>
  </si>
  <si>
    <t>Admin Dept;The cost of buying V Belt for office generator,=KS15,000/-</t>
  </si>
  <si>
    <t>MDY-PV-2024-08-0039</t>
  </si>
  <si>
    <t>Admin Dept;The cost of water boom security to buy foods,=KS45,000/-</t>
  </si>
  <si>
    <t>MDY-PV-2024-08-0040</t>
  </si>
  <si>
    <t>Admin Dept;The cost of Car repair 2L/1988 for buying brake oil,pistion,washer,sealing,=KS75,800/-</t>
  </si>
  <si>
    <t>MDY-PV-2024-08-0041</t>
  </si>
  <si>
    <t>MDY BR to Han Htoo Zaw Billling Charges,=KS4,680,750/-,MAC BU,=KS1,271,250/-,COP BU,=KS1,431,800/-,WW BU,=KS1,977,700/-(MDY-RV-2024-08-0038 To MDY-RV-2024-08-0041) (13.8.2024)</t>
  </si>
  <si>
    <t>MDY-RV-2024-08-0047</t>
  </si>
  <si>
    <t>MAC BU Income;Cust(3)PER,INV(4)Pcs,=KS3,283,960/-,Ko Phoe Zaw(M-06692),MAC-SI-24070994,(M-49745),=KS179,400/-,Ko Phoe Zaw(M-17159),MAC-SI-24071496,(M-49745),=KS709,560/-,Royal Auto(M-06686),MAC-SI-24070797,(M-49746),=KS2,195,000/-,Mandalay Star(M-17041),MAC-SI-24070412,2nd partial pay(M-49747),=KS200,000/-,MAC BU,=KS3,284,000/-</t>
  </si>
  <si>
    <t>2024-08-15</t>
  </si>
  <si>
    <t>MDY-ADV-2024-08-0011</t>
  </si>
  <si>
    <t>MDY-PV-2024-08-0042</t>
  </si>
  <si>
    <t>CASH TRANSFER,MDY BR incentive</t>
  </si>
  <si>
    <t>MDY BR To HO Cash Transfer by MDY BR incentive,=KS9,964,500/-,TRK BU,=KS9,964,500/-(MDY-RV-2024-08-0034)(12.7.2024)</t>
  </si>
  <si>
    <t>MDY-PV-2024-08-0043</t>
  </si>
  <si>
    <t>Incentive &amp; Pooling</t>
  </si>
  <si>
    <t>1)S'part Dept;CEQ BU of Sale Man TZH &amp; LWN Incentive Total Ks-139,558/-,SM Ks-55,815/-,Pooling Ks-83,743/-For May'24</t>
  </si>
  <si>
    <t>MDY-PV-2024-08-0044</t>
  </si>
  <si>
    <t>2)S'part Dept;COP BU of Sale Man TZH &amp; LWN Incentive Total Ks-459,742/-,SM Ks-183,888/-,Pooling Ks-275,853/-For May'24</t>
  </si>
  <si>
    <t>MDY-PV-2024-08-0045</t>
  </si>
  <si>
    <t>3)S'part Dept;CE4 BU of Sale Man TZH  Incentive Total Ks-39,292/-,SM Ks-15,717/-,Pooling Ks-23,575/-For May'24</t>
  </si>
  <si>
    <t>MDY-PV-2024-08-0046</t>
  </si>
  <si>
    <t>4)S'part Dept;TRK BU of Sale Man TZH  Incentive Total Ks-38,002/-,SM Ks-15,193/-,Pooling Ks-22,809/-For May'24</t>
  </si>
  <si>
    <t>MDY-PV-2024-08-0047</t>
  </si>
  <si>
    <t>4)S'part Dept;MAC BU of Sale Man SYT, TZH  &amp; LWN  Incentive Total Ks2,886,959-/-,SM Ks-2,598,262/-,Pooling Ks-288,697/-For May &amp; June'24</t>
  </si>
  <si>
    <t>MDY-PV-2024-08-0048</t>
  </si>
  <si>
    <t>5)S'part Dept;PG BU of Sale Man SYT &amp; TZH Incentive Total Ks397,611-/-,SM Ks-158,949/-,Pooling Ks-238,564/-For May &amp; June'24</t>
  </si>
  <si>
    <t>MDY-PV-2024-08-0049</t>
  </si>
  <si>
    <t>6)Unit Dept;PG BU of Sale Man PPO total Incentive Ks-122,884/-,SM Ks-73,722/-,Pooling Ks-49,162/-(Cus name -MOMKS THUMANA VP670S ,MF-28JSI),S'part Dept;PG BU of Sale Man SYT &amp; TZH Incentive Total Ks397,513-/-,SM Ks-158,949/-,Pooling Ks-238,564/-For May &amp; June'24</t>
  </si>
  <si>
    <t>MDY-PV-2024-08-0050</t>
  </si>
  <si>
    <t>7)Unit Dept;CE3 BU of Sale Man MBD Incentive Total KS-4,330,232/-,SM KS-1,299,046/-,Pooling KS-3,031,186/-(Customer-U Kan Kaung ,Serial no,66SE30EWNP0003389 &amp; 66SE30EWNP0003399)</t>
  </si>
  <si>
    <t>MDY-PV-2024-08-0051</t>
  </si>
  <si>
    <t>7)Unit Dept;REM BU of Sale Man MBD Incentive Total KS-470,772/-,SM KS-376,618/-,Pooling KS-94,154/-(Customer-U Hla Htun Wai ,Serial no,000517)</t>
  </si>
  <si>
    <t>MDY-PV-2024-08-0052</t>
  </si>
  <si>
    <t>6)Unit Dept ; RE BU of Sale Man CAN &amp; KLT total Incentive Ks-578,282/-,SM Ks-405,288/-,Pooling Ks-172,994/-</t>
  </si>
  <si>
    <t>MDY-PV-2024-08-0053</t>
  </si>
  <si>
    <t>7)Service Dept Total Incentive,=KS4,781,880/-</t>
  </si>
  <si>
    <t>MDY-RV-2024-08-0048</t>
  </si>
  <si>
    <t>Service Income,Cust L&amp;M Mayson Co.ltd,U Myint Soe,MDY/SR/08/2024/1559,=KS60,000/-,All Branch,=KS60,000/-</t>
  </si>
  <si>
    <t>MDY-RV-2024-08-0049</t>
  </si>
  <si>
    <t>S'Part Income,Cust U Sein Aung,INV/MAC/MDY/PT/2024/08/0534,$414.9*6700(rate),=KS2,779,830/-,Sale man,Thet Zaw Htun,U,MAC BU,=KS2,779,800/-</t>
  </si>
  <si>
    <t>MDY-RV-2024-08-0050</t>
  </si>
  <si>
    <t>S'Part Income,MC BU</t>
  </si>
  <si>
    <t>S'Part Income,Cust U Win Maung,INV/MC/MDY/PT/2024/08/0536,=KS39,500/-,Sale man,Myo Ko Ko,U,MC BU,=KS39,500/-</t>
  </si>
  <si>
    <t>MDY-RV-2024-08-0051</t>
  </si>
  <si>
    <t>MAC BU Income,Cust(7)PER,INV(7)PCs,=KS4,738,600/-,Ko Myo Nyunt&amp; Brothers(M-06699),MAC-SI-24071469,(M-56704),=KS959,800/-,Auto City(M-17151),MAC-SI-24070914,1st partial pay(M-56705),=KS116,200/-,Shwe Myoe Taw(M-17166),MAC-SI-24080182,1st partial pay(M-56707),=KS50,000/-,Shan Lay-Workshop(M-17116),MAC-SI-24071378,(M-49759),=KS320,200/-,United Auto Myo Thit(M-17123),MAC-SI-24071466,(M-49760),=KS2,279,500/-,Nice (M-17088),MAC-SI-24070088,(M-49761),=KS328,100/-,Star light(M-17031),MAC-SI-24070195,(M-49762),=KS684,800/-,MAC BU,=KS4,738,600/-</t>
  </si>
  <si>
    <t>MDY-RV-2024-08-0052</t>
  </si>
  <si>
    <t>MDY BR Incentive</t>
  </si>
  <si>
    <t>2024-08-16</t>
  </si>
  <si>
    <t>MDY-PV-2024-08-0054</t>
  </si>
  <si>
    <t>Car Repair&amp; maintenance</t>
  </si>
  <si>
    <t>Admin Dept;The cost of buying car battery,4L/4965,=KS188,000/-</t>
  </si>
  <si>
    <t>MDY-PV-2024-08-0055</t>
  </si>
  <si>
    <t>Office supplies</t>
  </si>
  <si>
    <t>Admin Dept;Buying medicine and coffee for Emergency case of political situation,=KS199,350/-</t>
  </si>
  <si>
    <t>MDY-PV-2024-08-0056</t>
  </si>
  <si>
    <t>Service Dept;2R/9572 Crown and start Motor repair charges,=KS394,000/-</t>
  </si>
  <si>
    <t>MDY-PV-2024-08-0057</t>
  </si>
  <si>
    <t>Admin Dept;The cost of buying tapes for all department,=KS35,600/-</t>
  </si>
  <si>
    <t>MDY-PV-2024-08-0058</t>
  </si>
  <si>
    <t>Admin Dept;The cost of buying keys for 6 closet,=KS36,000/-</t>
  </si>
  <si>
    <t>MDY-PV-2024-08-0059</t>
  </si>
  <si>
    <t>MDY BR to HO Cash Transfer By MAB Bank,=KS22,893,450/-,MAC BU,=KS18,458,450/-,COP BU,=KS1,056,700/-,CE4 BU,=KS985,750/-,WW BU,=KS1,375,800/-,TRK BU,=KS917,250/-,All Branch,=KS60,000/-,MC BU,=KS39,500/-(MDY- RV-2024-08-0041 To MDY-RV-2024-08-0051)(13.8.2024 To 15.8.2024)</t>
  </si>
  <si>
    <t>MDY-RV-2024-08-0053</t>
  </si>
  <si>
    <t>S'Part Income,Cust Sky Blue Hotel,INV/WW/MDY/PT/2024/08/0538,$257.54*6500(rate),=KS1,674,010/-,Sale man,Sai Ye Thwin,U,WW BU,=KS1,674,010/-</t>
  </si>
  <si>
    <t>2024-08-19</t>
  </si>
  <si>
    <t>MDY-AC-2024-08-0023</t>
  </si>
  <si>
    <t>Advance Clear Payment (MDY-ADV-2024-08-0011)</t>
  </si>
  <si>
    <t>MDY-ADV-2024-08-0012</t>
  </si>
  <si>
    <t>MDY-RV-2024-08-0055</t>
  </si>
  <si>
    <t>Unit Income;Cust Ko Wai Hylan Lin,UCCO/MDY/RE/2024/08/001,=KS385,300/-,PN TENCH Cable,4 mm2,1 coil(red),Sale man,Chan Nyein Aung,U,RE BU,=KS385,300/-</t>
  </si>
  <si>
    <t>MDY-RV-2024-08-0056</t>
  </si>
  <si>
    <t>MAC BU Income,Cust(8)PER,INV(8)Pcs,Aung Zay Ya(M-06680),MAC-SI-24070314,(M-49763),=KS865,100/-,Auto City(M-17151),MAC-SI-24070914,(M-49764),=KS300,000/-,Mandalay Star(M-17041),MAC-SI-24070412,3rd partial pay,(M-49766),=KS200,000/-,Say Ta Man(M-17127),MAC-SI-24080412,(M-49767),=KS1,057,300/-,Shan Hae(M-17167),MAC-SI-24080184,(M-49770),=KS1,209,600/-,Ko Aung Moe(M-17040),MAC-SI-24070410,2nd partial pay,(M-49771),=KS1,081,800/-,Mandalay Star(M-17041),MAC-SI-24070412,(M-49772),=KS154,400/-,Ko Nge Lay(M-17156),MAC-SI-24071182,(M-49775),=KS318,000/-,MAC BU,=KS5,186,200/-</t>
  </si>
  <si>
    <t>2024-08-20</t>
  </si>
  <si>
    <t>MDY-RV-2024-08-0062</t>
  </si>
  <si>
    <t>S'Part Income,Cust U Man Zaw,INV/COP/MDY/PT/2024/08/0540,$537.06*6350(rate),=KS3,410,331/-,Sale Man,La Win Nyunt,U,COP BU,=KS3,410,300/-</t>
  </si>
  <si>
    <t>MDY-RV-2024-08-0063</t>
  </si>
  <si>
    <t>Service Income;Cust U Nay Lin (Wang Swang),MDY/SR/08/2024/1561,=KS300,000/-,All Branch,=KS300,000/-</t>
  </si>
  <si>
    <t>MDY-RV-2024-08-0064</t>
  </si>
  <si>
    <t>Service Income;Cust Ko Maung Sint(Myanmar Conch),MDY/SR/08/2024/1558,=KS900,000/-,All Branch,=KS900,000/-</t>
  </si>
  <si>
    <t>MDY-RV-2024-08-0065</t>
  </si>
  <si>
    <t>Service Income;Cust U Aung Myat Min,MDY/SR/08/2024/1560,=KS100,000/-,All Branch,=KS100,000/-</t>
  </si>
  <si>
    <t>MDY-RV-2024-08-0066</t>
  </si>
  <si>
    <t>Service Income;Cust The Princess Hotel,MDY/SR/08/2024/1556,=KS100,000/-,All Branch,=KS100,000/-</t>
  </si>
  <si>
    <t>MDY-RV-2024-08-0067</t>
  </si>
  <si>
    <t>Service Income;Cust Ko Kyaw Lin (Sky Blue),MDY/SR/08/2024/1557,=KS180,000/-,All Branch,=KS180,000/-</t>
  </si>
  <si>
    <t>MDY-RV-2024-08-0068</t>
  </si>
  <si>
    <t>Service Income;Cust Myanmar Golden City,MDY/SR/08/2024/1552,=KS75,000/-,All Branch,=KS75,000/-</t>
  </si>
  <si>
    <t>MDY-RV-2024-08-0069</t>
  </si>
  <si>
    <t>Service Income;Cust U Nay Min Aung,MDY/SR/08/2024/1555,=KS70,000/-,All Branch,=KS70,000/-</t>
  </si>
  <si>
    <t>2024-08-21</t>
  </si>
  <si>
    <t>MDY-ADV-2024-08-0013</t>
  </si>
  <si>
    <t>MDY-RV-2024-08-0070</t>
  </si>
  <si>
    <t>MAC BU Income;Cust(3)PER,INV(3)Pcs,=KS758,900/-,Dana Htun(M-17157),MAC-SI-24071235,2nd partial pay(M-49776),=KS100,000/-,John(M-17168),MAC-SI-24080186,1st partial pay(M-56708),=KS400,000/-,Mandalay Star(M-17181),(M-56709),=KS258,900/-,MAC Bu,=KS758,900/-</t>
  </si>
  <si>
    <t>MDY-RV-2024-08-0071</t>
  </si>
  <si>
    <t>S'Part Income,Cust Su Htoo Pan,INV/CEQ/MDY/PT/2024/08/0546,$148.69*6200(rate),=KS921,878/-,Sale Man,Thet Zaw Htun,U,CEQ BU,=KS921900/-</t>
  </si>
  <si>
    <t>MDY-RV-2024-08-0072</t>
  </si>
  <si>
    <t>S'Part Income,Cust U Phyo Wai,INV/COP/MDY/PT/2024/08/0544,$1000*6200(rate),=KS6,200,000/-,Sale Man,Thet Zaw Htun,U,COP BU,=KS6,200,000/-</t>
  </si>
  <si>
    <t>MDY-RV-2024-08-0073</t>
  </si>
  <si>
    <t>S'Part Income,Cust U Sein Aung,INV/MAC/MDY/PT/2024/08/0545,$453.6*6200(rate),=KS2,812,320/-,Sale Man,Thet Zaw Htun,U,MAC BU,=KS2,812,300/-</t>
  </si>
  <si>
    <t>MDY-RV-2024-08-0074</t>
  </si>
  <si>
    <t>S'Part Income,Cust Ko Soe Moe Aung,INV/COP/MDY/PT/2024/08/0547,$183.64*6200(rate),=KS1,138,568/-,Sale Man,Thet Zaw Htun,U,COP BU,=KS1,138,600/-</t>
  </si>
  <si>
    <t>2024-08-22</t>
  </si>
  <si>
    <t>MDY-AC-2024-08-0024</t>
  </si>
  <si>
    <t>Advance Clear Payment (MDY-ADV-2024-07-0028)</t>
  </si>
  <si>
    <t>MDY-PV-2024-08-0060</t>
  </si>
  <si>
    <t>MDY BR to HO Cash Transfer By MAB Bank,=KS29,212,500/-,MAC BU,=KS8,757,400/-,CEQ BU,=KS921,900/-,COP BU,=KS10,748,900/-,WW BU,=KS1,674,000/-,RE BU,=KS385,300/-,All Branch,=KS1,725,000/-,ATT BU,=KS5,000,000/-,(MDY-RV-2024-08-0053 &amp; 55 To MDY-RV-2024-08-0075) (16.8.2024 To 22.8.2024)</t>
  </si>
  <si>
    <t>MDY-RV-2024-08-0075</t>
  </si>
  <si>
    <t>ATT BU Income,ATT BU</t>
  </si>
  <si>
    <t>ATT BU Income,Cust U Phoe Kae,UCCO/AT&amp;T/MDY/2022/12/002,1st lot of 1 unit (DEUTZ FAHR 75 HP) SR043967,18 montha after delivery ,Partial payment,=KS5,000,000/-,Sale Man,Myo Zin Htwe,U,ATT BU,=KS5,000,000/-</t>
  </si>
  <si>
    <t>MDY-RV-2024-08-0076</t>
  </si>
  <si>
    <t>MAC BU Income,Cust (3)PER,INV(3)PCs,=KS894,700/-,Auto City(M-17124),MAC-SI-24080094,(M-49780),=KS154,600/-,Say Ta Man(M-06690),MAC-SI-24070920,(M-49782),=KS500,000/-,Union(66)(M-06691),MAC-SI-24070990,(M-49783),=KS240,100/-,MAC BU,=KS894,700/-</t>
  </si>
  <si>
    <t>MDY-RV-2024-08-0077</t>
  </si>
  <si>
    <t>S'Part Income,Cust Shwe Phyu Condo,INV/WW/MDY/PT/2024/08/0553,$26.78*6200(rate),=KS166,036/-,Sale Man,Sai Ye Thwin,U,WW BU,=KS166,000/-</t>
  </si>
  <si>
    <t>MDY-RV-2024-08-0078</t>
  </si>
  <si>
    <t>S'Part Income,CEQ,WW&amp; MAC BU</t>
  </si>
  <si>
    <t>S'Part Income,Cust Hotel Mandalay,INV(3)Pcs,$633.51*6200(rate),=KS3,927,762/-,INV/CEQ/MDY/PT/2024/08/0554,$24.58,INV/WW/MDY/PT/2024/08/0555,$356.93,INV/MAC/MDY/PT/2024/08/0556,$252,Sale Man,Sai Ye Thwin,U,CEQBU,=KS152,400/-,WW BU,=KS2,213,000/-,MAC BU,=KS1,562,400/-</t>
  </si>
  <si>
    <t>MDY-RV-2024-08-0079</t>
  </si>
  <si>
    <t>Service Income,Cust U Sai Aung Myint (Sein Min Thar),MDY/SR/08/2024/1562,=KS200,000/-,All Branch,=KS200,000/-</t>
  </si>
  <si>
    <t>MDY-RV-2024-08-0080</t>
  </si>
  <si>
    <t>Service Income,ALl Branch</t>
  </si>
  <si>
    <t>Service Income,Cust Shwe Phyu,MDY/SR/08/2024/1564,=KS50,000/-,All Branch,=KS50,000/-</t>
  </si>
  <si>
    <t>MDY-RV-2024-08-0081</t>
  </si>
  <si>
    <t>S'Part Income,WW &amp; MAC BU</t>
  </si>
  <si>
    <t>S'Part Income,Cust Sky Blue,INV(2)Pcs,242.24*6200(rate),=KS1,501,888/-,INV/WW/MDY/PT/2024/08/0552,$74.24,INV/MAC/MDY/PT/2024/08/0551,$168,Sale Man,Sai Ye Thwin,U,WW BU,=KS460,300/-,MAC BU,=KS1,041,600/-</t>
  </si>
  <si>
    <t>MDY-RV-2024-08-0082</t>
  </si>
  <si>
    <t>S'Part Income,CEQ,WW &amp; MAC BU</t>
  </si>
  <si>
    <t>S'Part Income,Cust Pun Hlaing Hospital,INV(3)Pcs,=$393.37*6200(rate),=KS2,438,894/-,INV/CEQ/MDY/PT/2024/08/0549,$24.58,INV/WW/MDY/PT/2024/08/0550,$116.79,INV/MAC/MDY/PT/2024/08/0548,$252,Sale Man,Sai Ye Thwin,U,CEQ BU,=KS152,400/-,WW BU,=KS724,100/-,MAC BU,=KS1,562,400/-</t>
  </si>
  <si>
    <t>MDY-RV-2024-08-0083</t>
  </si>
  <si>
    <t>S'Part Income;Cust U Man Zaw,INV/COP/MDY/PT/2024/08/0557,$59.12*6200(rate),=KS366,544/-,Sale Man,La Win Nyunt,U,COP BU,=KS366,500/-</t>
  </si>
  <si>
    <t>2024-08-23</t>
  </si>
  <si>
    <t>MDY-PV-2024-08-0061</t>
  </si>
  <si>
    <t>MDY BR to HO Cash Transfer By MAB Bank,=KS12,482,000/-,All Branch,=KS250,000/-,CEQ BU,=KS304,800/-,COP BU,=KS366,500/-,MAC BU,=KS6,647,300/-,Win Finance,=KS1,350,000/-,WW BU,=KS3,563,400/-(MDY-RV-2024-08-0076 To MDY-RV-2024-08-0085)(22.8.2024 To 23.8.2024)</t>
  </si>
  <si>
    <t>MDY-RV-2024-08-0084</t>
  </si>
  <si>
    <t>On Target Income,Win Finance</t>
  </si>
  <si>
    <t>Win Finance Income,Cust U Soe Nyunt,Matador 3 wheeler Blitz,All Payment,=KS1,350,000/-</t>
  </si>
  <si>
    <t>MDY-RV-2024-08-0085</t>
  </si>
  <si>
    <t>MAC BU Income;Cust (6)PER,INV(6)Pcs,=KS1,586,200/-,Mi Mi Zin,MAC-SI-24080497,(M-49338),=KS42,300/-,Star Light(M-17113),MAC-SI-24071351,(M-56710),=KS380,000/-,Nice(M-17094),MAC-SI-24070142,(M-56711),=KS267,300/-,Manawhari(M-17177),MAC-SI-24080329,1st partial pay,(M-56712),=KS100,000/-,Ko Aung Moe(M-17040),MAC-SI-24070410,(M-49787),=KS500,000/-,Ko Pauk Sa(M-17184),MAC-SI-24080496,(M-49789),=KS296,600/-,MAC BU ,=KS1,586,200/-</t>
  </si>
  <si>
    <t>Total</t>
  </si>
  <si>
    <t>2024-08-31</t>
  </si>
  <si>
    <t>Expense</t>
  </si>
  <si>
    <t>Department</t>
  </si>
  <si>
    <t>Meal Allowance</t>
  </si>
  <si>
    <t>Office Supply</t>
  </si>
  <si>
    <t>Admin</t>
  </si>
  <si>
    <t>Cycle Repair</t>
  </si>
  <si>
    <t>HO Expense</t>
  </si>
  <si>
    <t>Computer&amp; Copier</t>
  </si>
  <si>
    <t>Electricity</t>
  </si>
  <si>
    <t>Unit</t>
  </si>
  <si>
    <t>Travelling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</si>
</sst>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Pyidaungsu"/>
      <family val="2"/>
    </font>
    <font>
      <b/>
      <sz val="1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double">
        <color indexed="64"/>
      </right>
      <top style="thin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</cellStyleXfs>
  <cellXfs count="160">
    <xf numFmtId="0" fontId="0" fillId="0" borderId="0" xfId="0"/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1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1" fillId="0" borderId="0" xfId="2" applyFont="1" applyFill="1"/>
    <xf numFmtId="0" fontId="7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164" fontId="1" fillId="0" borderId="0" xfId="2" applyNumberFormat="1" applyFont="1" applyFill="1" applyAlignment="1">
      <alignment vertical="center"/>
    </xf>
    <xf numFmtId="164" fontId="0" fillId="0" borderId="0" xfId="2" applyNumberFormat="1" applyFont="1" applyFill="1" applyAlignment="1">
      <alignment vertical="center" wrapText="1"/>
    </xf>
    <xf numFmtId="0" fontId="9" fillId="0" borderId="0" xfId="0" applyFont="1" applyFill="1"/>
    <xf numFmtId="0" fontId="5" fillId="0" borderId="5" xfId="2" applyFont="1" applyFill="1" applyBorder="1" applyAlignment="1">
      <alignment vertical="center"/>
    </xf>
    <xf numFmtId="164" fontId="3" fillId="0" borderId="0" xfId="2" applyNumberFormat="1" applyFont="1" applyFill="1" applyAlignment="1">
      <alignment vertical="center"/>
    </xf>
    <xf numFmtId="0" fontId="0" fillId="0" borderId="0" xfId="2" applyFont="1" applyFill="1" applyAlignment="1">
      <alignment vertical="center"/>
    </xf>
    <xf numFmtId="0" fontId="7" fillId="0" borderId="11" xfId="2" applyFont="1" applyFill="1" applyBorder="1" applyAlignment="1">
      <alignment vertical="center"/>
    </xf>
    <xf numFmtId="0" fontId="3" fillId="0" borderId="0" xfId="2" applyFont="1" applyFill="1" applyAlignment="1">
      <alignment vertical="center" wrapText="1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/>
    <xf numFmtId="164" fontId="5" fillId="0" borderId="0" xfId="2" applyNumberFormat="1" applyFont="1" applyFill="1"/>
    <xf numFmtId="164" fontId="6" fillId="0" borderId="0" xfId="2" applyNumberFormat="1" applyFont="1" applyFill="1"/>
    <xf numFmtId="9" fontId="7" fillId="0" borderId="0" xfId="4" applyFont="1" applyFill="1"/>
    <xf numFmtId="0" fontId="3" fillId="0" borderId="0" xfId="2" applyFont="1" applyFill="1" applyAlignment="1">
      <alignment vertical="center"/>
    </xf>
    <xf numFmtId="9" fontId="5" fillId="0" borderId="0" xfId="4" applyFont="1" applyFill="1"/>
    <xf numFmtId="0" fontId="8" fillId="0" borderId="0" xfId="2" applyFont="1" applyFill="1" applyAlignment="1">
      <alignment vertical="center"/>
    </xf>
    <xf numFmtId="0" fontId="5" fillId="0" borderId="0" xfId="2" applyFont="1" applyFill="1"/>
    <xf numFmtId="0" fontId="6" fillId="0" borderId="0" xfId="2" applyFont="1" applyFill="1"/>
    <xf numFmtId="0" fontId="11" fillId="0" borderId="0" xfId="0" applyFont="1" applyAlignment="1">
      <alignment vertical="center"/>
    </xf>
    <xf numFmtId="0" fontId="9" fillId="0" borderId="0" xfId="0" applyFont="1"/>
    <xf numFmtId="0" fontId="0" fillId="0" borderId="0" xfId="0" applyFont="1"/>
    <xf numFmtId="0" fontId="11" fillId="0" borderId="0" xfId="0" applyFont="1"/>
    <xf numFmtId="0" fontId="11" fillId="0" borderId="0" xfId="0" applyFont="1" applyFill="1"/>
    <xf numFmtId="0" fontId="0" fillId="0" borderId="0" xfId="0" applyFont="1" applyFill="1"/>
    <xf numFmtId="0" fontId="9" fillId="0" borderId="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164" fontId="9" fillId="0" borderId="16" xfId="10" applyNumberFormat="1" applyFont="1" applyFill="1" applyBorder="1" applyAlignment="1">
      <alignment vertical="center"/>
    </xf>
    <xf numFmtId="164" fontId="9" fillId="0" borderId="3" xfId="10" applyNumberFormat="1" applyFont="1" applyFill="1" applyBorder="1" applyAlignment="1">
      <alignment vertical="center"/>
    </xf>
    <xf numFmtId="164" fontId="9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9" fillId="0" borderId="3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0" xfId="0" applyNumberFormat="1" applyFont="1" applyFill="1"/>
    <xf numFmtId="9" fontId="9" fillId="0" borderId="0" xfId="1" applyFont="1"/>
    <xf numFmtId="0" fontId="11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2" borderId="0" xfId="0" applyFont="1" applyFill="1"/>
    <xf numFmtId="164" fontId="7" fillId="0" borderId="0" xfId="4" applyNumberFormat="1" applyFont="1" applyFill="1"/>
    <xf numFmtId="0" fontId="9" fillId="0" borderId="1" xfId="0" applyFont="1" applyBorder="1" applyAlignment="1">
      <alignment vertical="center" wrapText="1"/>
    </xf>
    <xf numFmtId="164" fontId="9" fillId="0" borderId="3" xfId="10" applyNumberFormat="1" applyFont="1" applyFill="1" applyBorder="1" applyAlignment="1">
      <alignment horizontal="center" vertical="center"/>
    </xf>
    <xf numFmtId="164" fontId="9" fillId="0" borderId="3" xfId="10" applyNumberFormat="1" applyFont="1" applyFill="1" applyBorder="1" applyAlignment="1">
      <alignment horizontal="center" vertical="center" wrapText="1"/>
    </xf>
    <xf numFmtId="164" fontId="7" fillId="0" borderId="18" xfId="3" applyNumberFormat="1" applyFont="1" applyFill="1" applyBorder="1" applyAlignment="1">
      <alignment vertical="center"/>
    </xf>
    <xf numFmtId="164" fontId="8" fillId="0" borderId="19" xfId="3" applyNumberFormat="1" applyFont="1" applyFill="1" applyBorder="1" applyAlignment="1">
      <alignment vertical="center"/>
    </xf>
    <xf numFmtId="164" fontId="5" fillId="0" borderId="3" xfId="3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11" fillId="0" borderId="1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17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horizontal="left" vertical="center" wrapText="1"/>
    </xf>
    <xf numFmtId="164" fontId="9" fillId="2" borderId="3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164" fontId="5" fillId="0" borderId="3" xfId="2" applyNumberFormat="1" applyFont="1" applyFill="1" applyBorder="1" applyAlignment="1">
      <alignment vertical="center"/>
    </xf>
    <xf numFmtId="0" fontId="7" fillId="0" borderId="5" xfId="2" applyFont="1" applyFill="1" applyBorder="1" applyAlignment="1">
      <alignment horizontal="center" vertical="center"/>
    </xf>
    <xf numFmtId="164" fontId="7" fillId="0" borderId="20" xfId="2" applyNumberFormat="1" applyFont="1" applyFill="1" applyBorder="1" applyAlignment="1">
      <alignment vertical="center"/>
    </xf>
    <xf numFmtId="164" fontId="7" fillId="0" borderId="7" xfId="2" applyNumberFormat="1" applyFont="1" applyFill="1" applyBorder="1" applyAlignment="1">
      <alignment vertical="center"/>
    </xf>
    <xf numFmtId="0" fontId="7" fillId="3" borderId="14" xfId="2" applyFont="1" applyFill="1" applyBorder="1"/>
    <xf numFmtId="164" fontId="4" fillId="3" borderId="14" xfId="2" applyNumberFormat="1" applyFont="1" applyFill="1" applyBorder="1"/>
    <xf numFmtId="0" fontId="9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164" fontId="18" fillId="3" borderId="14" xfId="2" applyNumberFormat="1" applyFont="1" applyFill="1" applyBorder="1"/>
    <xf numFmtId="164" fontId="19" fillId="0" borderId="2" xfId="10" applyNumberFormat="1" applyFont="1" applyFill="1" applyBorder="1" applyAlignment="1">
      <alignment vertical="center"/>
    </xf>
    <xf numFmtId="164" fontId="19" fillId="0" borderId="16" xfId="10" applyNumberFormat="1" applyFont="1" applyFill="1" applyBorder="1" applyAlignment="1">
      <alignment vertical="center"/>
    </xf>
    <xf numFmtId="164" fontId="19" fillId="0" borderId="3" xfId="10" applyNumberFormat="1" applyFont="1" applyFill="1" applyBorder="1" applyAlignment="1">
      <alignment vertical="center"/>
    </xf>
    <xf numFmtId="164" fontId="19" fillId="0" borderId="3" xfId="0" applyNumberFormat="1" applyFont="1" applyBorder="1" applyAlignment="1">
      <alignment horizontal="center" vertical="center" wrapText="1"/>
    </xf>
    <xf numFmtId="164" fontId="20" fillId="0" borderId="3" xfId="10" applyNumberFormat="1" applyFont="1" applyFill="1" applyBorder="1" applyAlignment="1">
      <alignment vertical="center"/>
    </xf>
    <xf numFmtId="10" fontId="7" fillId="0" borderId="21" xfId="4" applyNumberFormat="1" applyFont="1" applyFill="1" applyBorder="1" applyAlignment="1">
      <alignment vertical="center"/>
    </xf>
    <xf numFmtId="164" fontId="21" fillId="3" borderId="3" xfId="0" applyNumberFormat="1" applyFont="1" applyFill="1" applyBorder="1"/>
    <xf numFmtId="0" fontId="11" fillId="4" borderId="5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164" fontId="16" fillId="4" borderId="6" xfId="0" applyNumberFormat="1" applyFont="1" applyFill="1" applyBorder="1" applyAlignment="1">
      <alignment vertical="center"/>
    </xf>
    <xf numFmtId="164" fontId="16" fillId="4" borderId="3" xfId="0" applyNumberFormat="1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vertical="center"/>
    </xf>
    <xf numFmtId="164" fontId="1" fillId="0" borderId="0" xfId="5" applyNumberFormat="1" applyFont="1" applyFill="1" applyAlignment="1">
      <alignment vertical="center"/>
    </xf>
    <xf numFmtId="164" fontId="1" fillId="0" borderId="0" xfId="5" applyNumberFormat="1" applyFont="1" applyFill="1"/>
    <xf numFmtId="164" fontId="7" fillId="0" borderId="2" xfId="5" applyNumberFormat="1" applyFont="1" applyFill="1" applyBorder="1" applyAlignment="1">
      <alignment horizontal="center" vertical="center" wrapText="1"/>
    </xf>
    <xf numFmtId="164" fontId="8" fillId="0" borderId="3" xfId="5" applyNumberFormat="1" applyFont="1" applyFill="1" applyBorder="1" applyAlignment="1">
      <alignment horizontal="center" vertical="center" wrapText="1"/>
    </xf>
    <xf numFmtId="164" fontId="7" fillId="0" borderId="4" xfId="5" applyNumberFormat="1" applyFont="1" applyFill="1" applyBorder="1" applyAlignment="1">
      <alignment horizontal="center" vertical="center" wrapText="1"/>
    </xf>
    <xf numFmtId="164" fontId="5" fillId="0" borderId="2" xfId="5" applyNumberFormat="1" applyFont="1" applyFill="1" applyBorder="1" applyAlignment="1">
      <alignment horizontal="center" vertical="center" wrapText="1"/>
    </xf>
    <xf numFmtId="164" fontId="6" fillId="0" borderId="3" xfId="5" applyNumberFormat="1" applyFont="1" applyFill="1" applyBorder="1" applyAlignment="1">
      <alignment vertical="center"/>
    </xf>
    <xf numFmtId="164" fontId="5" fillId="0" borderId="2" xfId="5" applyNumberFormat="1" applyFont="1" applyFill="1" applyBorder="1" applyAlignment="1">
      <alignment vertical="center"/>
    </xf>
    <xf numFmtId="0" fontId="9" fillId="0" borderId="0" xfId="2" applyFont="1" applyFill="1"/>
    <xf numFmtId="0" fontId="9" fillId="0" borderId="3" xfId="2" applyFont="1" applyFill="1" applyBorder="1"/>
    <xf numFmtId="164" fontId="5" fillId="0" borderId="16" xfId="5" applyNumberFormat="1" applyFont="1" applyFill="1" applyBorder="1" applyAlignment="1">
      <alignment vertical="center"/>
    </xf>
    <xf numFmtId="0" fontId="6" fillId="0" borderId="5" xfId="2" applyFont="1" applyFill="1" applyBorder="1" applyAlignment="1">
      <alignment vertical="center"/>
    </xf>
    <xf numFmtId="164" fontId="6" fillId="0" borderId="6" xfId="5" applyNumberFormat="1" applyFont="1" applyFill="1" applyBorder="1" applyAlignment="1">
      <alignment vertical="center"/>
    </xf>
    <xf numFmtId="164" fontId="5" fillId="0" borderId="6" xfId="5" applyNumberFormat="1" applyFont="1" applyFill="1" applyBorder="1" applyAlignment="1">
      <alignment vertical="center"/>
    </xf>
    <xf numFmtId="43" fontId="1" fillId="0" borderId="0" xfId="5" applyFont="1" applyFill="1" applyAlignment="1">
      <alignment vertical="center"/>
    </xf>
    <xf numFmtId="164" fontId="7" fillId="2" borderId="9" xfId="5" applyNumberFormat="1" applyFont="1" applyFill="1" applyBorder="1" applyAlignment="1">
      <alignment vertical="center"/>
    </xf>
    <xf numFmtId="164" fontId="8" fillId="2" borderId="9" xfId="5" applyNumberFormat="1" applyFont="1" applyFill="1" applyBorder="1" applyAlignment="1">
      <alignment vertical="center"/>
    </xf>
    <xf numFmtId="164" fontId="7" fillId="2" borderId="10" xfId="5" applyNumberFormat="1" applyFont="1" applyFill="1" applyBorder="1" applyAlignment="1">
      <alignment vertical="center"/>
    </xf>
    <xf numFmtId="9" fontId="1" fillId="0" borderId="0" xfId="4" applyFont="1" applyFill="1" applyAlignment="1">
      <alignment vertical="center"/>
    </xf>
    <xf numFmtId="164" fontId="6" fillId="0" borderId="7" xfId="3" applyNumberFormat="1" applyFont="1" applyFill="1" applyBorder="1" applyAlignment="1">
      <alignment vertical="center"/>
    </xf>
    <xf numFmtId="0" fontId="11" fillId="0" borderId="1" xfId="2" applyFont="1" applyFill="1" applyBorder="1" applyAlignment="1">
      <alignment horizontal="left" vertical="center"/>
    </xf>
    <xf numFmtId="164" fontId="5" fillId="0" borderId="16" xfId="3" applyNumberFormat="1" applyFont="1" applyFill="1" applyBorder="1" applyAlignment="1">
      <alignment vertical="center"/>
    </xf>
    <xf numFmtId="0" fontId="15" fillId="0" borderId="1" xfId="2" applyFont="1" applyFill="1" applyBorder="1" applyAlignment="1">
      <alignment horizontal="left" vertical="center"/>
    </xf>
    <xf numFmtId="164" fontId="1" fillId="0" borderId="0" xfId="13" applyNumberFormat="1" applyFont="1" applyFill="1" applyAlignment="1">
      <alignment vertical="center"/>
    </xf>
    <xf numFmtId="0" fontId="11" fillId="0" borderId="5" xfId="2" applyFont="1" applyFill="1" applyBorder="1" applyAlignment="1">
      <alignment horizontal="left" vertical="center" wrapText="1"/>
    </xf>
    <xf numFmtId="164" fontId="5" fillId="0" borderId="22" xfId="3" applyNumberFormat="1" applyFont="1" applyFill="1" applyBorder="1" applyAlignment="1">
      <alignment vertical="center"/>
    </xf>
    <xf numFmtId="164" fontId="7" fillId="0" borderId="3" xfId="2" applyNumberFormat="1" applyFont="1" applyFill="1" applyBorder="1" applyAlignment="1">
      <alignment vertical="center"/>
    </xf>
    <xf numFmtId="43" fontId="0" fillId="0" borderId="0" xfId="5" applyFont="1" applyFill="1" applyAlignment="1">
      <alignment vertical="center"/>
    </xf>
    <xf numFmtId="43" fontId="1" fillId="0" borderId="0" xfId="2" applyNumberFormat="1" applyFont="1" applyFill="1"/>
    <xf numFmtId="0" fontId="9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164" fontId="16" fillId="0" borderId="2" xfId="10" applyNumberFormat="1" applyFont="1" applyFill="1" applyBorder="1" applyAlignment="1">
      <alignment vertical="center"/>
    </xf>
    <xf numFmtId="164" fontId="11" fillId="0" borderId="6" xfId="0" applyNumberFormat="1" applyFont="1" applyFill="1" applyBorder="1" applyAlignment="1">
      <alignment vertical="center"/>
    </xf>
    <xf numFmtId="164" fontId="16" fillId="0" borderId="6" xfId="0" applyNumberFormat="1" applyFont="1" applyFill="1" applyBorder="1" applyAlignment="1">
      <alignment vertical="center"/>
    </xf>
    <xf numFmtId="0" fontId="24" fillId="0" borderId="4" xfId="0" applyFont="1" applyFill="1" applyBorder="1" applyAlignment="1">
      <alignment vertical="center" wrapText="1"/>
    </xf>
    <xf numFmtId="164" fontId="16" fillId="5" borderId="3" xfId="0" applyNumberFormat="1" applyFont="1" applyFill="1" applyBorder="1"/>
    <xf numFmtId="164" fontId="16" fillId="0" borderId="16" xfId="10" applyNumberFormat="1" applyFont="1" applyFill="1" applyBorder="1" applyAlignment="1">
      <alignment vertical="center"/>
    </xf>
    <xf numFmtId="0" fontId="10" fillId="0" borderId="0" xfId="15"/>
    <xf numFmtId="0" fontId="25" fillId="0" borderId="0" xfId="15" applyFont="1" applyAlignment="1">
      <alignment horizontal="center" vertical="center"/>
    </xf>
    <xf numFmtId="0" fontId="25" fillId="0" borderId="0" xfId="15" applyFont="1" applyBorder="1" applyAlignment="1">
      <alignment horizontal="center" vertical="center"/>
    </xf>
    <xf numFmtId="0" fontId="25" fillId="0" borderId="0" xfId="15" applyFont="1"/>
    <xf numFmtId="0" fontId="25" fillId="0" borderId="0" xfId="15" applyFont="1" applyAlignment="1">
      <alignment horizontal="left" vertical="center"/>
    </xf>
    <xf numFmtId="0" fontId="10" fillId="0" borderId="0" xfId="15" applyFont="1" applyAlignment="1">
      <alignment horizontal="left" vertical="center"/>
    </xf>
    <xf numFmtId="0" fontId="10" fillId="0" borderId="0" xfId="15" applyFont="1" applyAlignment="1">
      <alignment horizontal="left"/>
    </xf>
    <xf numFmtId="39" fontId="10" fillId="0" borderId="0" xfId="15" applyNumberFormat="1" applyFont="1" applyAlignment="1">
      <alignment horizontal="right"/>
    </xf>
    <xf numFmtId="0" fontId="25" fillId="0" borderId="0" xfId="15" applyFont="1" applyAlignment="1">
      <alignment horizontal="left"/>
    </xf>
    <xf numFmtId="39" fontId="25" fillId="0" borderId="0" xfId="15" applyNumberFormat="1" applyFont="1" applyAlignment="1">
      <alignment horizontal="right"/>
    </xf>
    <xf numFmtId="0" fontId="25" fillId="0" borderId="0" xfId="15" applyFont="1" applyAlignment="1">
      <alignment horizontal="right"/>
    </xf>
    <xf numFmtId="0" fontId="10" fillId="2" borderId="0" xfId="15" applyFont="1" applyFill="1" applyAlignment="1">
      <alignment horizontal="left" vertical="center"/>
    </xf>
    <xf numFmtId="0" fontId="10" fillId="2" borderId="0" xfId="15" applyFont="1" applyFill="1" applyAlignment="1">
      <alignment horizontal="left"/>
    </xf>
    <xf numFmtId="39" fontId="10" fillId="2" borderId="0" xfId="15" applyNumberFormat="1" applyFont="1" applyFill="1" applyAlignment="1">
      <alignment horizontal="right"/>
    </xf>
    <xf numFmtId="0" fontId="10" fillId="2" borderId="0" xfId="15" applyFill="1"/>
    <xf numFmtId="0" fontId="9" fillId="0" borderId="0" xfId="0" applyFont="1" applyFill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</cellXfs>
  <cellStyles count="16">
    <cellStyle name="Comma" xfId="10" builtinId="3"/>
    <cellStyle name="Comma 2" xfId="5"/>
    <cellStyle name="Comma 2 2" xfId="3"/>
    <cellStyle name="Comma 2 2 2" xfId="13"/>
    <cellStyle name="Comma 3" xfId="6"/>
    <cellStyle name="Comma 3 2" xfId="14"/>
    <cellStyle name="Comma 4" xfId="11"/>
    <cellStyle name="Normal" xfId="0" builtinId="0"/>
    <cellStyle name="Normal 2" xfId="7"/>
    <cellStyle name="Normal 2 2" xfId="2"/>
    <cellStyle name="Normal 2 2 2" xfId="15"/>
    <cellStyle name="Normal 4" xfId="8"/>
    <cellStyle name="Normal 4 2" xfId="12"/>
    <cellStyle name="Percent" xfId="1" builtinId="5"/>
    <cellStyle name="Percent 2" xfId="9"/>
    <cellStyle name="Percent 2 2" xfId="4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114299</xdr:colOff>
      <xdr:row>26</xdr:row>
      <xdr:rowOff>9525</xdr:rowOff>
    </xdr:from>
    <xdr:to>
      <xdr:col>5</xdr:col>
      <xdr:colOff>9525</xdr:colOff>
      <xdr:row>26</xdr:row>
      <xdr:rowOff>375285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B3580473-1929-44C8-929B-F54CFC3B94CF}"/>
            </a:ext>
          </a:extLst>
        </xdr:cNvPr>
        <xdr:cNvSpPr/>
      </xdr:nvSpPr>
      <xdr:spPr>
        <a:xfrm>
          <a:off x="8401049" y="10791825"/>
          <a:ext cx="762001" cy="365760"/>
        </a:xfrm>
        <a:prstGeom prst="leftArrow">
          <a:avLst>
            <a:gd name="adj1" fmla="val 50000"/>
            <a:gd name="adj2" fmla="val 6176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542926</xdr:colOff>
      <xdr:row>12</xdr:row>
      <xdr:rowOff>133350</xdr:rowOff>
    </xdr:from>
    <xdr:to>
      <xdr:col>18</xdr:col>
      <xdr:colOff>452022</xdr:colOff>
      <xdr:row>41</xdr:row>
      <xdr:rowOff>171450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6" y="2419350"/>
          <a:ext cx="4176296" cy="5562600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12</xdr:row>
      <xdr:rowOff>162150</xdr:rowOff>
    </xdr:from>
    <xdr:to>
      <xdr:col>11</xdr:col>
      <xdr:colOff>85725</xdr:colOff>
      <xdr:row>35</xdr:row>
      <xdr:rowOff>142876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2448150"/>
          <a:ext cx="5810250" cy="4362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47"/>
  <sheetViews>
    <sheetView topLeftCell="A25" zoomScaleNormal="100" workbookViewId="0">
      <selection activeCell="A40" sqref="A40"/>
    </sheetView>
  </sheetViews>
  <sheetFormatPr defaultRowHeight="15" x14ac:dyDescent="0.25"/>
  <cols>
    <col min="1" max="1" width="60.42578125" style="30" customWidth="1"/>
    <col min="2" max="2" width="21.28515625" style="30" customWidth="1"/>
    <col min="3" max="3" width="21.28515625" style="31" customWidth="1"/>
    <col min="4" max="4" width="21.28515625" style="30" customWidth="1"/>
    <col min="5" max="6" width="13" style="11" customWidth="1"/>
    <col min="7" max="7" width="13" style="97" customWidth="1"/>
    <col min="8" max="8" width="13.28515625" style="11" bestFit="1" customWidth="1"/>
    <col min="9" max="16384" width="9.140625" style="11"/>
  </cols>
  <sheetData>
    <row r="1" spans="1:7" s="4" customFormat="1" ht="35.25" customHeight="1" x14ac:dyDescent="0.25">
      <c r="A1" s="1" t="s">
        <v>173</v>
      </c>
      <c r="B1" s="2"/>
      <c r="C1" s="3"/>
      <c r="D1" s="2"/>
      <c r="G1" s="96"/>
    </row>
    <row r="2" spans="1:7" s="4" customFormat="1" ht="31.5" customHeight="1" x14ac:dyDescent="0.25">
      <c r="A2" s="1" t="s">
        <v>0</v>
      </c>
      <c r="B2" s="5"/>
      <c r="C2" s="3"/>
      <c r="D2" s="2"/>
      <c r="F2" s="6"/>
      <c r="G2" s="96"/>
    </row>
    <row r="3" spans="1:7" ht="43.5" customHeight="1" x14ac:dyDescent="0.25">
      <c r="A3" s="7" t="s">
        <v>1</v>
      </c>
      <c r="B3" s="8" t="s">
        <v>2</v>
      </c>
      <c r="C3" s="9" t="s">
        <v>3</v>
      </c>
      <c r="D3" s="10" t="s">
        <v>4</v>
      </c>
    </row>
    <row r="4" spans="1:7" ht="30.75" customHeight="1" x14ac:dyDescent="0.25">
      <c r="A4" s="12" t="s">
        <v>5</v>
      </c>
      <c r="B4" s="98"/>
      <c r="C4" s="99"/>
      <c r="D4" s="100"/>
    </row>
    <row r="5" spans="1:7" s="4" customFormat="1" ht="36" customHeight="1" x14ac:dyDescent="0.25">
      <c r="A5" s="13" t="s">
        <v>6</v>
      </c>
      <c r="B5" s="101">
        <f>2000000</f>
        <v>2000000</v>
      </c>
      <c r="C5" s="102">
        <v>1732200</v>
      </c>
      <c r="D5" s="100">
        <f t="shared" ref="D5:D25" si="0">C5-B5</f>
        <v>-267800</v>
      </c>
      <c r="E5" s="14"/>
      <c r="G5" s="96"/>
    </row>
    <row r="6" spans="1:7" s="4" customFormat="1" ht="36" customHeight="1" x14ac:dyDescent="0.25">
      <c r="A6" s="13" t="s">
        <v>7</v>
      </c>
      <c r="B6" s="103">
        <v>2776000</v>
      </c>
      <c r="C6" s="102">
        <v>2513000</v>
      </c>
      <c r="D6" s="100">
        <f t="shared" si="0"/>
        <v>-263000</v>
      </c>
      <c r="E6" s="15"/>
      <c r="G6" s="96"/>
    </row>
    <row r="7" spans="1:7" s="4" customFormat="1" ht="36" customHeight="1" x14ac:dyDescent="0.25">
      <c r="A7" s="13" t="s">
        <v>9</v>
      </c>
      <c r="B7" s="103">
        <v>500300</v>
      </c>
      <c r="C7" s="103">
        <v>500300</v>
      </c>
      <c r="D7" s="100">
        <f t="shared" si="0"/>
        <v>0</v>
      </c>
      <c r="E7" s="14"/>
      <c r="G7" s="96"/>
    </row>
    <row r="8" spans="1:7" s="4" customFormat="1" ht="36" hidden="1" customHeight="1" x14ac:dyDescent="0.25">
      <c r="A8" s="13" t="s">
        <v>10</v>
      </c>
      <c r="B8" s="103"/>
      <c r="C8" s="102"/>
      <c r="D8" s="100">
        <f t="shared" si="0"/>
        <v>0</v>
      </c>
      <c r="E8" s="14"/>
      <c r="G8" s="96"/>
    </row>
    <row r="9" spans="1:7" s="4" customFormat="1" ht="30.75" customHeight="1" x14ac:dyDescent="0.25">
      <c r="A9" s="13" t="s">
        <v>10</v>
      </c>
      <c r="B9" s="103">
        <v>150000</v>
      </c>
      <c r="C9" s="102">
        <f>300000+100000</f>
        <v>400000</v>
      </c>
      <c r="D9" s="100">
        <f t="shared" si="0"/>
        <v>250000</v>
      </c>
      <c r="E9" s="14"/>
      <c r="G9" s="96"/>
    </row>
    <row r="10" spans="1:7" s="4" customFormat="1" ht="36" customHeight="1" x14ac:dyDescent="0.25">
      <c r="A10" s="13" t="s">
        <v>12</v>
      </c>
      <c r="B10" s="103">
        <v>850000</v>
      </c>
      <c r="C10" s="102">
        <f>590000+450000</f>
        <v>1040000</v>
      </c>
      <c r="D10" s="100">
        <f t="shared" si="0"/>
        <v>190000</v>
      </c>
      <c r="E10" s="14"/>
      <c r="G10" s="96"/>
    </row>
    <row r="11" spans="1:7" s="4" customFormat="1" ht="36" customHeight="1" x14ac:dyDescent="0.25">
      <c r="A11" s="13" t="s">
        <v>13</v>
      </c>
      <c r="B11" s="103">
        <v>290000</v>
      </c>
      <c r="C11" s="96">
        <v>287800</v>
      </c>
      <c r="D11" s="100">
        <f t="shared" si="0"/>
        <v>-2200</v>
      </c>
      <c r="E11" s="14"/>
      <c r="G11" s="96"/>
    </row>
    <row r="12" spans="1:7" s="4" customFormat="1" ht="36" hidden="1" customHeight="1" x14ac:dyDescent="0.25">
      <c r="A12" s="13" t="s">
        <v>11</v>
      </c>
      <c r="B12" s="103"/>
      <c r="C12" s="102"/>
      <c r="D12" s="100">
        <f t="shared" si="0"/>
        <v>0</v>
      </c>
      <c r="E12" s="14"/>
      <c r="G12" s="96"/>
    </row>
    <row r="13" spans="1:7" s="4" customFormat="1" ht="36" customHeight="1" x14ac:dyDescent="0.25">
      <c r="A13" s="13" t="s">
        <v>15</v>
      </c>
      <c r="B13" s="103">
        <v>2700000</v>
      </c>
      <c r="C13" s="102">
        <f>1345100+260000+200000</f>
        <v>1805100</v>
      </c>
      <c r="D13" s="100">
        <f t="shared" si="0"/>
        <v>-894900</v>
      </c>
      <c r="E13" s="14"/>
      <c r="G13" s="96"/>
    </row>
    <row r="14" spans="1:7" s="4" customFormat="1" ht="36" customHeight="1" x14ac:dyDescent="0.45">
      <c r="A14" s="104" t="s">
        <v>16</v>
      </c>
      <c r="B14" s="103">
        <v>350000</v>
      </c>
      <c r="C14" s="102">
        <v>120000</v>
      </c>
      <c r="D14" s="100">
        <f t="shared" si="0"/>
        <v>-230000</v>
      </c>
      <c r="E14" s="14"/>
      <c r="G14" s="96"/>
    </row>
    <row r="15" spans="1:7" s="4" customFormat="1" ht="36" customHeight="1" x14ac:dyDescent="0.45">
      <c r="A15" s="105" t="s">
        <v>132</v>
      </c>
      <c r="B15" s="106">
        <v>1100000</v>
      </c>
      <c r="C15" s="96"/>
      <c r="D15" s="100">
        <f t="shared" si="0"/>
        <v>-1100000</v>
      </c>
      <c r="E15" s="14"/>
      <c r="G15" s="96"/>
    </row>
    <row r="16" spans="1:7" s="4" customFormat="1" ht="36" customHeight="1" x14ac:dyDescent="0.25">
      <c r="A16" s="13" t="s">
        <v>18</v>
      </c>
      <c r="B16" s="103">
        <v>586000</v>
      </c>
      <c r="C16" s="102">
        <f>1925350+20000</f>
        <v>1945350</v>
      </c>
      <c r="D16" s="100">
        <f t="shared" si="0"/>
        <v>1359350</v>
      </c>
      <c r="E16" s="14"/>
      <c r="G16" s="96"/>
    </row>
    <row r="17" spans="1:8" s="4" customFormat="1" ht="27.75" customHeight="1" x14ac:dyDescent="0.25">
      <c r="A17" s="13" t="s">
        <v>17</v>
      </c>
      <c r="B17" s="103">
        <v>300000</v>
      </c>
      <c r="C17" s="102">
        <v>210600</v>
      </c>
      <c r="D17" s="100">
        <f t="shared" si="0"/>
        <v>-89400</v>
      </c>
      <c r="E17" s="14"/>
      <c r="G17" s="96"/>
    </row>
    <row r="18" spans="1:8" s="4" customFormat="1" ht="36" customHeight="1" x14ac:dyDescent="0.25">
      <c r="A18" s="13" t="s">
        <v>19</v>
      </c>
      <c r="B18" s="103">
        <v>590000</v>
      </c>
      <c r="C18" s="103">
        <v>590000</v>
      </c>
      <c r="D18" s="100">
        <f t="shared" si="0"/>
        <v>0</v>
      </c>
      <c r="E18" s="14"/>
      <c r="G18" s="96"/>
    </row>
    <row r="19" spans="1:8" s="4" customFormat="1" ht="36" customHeight="1" x14ac:dyDescent="0.25">
      <c r="A19" s="107" t="s">
        <v>11</v>
      </c>
      <c r="B19" s="108">
        <v>400000</v>
      </c>
      <c r="C19" s="109">
        <f>12000+436050</f>
        <v>448050</v>
      </c>
      <c r="D19" s="100">
        <f t="shared" si="0"/>
        <v>48050</v>
      </c>
      <c r="E19" s="14"/>
      <c r="G19" s="96"/>
    </row>
    <row r="20" spans="1:8" s="4" customFormat="1" ht="36" customHeight="1" x14ac:dyDescent="0.25">
      <c r="A20" s="17" t="s">
        <v>114</v>
      </c>
      <c r="B20" s="109"/>
      <c r="C20" s="109"/>
      <c r="D20" s="100">
        <f t="shared" si="0"/>
        <v>0</v>
      </c>
      <c r="E20" s="14"/>
      <c r="G20" s="96"/>
    </row>
    <row r="21" spans="1:8" s="4" customFormat="1" ht="36" customHeight="1" x14ac:dyDescent="0.25">
      <c r="A21" s="17" t="s">
        <v>127</v>
      </c>
      <c r="B21" s="109">
        <v>350000</v>
      </c>
      <c r="C21" s="109">
        <v>350000</v>
      </c>
      <c r="D21" s="100">
        <f t="shared" si="0"/>
        <v>0</v>
      </c>
      <c r="E21" s="14"/>
      <c r="G21" s="96"/>
    </row>
    <row r="22" spans="1:8" s="4" customFormat="1" ht="36" customHeight="1" x14ac:dyDescent="0.25">
      <c r="A22" s="17" t="s">
        <v>8</v>
      </c>
      <c r="B22" s="109">
        <v>150000</v>
      </c>
      <c r="C22" s="109">
        <v>150000</v>
      </c>
      <c r="D22" s="100">
        <f t="shared" si="0"/>
        <v>0</v>
      </c>
      <c r="E22" s="14"/>
      <c r="G22" s="96"/>
    </row>
    <row r="23" spans="1:8" s="4" customFormat="1" ht="36" customHeight="1" x14ac:dyDescent="0.25">
      <c r="A23" s="17" t="s">
        <v>93</v>
      </c>
      <c r="B23" s="109">
        <v>20000</v>
      </c>
      <c r="C23" s="109">
        <v>40000</v>
      </c>
      <c r="D23" s="100">
        <f t="shared" si="0"/>
        <v>20000</v>
      </c>
      <c r="E23" s="14"/>
      <c r="F23" s="110"/>
      <c r="G23" s="96"/>
    </row>
    <row r="24" spans="1:8" s="4" customFormat="1" ht="36" customHeight="1" x14ac:dyDescent="0.25">
      <c r="A24" s="17" t="s">
        <v>88</v>
      </c>
      <c r="B24" s="109"/>
      <c r="C24" s="109">
        <v>77000</v>
      </c>
      <c r="D24" s="100">
        <f t="shared" si="0"/>
        <v>77000</v>
      </c>
      <c r="E24" s="14"/>
      <c r="F24" s="110"/>
      <c r="G24" s="96"/>
    </row>
    <row r="25" spans="1:8" s="4" customFormat="1" ht="36" customHeight="1" x14ac:dyDescent="0.25">
      <c r="A25" s="17"/>
      <c r="B25" s="109"/>
      <c r="C25" s="109"/>
      <c r="D25" s="100">
        <f t="shared" si="0"/>
        <v>0</v>
      </c>
      <c r="E25" s="14"/>
      <c r="F25" s="110"/>
      <c r="G25" s="110"/>
      <c r="H25" s="96"/>
    </row>
    <row r="26" spans="1:8" s="4" customFormat="1" ht="37.5" customHeight="1" thickBot="1" x14ac:dyDescent="0.3">
      <c r="A26" s="95"/>
      <c r="B26" s="111">
        <f>SUM(B5:B25)</f>
        <v>13112300</v>
      </c>
      <c r="C26" s="112">
        <f>SUM(C5:C25)</f>
        <v>12209400</v>
      </c>
      <c r="D26" s="113">
        <f>SUM(D5:D25)</f>
        <v>-902900</v>
      </c>
      <c r="E26" s="18"/>
      <c r="F26" s="110"/>
      <c r="G26" s="96"/>
      <c r="H26" s="96"/>
    </row>
    <row r="27" spans="1:8" s="4" customFormat="1" ht="30.75" customHeight="1" thickTop="1" thickBot="1" x14ac:dyDescent="0.3">
      <c r="A27" s="20" t="s">
        <v>21</v>
      </c>
      <c r="B27" s="61"/>
      <c r="C27" s="62"/>
      <c r="D27" s="89">
        <f>D26/B26</f>
        <v>-6.8859010242291588E-2</v>
      </c>
      <c r="E27" s="21"/>
      <c r="F27" s="114"/>
      <c r="G27" s="96"/>
      <c r="H27" s="96"/>
    </row>
    <row r="28" spans="1:8" s="4" customFormat="1" ht="41.25" customHeight="1" thickTop="1" x14ac:dyDescent="0.25">
      <c r="A28" s="22" t="s">
        <v>22</v>
      </c>
      <c r="B28" s="63"/>
      <c r="C28" s="115"/>
      <c r="D28" s="74"/>
      <c r="E28" s="19" t="s">
        <v>23</v>
      </c>
      <c r="G28" s="96"/>
      <c r="H28" s="96"/>
    </row>
    <row r="29" spans="1:8" s="4" customFormat="1" ht="24.75" customHeight="1" x14ac:dyDescent="0.25">
      <c r="A29" s="116" t="s">
        <v>161</v>
      </c>
      <c r="B29" s="63"/>
      <c r="C29" s="117">
        <v>130000</v>
      </c>
      <c r="D29" s="74">
        <f>C29-B29</f>
        <v>130000</v>
      </c>
      <c r="E29" s="19"/>
      <c r="G29" s="96"/>
      <c r="H29" s="96"/>
    </row>
    <row r="30" spans="1:8" s="4" customFormat="1" ht="27.75" hidden="1" customHeight="1" x14ac:dyDescent="0.25">
      <c r="A30" s="118" t="s">
        <v>12</v>
      </c>
      <c r="B30" s="63"/>
      <c r="C30" s="117"/>
      <c r="D30" s="74">
        <f>C30-B30</f>
        <v>0</v>
      </c>
      <c r="E30" s="19"/>
      <c r="G30" s="96"/>
    </row>
    <row r="31" spans="1:8" s="4" customFormat="1" ht="24.75" customHeight="1" x14ac:dyDescent="0.25">
      <c r="A31" s="118" t="s">
        <v>16</v>
      </c>
      <c r="B31" s="63"/>
      <c r="C31" s="117"/>
      <c r="D31" s="74">
        <f>C31-B31</f>
        <v>0</v>
      </c>
      <c r="E31" s="19"/>
      <c r="G31" s="96"/>
      <c r="H31" s="119"/>
    </row>
    <row r="32" spans="1:8" s="4" customFormat="1" ht="39.75" customHeight="1" x14ac:dyDescent="0.25">
      <c r="A32" s="116" t="s">
        <v>114</v>
      </c>
      <c r="B32" s="63"/>
      <c r="C32" s="117">
        <v>90000</v>
      </c>
      <c r="D32" s="74">
        <f>C32-B32</f>
        <v>90000</v>
      </c>
      <c r="E32" s="19"/>
      <c r="G32" s="96"/>
    </row>
    <row r="33" spans="1:8" s="4" customFormat="1" ht="39.75" customHeight="1" x14ac:dyDescent="0.25">
      <c r="A33" s="120" t="s">
        <v>174</v>
      </c>
      <c r="B33" s="63"/>
      <c r="C33" s="121"/>
      <c r="D33" s="74">
        <f>C33-B33</f>
        <v>0</v>
      </c>
      <c r="E33" s="19"/>
      <c r="G33" s="96"/>
    </row>
    <row r="34" spans="1:8" s="4" customFormat="1" ht="30.75" customHeight="1" x14ac:dyDescent="0.25">
      <c r="A34" s="75" t="s">
        <v>25</v>
      </c>
      <c r="B34" s="76">
        <f>SUM(B29:B33)</f>
        <v>0</v>
      </c>
      <c r="C34" s="122">
        <f>SUM(C29:C33)</f>
        <v>220000</v>
      </c>
      <c r="D34" s="77">
        <f>SUM(D29:D32)</f>
        <v>220000</v>
      </c>
      <c r="F34" s="123"/>
      <c r="G34" s="96">
        <v>12712600</v>
      </c>
    </row>
    <row r="35" spans="1:8" ht="31.5" customHeight="1" thickBot="1" x14ac:dyDescent="0.3">
      <c r="A35" s="78" t="s">
        <v>160</v>
      </c>
      <c r="B35" s="79">
        <f>B26+B34</f>
        <v>13112300</v>
      </c>
      <c r="C35" s="83">
        <f>C26+C34</f>
        <v>12429400</v>
      </c>
      <c r="D35" s="79">
        <f>D26+D34</f>
        <v>-682900</v>
      </c>
      <c r="E35" s="27"/>
      <c r="H35" s="124"/>
    </row>
    <row r="36" spans="1:8" ht="22.5" thickTop="1" x14ac:dyDescent="0.55000000000000004">
      <c r="A36" s="23"/>
      <c r="B36" s="24"/>
      <c r="C36" s="25"/>
      <c r="D36" s="26"/>
      <c r="E36" s="27"/>
    </row>
    <row r="37" spans="1:8" ht="21.75" x14ac:dyDescent="0.55000000000000004">
      <c r="A37" s="23"/>
      <c r="B37" s="24"/>
      <c r="C37" s="25"/>
      <c r="D37" s="57"/>
      <c r="E37" s="27"/>
      <c r="F37" s="27"/>
    </row>
    <row r="38" spans="1:8" ht="21.75" x14ac:dyDescent="0.55000000000000004">
      <c r="A38" s="23"/>
      <c r="B38" s="24"/>
      <c r="C38" s="25"/>
      <c r="D38" s="26"/>
      <c r="E38" s="27"/>
    </row>
    <row r="39" spans="1:8" x14ac:dyDescent="0.25">
      <c r="A39" s="23"/>
      <c r="B39" s="24"/>
      <c r="C39" s="25"/>
      <c r="D39" s="26"/>
      <c r="E39" s="27"/>
      <c r="F39" s="27"/>
    </row>
    <row r="40" spans="1:8" x14ac:dyDescent="0.25">
      <c r="A40" s="23"/>
      <c r="B40" s="24"/>
      <c r="C40" s="25"/>
      <c r="D40" s="26"/>
      <c r="E40" s="27"/>
    </row>
    <row r="41" spans="1:8" x14ac:dyDescent="0.25">
      <c r="A41" s="23"/>
      <c r="B41" s="24"/>
      <c r="C41" s="25"/>
      <c r="D41" s="28"/>
    </row>
    <row r="42" spans="1:8" s="4" customFormat="1" ht="21.75" customHeight="1" x14ac:dyDescent="0.25">
      <c r="A42" s="5" t="s">
        <v>26</v>
      </c>
      <c r="B42" s="5" t="s">
        <v>27</v>
      </c>
      <c r="C42" s="29"/>
      <c r="D42" s="5" t="s">
        <v>28</v>
      </c>
      <c r="G42" s="96"/>
    </row>
    <row r="43" spans="1:8" s="4" customFormat="1" ht="21.75" customHeight="1" x14ac:dyDescent="0.25">
      <c r="A43" s="2" t="s">
        <v>175</v>
      </c>
      <c r="B43" s="2" t="s">
        <v>175</v>
      </c>
      <c r="C43" s="3"/>
      <c r="D43" s="2" t="s">
        <v>176</v>
      </c>
      <c r="G43" s="96"/>
    </row>
    <row r="44" spans="1:8" s="4" customFormat="1" ht="21.75" customHeight="1" x14ac:dyDescent="0.25">
      <c r="A44" s="2" t="s">
        <v>29</v>
      </c>
      <c r="B44" s="2" t="s">
        <v>29</v>
      </c>
      <c r="C44" s="3"/>
      <c r="D44" s="2" t="s">
        <v>30</v>
      </c>
      <c r="G44" s="96"/>
    </row>
    <row r="45" spans="1:8" s="4" customFormat="1" ht="21.75" customHeight="1" x14ac:dyDescent="0.25">
      <c r="A45" s="2" t="s">
        <v>31</v>
      </c>
      <c r="B45" s="2" t="s">
        <v>31</v>
      </c>
      <c r="C45" s="3"/>
      <c r="D45" s="2" t="s">
        <v>30</v>
      </c>
      <c r="G45" s="96"/>
    </row>
    <row r="46" spans="1:8" s="4" customFormat="1" ht="21.75" customHeight="1" x14ac:dyDescent="0.25">
      <c r="A46" s="2" t="s">
        <v>32</v>
      </c>
      <c r="B46" s="2" t="s">
        <v>32</v>
      </c>
      <c r="C46" s="3"/>
      <c r="D46" s="2" t="s">
        <v>32</v>
      </c>
      <c r="G46" s="96"/>
    </row>
    <row r="47" spans="1:8" x14ac:dyDescent="0.25">
      <c r="A47" s="23"/>
    </row>
  </sheetData>
  <pageMargins left="0.7" right="0.45" top="0.5" bottom="0.25" header="0.3" footer="0.3"/>
  <pageSetup scale="51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39"/>
  <sheetViews>
    <sheetView zoomScale="96" zoomScaleNormal="9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38" sqref="H38"/>
    </sheetView>
  </sheetViews>
  <sheetFormatPr defaultRowHeight="15" x14ac:dyDescent="0.25"/>
  <cols>
    <col min="1" max="1" width="38.7109375" style="33" customWidth="1"/>
    <col min="2" max="2" width="29" style="33" customWidth="1"/>
    <col min="3" max="3" width="15" style="16" customWidth="1"/>
    <col min="4" max="4" width="15.28515625" style="16" customWidth="1"/>
    <col min="5" max="5" width="14.7109375" style="16" customWidth="1"/>
    <col min="6" max="6" width="12.42578125" style="16" customWidth="1"/>
    <col min="7" max="7" width="15.42578125" style="16" customWidth="1"/>
    <col min="8" max="8" width="18.28515625" style="33" customWidth="1"/>
    <col min="9" max="9" width="52.140625" style="33" customWidth="1"/>
    <col min="10" max="10" width="10" style="34" customWidth="1"/>
    <col min="11" max="11" width="8.28515625" style="34" customWidth="1"/>
    <col min="12" max="16384" width="9.140625" style="34"/>
  </cols>
  <sheetData>
    <row r="1" spans="1:11" ht="25.5" customHeight="1" x14ac:dyDescent="0.45">
      <c r="A1" s="32" t="s">
        <v>177</v>
      </c>
      <c r="E1" s="16" t="s">
        <v>33</v>
      </c>
    </row>
    <row r="2" spans="1:11" ht="25.5" customHeight="1" x14ac:dyDescent="0.45">
      <c r="A2" s="32" t="s">
        <v>0</v>
      </c>
      <c r="B2" s="35"/>
      <c r="C2" s="36"/>
      <c r="D2" s="36"/>
      <c r="E2" s="36"/>
      <c r="F2" s="36"/>
      <c r="I2" s="35"/>
    </row>
    <row r="3" spans="1:11" s="37" customFormat="1" ht="42.75" customHeight="1" x14ac:dyDescent="0.25">
      <c r="A3" s="71" t="s">
        <v>1</v>
      </c>
      <c r="B3" s="72" t="s">
        <v>34</v>
      </c>
      <c r="C3" s="127" t="s">
        <v>35</v>
      </c>
      <c r="D3" s="127" t="s">
        <v>36</v>
      </c>
      <c r="E3" s="127" t="s">
        <v>37</v>
      </c>
      <c r="F3" s="127" t="s">
        <v>38</v>
      </c>
      <c r="G3" s="128" t="s">
        <v>39</v>
      </c>
      <c r="H3" s="73" t="s">
        <v>40</v>
      </c>
      <c r="I3" s="72" t="s">
        <v>41</v>
      </c>
    </row>
    <row r="4" spans="1:11" s="43" customFormat="1" ht="59.25" customHeight="1" x14ac:dyDescent="0.25">
      <c r="A4" s="38" t="s">
        <v>6</v>
      </c>
      <c r="B4" s="39" t="s">
        <v>42</v>
      </c>
      <c r="C4" s="84"/>
      <c r="D4" s="85"/>
      <c r="E4" s="85"/>
      <c r="F4" s="85"/>
      <c r="G4" s="86">
        <v>1800000</v>
      </c>
      <c r="H4" s="87">
        <f>SUM(C4:G4)</f>
        <v>1800000</v>
      </c>
      <c r="I4" s="46" t="s">
        <v>183</v>
      </c>
    </row>
    <row r="5" spans="1:11" s="43" customFormat="1" ht="43.5" customHeight="1" x14ac:dyDescent="0.25">
      <c r="A5" s="38" t="s">
        <v>93</v>
      </c>
      <c r="B5" s="39" t="s">
        <v>94</v>
      </c>
      <c r="C5" s="84"/>
      <c r="D5" s="85"/>
      <c r="E5" s="85"/>
      <c r="F5" s="85"/>
      <c r="G5" s="86">
        <v>20000</v>
      </c>
      <c r="H5" s="87">
        <f t="shared" ref="H5:H17" si="0">SUM(C5:G5)</f>
        <v>20000</v>
      </c>
      <c r="I5" s="46" t="s">
        <v>187</v>
      </c>
    </row>
    <row r="6" spans="1:11" s="47" customFormat="1" ht="72.75" customHeight="1" x14ac:dyDescent="0.25">
      <c r="A6" s="44" t="s">
        <v>7</v>
      </c>
      <c r="B6" s="45" t="s">
        <v>43</v>
      </c>
      <c r="C6" s="84"/>
      <c r="D6" s="85">
        <v>900000</v>
      </c>
      <c r="E6" s="85">
        <v>13400</v>
      </c>
      <c r="F6" s="85">
        <v>150000</v>
      </c>
      <c r="G6" s="86">
        <v>200000</v>
      </c>
      <c r="H6" s="87">
        <f t="shared" si="0"/>
        <v>1263400</v>
      </c>
      <c r="I6" s="46" t="s">
        <v>189</v>
      </c>
    </row>
    <row r="7" spans="1:11" s="47" customFormat="1" ht="60.75" customHeight="1" x14ac:dyDescent="0.25">
      <c r="A7" s="44" t="s">
        <v>17</v>
      </c>
      <c r="B7" s="45" t="s">
        <v>162</v>
      </c>
      <c r="C7" s="84"/>
      <c r="D7" s="85">
        <v>300000</v>
      </c>
      <c r="E7" s="85">
        <v>30000</v>
      </c>
      <c r="F7" s="85"/>
      <c r="G7" s="86"/>
      <c r="H7" s="87">
        <f t="shared" si="0"/>
        <v>330000</v>
      </c>
      <c r="I7" s="46" t="s">
        <v>180</v>
      </c>
    </row>
    <row r="8" spans="1:11" s="43" customFormat="1" ht="42" customHeight="1" x14ac:dyDescent="0.25">
      <c r="A8" s="38" t="s">
        <v>9</v>
      </c>
      <c r="B8" s="39" t="s">
        <v>45</v>
      </c>
      <c r="C8" s="84"/>
      <c r="D8" s="85"/>
      <c r="E8" s="85"/>
      <c r="F8" s="85"/>
      <c r="G8" s="86">
        <v>500300</v>
      </c>
      <c r="H8" s="87">
        <f t="shared" si="0"/>
        <v>500300</v>
      </c>
      <c r="I8" s="46" t="s">
        <v>184</v>
      </c>
    </row>
    <row r="9" spans="1:11" s="43" customFormat="1" ht="53.25" customHeight="1" x14ac:dyDescent="0.25">
      <c r="A9" s="38" t="s">
        <v>132</v>
      </c>
      <c r="B9" s="39" t="s">
        <v>133</v>
      </c>
      <c r="C9" s="84">
        <v>30000</v>
      </c>
      <c r="D9" s="85"/>
      <c r="E9" s="85">
        <v>1000000</v>
      </c>
      <c r="F9" s="85"/>
      <c r="G9" s="86">
        <v>300000</v>
      </c>
      <c r="H9" s="87">
        <f t="shared" si="0"/>
        <v>1330000</v>
      </c>
      <c r="I9" s="46" t="s">
        <v>192</v>
      </c>
      <c r="K9" s="47"/>
    </row>
    <row r="10" spans="1:11" s="43" customFormat="1" ht="58.5" customHeight="1" x14ac:dyDescent="0.25">
      <c r="A10" s="38" t="s">
        <v>12</v>
      </c>
      <c r="B10" s="39" t="s">
        <v>46</v>
      </c>
      <c r="C10" s="129"/>
      <c r="D10" s="85"/>
      <c r="E10" s="85"/>
      <c r="F10" s="85"/>
      <c r="G10" s="84">
        <v>950000</v>
      </c>
      <c r="H10" s="87">
        <f>SUM(D10:G10)</f>
        <v>950000</v>
      </c>
      <c r="I10" s="46" t="s">
        <v>182</v>
      </c>
    </row>
    <row r="11" spans="1:11" s="43" customFormat="1" ht="72.75" customHeight="1" x14ac:dyDescent="0.25">
      <c r="A11" s="38" t="s">
        <v>13</v>
      </c>
      <c r="B11" s="39" t="s">
        <v>47</v>
      </c>
      <c r="C11" s="84">
        <v>150000</v>
      </c>
      <c r="D11" s="85"/>
      <c r="E11" s="85"/>
      <c r="F11" s="85"/>
      <c r="G11" s="86">
        <v>100000</v>
      </c>
      <c r="H11" s="87">
        <f t="shared" si="0"/>
        <v>250000</v>
      </c>
      <c r="I11" s="46" t="s">
        <v>194</v>
      </c>
    </row>
    <row r="12" spans="1:11" s="43" customFormat="1" ht="51" customHeight="1" x14ac:dyDescent="0.2">
      <c r="A12" s="82" t="s">
        <v>10</v>
      </c>
      <c r="B12" s="39" t="s">
        <v>163</v>
      </c>
      <c r="C12" s="84"/>
      <c r="D12" s="85"/>
      <c r="E12" s="85"/>
      <c r="F12" s="85"/>
      <c r="G12" s="88"/>
      <c r="H12" s="87">
        <f t="shared" si="0"/>
        <v>0</v>
      </c>
      <c r="I12" s="46" t="s">
        <v>171</v>
      </c>
    </row>
    <row r="13" spans="1:11" s="43" customFormat="1" ht="126.75" customHeight="1" x14ac:dyDescent="0.25">
      <c r="A13" s="38" t="s">
        <v>15</v>
      </c>
      <c r="B13" s="39" t="s">
        <v>48</v>
      </c>
      <c r="C13" s="84">
        <v>700000</v>
      </c>
      <c r="D13" s="85">
        <v>1200000</v>
      </c>
      <c r="E13" s="85"/>
      <c r="F13" s="85"/>
      <c r="G13" s="86"/>
      <c r="H13" s="87">
        <f t="shared" si="0"/>
        <v>1900000</v>
      </c>
      <c r="I13" s="46" t="s">
        <v>191</v>
      </c>
    </row>
    <row r="14" spans="1:11" s="43" customFormat="1" ht="44.25" customHeight="1" x14ac:dyDescent="0.25">
      <c r="A14" s="81" t="s">
        <v>16</v>
      </c>
      <c r="B14" s="39" t="s">
        <v>49</v>
      </c>
      <c r="C14" s="84"/>
      <c r="D14" s="85">
        <v>200000</v>
      </c>
      <c r="E14" s="85">
        <f>150000+300000</f>
        <v>450000</v>
      </c>
      <c r="F14" s="85"/>
      <c r="G14" s="86"/>
      <c r="H14" s="87">
        <f t="shared" si="0"/>
        <v>650000</v>
      </c>
      <c r="I14" s="46" t="s">
        <v>179</v>
      </c>
    </row>
    <row r="15" spans="1:11" s="43" customFormat="1" ht="33" customHeight="1" x14ac:dyDescent="0.25">
      <c r="A15" s="38" t="s">
        <v>8</v>
      </c>
      <c r="B15" s="39" t="s">
        <v>166</v>
      </c>
      <c r="C15" s="84"/>
      <c r="D15" s="85"/>
      <c r="E15" s="85"/>
      <c r="F15" s="85"/>
      <c r="G15" s="86"/>
      <c r="H15" s="87">
        <f t="shared" si="0"/>
        <v>0</v>
      </c>
      <c r="I15" s="46" t="s">
        <v>168</v>
      </c>
    </row>
    <row r="16" spans="1:11" s="43" customFormat="1" ht="25.5" x14ac:dyDescent="0.25">
      <c r="A16" s="38" t="s">
        <v>18</v>
      </c>
      <c r="B16" s="39" t="s">
        <v>51</v>
      </c>
      <c r="C16" s="84"/>
      <c r="D16" s="84"/>
      <c r="E16" s="85"/>
      <c r="F16" s="85"/>
      <c r="G16" s="84">
        <v>1000000</v>
      </c>
      <c r="H16" s="87">
        <f>SUM(C16:G16)</f>
        <v>1000000</v>
      </c>
      <c r="I16" s="46" t="s">
        <v>188</v>
      </c>
    </row>
    <row r="17" spans="1:10" s="43" customFormat="1" ht="69.75" customHeight="1" x14ac:dyDescent="0.25">
      <c r="A17" s="38" t="s">
        <v>11</v>
      </c>
      <c r="B17" s="39" t="s">
        <v>167</v>
      </c>
      <c r="C17" s="84"/>
      <c r="D17" s="85"/>
      <c r="E17" s="85"/>
      <c r="F17" s="85"/>
      <c r="G17" s="86">
        <v>300000</v>
      </c>
      <c r="H17" s="87">
        <f t="shared" si="0"/>
        <v>300000</v>
      </c>
      <c r="I17" s="46" t="s">
        <v>185</v>
      </c>
    </row>
    <row r="18" spans="1:10" s="43" customFormat="1" ht="39.75" customHeight="1" x14ac:dyDescent="0.25">
      <c r="A18" s="38" t="s">
        <v>19</v>
      </c>
      <c r="B18" s="39" t="s">
        <v>52</v>
      </c>
      <c r="C18" s="84"/>
      <c r="D18" s="84"/>
      <c r="E18" s="84"/>
      <c r="F18" s="84"/>
      <c r="G18" s="84">
        <v>560000</v>
      </c>
      <c r="H18" s="87">
        <f>SUM(C18:G18)</f>
        <v>560000</v>
      </c>
      <c r="I18" s="46" t="s">
        <v>181</v>
      </c>
    </row>
    <row r="19" spans="1:10" s="43" customFormat="1" ht="34.5" customHeight="1" x14ac:dyDescent="0.25">
      <c r="A19" s="38" t="s">
        <v>24</v>
      </c>
      <c r="B19" s="39" t="s">
        <v>164</v>
      </c>
      <c r="C19" s="84"/>
      <c r="D19" s="85"/>
      <c r="E19" s="85"/>
      <c r="F19" s="85"/>
      <c r="G19" s="86"/>
      <c r="H19" s="87">
        <f t="shared" ref="H19:H22" si="1">SUM(C19:G19)</f>
        <v>0</v>
      </c>
      <c r="I19" s="46" t="s">
        <v>165</v>
      </c>
    </row>
    <row r="20" spans="1:10" s="43" customFormat="1" ht="33" customHeight="1" x14ac:dyDescent="0.25">
      <c r="A20" s="58" t="s">
        <v>114</v>
      </c>
      <c r="B20" s="39" t="s">
        <v>156</v>
      </c>
      <c r="C20" s="84"/>
      <c r="D20" s="85"/>
      <c r="E20" s="85"/>
      <c r="F20" s="85"/>
      <c r="G20" s="85"/>
      <c r="H20" s="87">
        <f t="shared" si="1"/>
        <v>0</v>
      </c>
      <c r="I20" s="46" t="s">
        <v>157</v>
      </c>
    </row>
    <row r="21" spans="1:10" s="43" customFormat="1" ht="33" customHeight="1" x14ac:dyDescent="0.25">
      <c r="A21" s="58" t="s">
        <v>98</v>
      </c>
      <c r="B21" s="39" t="s">
        <v>178</v>
      </c>
      <c r="C21" s="84"/>
      <c r="D21" s="85">
        <v>100000</v>
      </c>
      <c r="E21" s="85"/>
      <c r="F21" s="85">
        <v>50000</v>
      </c>
      <c r="G21" s="85">
        <f>241000+100000</f>
        <v>341000</v>
      </c>
      <c r="H21" s="87">
        <f t="shared" si="1"/>
        <v>491000</v>
      </c>
      <c r="I21" s="133" t="s">
        <v>190</v>
      </c>
    </row>
    <row r="22" spans="1:10" s="43" customFormat="1" ht="25.5" x14ac:dyDescent="0.25">
      <c r="A22" s="58" t="s">
        <v>88</v>
      </c>
      <c r="B22" s="39" t="s">
        <v>169</v>
      </c>
      <c r="C22" s="84"/>
      <c r="D22" s="85"/>
      <c r="E22" s="85"/>
      <c r="F22" s="85"/>
      <c r="G22" s="85"/>
      <c r="H22" s="87">
        <f t="shared" si="1"/>
        <v>0</v>
      </c>
      <c r="I22" s="46" t="s">
        <v>170</v>
      </c>
    </row>
    <row r="23" spans="1:10" s="43" customFormat="1" ht="58.5" customHeight="1" x14ac:dyDescent="0.25">
      <c r="A23" s="58" t="s">
        <v>127</v>
      </c>
      <c r="B23" s="39" t="s">
        <v>158</v>
      </c>
      <c r="C23" s="84"/>
      <c r="D23" s="85"/>
      <c r="E23" s="85"/>
      <c r="F23" s="85"/>
      <c r="G23" s="85">
        <f>150000+300000</f>
        <v>450000</v>
      </c>
      <c r="H23" s="87">
        <f t="shared" ref="H23" si="2">SUM(C23:G23)</f>
        <v>450000</v>
      </c>
      <c r="I23" s="46" t="s">
        <v>186</v>
      </c>
    </row>
    <row r="24" spans="1:10" s="43" customFormat="1" ht="39.75" customHeight="1" x14ac:dyDescent="0.25">
      <c r="A24" s="152" t="s">
        <v>25</v>
      </c>
      <c r="B24" s="153"/>
      <c r="C24" s="130">
        <f>SUM(C4:C23)</f>
        <v>880000</v>
      </c>
      <c r="D24" s="130">
        <f>SUM(D4:D23)</f>
        <v>2700000</v>
      </c>
      <c r="E24" s="130">
        <f>SUM(E4:E23)</f>
        <v>1493400</v>
      </c>
      <c r="F24" s="130">
        <f>SUM(F4:F23)</f>
        <v>200000</v>
      </c>
      <c r="G24" s="130">
        <f>SUM(G4:G23)</f>
        <v>6521300</v>
      </c>
      <c r="H24" s="94">
        <f>SUM(C24:G24)</f>
        <v>11794700</v>
      </c>
      <c r="I24" s="46"/>
    </row>
    <row r="25" spans="1:10" s="43" customFormat="1" ht="26.25" customHeight="1" x14ac:dyDescent="0.25">
      <c r="A25" s="156" t="s">
        <v>53</v>
      </c>
      <c r="B25" s="157"/>
      <c r="C25" s="40"/>
      <c r="D25" s="40"/>
      <c r="E25" s="40"/>
      <c r="F25" s="40"/>
      <c r="G25" s="40"/>
      <c r="H25" s="70"/>
      <c r="I25" s="68"/>
    </row>
    <row r="26" spans="1:10" ht="45" customHeight="1" x14ac:dyDescent="0.25">
      <c r="A26" s="82" t="s">
        <v>16</v>
      </c>
      <c r="B26" s="39" t="s">
        <v>49</v>
      </c>
      <c r="C26" s="59"/>
      <c r="D26" s="59"/>
      <c r="E26" s="59"/>
      <c r="F26" s="59"/>
      <c r="G26" s="60"/>
      <c r="H26" s="42">
        <f>SUM(C26:G26)</f>
        <v>0</v>
      </c>
      <c r="I26" s="69"/>
    </row>
    <row r="27" spans="1:10" s="43" customFormat="1" ht="37.5" customHeight="1" x14ac:dyDescent="0.25">
      <c r="A27" s="38" t="s">
        <v>6</v>
      </c>
      <c r="B27" s="80" t="s">
        <v>193</v>
      </c>
      <c r="C27" s="40">
        <v>456000</v>
      </c>
      <c r="D27" s="40"/>
      <c r="E27" s="40"/>
      <c r="F27" s="40"/>
      <c r="G27" s="41"/>
      <c r="H27" s="42">
        <f t="shared" ref="H27:H28" si="3">SUM(C27:G27)</f>
        <v>456000</v>
      </c>
      <c r="I27" s="48" t="s">
        <v>172</v>
      </c>
    </row>
    <row r="28" spans="1:10" s="43" customFormat="1" ht="32.25" customHeight="1" x14ac:dyDescent="0.25">
      <c r="A28" s="38"/>
      <c r="B28" s="38"/>
      <c r="C28" s="40"/>
      <c r="D28" s="40"/>
      <c r="E28" s="40"/>
      <c r="F28" s="40"/>
      <c r="G28" s="41"/>
      <c r="H28" s="42">
        <f t="shared" si="3"/>
        <v>0</v>
      </c>
      <c r="I28" s="48"/>
    </row>
    <row r="29" spans="1:10" s="43" customFormat="1" ht="39.75" customHeight="1" x14ac:dyDescent="0.25">
      <c r="A29" s="91" t="s">
        <v>25</v>
      </c>
      <c r="B29" s="92"/>
      <c r="C29" s="131">
        <f t="shared" ref="C29:G29" si="4">SUM(C26:C28)</f>
        <v>456000</v>
      </c>
      <c r="D29" s="131">
        <f t="shared" si="4"/>
        <v>0</v>
      </c>
      <c r="E29" s="131">
        <f t="shared" si="4"/>
        <v>0</v>
      </c>
      <c r="F29" s="131">
        <f t="shared" si="4"/>
        <v>0</v>
      </c>
      <c r="G29" s="132">
        <f t="shared" si="4"/>
        <v>0</v>
      </c>
      <c r="H29" s="93">
        <f>SUM(H26:H28)</f>
        <v>456000</v>
      </c>
      <c r="I29" s="66"/>
      <c r="J29" s="64"/>
    </row>
    <row r="30" spans="1:10" ht="36.75" customHeight="1" x14ac:dyDescent="0.3">
      <c r="A30" s="158" t="s">
        <v>159</v>
      </c>
      <c r="B30" s="159"/>
      <c r="C30" s="134">
        <f>C24+C29</f>
        <v>1336000</v>
      </c>
      <c r="D30" s="134">
        <f t="shared" ref="D30:G30" si="5">D24+D29</f>
        <v>2700000</v>
      </c>
      <c r="E30" s="134">
        <f t="shared" si="5"/>
        <v>1493400</v>
      </c>
      <c r="F30" s="134">
        <f t="shared" si="5"/>
        <v>200000</v>
      </c>
      <c r="G30" s="134">
        <f t="shared" si="5"/>
        <v>6521300</v>
      </c>
      <c r="H30" s="90">
        <f>H24+H29</f>
        <v>12250700</v>
      </c>
      <c r="I30" s="67"/>
    </row>
    <row r="31" spans="1:10" x14ac:dyDescent="0.25">
      <c r="A31" s="35"/>
      <c r="B31" s="35"/>
      <c r="C31" s="49"/>
      <c r="D31" s="49"/>
      <c r="E31" s="49"/>
      <c r="F31" s="49"/>
      <c r="G31" s="49"/>
      <c r="H31" s="50"/>
      <c r="I31" s="35"/>
    </row>
    <row r="32" spans="1:10" s="43" customFormat="1" ht="21" customHeight="1" x14ac:dyDescent="0.25">
      <c r="A32" s="32" t="s">
        <v>26</v>
      </c>
      <c r="B32" s="32"/>
      <c r="C32" s="154" t="s">
        <v>54</v>
      </c>
      <c r="D32" s="154"/>
      <c r="E32" s="154"/>
      <c r="F32" s="154"/>
      <c r="G32" s="154"/>
      <c r="H32" s="154"/>
      <c r="I32" s="51" t="s">
        <v>55</v>
      </c>
    </row>
    <row r="33" spans="1:9" s="43" customFormat="1" ht="21" customHeight="1" x14ac:dyDescent="0.25">
      <c r="A33" s="155" t="s">
        <v>195</v>
      </c>
      <c r="B33" s="155"/>
      <c r="C33" s="52"/>
      <c r="D33" s="52"/>
      <c r="E33" s="151" t="s">
        <v>195</v>
      </c>
      <c r="F33" s="151"/>
      <c r="G33" s="52"/>
      <c r="H33" s="53"/>
      <c r="I33" s="54" t="s">
        <v>196</v>
      </c>
    </row>
    <row r="34" spans="1:9" s="43" customFormat="1" ht="21" customHeight="1" x14ac:dyDescent="0.25">
      <c r="A34" s="155" t="s">
        <v>56</v>
      </c>
      <c r="B34" s="155"/>
      <c r="C34" s="52"/>
      <c r="D34" s="52"/>
      <c r="E34" s="151" t="s">
        <v>56</v>
      </c>
      <c r="F34" s="151"/>
      <c r="G34" s="52"/>
      <c r="H34" s="53"/>
      <c r="I34" s="54" t="s">
        <v>30</v>
      </c>
    </row>
    <row r="35" spans="1:9" s="43" customFormat="1" ht="21" customHeight="1" x14ac:dyDescent="0.25">
      <c r="A35" s="53" t="s">
        <v>31</v>
      </c>
      <c r="B35" s="53"/>
      <c r="C35" s="52"/>
      <c r="D35" s="52"/>
      <c r="E35" s="151" t="s">
        <v>31</v>
      </c>
      <c r="F35" s="151"/>
      <c r="G35" s="52"/>
      <c r="H35" s="53"/>
      <c r="I35" s="54" t="s">
        <v>30</v>
      </c>
    </row>
    <row r="36" spans="1:9" s="43" customFormat="1" ht="21" customHeight="1" x14ac:dyDescent="0.25">
      <c r="A36" s="53" t="s">
        <v>32</v>
      </c>
      <c r="B36" s="53"/>
      <c r="C36" s="52"/>
      <c r="D36" s="52"/>
      <c r="E36" s="151" t="s">
        <v>32</v>
      </c>
      <c r="F36" s="151"/>
      <c r="G36" s="52"/>
      <c r="H36" s="53"/>
      <c r="I36" s="54" t="s">
        <v>32</v>
      </c>
    </row>
    <row r="37" spans="1:9" s="43" customFormat="1" ht="17.25" customHeight="1" x14ac:dyDescent="0.25">
      <c r="A37" s="53"/>
      <c r="B37" s="53"/>
      <c r="C37" s="52"/>
      <c r="D37" s="52"/>
      <c r="E37" s="52"/>
      <c r="F37" s="52"/>
      <c r="G37" s="52"/>
      <c r="H37" s="53"/>
      <c r="I37" s="53"/>
    </row>
    <row r="38" spans="1:9" s="43" customFormat="1" ht="17.25" customHeight="1" x14ac:dyDescent="0.25">
      <c r="A38" s="32" t="s">
        <v>57</v>
      </c>
      <c r="B38" s="32"/>
      <c r="C38" s="52"/>
      <c r="D38" s="52"/>
      <c r="E38" s="52"/>
      <c r="F38" s="52"/>
      <c r="G38" s="52"/>
      <c r="H38" s="53"/>
      <c r="I38" s="53"/>
    </row>
    <row r="39" spans="1:9" s="43" customFormat="1" ht="17.25" customHeight="1" x14ac:dyDescent="0.25">
      <c r="A39" s="32" t="s">
        <v>58</v>
      </c>
      <c r="B39" s="53"/>
      <c r="C39" s="52"/>
      <c r="D39" s="52"/>
      <c r="E39" s="52"/>
      <c r="F39" s="52"/>
      <c r="G39" s="52"/>
      <c r="H39" s="53"/>
      <c r="I39" s="53"/>
    </row>
  </sheetData>
  <mergeCells count="10">
    <mergeCell ref="E35:F35"/>
    <mergeCell ref="E36:F36"/>
    <mergeCell ref="A24:B24"/>
    <mergeCell ref="C32:H32"/>
    <mergeCell ref="A33:B33"/>
    <mergeCell ref="E33:F33"/>
    <mergeCell ref="A34:B34"/>
    <mergeCell ref="E34:F34"/>
    <mergeCell ref="A25:B25"/>
    <mergeCell ref="A30:B30"/>
  </mergeCells>
  <pageMargins left="0.7" right="0.45" top="0.5" bottom="0.25" header="0.3" footer="0.3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topLeftCell="A28" workbookViewId="0">
      <selection activeCell="H6" sqref="H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9"/>
  <sheetViews>
    <sheetView workbookViewId="0">
      <selection activeCell="A27" sqref="A27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55" t="s">
        <v>5</v>
      </c>
      <c r="B1" s="55" t="s">
        <v>59</v>
      </c>
    </row>
    <row r="2" spans="1:2" ht="18" x14ac:dyDescent="0.45">
      <c r="A2" s="33" t="s">
        <v>60</v>
      </c>
      <c r="B2" t="s">
        <v>61</v>
      </c>
    </row>
    <row r="3" spans="1:2" ht="18" x14ac:dyDescent="0.45">
      <c r="A3" s="33" t="s">
        <v>62</v>
      </c>
      <c r="B3" t="s">
        <v>63</v>
      </c>
    </row>
    <row r="4" spans="1:2" ht="18" x14ac:dyDescent="0.45">
      <c r="A4" s="33" t="s">
        <v>64</v>
      </c>
      <c r="B4" t="s">
        <v>65</v>
      </c>
    </row>
    <row r="5" spans="1:2" ht="18" x14ac:dyDescent="0.45">
      <c r="A5" s="33" t="s">
        <v>66</v>
      </c>
      <c r="B5" t="s">
        <v>67</v>
      </c>
    </row>
    <row r="6" spans="1:2" ht="33" x14ac:dyDescent="0.45">
      <c r="A6" s="33" t="s">
        <v>24</v>
      </c>
      <c r="B6" s="65" t="s">
        <v>68</v>
      </c>
    </row>
    <row r="7" spans="1:2" ht="18" x14ac:dyDescent="0.45">
      <c r="A7" s="33" t="s">
        <v>69</v>
      </c>
      <c r="B7" t="s">
        <v>70</v>
      </c>
    </row>
    <row r="8" spans="1:2" ht="18" x14ac:dyDescent="0.45">
      <c r="A8" s="33" t="s">
        <v>71</v>
      </c>
      <c r="B8" t="s">
        <v>72</v>
      </c>
    </row>
    <row r="9" spans="1:2" ht="18" x14ac:dyDescent="0.45">
      <c r="A9" s="33" t="s">
        <v>6</v>
      </c>
      <c r="B9" t="s">
        <v>73</v>
      </c>
    </row>
    <row r="10" spans="1:2" ht="18" x14ac:dyDescent="0.45">
      <c r="A10" s="33" t="s">
        <v>8</v>
      </c>
      <c r="B10" t="s">
        <v>44</v>
      </c>
    </row>
    <row r="11" spans="1:2" ht="33" x14ac:dyDescent="0.45">
      <c r="A11" s="33" t="s">
        <v>7</v>
      </c>
      <c r="B11" s="65" t="s">
        <v>74</v>
      </c>
    </row>
    <row r="12" spans="1:2" ht="18" x14ac:dyDescent="0.45">
      <c r="A12" s="33" t="s">
        <v>9</v>
      </c>
      <c r="B12" t="s">
        <v>75</v>
      </c>
    </row>
    <row r="13" spans="1:2" ht="18" x14ac:dyDescent="0.45">
      <c r="A13" s="33" t="s">
        <v>10</v>
      </c>
      <c r="B13" t="s">
        <v>76</v>
      </c>
    </row>
    <row r="14" spans="1:2" ht="18" x14ac:dyDescent="0.45">
      <c r="A14" s="33" t="s">
        <v>77</v>
      </c>
      <c r="B14" t="s">
        <v>78</v>
      </c>
    </row>
    <row r="15" spans="1:2" ht="18" x14ac:dyDescent="0.45">
      <c r="A15" s="33" t="s">
        <v>79</v>
      </c>
      <c r="B15" t="s">
        <v>80</v>
      </c>
    </row>
    <row r="16" spans="1:2" ht="18" x14ac:dyDescent="0.45">
      <c r="A16" s="33" t="s">
        <v>81</v>
      </c>
      <c r="B16" t="s">
        <v>82</v>
      </c>
    </row>
    <row r="17" spans="1:2" ht="18" x14ac:dyDescent="0.45">
      <c r="A17" s="33" t="s">
        <v>12</v>
      </c>
      <c r="B17" t="s">
        <v>83</v>
      </c>
    </row>
    <row r="18" spans="1:2" ht="18" x14ac:dyDescent="0.45">
      <c r="A18" s="33" t="s">
        <v>84</v>
      </c>
      <c r="B18" t="s">
        <v>85</v>
      </c>
    </row>
    <row r="19" spans="1:2" x14ac:dyDescent="0.25">
      <c r="A19" s="33" t="s">
        <v>13</v>
      </c>
      <c r="B19" t="s">
        <v>86</v>
      </c>
    </row>
    <row r="20" spans="1:2" ht="18" x14ac:dyDescent="0.45">
      <c r="A20" s="33" t="s">
        <v>14</v>
      </c>
      <c r="B20" t="s">
        <v>87</v>
      </c>
    </row>
    <row r="21" spans="1:2" ht="18" x14ac:dyDescent="0.45">
      <c r="A21" s="33" t="s">
        <v>88</v>
      </c>
      <c r="B21" t="s">
        <v>89</v>
      </c>
    </row>
    <row r="22" spans="1:2" ht="30" x14ac:dyDescent="0.25">
      <c r="A22" s="33" t="s">
        <v>15</v>
      </c>
      <c r="B22" s="65" t="s">
        <v>90</v>
      </c>
    </row>
    <row r="23" spans="1:2" x14ac:dyDescent="0.25">
      <c r="A23" s="33" t="s">
        <v>91</v>
      </c>
      <c r="B23" t="s">
        <v>92</v>
      </c>
    </row>
    <row r="24" spans="1:2" x14ac:dyDescent="0.25">
      <c r="A24" s="33" t="s">
        <v>93</v>
      </c>
      <c r="B24" t="s">
        <v>94</v>
      </c>
    </row>
    <row r="25" spans="1:2" x14ac:dyDescent="0.25">
      <c r="A25" s="33" t="s">
        <v>17</v>
      </c>
      <c r="B25" t="s">
        <v>95</v>
      </c>
    </row>
    <row r="26" spans="1:2" x14ac:dyDescent="0.25">
      <c r="A26" s="33" t="s">
        <v>96</v>
      </c>
      <c r="B26" t="s">
        <v>97</v>
      </c>
    </row>
    <row r="27" spans="1:2" x14ac:dyDescent="0.25">
      <c r="A27" s="33" t="s">
        <v>98</v>
      </c>
      <c r="B27" t="s">
        <v>99</v>
      </c>
    </row>
    <row r="28" spans="1:2" x14ac:dyDescent="0.25">
      <c r="A28" s="33" t="s">
        <v>100</v>
      </c>
      <c r="B28" t="s">
        <v>101</v>
      </c>
    </row>
    <row r="29" spans="1:2" x14ac:dyDescent="0.25">
      <c r="A29" s="33" t="s">
        <v>50</v>
      </c>
      <c r="B29" t="s">
        <v>102</v>
      </c>
    </row>
    <row r="30" spans="1:2" x14ac:dyDescent="0.25">
      <c r="A30" s="33" t="s">
        <v>18</v>
      </c>
      <c r="B30" t="s">
        <v>103</v>
      </c>
    </row>
    <row r="31" spans="1:2" x14ac:dyDescent="0.25">
      <c r="A31" s="33" t="s">
        <v>11</v>
      </c>
      <c r="B31" t="s">
        <v>104</v>
      </c>
    </row>
    <row r="32" spans="1:2" x14ac:dyDescent="0.25">
      <c r="A32" s="56" t="s">
        <v>20</v>
      </c>
      <c r="B32" t="s">
        <v>105</v>
      </c>
    </row>
    <row r="33" spans="1:2" x14ac:dyDescent="0.25">
      <c r="A33" s="33" t="s">
        <v>106</v>
      </c>
      <c r="B33" t="s">
        <v>107</v>
      </c>
    </row>
    <row r="34" spans="1:2" x14ac:dyDescent="0.25">
      <c r="A34" s="33" t="s">
        <v>108</v>
      </c>
      <c r="B34" t="s">
        <v>109</v>
      </c>
    </row>
    <row r="35" spans="1:2" x14ac:dyDescent="0.25">
      <c r="A35" s="33" t="s">
        <v>110</v>
      </c>
      <c r="B35" t="s">
        <v>111</v>
      </c>
    </row>
    <row r="36" spans="1:2" x14ac:dyDescent="0.25">
      <c r="A36" s="33" t="s">
        <v>112</v>
      </c>
      <c r="B36" t="s">
        <v>113</v>
      </c>
    </row>
    <row r="37" spans="1:2" x14ac:dyDescent="0.25">
      <c r="A37" s="33" t="s">
        <v>114</v>
      </c>
      <c r="B37" t="s">
        <v>115</v>
      </c>
    </row>
    <row r="38" spans="1:2" x14ac:dyDescent="0.25">
      <c r="A38" s="33" t="s">
        <v>116</v>
      </c>
      <c r="B38" t="s">
        <v>117</v>
      </c>
    </row>
    <row r="39" spans="1:2" x14ac:dyDescent="0.25">
      <c r="A39" s="33" t="s">
        <v>118</v>
      </c>
      <c r="B39" t="s">
        <v>119</v>
      </c>
    </row>
    <row r="40" spans="1:2" x14ac:dyDescent="0.25">
      <c r="A40" s="33" t="s">
        <v>120</v>
      </c>
      <c r="B40" t="s">
        <v>121</v>
      </c>
    </row>
    <row r="41" spans="1:2" x14ac:dyDescent="0.25">
      <c r="A41" s="33" t="s">
        <v>122</v>
      </c>
      <c r="B41" t="s">
        <v>123</v>
      </c>
    </row>
    <row r="42" spans="1:2" x14ac:dyDescent="0.25">
      <c r="A42" s="33" t="s">
        <v>124</v>
      </c>
      <c r="B42" t="s">
        <v>125</v>
      </c>
    </row>
    <row r="43" spans="1:2" ht="30" x14ac:dyDescent="0.25">
      <c r="A43" s="33" t="s">
        <v>16</v>
      </c>
      <c r="B43" s="65" t="s">
        <v>126</v>
      </c>
    </row>
    <row r="44" spans="1:2" x14ac:dyDescent="0.25">
      <c r="A44" s="33" t="s">
        <v>127</v>
      </c>
      <c r="B44" t="s">
        <v>128</v>
      </c>
    </row>
    <row r="45" spans="1:2" x14ac:dyDescent="0.25">
      <c r="A45" s="33" t="s">
        <v>129</v>
      </c>
      <c r="B45" t="s">
        <v>130</v>
      </c>
    </row>
    <row r="46" spans="1:2" x14ac:dyDescent="0.25">
      <c r="A46" s="33" t="s">
        <v>19</v>
      </c>
      <c r="B46" t="s">
        <v>131</v>
      </c>
    </row>
    <row r="47" spans="1:2" x14ac:dyDescent="0.25">
      <c r="A47" s="33" t="s">
        <v>132</v>
      </c>
      <c r="B47" t="s">
        <v>133</v>
      </c>
    </row>
    <row r="48" spans="1:2" x14ac:dyDescent="0.25">
      <c r="A48" s="33" t="s">
        <v>134</v>
      </c>
      <c r="B48" t="s">
        <v>135</v>
      </c>
    </row>
    <row r="49" spans="1:2" x14ac:dyDescent="0.25">
      <c r="A49" s="33" t="s">
        <v>136</v>
      </c>
      <c r="B49" t="s">
        <v>137</v>
      </c>
    </row>
    <row r="50" spans="1:2" x14ac:dyDescent="0.25">
      <c r="A50" s="33" t="s">
        <v>138</v>
      </c>
      <c r="B50" t="s">
        <v>139</v>
      </c>
    </row>
    <row r="51" spans="1:2" x14ac:dyDescent="0.25">
      <c r="A51" s="55" t="s">
        <v>140</v>
      </c>
    </row>
    <row r="52" spans="1:2" x14ac:dyDescent="0.25">
      <c r="A52" s="33" t="s">
        <v>141</v>
      </c>
      <c r="B52" t="s">
        <v>142</v>
      </c>
    </row>
    <row r="53" spans="1:2" x14ac:dyDescent="0.25">
      <c r="A53" s="33" t="s">
        <v>143</v>
      </c>
      <c r="B53" t="s">
        <v>144</v>
      </c>
    </row>
    <row r="54" spans="1:2" x14ac:dyDescent="0.25">
      <c r="A54" s="33" t="s">
        <v>145</v>
      </c>
      <c r="B54" t="s">
        <v>146</v>
      </c>
    </row>
    <row r="55" spans="1:2" x14ac:dyDescent="0.25">
      <c r="A55" s="33" t="s">
        <v>147</v>
      </c>
      <c r="B55" t="s">
        <v>148</v>
      </c>
    </row>
    <row r="56" spans="1:2" x14ac:dyDescent="0.25">
      <c r="A56" s="55" t="s">
        <v>149</v>
      </c>
    </row>
    <row r="57" spans="1:2" x14ac:dyDescent="0.25">
      <c r="A57" s="33" t="s">
        <v>150</v>
      </c>
      <c r="B57" t="s">
        <v>151</v>
      </c>
    </row>
    <row r="58" spans="1:2" x14ac:dyDescent="0.25">
      <c r="A58" t="s">
        <v>152</v>
      </c>
      <c r="B58" t="s">
        <v>153</v>
      </c>
    </row>
    <row r="59" spans="1:2" x14ac:dyDescent="0.25">
      <c r="A59" t="s">
        <v>154</v>
      </c>
      <c r="B59" t="s">
        <v>155</v>
      </c>
    </row>
  </sheetData>
  <pageMargins left="0.7" right="0.7" top="0.75" bottom="0.75" header="0.3" footer="0.3"/>
  <pageSetup paperSize="9" scale="7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31"/>
  <sheetViews>
    <sheetView zoomScale="96" zoomScaleNormal="96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D14" sqref="D14"/>
    </sheetView>
  </sheetViews>
  <sheetFormatPr defaultRowHeight="15" x14ac:dyDescent="0.25"/>
  <cols>
    <col min="1" max="1" width="38.7109375" style="33" customWidth="1"/>
    <col min="2" max="2" width="29" style="33" customWidth="1"/>
    <col min="3" max="4" width="15.42578125" style="16" customWidth="1"/>
    <col min="5" max="5" width="19.7109375" style="16" customWidth="1"/>
    <col min="6" max="6" width="18.28515625" style="33" customWidth="1"/>
    <col min="7" max="7" width="52.140625" style="33" customWidth="1"/>
    <col min="8" max="8" width="10" style="34" customWidth="1"/>
    <col min="9" max="9" width="8.28515625" style="34" customWidth="1"/>
    <col min="10" max="16384" width="9.140625" style="34"/>
  </cols>
  <sheetData>
    <row r="1" spans="1:9" ht="25.5" customHeight="1" x14ac:dyDescent="0.25">
      <c r="A1" s="32" t="s">
        <v>177</v>
      </c>
    </row>
    <row r="2" spans="1:9" ht="25.5" customHeight="1" x14ac:dyDescent="0.25">
      <c r="A2" s="32" t="s">
        <v>0</v>
      </c>
      <c r="B2" s="35"/>
      <c r="G2" s="35"/>
    </row>
    <row r="3" spans="1:9" s="37" customFormat="1" ht="42.75" customHeight="1" x14ac:dyDescent="0.25">
      <c r="A3" s="71" t="s">
        <v>1</v>
      </c>
      <c r="B3" s="72" t="s">
        <v>34</v>
      </c>
      <c r="C3" s="128" t="s">
        <v>39</v>
      </c>
      <c r="D3" s="128" t="s">
        <v>197</v>
      </c>
      <c r="E3" s="128" t="s">
        <v>198</v>
      </c>
      <c r="F3" s="73" t="s">
        <v>40</v>
      </c>
      <c r="G3" s="72" t="s">
        <v>41</v>
      </c>
    </row>
    <row r="4" spans="1:9" s="43" customFormat="1" ht="59.25" customHeight="1" x14ac:dyDescent="0.25">
      <c r="A4" s="38" t="s">
        <v>6</v>
      </c>
      <c r="B4" s="39" t="s">
        <v>42</v>
      </c>
      <c r="C4" s="86">
        <v>1800000</v>
      </c>
      <c r="D4" s="86">
        <v>700000</v>
      </c>
      <c r="E4" s="86">
        <f>D4-C4</f>
        <v>-1100000</v>
      </c>
      <c r="F4" s="87">
        <f t="shared" ref="F4:F16" si="0">SUM(C4:C4)</f>
        <v>1800000</v>
      </c>
      <c r="G4" s="46" t="s">
        <v>183</v>
      </c>
    </row>
    <row r="5" spans="1:9" s="43" customFormat="1" ht="43.5" customHeight="1" x14ac:dyDescent="0.25">
      <c r="A5" s="38" t="s">
        <v>93</v>
      </c>
      <c r="B5" s="39" t="s">
        <v>94</v>
      </c>
      <c r="C5" s="86">
        <v>20000</v>
      </c>
      <c r="D5" s="86"/>
      <c r="E5" s="86">
        <f t="shared" ref="E5:E15" si="1">D5-C5</f>
        <v>-20000</v>
      </c>
      <c r="F5" s="87">
        <f t="shared" si="0"/>
        <v>20000</v>
      </c>
      <c r="G5" s="46" t="s">
        <v>187</v>
      </c>
    </row>
    <row r="6" spans="1:9" s="47" customFormat="1" ht="72.75" customHeight="1" x14ac:dyDescent="0.25">
      <c r="A6" s="44" t="s">
        <v>7</v>
      </c>
      <c r="B6" s="45" t="s">
        <v>43</v>
      </c>
      <c r="C6" s="86">
        <v>200000</v>
      </c>
      <c r="D6" s="86"/>
      <c r="E6" s="86">
        <f t="shared" si="1"/>
        <v>-200000</v>
      </c>
      <c r="F6" s="87">
        <f t="shared" si="0"/>
        <v>200000</v>
      </c>
      <c r="G6" s="46" t="s">
        <v>189</v>
      </c>
    </row>
    <row r="7" spans="1:9" s="43" customFormat="1" ht="42" customHeight="1" x14ac:dyDescent="0.25">
      <c r="A7" s="38" t="s">
        <v>9</v>
      </c>
      <c r="B7" s="39" t="s">
        <v>45</v>
      </c>
      <c r="C7" s="86">
        <v>500300</v>
      </c>
      <c r="D7" s="86">
        <v>500300</v>
      </c>
      <c r="E7" s="86">
        <f t="shared" si="1"/>
        <v>0</v>
      </c>
      <c r="F7" s="87">
        <f t="shared" si="0"/>
        <v>500300</v>
      </c>
      <c r="G7" s="46" t="s">
        <v>184</v>
      </c>
    </row>
    <row r="8" spans="1:9" s="43" customFormat="1" ht="53.25" customHeight="1" x14ac:dyDescent="0.25">
      <c r="A8" s="38" t="s">
        <v>132</v>
      </c>
      <c r="B8" s="39" t="s">
        <v>133</v>
      </c>
      <c r="C8" s="86">
        <v>300000</v>
      </c>
      <c r="D8" s="86">
        <v>300000</v>
      </c>
      <c r="E8" s="86">
        <v>300000</v>
      </c>
      <c r="F8" s="87">
        <f t="shared" si="0"/>
        <v>300000</v>
      </c>
      <c r="G8" s="46" t="s">
        <v>192</v>
      </c>
      <c r="I8" s="47"/>
    </row>
    <row r="9" spans="1:9" s="43" customFormat="1" ht="58.5" customHeight="1" x14ac:dyDescent="0.25">
      <c r="A9" s="38" t="s">
        <v>12</v>
      </c>
      <c r="B9" s="39" t="s">
        <v>46</v>
      </c>
      <c r="C9" s="84">
        <v>950000</v>
      </c>
      <c r="D9" s="85"/>
      <c r="E9" s="86">
        <f t="shared" si="1"/>
        <v>-950000</v>
      </c>
      <c r="F9" s="87">
        <f t="shared" si="0"/>
        <v>950000</v>
      </c>
      <c r="G9" s="46" t="s">
        <v>182</v>
      </c>
    </row>
    <row r="10" spans="1:9" s="43" customFormat="1" ht="72.75" customHeight="1" x14ac:dyDescent="0.25">
      <c r="A10" s="38" t="s">
        <v>13</v>
      </c>
      <c r="B10" s="39" t="s">
        <v>47</v>
      </c>
      <c r="C10" s="86">
        <v>100000</v>
      </c>
      <c r="D10" s="86"/>
      <c r="E10" s="86">
        <f t="shared" si="1"/>
        <v>-100000</v>
      </c>
      <c r="F10" s="87">
        <f t="shared" si="0"/>
        <v>100000</v>
      </c>
      <c r="G10" s="46" t="s">
        <v>194</v>
      </c>
    </row>
    <row r="11" spans="1:9" s="43" customFormat="1" ht="25.5" x14ac:dyDescent="0.25">
      <c r="A11" s="38" t="s">
        <v>18</v>
      </c>
      <c r="B11" s="39" t="s">
        <v>51</v>
      </c>
      <c r="C11" s="84">
        <v>1000000</v>
      </c>
      <c r="D11" s="85">
        <v>1000000</v>
      </c>
      <c r="E11" s="86">
        <f t="shared" si="1"/>
        <v>0</v>
      </c>
      <c r="F11" s="87">
        <f t="shared" si="0"/>
        <v>1000000</v>
      </c>
      <c r="G11" s="46" t="s">
        <v>188</v>
      </c>
    </row>
    <row r="12" spans="1:9" s="43" customFormat="1" ht="69.75" customHeight="1" x14ac:dyDescent="0.25">
      <c r="A12" s="38" t="s">
        <v>11</v>
      </c>
      <c r="B12" s="39" t="s">
        <v>167</v>
      </c>
      <c r="C12" s="86">
        <v>300000</v>
      </c>
      <c r="D12" s="86">
        <v>300000</v>
      </c>
      <c r="E12" s="86">
        <f t="shared" si="1"/>
        <v>0</v>
      </c>
      <c r="F12" s="87">
        <f t="shared" si="0"/>
        <v>300000</v>
      </c>
      <c r="G12" s="46" t="s">
        <v>185</v>
      </c>
    </row>
    <row r="13" spans="1:9" s="43" customFormat="1" ht="39.75" customHeight="1" x14ac:dyDescent="0.25">
      <c r="A13" s="38" t="s">
        <v>19</v>
      </c>
      <c r="B13" s="39" t="s">
        <v>52</v>
      </c>
      <c r="C13" s="84">
        <v>560000</v>
      </c>
      <c r="D13" s="85">
        <v>560000</v>
      </c>
      <c r="E13" s="86">
        <f t="shared" si="1"/>
        <v>0</v>
      </c>
      <c r="F13" s="87">
        <f t="shared" si="0"/>
        <v>560000</v>
      </c>
      <c r="G13" s="46" t="s">
        <v>181</v>
      </c>
    </row>
    <row r="14" spans="1:9" s="43" customFormat="1" ht="33" customHeight="1" x14ac:dyDescent="0.25">
      <c r="A14" s="58" t="s">
        <v>98</v>
      </c>
      <c r="B14" s="39" t="s">
        <v>178</v>
      </c>
      <c r="C14" s="85">
        <f>241000+100000</f>
        <v>341000</v>
      </c>
      <c r="D14" s="85"/>
      <c r="E14" s="86">
        <f t="shared" si="1"/>
        <v>-341000</v>
      </c>
      <c r="F14" s="87">
        <f t="shared" si="0"/>
        <v>341000</v>
      </c>
      <c r="G14" s="133" t="s">
        <v>190</v>
      </c>
    </row>
    <row r="15" spans="1:9" s="43" customFormat="1" ht="58.5" customHeight="1" x14ac:dyDescent="0.25">
      <c r="A15" s="58" t="s">
        <v>127</v>
      </c>
      <c r="B15" s="39" t="s">
        <v>158</v>
      </c>
      <c r="C15" s="85">
        <f>150000+300000</f>
        <v>450000</v>
      </c>
      <c r="D15" s="85"/>
      <c r="E15" s="86">
        <f t="shared" si="1"/>
        <v>-450000</v>
      </c>
      <c r="F15" s="87">
        <f t="shared" si="0"/>
        <v>450000</v>
      </c>
      <c r="G15" s="46" t="s">
        <v>186</v>
      </c>
    </row>
    <row r="16" spans="1:9" s="43" customFormat="1" ht="39.75" customHeight="1" x14ac:dyDescent="0.25">
      <c r="A16" s="152" t="s">
        <v>25</v>
      </c>
      <c r="B16" s="153"/>
      <c r="C16" s="130">
        <f>SUM(C4:C15)</f>
        <v>6521300</v>
      </c>
      <c r="D16" s="130">
        <f>SUM(D4:D15)</f>
        <v>3360300</v>
      </c>
      <c r="E16" s="130">
        <f>SUM(E4:E15)</f>
        <v>-2861000</v>
      </c>
      <c r="F16" s="94">
        <f t="shared" si="0"/>
        <v>6521300</v>
      </c>
      <c r="G16" s="46"/>
    </row>
    <row r="17" spans="1:8" s="43" customFormat="1" ht="26.25" customHeight="1" x14ac:dyDescent="0.25">
      <c r="A17" s="156" t="s">
        <v>53</v>
      </c>
      <c r="B17" s="157"/>
      <c r="C17" s="40"/>
      <c r="D17" s="40"/>
      <c r="E17" s="40"/>
      <c r="F17" s="70"/>
      <c r="G17" s="68"/>
    </row>
    <row r="18" spans="1:8" ht="45" customHeight="1" x14ac:dyDescent="0.25">
      <c r="A18" s="82" t="s">
        <v>16</v>
      </c>
      <c r="B18" s="39" t="s">
        <v>49</v>
      </c>
      <c r="C18" s="60"/>
      <c r="D18" s="60"/>
      <c r="E18" s="60"/>
      <c r="F18" s="42">
        <f>SUM(C18:C18)</f>
        <v>0</v>
      </c>
      <c r="G18" s="69"/>
    </row>
    <row r="19" spans="1:8" s="43" customFormat="1" ht="37.5" customHeight="1" x14ac:dyDescent="0.25">
      <c r="A19" s="38" t="s">
        <v>6</v>
      </c>
      <c r="B19" s="80" t="s">
        <v>193</v>
      </c>
      <c r="C19" s="41"/>
      <c r="D19" s="41"/>
      <c r="E19" s="41"/>
      <c r="F19" s="42">
        <f>SUM(C19:C19)</f>
        <v>0</v>
      </c>
      <c r="G19" s="48" t="s">
        <v>172</v>
      </c>
    </row>
    <row r="20" spans="1:8" s="43" customFormat="1" ht="32.25" customHeight="1" x14ac:dyDescent="0.25">
      <c r="A20" s="38"/>
      <c r="B20" s="38"/>
      <c r="C20" s="41"/>
      <c r="D20" s="41"/>
      <c r="E20" s="41"/>
      <c r="F20" s="42">
        <f>SUM(C20:C20)</f>
        <v>0</v>
      </c>
      <c r="G20" s="48"/>
    </row>
    <row r="21" spans="1:8" s="43" customFormat="1" ht="39.75" customHeight="1" x14ac:dyDescent="0.25">
      <c r="A21" s="91" t="s">
        <v>25</v>
      </c>
      <c r="B21" s="92"/>
      <c r="C21" s="132">
        <f t="shared" ref="C21" si="2">SUM(C18:C20)</f>
        <v>0</v>
      </c>
      <c r="D21" s="132"/>
      <c r="E21" s="132"/>
      <c r="F21" s="93">
        <f>SUM(F18:F20)</f>
        <v>0</v>
      </c>
      <c r="G21" s="66"/>
      <c r="H21" s="64"/>
    </row>
    <row r="22" spans="1:8" ht="36.75" customHeight="1" x14ac:dyDescent="0.3">
      <c r="A22" s="158" t="s">
        <v>159</v>
      </c>
      <c r="B22" s="159"/>
      <c r="C22" s="134">
        <f t="shared" ref="C22" si="3">C16+C21</f>
        <v>6521300</v>
      </c>
      <c r="D22" s="134"/>
      <c r="E22" s="134"/>
      <c r="F22" s="90">
        <f>F16+F21</f>
        <v>6521300</v>
      </c>
      <c r="G22" s="67"/>
    </row>
    <row r="23" spans="1:8" x14ac:dyDescent="0.25">
      <c r="A23" s="35"/>
      <c r="B23" s="35"/>
      <c r="C23" s="49"/>
      <c r="D23" s="49"/>
      <c r="E23" s="49"/>
      <c r="F23" s="50"/>
      <c r="G23" s="35"/>
    </row>
    <row r="24" spans="1:8" s="43" customFormat="1" ht="21" customHeight="1" x14ac:dyDescent="0.25">
      <c r="A24" s="32" t="s">
        <v>26</v>
      </c>
      <c r="B24" s="32"/>
      <c r="C24" s="154"/>
      <c r="D24" s="154"/>
      <c r="E24" s="154"/>
      <c r="F24" s="154"/>
      <c r="G24" s="126" t="s">
        <v>55</v>
      </c>
    </row>
    <row r="25" spans="1:8" s="43" customFormat="1" ht="21" customHeight="1" x14ac:dyDescent="0.25">
      <c r="A25" s="155" t="s">
        <v>195</v>
      </c>
      <c r="B25" s="155"/>
      <c r="C25" s="52"/>
      <c r="D25" s="52"/>
      <c r="E25" s="52"/>
      <c r="F25" s="53"/>
      <c r="G25" s="54" t="s">
        <v>196</v>
      </c>
    </row>
    <row r="26" spans="1:8" s="43" customFormat="1" ht="21" customHeight="1" x14ac:dyDescent="0.25">
      <c r="A26" s="155" t="s">
        <v>56</v>
      </c>
      <c r="B26" s="155"/>
      <c r="C26" s="52"/>
      <c r="D26" s="52"/>
      <c r="E26" s="52"/>
      <c r="F26" s="53"/>
      <c r="G26" s="54" t="s">
        <v>30</v>
      </c>
    </row>
    <row r="27" spans="1:8" s="43" customFormat="1" ht="21" customHeight="1" x14ac:dyDescent="0.25">
      <c r="A27" s="53" t="s">
        <v>31</v>
      </c>
      <c r="B27" s="53"/>
      <c r="C27" s="52"/>
      <c r="D27" s="52"/>
      <c r="E27" s="52"/>
      <c r="F27" s="53"/>
      <c r="G27" s="54" t="s">
        <v>30</v>
      </c>
    </row>
    <row r="28" spans="1:8" s="43" customFormat="1" ht="21" customHeight="1" x14ac:dyDescent="0.25">
      <c r="A28" s="53" t="s">
        <v>32</v>
      </c>
      <c r="B28" s="53"/>
      <c r="C28" s="52"/>
      <c r="D28" s="52"/>
      <c r="E28" s="52"/>
      <c r="F28" s="53"/>
      <c r="G28" s="54" t="s">
        <v>32</v>
      </c>
    </row>
    <row r="29" spans="1:8" s="43" customFormat="1" ht="17.25" customHeight="1" x14ac:dyDescent="0.25">
      <c r="A29" s="53"/>
      <c r="B29" s="53"/>
      <c r="C29" s="52"/>
      <c r="D29" s="52"/>
      <c r="E29" s="52"/>
      <c r="F29" s="53"/>
      <c r="G29" s="53"/>
    </row>
    <row r="30" spans="1:8" s="43" customFormat="1" ht="17.25" customHeight="1" x14ac:dyDescent="0.25">
      <c r="A30" s="32" t="s">
        <v>57</v>
      </c>
      <c r="B30" s="32"/>
      <c r="C30" s="52"/>
      <c r="D30" s="52"/>
      <c r="E30" s="52"/>
      <c r="F30" s="53"/>
      <c r="G30" s="53"/>
    </row>
    <row r="31" spans="1:8" s="43" customFormat="1" ht="17.25" customHeight="1" x14ac:dyDescent="0.25">
      <c r="A31" s="32" t="s">
        <v>58</v>
      </c>
      <c r="B31" s="53"/>
      <c r="C31" s="52"/>
      <c r="D31" s="52"/>
      <c r="E31" s="52"/>
      <c r="F31" s="53"/>
      <c r="G31" s="53"/>
    </row>
  </sheetData>
  <autoFilter ref="A3:I22"/>
  <mergeCells count="6">
    <mergeCell ref="A26:B26"/>
    <mergeCell ref="A16:B16"/>
    <mergeCell ref="A17:B17"/>
    <mergeCell ref="A22:B22"/>
    <mergeCell ref="C24:F24"/>
    <mergeCell ref="A25:B25"/>
  </mergeCells>
  <pageMargins left="0.7" right="0.45" top="0.5" bottom="0.25" header="0.3" footer="0.3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24"/>
  <sheetViews>
    <sheetView zoomScale="96" zoomScaleNormal="9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3" sqref="D3:E3"/>
    </sheetView>
  </sheetViews>
  <sheetFormatPr defaultRowHeight="15" x14ac:dyDescent="0.25"/>
  <cols>
    <col min="1" max="1" width="38.7109375" style="33" customWidth="1"/>
    <col min="2" max="2" width="29" style="33" customWidth="1"/>
    <col min="3" max="5" width="15.28515625" style="16" customWidth="1"/>
    <col min="6" max="6" width="18.28515625" style="33" customWidth="1"/>
    <col min="7" max="7" width="52.140625" style="33" customWidth="1"/>
    <col min="8" max="8" width="10" style="34" customWidth="1"/>
    <col min="9" max="9" width="8.28515625" style="34" customWidth="1"/>
    <col min="10" max="16384" width="9.140625" style="34"/>
  </cols>
  <sheetData>
    <row r="1" spans="1:8" ht="25.5" customHeight="1" x14ac:dyDescent="0.25">
      <c r="A1" s="32" t="s">
        <v>177</v>
      </c>
    </row>
    <row r="2" spans="1:8" ht="25.5" customHeight="1" x14ac:dyDescent="0.25">
      <c r="A2" s="32" t="s">
        <v>0</v>
      </c>
      <c r="B2" s="35"/>
      <c r="C2" s="36"/>
      <c r="D2" s="36"/>
      <c r="E2" s="36"/>
      <c r="G2" s="35"/>
    </row>
    <row r="3" spans="1:8" s="37" customFormat="1" ht="42.75" customHeight="1" x14ac:dyDescent="0.25">
      <c r="A3" s="71" t="s">
        <v>1</v>
      </c>
      <c r="B3" s="72" t="s">
        <v>34</v>
      </c>
      <c r="C3" s="127" t="s">
        <v>36</v>
      </c>
      <c r="D3" s="128" t="s">
        <v>197</v>
      </c>
      <c r="E3" s="128" t="s">
        <v>198</v>
      </c>
      <c r="F3" s="73" t="s">
        <v>40</v>
      </c>
      <c r="G3" s="72" t="s">
        <v>41</v>
      </c>
    </row>
    <row r="4" spans="1:8" s="47" customFormat="1" ht="72.75" customHeight="1" x14ac:dyDescent="0.25">
      <c r="A4" s="44" t="s">
        <v>7</v>
      </c>
      <c r="B4" s="45" t="s">
        <v>43</v>
      </c>
      <c r="C4" s="85">
        <v>900000</v>
      </c>
      <c r="D4" s="85"/>
      <c r="E4" s="85">
        <f>D4-C4</f>
        <v>-900000</v>
      </c>
      <c r="F4" s="87">
        <f t="shared" ref="F4:F9" si="0">SUM(C4:C4)</f>
        <v>900000</v>
      </c>
      <c r="G4" s="46" t="s">
        <v>189</v>
      </c>
    </row>
    <row r="5" spans="1:8" s="47" customFormat="1" ht="60.75" customHeight="1" x14ac:dyDescent="0.25">
      <c r="A5" s="44" t="s">
        <v>17</v>
      </c>
      <c r="B5" s="45" t="s">
        <v>162</v>
      </c>
      <c r="C5" s="85">
        <v>300000</v>
      </c>
      <c r="D5" s="85"/>
      <c r="E5" s="85">
        <f t="shared" ref="E5:E8" si="1">D5-C5</f>
        <v>-300000</v>
      </c>
      <c r="F5" s="87">
        <f t="shared" si="0"/>
        <v>300000</v>
      </c>
      <c r="G5" s="46" t="s">
        <v>180</v>
      </c>
    </row>
    <row r="6" spans="1:8" s="43" customFormat="1" ht="126.75" customHeight="1" x14ac:dyDescent="0.25">
      <c r="A6" s="38" t="s">
        <v>15</v>
      </c>
      <c r="B6" s="39" t="s">
        <v>48</v>
      </c>
      <c r="C6" s="85">
        <v>1200000</v>
      </c>
      <c r="D6" s="85"/>
      <c r="E6" s="85">
        <f t="shared" si="1"/>
        <v>-1200000</v>
      </c>
      <c r="F6" s="87">
        <f t="shared" si="0"/>
        <v>1200000</v>
      </c>
      <c r="G6" s="46" t="s">
        <v>191</v>
      </c>
    </row>
    <row r="7" spans="1:8" s="43" customFormat="1" ht="44.25" customHeight="1" x14ac:dyDescent="0.25">
      <c r="A7" s="81" t="s">
        <v>16</v>
      </c>
      <c r="B7" s="39" t="s">
        <v>49</v>
      </c>
      <c r="C7" s="85">
        <v>200000</v>
      </c>
      <c r="D7" s="85"/>
      <c r="E7" s="85">
        <f t="shared" si="1"/>
        <v>-200000</v>
      </c>
      <c r="F7" s="87">
        <f t="shared" si="0"/>
        <v>200000</v>
      </c>
      <c r="G7" s="46" t="s">
        <v>179</v>
      </c>
    </row>
    <row r="8" spans="1:8" s="43" customFormat="1" ht="33" customHeight="1" x14ac:dyDescent="0.25">
      <c r="A8" s="58" t="s">
        <v>98</v>
      </c>
      <c r="B8" s="39" t="s">
        <v>178</v>
      </c>
      <c r="C8" s="85">
        <v>100000</v>
      </c>
      <c r="D8" s="85"/>
      <c r="E8" s="85">
        <f t="shared" si="1"/>
        <v>-100000</v>
      </c>
      <c r="F8" s="87">
        <f t="shared" si="0"/>
        <v>100000</v>
      </c>
      <c r="G8" s="133" t="s">
        <v>190</v>
      </c>
    </row>
    <row r="9" spans="1:8" s="43" customFormat="1" ht="39.75" customHeight="1" x14ac:dyDescent="0.25">
      <c r="A9" s="152" t="s">
        <v>25</v>
      </c>
      <c r="B9" s="153"/>
      <c r="C9" s="130">
        <f>SUM(C4:C8)</f>
        <v>2700000</v>
      </c>
      <c r="D9" s="135"/>
      <c r="E9" s="135"/>
      <c r="F9" s="94">
        <f t="shared" si="0"/>
        <v>2700000</v>
      </c>
      <c r="G9" s="46"/>
    </row>
    <row r="10" spans="1:8" s="43" customFormat="1" ht="26.25" customHeight="1" x14ac:dyDescent="0.25">
      <c r="A10" s="156" t="s">
        <v>53</v>
      </c>
      <c r="B10" s="157"/>
      <c r="C10" s="40"/>
      <c r="D10" s="40"/>
      <c r="E10" s="40"/>
      <c r="F10" s="70"/>
      <c r="G10" s="68"/>
    </row>
    <row r="11" spans="1:8" ht="45" customHeight="1" x14ac:dyDescent="0.25">
      <c r="A11" s="82" t="s">
        <v>16</v>
      </c>
      <c r="B11" s="39" t="s">
        <v>49</v>
      </c>
      <c r="C11" s="59"/>
      <c r="D11" s="59"/>
      <c r="E11" s="59"/>
      <c r="F11" s="42">
        <f>SUM(C11:C11)</f>
        <v>0</v>
      </c>
      <c r="G11" s="69"/>
    </row>
    <row r="12" spans="1:8" s="43" customFormat="1" ht="37.5" customHeight="1" x14ac:dyDescent="0.25">
      <c r="A12" s="38" t="s">
        <v>6</v>
      </c>
      <c r="B12" s="80" t="s">
        <v>193</v>
      </c>
      <c r="C12" s="40"/>
      <c r="D12" s="40"/>
      <c r="E12" s="40"/>
      <c r="F12" s="42">
        <f>SUM(C12:C12)</f>
        <v>0</v>
      </c>
      <c r="G12" s="48" t="s">
        <v>172</v>
      </c>
    </row>
    <row r="13" spans="1:8" s="43" customFormat="1" ht="32.25" customHeight="1" x14ac:dyDescent="0.25">
      <c r="A13" s="38"/>
      <c r="B13" s="38"/>
      <c r="C13" s="40"/>
      <c r="D13" s="40"/>
      <c r="E13" s="40"/>
      <c r="F13" s="42">
        <f>SUM(C13:C13)</f>
        <v>0</v>
      </c>
      <c r="G13" s="48"/>
    </row>
    <row r="14" spans="1:8" s="43" customFormat="1" ht="39.75" customHeight="1" x14ac:dyDescent="0.25">
      <c r="A14" s="91" t="s">
        <v>25</v>
      </c>
      <c r="B14" s="92"/>
      <c r="C14" s="131">
        <f t="shared" ref="C14" si="2">SUM(C11:C13)</f>
        <v>0</v>
      </c>
      <c r="D14" s="131"/>
      <c r="E14" s="131"/>
      <c r="F14" s="93">
        <f>SUM(F11:F13)</f>
        <v>0</v>
      </c>
      <c r="G14" s="66"/>
      <c r="H14" s="64"/>
    </row>
    <row r="15" spans="1:8" ht="36.75" customHeight="1" x14ac:dyDescent="0.3">
      <c r="A15" s="158" t="s">
        <v>159</v>
      </c>
      <c r="B15" s="159"/>
      <c r="C15" s="134">
        <f t="shared" ref="C15:E15" si="3">C9+C14</f>
        <v>2700000</v>
      </c>
      <c r="D15" s="134">
        <f t="shared" si="3"/>
        <v>0</v>
      </c>
      <c r="E15" s="134">
        <f t="shared" si="3"/>
        <v>0</v>
      </c>
      <c r="F15" s="90">
        <f>F9+F14</f>
        <v>2700000</v>
      </c>
      <c r="G15" s="67"/>
    </row>
    <row r="16" spans="1:8" x14ac:dyDescent="0.25">
      <c r="A16" s="35"/>
      <c r="B16" s="35"/>
      <c r="C16" s="49"/>
      <c r="D16" s="49"/>
      <c r="E16" s="49"/>
      <c r="F16" s="50"/>
      <c r="G16" s="35"/>
    </row>
    <row r="17" spans="1:7" s="43" customFormat="1" ht="21" customHeight="1" x14ac:dyDescent="0.25">
      <c r="A17" s="32" t="s">
        <v>26</v>
      </c>
      <c r="B17" s="32"/>
      <c r="C17" s="154"/>
      <c r="D17" s="154"/>
      <c r="E17" s="154"/>
      <c r="F17" s="154"/>
      <c r="G17" s="126" t="s">
        <v>55</v>
      </c>
    </row>
    <row r="18" spans="1:7" s="43" customFormat="1" ht="21" customHeight="1" x14ac:dyDescent="0.25">
      <c r="A18" s="155" t="s">
        <v>195</v>
      </c>
      <c r="B18" s="155"/>
      <c r="C18" s="52"/>
      <c r="D18" s="52"/>
      <c r="E18" s="52"/>
      <c r="F18" s="53"/>
      <c r="G18" s="54" t="s">
        <v>196</v>
      </c>
    </row>
    <row r="19" spans="1:7" s="43" customFormat="1" ht="21" customHeight="1" x14ac:dyDescent="0.25">
      <c r="A19" s="155" t="s">
        <v>56</v>
      </c>
      <c r="B19" s="155"/>
      <c r="C19" s="52"/>
      <c r="D19" s="52"/>
      <c r="E19" s="52"/>
      <c r="F19" s="53"/>
      <c r="G19" s="54" t="s">
        <v>30</v>
      </c>
    </row>
    <row r="20" spans="1:7" s="43" customFormat="1" ht="21" customHeight="1" x14ac:dyDescent="0.25">
      <c r="A20" s="53" t="s">
        <v>31</v>
      </c>
      <c r="B20" s="53"/>
      <c r="C20" s="52"/>
      <c r="D20" s="52"/>
      <c r="E20" s="52"/>
      <c r="F20" s="53"/>
      <c r="G20" s="54" t="s">
        <v>30</v>
      </c>
    </row>
    <row r="21" spans="1:7" s="43" customFormat="1" ht="21" customHeight="1" x14ac:dyDescent="0.25">
      <c r="A21" s="53" t="s">
        <v>32</v>
      </c>
      <c r="B21" s="53"/>
      <c r="C21" s="52"/>
      <c r="D21" s="52"/>
      <c r="E21" s="52"/>
      <c r="F21" s="53"/>
      <c r="G21" s="54" t="s">
        <v>32</v>
      </c>
    </row>
    <row r="22" spans="1:7" s="43" customFormat="1" ht="17.25" customHeight="1" x14ac:dyDescent="0.25">
      <c r="A22" s="53"/>
      <c r="B22" s="53"/>
      <c r="C22" s="52"/>
      <c r="D22" s="52"/>
      <c r="E22" s="52"/>
      <c r="F22" s="53"/>
      <c r="G22" s="53"/>
    </row>
    <row r="23" spans="1:7" s="43" customFormat="1" ht="17.25" customHeight="1" x14ac:dyDescent="0.25">
      <c r="A23" s="32" t="s">
        <v>57</v>
      </c>
      <c r="B23" s="32"/>
      <c r="C23" s="52"/>
      <c r="D23" s="52"/>
      <c r="E23" s="52"/>
      <c r="F23" s="53"/>
      <c r="G23" s="53"/>
    </row>
    <row r="24" spans="1:7" s="43" customFormat="1" ht="17.25" customHeight="1" x14ac:dyDescent="0.25">
      <c r="A24" s="32" t="s">
        <v>58</v>
      </c>
      <c r="B24" s="53"/>
      <c r="C24" s="52"/>
      <c r="D24" s="52"/>
      <c r="E24" s="52"/>
      <c r="F24" s="53"/>
      <c r="G24" s="53"/>
    </row>
  </sheetData>
  <autoFilter ref="A3:I3"/>
  <mergeCells count="6">
    <mergeCell ref="A19:B19"/>
    <mergeCell ref="A9:B9"/>
    <mergeCell ref="A10:B10"/>
    <mergeCell ref="A15:B15"/>
    <mergeCell ref="C17:F17"/>
    <mergeCell ref="A18:B18"/>
  </mergeCells>
  <pageMargins left="0.7" right="0.45" top="0.5" bottom="0.25" header="0.3" footer="0.3"/>
  <pageSetup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22"/>
  <sheetViews>
    <sheetView zoomScale="96" zoomScaleNormal="9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3" sqref="D3:E3"/>
    </sheetView>
  </sheetViews>
  <sheetFormatPr defaultRowHeight="15" x14ac:dyDescent="0.25"/>
  <cols>
    <col min="1" max="1" width="38.7109375" style="33" customWidth="1"/>
    <col min="2" max="2" width="29" style="33" customWidth="1"/>
    <col min="3" max="5" width="15" style="16" customWidth="1"/>
    <col min="6" max="6" width="18.28515625" style="33" customWidth="1"/>
    <col min="7" max="7" width="52.140625" style="33" customWidth="1"/>
    <col min="8" max="8" width="10" style="34" customWidth="1"/>
    <col min="9" max="9" width="8.28515625" style="34" customWidth="1"/>
    <col min="10" max="16384" width="9.140625" style="34"/>
  </cols>
  <sheetData>
    <row r="1" spans="1:9" ht="25.5" customHeight="1" x14ac:dyDescent="0.25">
      <c r="A1" s="32" t="s">
        <v>177</v>
      </c>
    </row>
    <row r="2" spans="1:9" ht="25.5" customHeight="1" x14ac:dyDescent="0.25">
      <c r="A2" s="32" t="s">
        <v>0</v>
      </c>
      <c r="B2" s="35"/>
      <c r="C2" s="36"/>
      <c r="D2" s="36"/>
      <c r="E2" s="36"/>
      <c r="G2" s="35"/>
    </row>
    <row r="3" spans="1:9" s="37" customFormat="1" ht="42.75" customHeight="1" x14ac:dyDescent="0.25">
      <c r="A3" s="71" t="s">
        <v>1</v>
      </c>
      <c r="B3" s="72" t="s">
        <v>34</v>
      </c>
      <c r="C3" s="127" t="s">
        <v>35</v>
      </c>
      <c r="D3" s="128" t="s">
        <v>197</v>
      </c>
      <c r="E3" s="128" t="s">
        <v>198</v>
      </c>
      <c r="F3" s="73" t="s">
        <v>40</v>
      </c>
      <c r="G3" s="72" t="s">
        <v>41</v>
      </c>
    </row>
    <row r="4" spans="1:9" s="43" customFormat="1" ht="53.25" customHeight="1" x14ac:dyDescent="0.25">
      <c r="A4" s="38" t="s">
        <v>132</v>
      </c>
      <c r="B4" s="39" t="s">
        <v>133</v>
      </c>
      <c r="C4" s="84">
        <v>30000</v>
      </c>
      <c r="D4" s="85"/>
      <c r="E4" s="85">
        <f>D4-C4</f>
        <v>-30000</v>
      </c>
      <c r="F4" s="87">
        <f>SUM(C4:C4)</f>
        <v>30000</v>
      </c>
      <c r="G4" s="46" t="s">
        <v>192</v>
      </c>
      <c r="I4" s="47"/>
    </row>
    <row r="5" spans="1:9" s="43" customFormat="1" ht="72.75" customHeight="1" x14ac:dyDescent="0.25">
      <c r="A5" s="38" t="s">
        <v>13</v>
      </c>
      <c r="B5" s="39" t="s">
        <v>47</v>
      </c>
      <c r="C5" s="84">
        <v>150000</v>
      </c>
      <c r="D5" s="85"/>
      <c r="E5" s="85">
        <f t="shared" ref="E5:E6" si="0">D5-C5</f>
        <v>-150000</v>
      </c>
      <c r="F5" s="87">
        <f>SUM(C5:C5)</f>
        <v>150000</v>
      </c>
      <c r="G5" s="46" t="s">
        <v>194</v>
      </c>
    </row>
    <row r="6" spans="1:9" s="43" customFormat="1" ht="126.75" customHeight="1" x14ac:dyDescent="0.25">
      <c r="A6" s="38" t="s">
        <v>15</v>
      </c>
      <c r="B6" s="39" t="s">
        <v>48</v>
      </c>
      <c r="C6" s="84">
        <v>700000</v>
      </c>
      <c r="D6" s="85"/>
      <c r="E6" s="85">
        <f t="shared" si="0"/>
        <v>-700000</v>
      </c>
      <c r="F6" s="87">
        <f>SUM(C6:C6)</f>
        <v>700000</v>
      </c>
      <c r="G6" s="46" t="s">
        <v>191</v>
      </c>
    </row>
    <row r="7" spans="1:9" s="43" customFormat="1" ht="39.75" customHeight="1" x14ac:dyDescent="0.25">
      <c r="A7" s="152" t="s">
        <v>25</v>
      </c>
      <c r="B7" s="153"/>
      <c r="C7" s="130">
        <f>SUM(C4:C6)</f>
        <v>880000</v>
      </c>
      <c r="D7" s="130">
        <f>SUM(D4:D6)</f>
        <v>0</v>
      </c>
      <c r="E7" s="130">
        <f>SUM(E4:E6)</f>
        <v>-880000</v>
      </c>
      <c r="F7" s="94">
        <f>SUM(C7:C7)</f>
        <v>880000</v>
      </c>
      <c r="G7" s="46"/>
    </row>
    <row r="8" spans="1:9" s="43" customFormat="1" ht="26.25" customHeight="1" x14ac:dyDescent="0.25">
      <c r="A8" s="156" t="s">
        <v>53</v>
      </c>
      <c r="B8" s="157"/>
      <c r="C8" s="40"/>
      <c r="D8" s="40"/>
      <c r="E8" s="40"/>
      <c r="F8" s="70"/>
      <c r="G8" s="68"/>
    </row>
    <row r="9" spans="1:9" ht="45" customHeight="1" x14ac:dyDescent="0.25">
      <c r="A9" s="82" t="s">
        <v>16</v>
      </c>
      <c r="B9" s="39" t="s">
        <v>49</v>
      </c>
      <c r="C9" s="59"/>
      <c r="D9" s="59"/>
      <c r="E9" s="59"/>
      <c r="F9" s="42">
        <f>SUM(C9:C9)</f>
        <v>0</v>
      </c>
      <c r="G9" s="69"/>
    </row>
    <row r="10" spans="1:9" s="43" customFormat="1" ht="37.5" customHeight="1" x14ac:dyDescent="0.25">
      <c r="A10" s="38" t="s">
        <v>6</v>
      </c>
      <c r="B10" s="80" t="s">
        <v>193</v>
      </c>
      <c r="C10" s="40">
        <v>456000</v>
      </c>
      <c r="D10" s="40"/>
      <c r="E10" s="40"/>
      <c r="F10" s="42">
        <f>SUM(C10:C10)</f>
        <v>456000</v>
      </c>
      <c r="G10" s="48" t="s">
        <v>172</v>
      </c>
    </row>
    <row r="11" spans="1:9" s="43" customFormat="1" ht="32.25" customHeight="1" x14ac:dyDescent="0.25">
      <c r="A11" s="38"/>
      <c r="B11" s="38"/>
      <c r="C11" s="40"/>
      <c r="D11" s="40"/>
      <c r="E11" s="40"/>
      <c r="F11" s="42">
        <f>SUM(C11:C11)</f>
        <v>0</v>
      </c>
      <c r="G11" s="48"/>
    </row>
    <row r="12" spans="1:9" s="43" customFormat="1" ht="39.75" customHeight="1" x14ac:dyDescent="0.25">
      <c r="A12" s="91" t="s">
        <v>25</v>
      </c>
      <c r="B12" s="92"/>
      <c r="C12" s="131">
        <f t="shared" ref="C12" si="1">SUM(C9:C11)</f>
        <v>456000</v>
      </c>
      <c r="D12" s="131"/>
      <c r="E12" s="131"/>
      <c r="F12" s="93">
        <f>SUM(F9:F11)</f>
        <v>456000</v>
      </c>
      <c r="G12" s="66"/>
      <c r="H12" s="64"/>
    </row>
    <row r="13" spans="1:9" ht="36.75" customHeight="1" x14ac:dyDescent="0.3">
      <c r="A13" s="158" t="s">
        <v>159</v>
      </c>
      <c r="B13" s="159"/>
      <c r="C13" s="134">
        <f>C7+C12</f>
        <v>1336000</v>
      </c>
      <c r="D13" s="134"/>
      <c r="E13" s="134"/>
      <c r="F13" s="90">
        <f>F7+F12</f>
        <v>1336000</v>
      </c>
      <c r="G13" s="67"/>
    </row>
    <row r="14" spans="1:9" x14ac:dyDescent="0.25">
      <c r="A14" s="35"/>
      <c r="B14" s="35"/>
      <c r="C14" s="49"/>
      <c r="D14" s="49"/>
      <c r="E14" s="49"/>
      <c r="F14" s="50"/>
      <c r="G14" s="35"/>
    </row>
    <row r="15" spans="1:9" s="43" customFormat="1" ht="21" customHeight="1" x14ac:dyDescent="0.25">
      <c r="A15" s="32" t="s">
        <v>26</v>
      </c>
      <c r="B15" s="32"/>
      <c r="C15" s="154" t="s">
        <v>54</v>
      </c>
      <c r="D15" s="154"/>
      <c r="E15" s="154"/>
      <c r="F15" s="154"/>
      <c r="G15" s="126" t="s">
        <v>55</v>
      </c>
    </row>
    <row r="16" spans="1:9" s="43" customFormat="1" ht="21" customHeight="1" x14ac:dyDescent="0.25">
      <c r="A16" s="155" t="s">
        <v>195</v>
      </c>
      <c r="B16" s="155"/>
      <c r="C16" s="52"/>
      <c r="D16" s="52"/>
      <c r="E16" s="52"/>
      <c r="F16" s="53"/>
      <c r="G16" s="54" t="s">
        <v>196</v>
      </c>
    </row>
    <row r="17" spans="1:7" s="43" customFormat="1" ht="21" customHeight="1" x14ac:dyDescent="0.25">
      <c r="A17" s="155" t="s">
        <v>56</v>
      </c>
      <c r="B17" s="155"/>
      <c r="C17" s="52"/>
      <c r="D17" s="52"/>
      <c r="E17" s="52"/>
      <c r="F17" s="53"/>
      <c r="G17" s="54" t="s">
        <v>30</v>
      </c>
    </row>
    <row r="18" spans="1:7" s="43" customFormat="1" ht="21" customHeight="1" x14ac:dyDescent="0.25">
      <c r="A18" s="53" t="s">
        <v>31</v>
      </c>
      <c r="B18" s="53"/>
      <c r="C18" s="52"/>
      <c r="D18" s="52"/>
      <c r="E18" s="52"/>
      <c r="F18" s="53"/>
      <c r="G18" s="54" t="s">
        <v>30</v>
      </c>
    </row>
    <row r="19" spans="1:7" s="43" customFormat="1" ht="21" customHeight="1" x14ac:dyDescent="0.25">
      <c r="A19" s="53" t="s">
        <v>32</v>
      </c>
      <c r="B19" s="53"/>
      <c r="C19" s="52"/>
      <c r="D19" s="52"/>
      <c r="E19" s="52"/>
      <c r="F19" s="53"/>
      <c r="G19" s="54" t="s">
        <v>32</v>
      </c>
    </row>
    <row r="20" spans="1:7" s="43" customFormat="1" ht="17.25" customHeight="1" x14ac:dyDescent="0.25">
      <c r="A20" s="53"/>
      <c r="B20" s="53"/>
      <c r="C20" s="52"/>
      <c r="D20" s="52"/>
      <c r="E20" s="52"/>
      <c r="F20" s="53"/>
      <c r="G20" s="53"/>
    </row>
    <row r="21" spans="1:7" s="43" customFormat="1" ht="17.25" customHeight="1" x14ac:dyDescent="0.25">
      <c r="A21" s="32" t="s">
        <v>57</v>
      </c>
      <c r="B21" s="32"/>
      <c r="C21" s="52"/>
      <c r="D21" s="52"/>
      <c r="E21" s="52"/>
      <c r="F21" s="53"/>
      <c r="G21" s="53"/>
    </row>
    <row r="22" spans="1:7" s="43" customFormat="1" ht="17.25" customHeight="1" x14ac:dyDescent="0.25">
      <c r="A22" s="32" t="s">
        <v>58</v>
      </c>
      <c r="B22" s="53"/>
      <c r="C22" s="52"/>
      <c r="D22" s="52"/>
      <c r="E22" s="52"/>
      <c r="F22" s="53"/>
      <c r="G22" s="53"/>
    </row>
  </sheetData>
  <mergeCells count="6">
    <mergeCell ref="A17:B17"/>
    <mergeCell ref="A7:B7"/>
    <mergeCell ref="A8:B8"/>
    <mergeCell ref="A13:B13"/>
    <mergeCell ref="C15:F15"/>
    <mergeCell ref="A16:B16"/>
  </mergeCells>
  <pageMargins left="0.7" right="0.45" top="0.5" bottom="0.25" header="0.3" footer="0.3"/>
  <pageSetup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23"/>
  <sheetViews>
    <sheetView zoomScale="96" zoomScaleNormal="9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8" sqref="G8"/>
    </sheetView>
  </sheetViews>
  <sheetFormatPr defaultRowHeight="15" x14ac:dyDescent="0.25"/>
  <cols>
    <col min="1" max="1" width="38.7109375" style="33" customWidth="1"/>
    <col min="2" max="2" width="29" style="33" customWidth="1"/>
    <col min="3" max="5" width="14.7109375" style="16" customWidth="1"/>
    <col min="6" max="6" width="18.28515625" style="33" customWidth="1"/>
    <col min="7" max="7" width="52.140625" style="33" customWidth="1"/>
    <col min="8" max="8" width="10" style="34" customWidth="1"/>
    <col min="9" max="9" width="8.28515625" style="34" customWidth="1"/>
    <col min="10" max="16384" width="9.140625" style="34"/>
  </cols>
  <sheetData>
    <row r="1" spans="1:9" ht="25.5" customHeight="1" x14ac:dyDescent="0.25">
      <c r="A1" s="32" t="s">
        <v>177</v>
      </c>
      <c r="C1" s="16" t="s">
        <v>33</v>
      </c>
    </row>
    <row r="2" spans="1:9" ht="25.5" customHeight="1" x14ac:dyDescent="0.25">
      <c r="A2" s="32" t="s">
        <v>0</v>
      </c>
      <c r="B2" s="35"/>
      <c r="C2" s="36"/>
      <c r="D2" s="36"/>
      <c r="E2" s="36"/>
      <c r="G2" s="35"/>
    </row>
    <row r="3" spans="1:9" s="37" customFormat="1" ht="42.75" customHeight="1" x14ac:dyDescent="0.25">
      <c r="A3" s="71" t="s">
        <v>1</v>
      </c>
      <c r="B3" s="72" t="s">
        <v>34</v>
      </c>
      <c r="C3" s="127" t="s">
        <v>37</v>
      </c>
      <c r="D3" s="128" t="s">
        <v>197</v>
      </c>
      <c r="E3" s="128" t="s">
        <v>198</v>
      </c>
      <c r="F3" s="73" t="s">
        <v>40</v>
      </c>
      <c r="G3" s="72" t="s">
        <v>41</v>
      </c>
    </row>
    <row r="4" spans="1:9" s="47" customFormat="1" ht="72.75" customHeight="1" x14ac:dyDescent="0.25">
      <c r="A4" s="44" t="s">
        <v>7</v>
      </c>
      <c r="B4" s="45" t="s">
        <v>43</v>
      </c>
      <c r="C4" s="85">
        <v>13400</v>
      </c>
      <c r="D4" s="85"/>
      <c r="E4" s="85">
        <f>D4-C4</f>
        <v>-13400</v>
      </c>
      <c r="F4" s="87">
        <f>SUM(C4:C4)</f>
        <v>13400</v>
      </c>
      <c r="G4" s="46" t="s">
        <v>189</v>
      </c>
    </row>
    <row r="5" spans="1:9" s="47" customFormat="1" ht="60.75" customHeight="1" x14ac:dyDescent="0.25">
      <c r="A5" s="44" t="s">
        <v>17</v>
      </c>
      <c r="B5" s="45" t="s">
        <v>162</v>
      </c>
      <c r="C5" s="85">
        <v>30000</v>
      </c>
      <c r="D5" s="85"/>
      <c r="E5" s="85">
        <f t="shared" ref="E5:E7" si="0">D5-C5</f>
        <v>-30000</v>
      </c>
      <c r="F5" s="87">
        <f>SUM(C5:C5)</f>
        <v>30000</v>
      </c>
      <c r="G5" s="46" t="s">
        <v>180</v>
      </c>
    </row>
    <row r="6" spans="1:9" s="43" customFormat="1" ht="53.25" customHeight="1" x14ac:dyDescent="0.25">
      <c r="A6" s="38" t="s">
        <v>132</v>
      </c>
      <c r="B6" s="39" t="s">
        <v>133</v>
      </c>
      <c r="C6" s="85">
        <v>1000000</v>
      </c>
      <c r="D6" s="85"/>
      <c r="E6" s="85">
        <f t="shared" si="0"/>
        <v>-1000000</v>
      </c>
      <c r="F6" s="87">
        <f>SUM(C6:C6)</f>
        <v>1000000</v>
      </c>
      <c r="G6" s="46" t="s">
        <v>192</v>
      </c>
      <c r="I6" s="47"/>
    </row>
    <row r="7" spans="1:9" s="43" customFormat="1" ht="44.25" customHeight="1" x14ac:dyDescent="0.25">
      <c r="A7" s="81" t="s">
        <v>16</v>
      </c>
      <c r="B7" s="39" t="s">
        <v>49</v>
      </c>
      <c r="C7" s="85">
        <f>150000+300000</f>
        <v>450000</v>
      </c>
      <c r="D7" s="85"/>
      <c r="E7" s="85">
        <f t="shared" si="0"/>
        <v>-450000</v>
      </c>
      <c r="F7" s="87">
        <f>SUM(C7:C7)</f>
        <v>450000</v>
      </c>
      <c r="G7" s="46" t="s">
        <v>179</v>
      </c>
    </row>
    <row r="8" spans="1:9" s="43" customFormat="1" ht="39.75" customHeight="1" x14ac:dyDescent="0.25">
      <c r="A8" s="152" t="s">
        <v>25</v>
      </c>
      <c r="B8" s="153"/>
      <c r="C8" s="130">
        <f>SUM(C4:C7)</f>
        <v>1493400</v>
      </c>
      <c r="D8" s="135"/>
      <c r="E8" s="135"/>
      <c r="F8" s="94">
        <f>SUM(C8:C8)</f>
        <v>1493400</v>
      </c>
      <c r="G8" s="46"/>
    </row>
    <row r="9" spans="1:9" s="43" customFormat="1" ht="26.25" customHeight="1" x14ac:dyDescent="0.25">
      <c r="A9" s="156" t="s">
        <v>53</v>
      </c>
      <c r="B9" s="157"/>
      <c r="C9" s="40"/>
      <c r="D9" s="40"/>
      <c r="E9" s="40"/>
      <c r="F9" s="70"/>
      <c r="G9" s="68"/>
    </row>
    <row r="10" spans="1:9" ht="45" customHeight="1" x14ac:dyDescent="0.25">
      <c r="A10" s="82" t="s">
        <v>16</v>
      </c>
      <c r="B10" s="39" t="s">
        <v>49</v>
      </c>
      <c r="C10" s="59"/>
      <c r="D10" s="59"/>
      <c r="E10" s="59"/>
      <c r="F10" s="42">
        <f>SUM(C10:C10)</f>
        <v>0</v>
      </c>
      <c r="G10" s="69"/>
    </row>
    <row r="11" spans="1:9" s="43" customFormat="1" ht="37.5" customHeight="1" x14ac:dyDescent="0.25">
      <c r="A11" s="38" t="s">
        <v>6</v>
      </c>
      <c r="B11" s="80" t="s">
        <v>193</v>
      </c>
      <c r="C11" s="40"/>
      <c r="D11" s="40"/>
      <c r="E11" s="40"/>
      <c r="F11" s="42">
        <f>SUM(C11:C11)</f>
        <v>0</v>
      </c>
      <c r="G11" s="48" t="s">
        <v>172</v>
      </c>
    </row>
    <row r="12" spans="1:9" s="43" customFormat="1" ht="32.25" customHeight="1" x14ac:dyDescent="0.25">
      <c r="A12" s="38"/>
      <c r="B12" s="38"/>
      <c r="C12" s="40"/>
      <c r="D12" s="40"/>
      <c r="E12" s="40"/>
      <c r="F12" s="42">
        <f>SUM(C12:C12)</f>
        <v>0</v>
      </c>
      <c r="G12" s="48"/>
    </row>
    <row r="13" spans="1:9" s="43" customFormat="1" ht="39.75" customHeight="1" x14ac:dyDescent="0.25">
      <c r="A13" s="91" t="s">
        <v>25</v>
      </c>
      <c r="B13" s="92"/>
      <c r="C13" s="131">
        <f t="shared" ref="C13" si="1">SUM(C10:C12)</f>
        <v>0</v>
      </c>
      <c r="D13" s="131"/>
      <c r="E13" s="131"/>
      <c r="F13" s="93">
        <f>SUM(F10:F12)</f>
        <v>0</v>
      </c>
      <c r="G13" s="66"/>
      <c r="H13" s="64"/>
    </row>
    <row r="14" spans="1:9" ht="36.75" customHeight="1" x14ac:dyDescent="0.3">
      <c r="A14" s="158" t="s">
        <v>159</v>
      </c>
      <c r="B14" s="159"/>
      <c r="C14" s="134">
        <f t="shared" ref="C14" si="2">C8+C13</f>
        <v>1493400</v>
      </c>
      <c r="D14" s="134"/>
      <c r="E14" s="134"/>
      <c r="F14" s="90">
        <f>F8+F13</f>
        <v>1493400</v>
      </c>
      <c r="G14" s="67"/>
    </row>
    <row r="15" spans="1:9" x14ac:dyDescent="0.25">
      <c r="A15" s="35"/>
      <c r="B15" s="35"/>
      <c r="C15" s="49"/>
      <c r="D15" s="49"/>
      <c r="E15" s="49"/>
      <c r="F15" s="50"/>
      <c r="G15" s="35"/>
    </row>
    <row r="16" spans="1:9" s="43" customFormat="1" ht="21" customHeight="1" x14ac:dyDescent="0.25">
      <c r="A16" s="32" t="s">
        <v>26</v>
      </c>
      <c r="B16" s="32"/>
      <c r="C16" s="154"/>
      <c r="D16" s="154"/>
      <c r="E16" s="154"/>
      <c r="F16" s="154"/>
      <c r="G16" s="126" t="s">
        <v>55</v>
      </c>
    </row>
    <row r="17" spans="1:7" s="43" customFormat="1" ht="21" customHeight="1" x14ac:dyDescent="0.25">
      <c r="A17" s="155" t="s">
        <v>195</v>
      </c>
      <c r="B17" s="155"/>
      <c r="C17" s="125" t="s">
        <v>195</v>
      </c>
      <c r="D17" s="125"/>
      <c r="E17" s="125"/>
      <c r="F17" s="53"/>
      <c r="G17" s="54" t="s">
        <v>196</v>
      </c>
    </row>
    <row r="18" spans="1:7" s="43" customFormat="1" ht="21" customHeight="1" x14ac:dyDescent="0.25">
      <c r="A18" s="155" t="s">
        <v>56</v>
      </c>
      <c r="B18" s="155"/>
      <c r="C18" s="125" t="s">
        <v>56</v>
      </c>
      <c r="D18" s="125"/>
      <c r="E18" s="125"/>
      <c r="F18" s="53"/>
      <c r="G18" s="54" t="s">
        <v>30</v>
      </c>
    </row>
    <row r="19" spans="1:7" s="43" customFormat="1" ht="21" customHeight="1" x14ac:dyDescent="0.25">
      <c r="A19" s="53" t="s">
        <v>31</v>
      </c>
      <c r="B19" s="53"/>
      <c r="C19" s="125" t="s">
        <v>31</v>
      </c>
      <c r="D19" s="125"/>
      <c r="E19" s="125"/>
      <c r="F19" s="53"/>
      <c r="G19" s="54" t="s">
        <v>30</v>
      </c>
    </row>
    <row r="20" spans="1:7" s="43" customFormat="1" ht="21" customHeight="1" x14ac:dyDescent="0.25">
      <c r="A20" s="53" t="s">
        <v>32</v>
      </c>
      <c r="B20" s="53"/>
      <c r="C20" s="125" t="s">
        <v>32</v>
      </c>
      <c r="D20" s="125"/>
      <c r="E20" s="125"/>
      <c r="F20" s="53"/>
      <c r="G20" s="54" t="s">
        <v>32</v>
      </c>
    </row>
    <row r="21" spans="1:7" s="43" customFormat="1" ht="17.25" customHeight="1" x14ac:dyDescent="0.25">
      <c r="A21" s="53"/>
      <c r="B21" s="53"/>
      <c r="C21" s="52"/>
      <c r="D21" s="52"/>
      <c r="E21" s="52"/>
      <c r="F21" s="53"/>
      <c r="G21" s="53"/>
    </row>
    <row r="22" spans="1:7" s="43" customFormat="1" ht="17.25" customHeight="1" x14ac:dyDescent="0.25">
      <c r="A22" s="32" t="s">
        <v>57</v>
      </c>
      <c r="B22" s="32"/>
      <c r="C22" s="52"/>
      <c r="D22" s="52"/>
      <c r="E22" s="52"/>
      <c r="F22" s="53"/>
      <c r="G22" s="53"/>
    </row>
    <row r="23" spans="1:7" s="43" customFormat="1" ht="17.25" customHeight="1" x14ac:dyDescent="0.25">
      <c r="A23" s="32" t="s">
        <v>58</v>
      </c>
      <c r="B23" s="53"/>
      <c r="C23" s="52"/>
      <c r="D23" s="52"/>
      <c r="E23" s="52"/>
      <c r="F23" s="53"/>
      <c r="G23" s="53"/>
    </row>
  </sheetData>
  <mergeCells count="6">
    <mergeCell ref="A18:B18"/>
    <mergeCell ref="A8:B8"/>
    <mergeCell ref="A9:B9"/>
    <mergeCell ref="A14:B14"/>
    <mergeCell ref="C16:F16"/>
    <mergeCell ref="A17:B17"/>
  </mergeCells>
  <pageMargins left="0.7" right="0.45" top="0.5" bottom="0.25" header="0.3" footer="0.3"/>
  <pageSetup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76"/>
  <sheetViews>
    <sheetView tabSelected="1" topLeftCell="C118" zoomScaleNormal="100" workbookViewId="0">
      <selection activeCell="M161" sqref="M161"/>
    </sheetView>
  </sheetViews>
  <sheetFormatPr defaultRowHeight="12.75" x14ac:dyDescent="0.2"/>
  <cols>
    <col min="1" max="1" width="16.7109375" style="136" customWidth="1"/>
    <col min="2" max="2" width="37.42578125" style="136" customWidth="1"/>
    <col min="3" max="3" width="27.42578125" style="136" customWidth="1"/>
    <col min="4" max="4" width="73.5703125" style="136" customWidth="1"/>
    <col min="5" max="5" width="19.85546875" style="136" hidden="1" customWidth="1"/>
    <col min="6" max="6" width="18.85546875" style="136" hidden="1" customWidth="1"/>
    <col min="7" max="7" width="21.7109375" style="136" hidden="1" customWidth="1"/>
    <col min="8" max="8" width="19.85546875" style="136" hidden="1" customWidth="1"/>
    <col min="9" max="9" width="19.7109375" style="136" hidden="1" customWidth="1"/>
    <col min="10" max="11" width="19.140625" style="136" customWidth="1"/>
    <col min="12" max="12" width="20.42578125" style="136" customWidth="1"/>
    <col min="13" max="13" width="17.140625" style="136" customWidth="1"/>
    <col min="14" max="1025" width="8.28515625" style="136" customWidth="1"/>
    <col min="1026" max="16384" width="9.140625" style="136"/>
  </cols>
  <sheetData>
    <row r="1" spans="1:13" ht="12.2" customHeight="1" x14ac:dyDescent="0.2">
      <c r="B1" s="137"/>
      <c r="C1" s="137"/>
      <c r="D1" s="138" t="s">
        <v>199</v>
      </c>
      <c r="E1" s="138"/>
      <c r="F1" s="138"/>
      <c r="G1" s="138"/>
      <c r="H1" s="138"/>
    </row>
    <row r="2" spans="1:13" ht="12.2" customHeight="1" x14ac:dyDescent="0.2">
      <c r="B2" s="137"/>
      <c r="C2" s="137"/>
      <c r="D2" s="138" t="s">
        <v>200</v>
      </c>
      <c r="E2" s="138"/>
      <c r="F2" s="138"/>
      <c r="G2" s="138"/>
      <c r="H2" s="138"/>
    </row>
    <row r="3" spans="1:13" ht="30" customHeight="1" x14ac:dyDescent="0.2">
      <c r="B3" s="137"/>
      <c r="C3" s="137"/>
      <c r="D3" s="138" t="s">
        <v>201</v>
      </c>
      <c r="E3" s="138"/>
      <c r="F3" s="138"/>
      <c r="G3" s="138"/>
      <c r="H3" s="138"/>
    </row>
    <row r="4" spans="1:13" s="139" customFormat="1" ht="30" customHeight="1" x14ac:dyDescent="0.2">
      <c r="A4" s="139" t="s">
        <v>202</v>
      </c>
      <c r="B4" s="139" t="s">
        <v>203</v>
      </c>
      <c r="C4" s="139" t="s">
        <v>204</v>
      </c>
      <c r="D4" s="140" t="s">
        <v>34</v>
      </c>
      <c r="E4" s="140" t="s">
        <v>205</v>
      </c>
      <c r="F4" s="140" t="s">
        <v>206</v>
      </c>
      <c r="G4" s="140" t="s">
        <v>207</v>
      </c>
      <c r="H4" s="139" t="s">
        <v>208</v>
      </c>
      <c r="I4" s="139" t="s">
        <v>209</v>
      </c>
      <c r="J4" s="139" t="s">
        <v>210</v>
      </c>
      <c r="K4" s="139" t="s">
        <v>612</v>
      </c>
      <c r="L4" s="139" t="s">
        <v>613</v>
      </c>
      <c r="M4" s="139" t="s">
        <v>41</v>
      </c>
    </row>
    <row r="5" spans="1:13" ht="30" customHeight="1" x14ac:dyDescent="0.2">
      <c r="A5" s="141" t="s">
        <v>211</v>
      </c>
      <c r="B5" s="141" t="s">
        <v>212</v>
      </c>
      <c r="C5" s="141" t="s">
        <v>212</v>
      </c>
      <c r="D5" s="142" t="s">
        <v>213</v>
      </c>
      <c r="E5" s="142" t="s">
        <v>214</v>
      </c>
      <c r="F5" s="142" t="s">
        <v>214</v>
      </c>
      <c r="G5" s="142" t="s">
        <v>214</v>
      </c>
      <c r="H5" s="143">
        <v>5.8</v>
      </c>
      <c r="I5" s="143"/>
      <c r="J5" s="143">
        <v>28400</v>
      </c>
      <c r="K5" s="142" t="s">
        <v>614</v>
      </c>
      <c r="L5" s="136" t="s">
        <v>35</v>
      </c>
    </row>
    <row r="6" spans="1:13" ht="12.2" hidden="1" customHeight="1" x14ac:dyDescent="0.2">
      <c r="A6" s="141" t="s">
        <v>211</v>
      </c>
      <c r="B6" s="141" t="s">
        <v>215</v>
      </c>
      <c r="C6" s="141" t="s">
        <v>216</v>
      </c>
      <c r="D6" s="142" t="s">
        <v>217</v>
      </c>
      <c r="E6" s="142" t="s">
        <v>214</v>
      </c>
      <c r="F6" s="142" t="s">
        <v>214</v>
      </c>
      <c r="G6" s="142" t="s">
        <v>214</v>
      </c>
      <c r="H6" s="143">
        <v>21.9</v>
      </c>
      <c r="I6" s="143"/>
      <c r="J6" s="143">
        <v>117600</v>
      </c>
      <c r="K6" s="142"/>
    </row>
    <row r="7" spans="1:13" ht="12.2" hidden="1" customHeight="1" x14ac:dyDescent="0.2">
      <c r="A7" s="141" t="s">
        <v>211</v>
      </c>
      <c r="B7" s="141" t="s">
        <v>218</v>
      </c>
      <c r="C7" s="141" t="s">
        <v>219</v>
      </c>
      <c r="D7" s="142" t="s">
        <v>220</v>
      </c>
      <c r="E7" s="142" t="s">
        <v>214</v>
      </c>
      <c r="F7" s="142" t="s">
        <v>214</v>
      </c>
      <c r="G7" s="142" t="s">
        <v>214</v>
      </c>
      <c r="H7" s="143">
        <v>6</v>
      </c>
      <c r="I7" s="143"/>
      <c r="J7" s="143">
        <v>32200</v>
      </c>
      <c r="K7" s="142"/>
    </row>
    <row r="8" spans="1:13" ht="12.2" hidden="1" customHeight="1" x14ac:dyDescent="0.2">
      <c r="A8" s="141" t="s">
        <v>221</v>
      </c>
      <c r="B8" s="141" t="s">
        <v>222</v>
      </c>
      <c r="C8" s="141" t="s">
        <v>223</v>
      </c>
      <c r="D8" s="142" t="s">
        <v>224</v>
      </c>
      <c r="E8" s="142" t="s">
        <v>214</v>
      </c>
      <c r="F8" s="142" t="s">
        <v>214</v>
      </c>
      <c r="G8" s="142" t="s">
        <v>214</v>
      </c>
      <c r="H8" s="143"/>
      <c r="I8" s="143">
        <v>4780.32</v>
      </c>
      <c r="J8" s="143">
        <v>-24979450</v>
      </c>
      <c r="K8" s="142"/>
    </row>
    <row r="9" spans="1:13" ht="12.2" hidden="1" customHeight="1" x14ac:dyDescent="0.2">
      <c r="A9" s="141" t="s">
        <v>221</v>
      </c>
      <c r="B9" s="141" t="s">
        <v>225</v>
      </c>
      <c r="C9" s="141" t="s">
        <v>226</v>
      </c>
      <c r="D9" s="142" t="s">
        <v>227</v>
      </c>
      <c r="E9" s="142" t="s">
        <v>214</v>
      </c>
      <c r="F9" s="142" t="s">
        <v>214</v>
      </c>
      <c r="G9" s="142" t="s">
        <v>214</v>
      </c>
      <c r="H9" s="143">
        <v>65.459999999999994</v>
      </c>
      <c r="I9" s="143"/>
      <c r="J9" s="143">
        <v>360000</v>
      </c>
      <c r="K9" s="142"/>
    </row>
    <row r="10" spans="1:13" ht="12.2" hidden="1" customHeight="1" x14ac:dyDescent="0.2">
      <c r="A10" s="141" t="s">
        <v>221</v>
      </c>
      <c r="B10" s="141" t="s">
        <v>228</v>
      </c>
      <c r="C10" s="141" t="s">
        <v>226</v>
      </c>
      <c r="D10" s="142" t="s">
        <v>229</v>
      </c>
      <c r="E10" s="142" t="s">
        <v>214</v>
      </c>
      <c r="F10" s="142" t="s">
        <v>214</v>
      </c>
      <c r="G10" s="142" t="s">
        <v>214</v>
      </c>
      <c r="H10" s="143">
        <v>27.27</v>
      </c>
      <c r="I10" s="143"/>
      <c r="J10" s="143">
        <v>150000</v>
      </c>
      <c r="K10" s="142"/>
    </row>
    <row r="11" spans="1:13" ht="12.2" hidden="1" customHeight="1" x14ac:dyDescent="0.2">
      <c r="A11" s="141" t="s">
        <v>221</v>
      </c>
      <c r="B11" s="141" t="s">
        <v>230</v>
      </c>
      <c r="C11" s="141" t="s">
        <v>226</v>
      </c>
      <c r="D11" s="142" t="s">
        <v>231</v>
      </c>
      <c r="E11" s="142" t="s">
        <v>214</v>
      </c>
      <c r="F11" s="142" t="s">
        <v>214</v>
      </c>
      <c r="G11" s="142" t="s">
        <v>214</v>
      </c>
      <c r="H11" s="143">
        <v>7.27</v>
      </c>
      <c r="I11" s="143"/>
      <c r="J11" s="143">
        <v>40000</v>
      </c>
      <c r="K11" s="142"/>
    </row>
    <row r="12" spans="1:13" ht="12.2" hidden="1" customHeight="1" x14ac:dyDescent="0.2">
      <c r="A12" s="141" t="s">
        <v>221</v>
      </c>
      <c r="B12" s="141" t="s">
        <v>232</v>
      </c>
      <c r="C12" s="141" t="s">
        <v>226</v>
      </c>
      <c r="D12" s="142" t="s">
        <v>233</v>
      </c>
      <c r="E12" s="142" t="s">
        <v>214</v>
      </c>
      <c r="F12" s="142" t="s">
        <v>214</v>
      </c>
      <c r="G12" s="142" t="s">
        <v>214</v>
      </c>
      <c r="H12" s="143">
        <v>27.27</v>
      </c>
      <c r="I12" s="143"/>
      <c r="J12" s="143">
        <v>150000</v>
      </c>
      <c r="K12" s="142"/>
    </row>
    <row r="13" spans="1:13" ht="12.2" hidden="1" customHeight="1" x14ac:dyDescent="0.2">
      <c r="A13" s="141" t="s">
        <v>221</v>
      </c>
      <c r="B13" s="141" t="s">
        <v>234</v>
      </c>
      <c r="C13" s="141" t="s">
        <v>226</v>
      </c>
      <c r="D13" s="142" t="s">
        <v>235</v>
      </c>
      <c r="E13" s="142" t="s">
        <v>214</v>
      </c>
      <c r="F13" s="142" t="s">
        <v>214</v>
      </c>
      <c r="G13" s="142" t="s">
        <v>214</v>
      </c>
      <c r="H13" s="143">
        <v>18.18</v>
      </c>
      <c r="I13" s="143"/>
      <c r="J13" s="143">
        <v>100000</v>
      </c>
      <c r="K13" s="142"/>
    </row>
    <row r="14" spans="1:13" ht="12.2" hidden="1" customHeight="1" x14ac:dyDescent="0.2">
      <c r="A14" s="141" t="s">
        <v>221</v>
      </c>
      <c r="B14" s="141" t="s">
        <v>236</v>
      </c>
      <c r="C14" s="141" t="s">
        <v>237</v>
      </c>
      <c r="D14" s="142" t="s">
        <v>238</v>
      </c>
      <c r="E14" s="142" t="s">
        <v>214</v>
      </c>
      <c r="F14" s="142" t="s">
        <v>214</v>
      </c>
      <c r="G14" s="142" t="s">
        <v>214</v>
      </c>
      <c r="H14" s="143">
        <v>1119.19</v>
      </c>
      <c r="I14" s="143"/>
      <c r="J14" s="143">
        <v>6155500</v>
      </c>
      <c r="K14" s="142"/>
    </row>
    <row r="15" spans="1:13" ht="30" customHeight="1" x14ac:dyDescent="0.2">
      <c r="A15" s="141" t="s">
        <v>239</v>
      </c>
      <c r="B15" s="141" t="s">
        <v>240</v>
      </c>
      <c r="C15" s="141" t="s">
        <v>240</v>
      </c>
      <c r="D15" s="142" t="s">
        <v>241</v>
      </c>
      <c r="E15" s="142" t="s">
        <v>214</v>
      </c>
      <c r="F15" s="142" t="s">
        <v>214</v>
      </c>
      <c r="G15" s="142" t="s">
        <v>214</v>
      </c>
      <c r="H15" s="143">
        <v>6.52</v>
      </c>
      <c r="I15" s="143"/>
      <c r="J15" s="143">
        <v>32200</v>
      </c>
      <c r="K15" s="142" t="s">
        <v>615</v>
      </c>
      <c r="L15" s="136" t="s">
        <v>616</v>
      </c>
    </row>
    <row r="16" spans="1:13" ht="30" customHeight="1" x14ac:dyDescent="0.2">
      <c r="A16" s="141" t="s">
        <v>239</v>
      </c>
      <c r="B16" s="141" t="s">
        <v>242</v>
      </c>
      <c r="C16" s="141" t="s">
        <v>242</v>
      </c>
      <c r="D16" s="142" t="s">
        <v>243</v>
      </c>
      <c r="E16" s="142" t="s">
        <v>214</v>
      </c>
      <c r="F16" s="142" t="s">
        <v>214</v>
      </c>
      <c r="G16" s="142" t="s">
        <v>214</v>
      </c>
      <c r="H16" s="143">
        <v>17.239999999999998</v>
      </c>
      <c r="I16" s="143"/>
      <c r="J16" s="143">
        <v>76700</v>
      </c>
      <c r="K16" s="142" t="s">
        <v>617</v>
      </c>
      <c r="L16" s="136" t="s">
        <v>616</v>
      </c>
      <c r="M16" s="136" t="s">
        <v>618</v>
      </c>
    </row>
    <row r="17" spans="1:12" ht="12.2" hidden="1" customHeight="1" x14ac:dyDescent="0.2">
      <c r="A17" s="141" t="s">
        <v>239</v>
      </c>
      <c r="B17" s="141" t="s">
        <v>244</v>
      </c>
      <c r="C17" s="141" t="s">
        <v>245</v>
      </c>
      <c r="D17" s="142" t="s">
        <v>246</v>
      </c>
      <c r="E17" s="142" t="s">
        <v>214</v>
      </c>
      <c r="F17" s="142" t="s">
        <v>214</v>
      </c>
      <c r="G17" s="142" t="s">
        <v>214</v>
      </c>
      <c r="H17" s="143">
        <v>196.91</v>
      </c>
      <c r="I17" s="143"/>
      <c r="J17" s="143">
        <v>1083000</v>
      </c>
      <c r="K17" s="142"/>
    </row>
    <row r="18" spans="1:12" ht="12.2" hidden="1" customHeight="1" x14ac:dyDescent="0.2">
      <c r="A18" s="141" t="s">
        <v>239</v>
      </c>
      <c r="B18" s="141" t="s">
        <v>247</v>
      </c>
      <c r="C18" s="141" t="s">
        <v>248</v>
      </c>
      <c r="D18" s="142" t="s">
        <v>249</v>
      </c>
      <c r="E18" s="142" t="s">
        <v>214</v>
      </c>
      <c r="F18" s="142" t="s">
        <v>214</v>
      </c>
      <c r="G18" s="142" t="s">
        <v>214</v>
      </c>
      <c r="H18" s="143">
        <v>320.64</v>
      </c>
      <c r="I18" s="143"/>
      <c r="J18" s="143">
        <v>1763500</v>
      </c>
      <c r="K18" s="142"/>
    </row>
    <row r="19" spans="1:12" ht="12.2" hidden="1" customHeight="1" x14ac:dyDescent="0.2">
      <c r="A19" s="141" t="s">
        <v>239</v>
      </c>
      <c r="B19" s="141" t="s">
        <v>250</v>
      </c>
      <c r="C19" s="141" t="s">
        <v>251</v>
      </c>
      <c r="D19" s="142" t="s">
        <v>252</v>
      </c>
      <c r="E19" s="142" t="s">
        <v>214</v>
      </c>
      <c r="F19" s="142" t="s">
        <v>214</v>
      </c>
      <c r="G19" s="142" t="s">
        <v>214</v>
      </c>
      <c r="H19" s="143">
        <v>459.22</v>
      </c>
      <c r="I19" s="143"/>
      <c r="J19" s="143">
        <v>2525700</v>
      </c>
      <c r="K19" s="142"/>
    </row>
    <row r="20" spans="1:12" ht="30" customHeight="1" x14ac:dyDescent="0.2">
      <c r="A20" s="141" t="s">
        <v>253</v>
      </c>
      <c r="B20" s="141" t="s">
        <v>254</v>
      </c>
      <c r="C20" s="141" t="s">
        <v>254</v>
      </c>
      <c r="D20" s="142" t="s">
        <v>255</v>
      </c>
      <c r="E20" s="142" t="s">
        <v>214</v>
      </c>
      <c r="F20" s="142" t="s">
        <v>214</v>
      </c>
      <c r="G20" s="142" t="s">
        <v>214</v>
      </c>
      <c r="H20" s="143"/>
      <c r="I20" s="143">
        <v>1.64</v>
      </c>
      <c r="J20" s="143">
        <v>-8000</v>
      </c>
      <c r="K20" s="142" t="s">
        <v>619</v>
      </c>
      <c r="L20" s="136" t="s">
        <v>616</v>
      </c>
    </row>
    <row r="21" spans="1:12" ht="30" customHeight="1" x14ac:dyDescent="0.2">
      <c r="A21" s="141" t="s">
        <v>253</v>
      </c>
      <c r="B21" s="141" t="s">
        <v>256</v>
      </c>
      <c r="C21" s="141" t="s">
        <v>256</v>
      </c>
      <c r="D21" s="142" t="s">
        <v>257</v>
      </c>
      <c r="E21" s="142" t="s">
        <v>214</v>
      </c>
      <c r="F21" s="142" t="s">
        <v>214</v>
      </c>
      <c r="G21" s="142" t="s">
        <v>214</v>
      </c>
      <c r="H21" s="143">
        <v>38.049999999999997</v>
      </c>
      <c r="I21" s="143"/>
      <c r="J21" s="143">
        <v>191000</v>
      </c>
      <c r="K21" s="142" t="s">
        <v>620</v>
      </c>
      <c r="L21" s="136" t="s">
        <v>616</v>
      </c>
    </row>
    <row r="22" spans="1:12" ht="30" customHeight="1" x14ac:dyDescent="0.2">
      <c r="A22" s="141" t="s">
        <v>253</v>
      </c>
      <c r="B22" s="141" t="s">
        <v>258</v>
      </c>
      <c r="C22" s="141" t="s">
        <v>258</v>
      </c>
      <c r="D22" s="142" t="s">
        <v>259</v>
      </c>
      <c r="E22" s="142" t="s">
        <v>214</v>
      </c>
      <c r="F22" s="142" t="s">
        <v>214</v>
      </c>
      <c r="G22" s="142" t="s">
        <v>214</v>
      </c>
      <c r="H22" s="143"/>
      <c r="I22" s="143">
        <v>0.18</v>
      </c>
      <c r="J22" s="143">
        <v>-900</v>
      </c>
      <c r="K22" s="142" t="s">
        <v>620</v>
      </c>
      <c r="L22" s="136" t="s">
        <v>616</v>
      </c>
    </row>
    <row r="23" spans="1:12" ht="30" customHeight="1" x14ac:dyDescent="0.2">
      <c r="A23" s="141" t="s">
        <v>253</v>
      </c>
      <c r="B23" s="141" t="s">
        <v>260</v>
      </c>
      <c r="C23" s="141" t="s">
        <v>260</v>
      </c>
      <c r="D23" s="142" t="s">
        <v>261</v>
      </c>
      <c r="E23" s="142" t="s">
        <v>214</v>
      </c>
      <c r="F23" s="142" t="s">
        <v>214</v>
      </c>
      <c r="G23" s="142" t="s">
        <v>214</v>
      </c>
      <c r="H23" s="143"/>
      <c r="I23" s="143">
        <v>0.61</v>
      </c>
      <c r="J23" s="143">
        <v>-3000</v>
      </c>
      <c r="K23" s="142" t="s">
        <v>615</v>
      </c>
      <c r="L23" s="136" t="s">
        <v>621</v>
      </c>
    </row>
    <row r="24" spans="1:12" ht="30" customHeight="1" x14ac:dyDescent="0.2">
      <c r="A24" s="141" t="s">
        <v>253</v>
      </c>
      <c r="B24" s="141" t="s">
        <v>262</v>
      </c>
      <c r="C24" s="141" t="s">
        <v>262</v>
      </c>
      <c r="D24" s="142" t="s">
        <v>263</v>
      </c>
      <c r="E24" s="142" t="s">
        <v>214</v>
      </c>
      <c r="F24" s="142" t="s">
        <v>214</v>
      </c>
      <c r="G24" s="142" t="s">
        <v>214</v>
      </c>
      <c r="H24" s="143"/>
      <c r="I24" s="143">
        <v>49.19</v>
      </c>
      <c r="J24" s="143">
        <v>-243000</v>
      </c>
      <c r="K24" s="142" t="s">
        <v>392</v>
      </c>
      <c r="L24" s="136" t="s">
        <v>616</v>
      </c>
    </row>
    <row r="25" spans="1:12" ht="12.2" hidden="1" customHeight="1" x14ac:dyDescent="0.2">
      <c r="A25" s="141" t="s">
        <v>253</v>
      </c>
      <c r="B25" s="141" t="s">
        <v>264</v>
      </c>
      <c r="C25" s="141" t="s">
        <v>265</v>
      </c>
      <c r="D25" s="142" t="s">
        <v>266</v>
      </c>
      <c r="E25" s="142" t="s">
        <v>214</v>
      </c>
      <c r="F25" s="142" t="s">
        <v>214</v>
      </c>
      <c r="G25" s="142" t="s">
        <v>214</v>
      </c>
      <c r="H25" s="143"/>
      <c r="I25" s="143">
        <v>2268.71</v>
      </c>
      <c r="J25" s="143">
        <v>-12250700</v>
      </c>
      <c r="K25" s="142"/>
    </row>
    <row r="26" spans="1:12" ht="30" customHeight="1" x14ac:dyDescent="0.2">
      <c r="A26" s="141" t="s">
        <v>253</v>
      </c>
      <c r="B26" s="141" t="s">
        <v>267</v>
      </c>
      <c r="C26" s="141" t="s">
        <v>268</v>
      </c>
      <c r="D26" s="142" t="s">
        <v>269</v>
      </c>
      <c r="E26" s="142" t="s">
        <v>214</v>
      </c>
      <c r="F26" s="142" t="s">
        <v>214</v>
      </c>
      <c r="G26" s="142" t="s">
        <v>214</v>
      </c>
      <c r="H26" s="143"/>
      <c r="I26" s="143">
        <v>90.93</v>
      </c>
      <c r="J26" s="143">
        <v>-491000</v>
      </c>
      <c r="K26" s="142" t="s">
        <v>622</v>
      </c>
      <c r="L26" s="136" t="s">
        <v>616</v>
      </c>
    </row>
    <row r="27" spans="1:12" ht="30" customHeight="1" x14ac:dyDescent="0.2">
      <c r="A27" s="141" t="s">
        <v>253</v>
      </c>
      <c r="B27" s="141" t="s">
        <v>270</v>
      </c>
      <c r="C27" s="141" t="s">
        <v>271</v>
      </c>
      <c r="D27" s="142" t="s">
        <v>272</v>
      </c>
      <c r="E27" s="142" t="s">
        <v>214</v>
      </c>
      <c r="F27" s="142" t="s">
        <v>214</v>
      </c>
      <c r="G27" s="142" t="s">
        <v>214</v>
      </c>
      <c r="H27" s="143"/>
      <c r="I27" s="143">
        <v>7.96</v>
      </c>
      <c r="J27" s="143">
        <v>-43000</v>
      </c>
      <c r="K27" s="142" t="s">
        <v>271</v>
      </c>
      <c r="L27" s="136" t="s">
        <v>621</v>
      </c>
    </row>
    <row r="28" spans="1:12" ht="30" customHeight="1" x14ac:dyDescent="0.2">
      <c r="A28" s="141" t="s">
        <v>253</v>
      </c>
      <c r="B28" s="141" t="s">
        <v>273</v>
      </c>
      <c r="C28" s="141" t="s">
        <v>274</v>
      </c>
      <c r="D28" s="142" t="s">
        <v>275</v>
      </c>
      <c r="E28" s="142" t="s">
        <v>214</v>
      </c>
      <c r="F28" s="142" t="s">
        <v>214</v>
      </c>
      <c r="G28" s="142" t="s">
        <v>214</v>
      </c>
      <c r="H28" s="143"/>
      <c r="I28" s="143">
        <v>5.56</v>
      </c>
      <c r="J28" s="143">
        <v>-30000</v>
      </c>
      <c r="K28" s="142" t="s">
        <v>274</v>
      </c>
      <c r="L28" s="136" t="s">
        <v>621</v>
      </c>
    </row>
    <row r="29" spans="1:12" ht="12.2" hidden="1" customHeight="1" x14ac:dyDescent="0.2">
      <c r="A29" s="141" t="s">
        <v>253</v>
      </c>
      <c r="B29" s="141" t="s">
        <v>276</v>
      </c>
      <c r="C29" s="141" t="s">
        <v>277</v>
      </c>
      <c r="D29" s="142" t="s">
        <v>278</v>
      </c>
      <c r="E29" s="142" t="s">
        <v>214</v>
      </c>
      <c r="F29" s="142" t="s">
        <v>214</v>
      </c>
      <c r="G29" s="142" t="s">
        <v>214</v>
      </c>
      <c r="H29" s="143">
        <v>288.01</v>
      </c>
      <c r="I29" s="143"/>
      <c r="J29" s="143">
        <v>1555200</v>
      </c>
      <c r="K29" s="142"/>
    </row>
    <row r="30" spans="1:12" ht="12.2" hidden="1" customHeight="1" x14ac:dyDescent="0.2">
      <c r="A30" s="141" t="s">
        <v>253</v>
      </c>
      <c r="B30" s="141" t="s">
        <v>279</v>
      </c>
      <c r="C30" s="141" t="s">
        <v>280</v>
      </c>
      <c r="D30" s="142" t="s">
        <v>266</v>
      </c>
      <c r="E30" s="142" t="s">
        <v>214</v>
      </c>
      <c r="F30" s="142" t="s">
        <v>214</v>
      </c>
      <c r="G30" s="142" t="s">
        <v>214</v>
      </c>
      <c r="H30" s="143">
        <v>2268.71</v>
      </c>
      <c r="I30" s="143"/>
      <c r="J30" s="143">
        <v>12250700</v>
      </c>
      <c r="K30" s="142"/>
    </row>
    <row r="31" spans="1:12" ht="12.2" hidden="1" customHeight="1" x14ac:dyDescent="0.2">
      <c r="A31" s="141" t="s">
        <v>253</v>
      </c>
      <c r="B31" s="141" t="s">
        <v>281</v>
      </c>
      <c r="C31" s="141" t="s">
        <v>219</v>
      </c>
      <c r="D31" s="142" t="s">
        <v>282</v>
      </c>
      <c r="E31" s="142" t="s">
        <v>214</v>
      </c>
      <c r="F31" s="142" t="s">
        <v>214</v>
      </c>
      <c r="G31" s="142" t="s">
        <v>214</v>
      </c>
      <c r="H31" s="143">
        <v>31.24</v>
      </c>
      <c r="I31" s="143"/>
      <c r="J31" s="143">
        <v>168700</v>
      </c>
      <c r="K31" s="142"/>
    </row>
    <row r="32" spans="1:12" ht="12.2" hidden="1" customHeight="1" x14ac:dyDescent="0.2">
      <c r="A32" s="141" t="s">
        <v>253</v>
      </c>
      <c r="B32" s="141" t="s">
        <v>283</v>
      </c>
      <c r="C32" s="141" t="s">
        <v>284</v>
      </c>
      <c r="D32" s="142" t="s">
        <v>285</v>
      </c>
      <c r="E32" s="142" t="s">
        <v>214</v>
      </c>
      <c r="F32" s="142" t="s">
        <v>214</v>
      </c>
      <c r="G32" s="142" t="s">
        <v>214</v>
      </c>
      <c r="H32" s="143">
        <v>475.7</v>
      </c>
      <c r="I32" s="143"/>
      <c r="J32" s="143">
        <v>2568700</v>
      </c>
      <c r="K32" s="142"/>
    </row>
    <row r="33" spans="1:12" s="150" customFormat="1" ht="30" customHeight="1" x14ac:dyDescent="0.2">
      <c r="A33" s="147" t="s">
        <v>286</v>
      </c>
      <c r="B33" s="147" t="s">
        <v>287</v>
      </c>
      <c r="C33" s="147" t="s">
        <v>287</v>
      </c>
      <c r="D33" s="148" t="s">
        <v>288</v>
      </c>
      <c r="E33" s="142" t="s">
        <v>214</v>
      </c>
      <c r="F33" s="142" t="s">
        <v>214</v>
      </c>
      <c r="G33" s="148" t="s">
        <v>214</v>
      </c>
      <c r="H33" s="143"/>
      <c r="I33" s="143">
        <v>185.19</v>
      </c>
      <c r="J33" s="149">
        <v>-1000000</v>
      </c>
      <c r="K33" s="148"/>
      <c r="L33" s="150" t="s">
        <v>616</v>
      </c>
    </row>
    <row r="34" spans="1:12" s="150" customFormat="1" ht="30" customHeight="1" x14ac:dyDescent="0.2">
      <c r="A34" s="147" t="s">
        <v>286</v>
      </c>
      <c r="B34" s="147" t="s">
        <v>289</v>
      </c>
      <c r="C34" s="147" t="s">
        <v>289</v>
      </c>
      <c r="D34" s="148" t="s">
        <v>288</v>
      </c>
      <c r="E34" s="142" t="s">
        <v>214</v>
      </c>
      <c r="F34" s="142" t="s">
        <v>214</v>
      </c>
      <c r="G34" s="148" t="s">
        <v>214</v>
      </c>
      <c r="H34" s="143"/>
      <c r="I34" s="143">
        <v>129.63</v>
      </c>
      <c r="J34" s="149">
        <v>-700000</v>
      </c>
      <c r="K34" s="148"/>
      <c r="L34" s="150" t="s">
        <v>616</v>
      </c>
    </row>
    <row r="35" spans="1:12" s="150" customFormat="1" ht="30" customHeight="1" x14ac:dyDescent="0.2">
      <c r="A35" s="147" t="s">
        <v>286</v>
      </c>
      <c r="B35" s="147" t="s">
        <v>290</v>
      </c>
      <c r="C35" s="147" t="s">
        <v>290</v>
      </c>
      <c r="D35" s="148" t="s">
        <v>288</v>
      </c>
      <c r="E35" s="142" t="s">
        <v>214</v>
      </c>
      <c r="F35" s="142" t="s">
        <v>214</v>
      </c>
      <c r="G35" s="148" t="s">
        <v>214</v>
      </c>
      <c r="H35" s="143"/>
      <c r="I35" s="143">
        <v>103.71</v>
      </c>
      <c r="J35" s="149">
        <v>-560000</v>
      </c>
      <c r="K35" s="148"/>
      <c r="L35" s="150" t="s">
        <v>616</v>
      </c>
    </row>
    <row r="36" spans="1:12" s="150" customFormat="1" ht="30" customHeight="1" x14ac:dyDescent="0.2">
      <c r="A36" s="147" t="s">
        <v>286</v>
      </c>
      <c r="B36" s="147" t="s">
        <v>291</v>
      </c>
      <c r="C36" s="147" t="s">
        <v>291</v>
      </c>
      <c r="D36" s="148" t="s">
        <v>288</v>
      </c>
      <c r="E36" s="142" t="s">
        <v>214</v>
      </c>
      <c r="F36" s="142" t="s">
        <v>214</v>
      </c>
      <c r="G36" s="148" t="s">
        <v>214</v>
      </c>
      <c r="H36" s="143"/>
      <c r="I36" s="143">
        <v>92.65</v>
      </c>
      <c r="J36" s="149">
        <v>-500300</v>
      </c>
      <c r="K36" s="148"/>
      <c r="L36" s="150" t="s">
        <v>616</v>
      </c>
    </row>
    <row r="37" spans="1:12" s="150" customFormat="1" ht="30" customHeight="1" x14ac:dyDescent="0.2">
      <c r="A37" s="147" t="s">
        <v>286</v>
      </c>
      <c r="B37" s="147" t="s">
        <v>292</v>
      </c>
      <c r="C37" s="147" t="s">
        <v>292</v>
      </c>
      <c r="D37" s="148" t="s">
        <v>288</v>
      </c>
      <c r="E37" s="142" t="s">
        <v>214</v>
      </c>
      <c r="F37" s="142" t="s">
        <v>214</v>
      </c>
      <c r="G37" s="148" t="s">
        <v>214</v>
      </c>
      <c r="H37" s="143"/>
      <c r="I37" s="143">
        <v>55.56</v>
      </c>
      <c r="J37" s="149">
        <v>-300000</v>
      </c>
      <c r="K37" s="148"/>
      <c r="L37" s="150" t="s">
        <v>616</v>
      </c>
    </row>
    <row r="38" spans="1:12" ht="30" customHeight="1" x14ac:dyDescent="0.2">
      <c r="A38" s="141" t="s">
        <v>286</v>
      </c>
      <c r="B38" s="141" t="s">
        <v>293</v>
      </c>
      <c r="C38" s="141" t="s">
        <v>293</v>
      </c>
      <c r="D38" s="142" t="s">
        <v>288</v>
      </c>
      <c r="E38" s="142" t="s">
        <v>214</v>
      </c>
      <c r="F38" s="142" t="s">
        <v>214</v>
      </c>
      <c r="G38" s="142" t="s">
        <v>214</v>
      </c>
      <c r="H38" s="143"/>
      <c r="I38" s="143">
        <v>55.56</v>
      </c>
      <c r="J38" s="143">
        <v>-300000</v>
      </c>
      <c r="K38" s="142"/>
    </row>
    <row r="39" spans="1:12" ht="30" customHeight="1" x14ac:dyDescent="0.2">
      <c r="A39" s="141" t="s">
        <v>286</v>
      </c>
      <c r="B39" s="141" t="s">
        <v>294</v>
      </c>
      <c r="C39" s="141" t="s">
        <v>295</v>
      </c>
      <c r="D39" s="142" t="s">
        <v>296</v>
      </c>
      <c r="E39" s="142" t="s">
        <v>214</v>
      </c>
      <c r="F39" s="142" t="s">
        <v>214</v>
      </c>
      <c r="G39" s="142" t="s">
        <v>214</v>
      </c>
      <c r="H39" s="143"/>
      <c r="I39" s="143">
        <v>0.85</v>
      </c>
      <c r="J39" s="143">
        <v>-4600</v>
      </c>
      <c r="K39" s="142"/>
    </row>
    <row r="40" spans="1:12" ht="30" customHeight="1" x14ac:dyDescent="0.2">
      <c r="A40" s="141" t="s">
        <v>286</v>
      </c>
      <c r="B40" s="141" t="s">
        <v>297</v>
      </c>
      <c r="C40" s="141" t="s">
        <v>298</v>
      </c>
      <c r="D40" s="142" t="s">
        <v>299</v>
      </c>
      <c r="E40" s="142" t="s">
        <v>214</v>
      </c>
      <c r="F40" s="142" t="s">
        <v>214</v>
      </c>
      <c r="G40" s="142" t="s">
        <v>214</v>
      </c>
      <c r="H40" s="143"/>
      <c r="I40" s="143">
        <v>7.43</v>
      </c>
      <c r="J40" s="143">
        <v>-40100</v>
      </c>
      <c r="K40" s="142"/>
    </row>
    <row r="41" spans="1:12" ht="12.2" hidden="1" customHeight="1" x14ac:dyDescent="0.2">
      <c r="A41" s="141" t="s">
        <v>286</v>
      </c>
      <c r="B41" s="141" t="s">
        <v>300</v>
      </c>
      <c r="C41" s="141" t="s">
        <v>277</v>
      </c>
      <c r="D41" s="142" t="s">
        <v>301</v>
      </c>
      <c r="E41" s="142" t="s">
        <v>214</v>
      </c>
      <c r="F41" s="142" t="s">
        <v>214</v>
      </c>
      <c r="G41" s="142" t="s">
        <v>214</v>
      </c>
      <c r="H41" s="143">
        <v>190</v>
      </c>
      <c r="I41" s="143"/>
      <c r="J41" s="143">
        <v>1026000</v>
      </c>
      <c r="K41" s="142"/>
    </row>
    <row r="42" spans="1:12" ht="12.2" hidden="1" customHeight="1" x14ac:dyDescent="0.2">
      <c r="A42" s="141" t="s">
        <v>286</v>
      </c>
      <c r="B42" s="141" t="s">
        <v>302</v>
      </c>
      <c r="C42" s="141" t="s">
        <v>251</v>
      </c>
      <c r="D42" s="142" t="s">
        <v>303</v>
      </c>
      <c r="E42" s="142" t="s">
        <v>214</v>
      </c>
      <c r="F42" s="142" t="s">
        <v>214</v>
      </c>
      <c r="G42" s="142" t="s">
        <v>214</v>
      </c>
      <c r="H42" s="143">
        <v>161.16999999999999</v>
      </c>
      <c r="I42" s="143"/>
      <c r="J42" s="143">
        <v>870300</v>
      </c>
      <c r="K42" s="142"/>
    </row>
    <row r="43" spans="1:12" ht="30" customHeight="1" x14ac:dyDescent="0.2">
      <c r="A43" s="141" t="s">
        <v>304</v>
      </c>
      <c r="B43" s="141" t="s">
        <v>305</v>
      </c>
      <c r="C43" s="141" t="s">
        <v>305</v>
      </c>
      <c r="D43" s="142" t="s">
        <v>306</v>
      </c>
      <c r="E43" s="142" t="s">
        <v>214</v>
      </c>
      <c r="F43" s="142" t="s">
        <v>214</v>
      </c>
      <c r="G43" s="142" t="s">
        <v>214</v>
      </c>
      <c r="H43" s="143"/>
      <c r="I43" s="143">
        <v>11.14</v>
      </c>
      <c r="J43" s="143">
        <v>-54000</v>
      </c>
      <c r="K43" s="142"/>
    </row>
    <row r="44" spans="1:12" ht="30" customHeight="1" x14ac:dyDescent="0.2">
      <c r="A44" s="141" t="s">
        <v>304</v>
      </c>
      <c r="B44" s="141" t="s">
        <v>307</v>
      </c>
      <c r="C44" s="141" t="s">
        <v>307</v>
      </c>
      <c r="D44" s="142" t="s">
        <v>308</v>
      </c>
      <c r="E44" s="142" t="s">
        <v>214</v>
      </c>
      <c r="F44" s="142" t="s">
        <v>214</v>
      </c>
      <c r="G44" s="142" t="s">
        <v>214</v>
      </c>
      <c r="H44" s="143">
        <v>19.2</v>
      </c>
      <c r="I44" s="143"/>
      <c r="J44" s="143">
        <v>93100</v>
      </c>
      <c r="K44" s="142"/>
    </row>
    <row r="45" spans="1:12" ht="30" customHeight="1" x14ac:dyDescent="0.2">
      <c r="A45" s="141" t="s">
        <v>304</v>
      </c>
      <c r="B45" s="141" t="s">
        <v>309</v>
      </c>
      <c r="C45" s="141" t="s">
        <v>309</v>
      </c>
      <c r="D45" s="142" t="s">
        <v>310</v>
      </c>
      <c r="E45" s="142" t="s">
        <v>214</v>
      </c>
      <c r="F45" s="142" t="s">
        <v>214</v>
      </c>
      <c r="G45" s="142" t="s">
        <v>214</v>
      </c>
      <c r="H45" s="143">
        <v>26.99</v>
      </c>
      <c r="I45" s="143"/>
      <c r="J45" s="143">
        <v>135500</v>
      </c>
      <c r="K45" s="142"/>
    </row>
    <row r="46" spans="1:12" ht="30" customHeight="1" x14ac:dyDescent="0.2">
      <c r="A46" s="141" t="s">
        <v>304</v>
      </c>
      <c r="B46" s="141" t="s">
        <v>311</v>
      </c>
      <c r="C46" s="141" t="s">
        <v>312</v>
      </c>
      <c r="D46" s="142" t="s">
        <v>313</v>
      </c>
      <c r="E46" s="142" t="s">
        <v>214</v>
      </c>
      <c r="F46" s="142" t="s">
        <v>214</v>
      </c>
      <c r="G46" s="142" t="s">
        <v>214</v>
      </c>
      <c r="H46" s="143"/>
      <c r="I46" s="143">
        <v>11.63</v>
      </c>
      <c r="J46" s="143">
        <v>-62800</v>
      </c>
      <c r="K46" s="142"/>
    </row>
    <row r="47" spans="1:12" ht="30" customHeight="1" x14ac:dyDescent="0.2">
      <c r="A47" s="141" t="s">
        <v>304</v>
      </c>
      <c r="B47" s="141" t="s">
        <v>314</v>
      </c>
      <c r="C47" s="141" t="s">
        <v>312</v>
      </c>
      <c r="D47" s="142" t="s">
        <v>315</v>
      </c>
      <c r="E47" s="142" t="s">
        <v>214</v>
      </c>
      <c r="F47" s="142" t="s">
        <v>214</v>
      </c>
      <c r="G47" s="142" t="s">
        <v>214</v>
      </c>
      <c r="H47" s="143"/>
      <c r="I47" s="143">
        <v>19.43</v>
      </c>
      <c r="J47" s="143">
        <v>-104900</v>
      </c>
      <c r="K47" s="142"/>
    </row>
    <row r="48" spans="1:12" ht="30" customHeight="1" x14ac:dyDescent="0.2">
      <c r="A48" s="141" t="s">
        <v>304</v>
      </c>
      <c r="B48" s="141" t="s">
        <v>316</v>
      </c>
      <c r="C48" s="141" t="s">
        <v>317</v>
      </c>
      <c r="D48" s="142" t="s">
        <v>318</v>
      </c>
      <c r="E48" s="142" t="s">
        <v>214</v>
      </c>
      <c r="F48" s="142" t="s">
        <v>214</v>
      </c>
      <c r="G48" s="142" t="s">
        <v>214</v>
      </c>
      <c r="H48" s="143"/>
      <c r="I48" s="143">
        <v>2.87</v>
      </c>
      <c r="J48" s="143">
        <v>-15500</v>
      </c>
      <c r="K48" s="142"/>
    </row>
    <row r="49" spans="1:11" ht="12.2" hidden="1" customHeight="1" x14ac:dyDescent="0.2">
      <c r="A49" s="141" t="s">
        <v>304</v>
      </c>
      <c r="B49" s="141" t="s">
        <v>319</v>
      </c>
      <c r="C49" s="141" t="s">
        <v>320</v>
      </c>
      <c r="D49" s="142" t="s">
        <v>321</v>
      </c>
      <c r="E49" s="142" t="s">
        <v>214</v>
      </c>
      <c r="F49" s="142" t="s">
        <v>214</v>
      </c>
      <c r="G49" s="142" t="s">
        <v>214</v>
      </c>
      <c r="H49" s="143">
        <v>7.25</v>
      </c>
      <c r="I49" s="143"/>
      <c r="J49" s="143">
        <v>39150</v>
      </c>
      <c r="K49" s="142"/>
    </row>
    <row r="50" spans="1:11" ht="12.2" hidden="1" customHeight="1" x14ac:dyDescent="0.2">
      <c r="A50" s="141" t="s">
        <v>304</v>
      </c>
      <c r="B50" s="141" t="s">
        <v>322</v>
      </c>
      <c r="C50" s="141" t="s">
        <v>323</v>
      </c>
      <c r="D50" s="142" t="s">
        <v>324</v>
      </c>
      <c r="E50" s="142" t="s">
        <v>214</v>
      </c>
      <c r="F50" s="142" t="s">
        <v>214</v>
      </c>
      <c r="G50" s="142" t="s">
        <v>214</v>
      </c>
      <c r="H50" s="143">
        <v>101.85</v>
      </c>
      <c r="I50" s="143"/>
      <c r="J50" s="143">
        <v>550000</v>
      </c>
      <c r="K50" s="142"/>
    </row>
    <row r="51" spans="1:11" ht="12.2" hidden="1" customHeight="1" x14ac:dyDescent="0.2">
      <c r="A51" s="141" t="s">
        <v>304</v>
      </c>
      <c r="B51" s="141" t="s">
        <v>325</v>
      </c>
      <c r="C51" s="141" t="s">
        <v>251</v>
      </c>
      <c r="D51" s="142" t="s">
        <v>326</v>
      </c>
      <c r="E51" s="142" t="s">
        <v>214</v>
      </c>
      <c r="F51" s="142" t="s">
        <v>214</v>
      </c>
      <c r="G51" s="142" t="s">
        <v>214</v>
      </c>
      <c r="H51" s="143">
        <v>174.13</v>
      </c>
      <c r="I51" s="143"/>
      <c r="J51" s="143">
        <v>940300</v>
      </c>
      <c r="K51" s="142"/>
    </row>
    <row r="52" spans="1:11" ht="12.2" hidden="1" customHeight="1" x14ac:dyDescent="0.2">
      <c r="A52" s="141" t="s">
        <v>304</v>
      </c>
      <c r="B52" s="141" t="s">
        <v>327</v>
      </c>
      <c r="C52" s="141" t="s">
        <v>216</v>
      </c>
      <c r="D52" s="142" t="s">
        <v>328</v>
      </c>
      <c r="E52" s="142" t="s">
        <v>214</v>
      </c>
      <c r="F52" s="142" t="s">
        <v>214</v>
      </c>
      <c r="G52" s="142" t="s">
        <v>214</v>
      </c>
      <c r="H52" s="143">
        <v>224.46</v>
      </c>
      <c r="I52" s="143"/>
      <c r="J52" s="143">
        <v>1263700</v>
      </c>
      <c r="K52" s="142"/>
    </row>
    <row r="53" spans="1:11" ht="12.2" hidden="1" customHeight="1" x14ac:dyDescent="0.2">
      <c r="A53" s="141" t="s">
        <v>304</v>
      </c>
      <c r="B53" s="141" t="s">
        <v>329</v>
      </c>
      <c r="C53" s="141" t="s">
        <v>277</v>
      </c>
      <c r="D53" s="142" t="s">
        <v>330</v>
      </c>
      <c r="E53" s="142" t="s">
        <v>214</v>
      </c>
      <c r="F53" s="142" t="s">
        <v>214</v>
      </c>
      <c r="G53" s="142" t="s">
        <v>214</v>
      </c>
      <c r="H53" s="143">
        <v>134.66999999999999</v>
      </c>
      <c r="I53" s="143"/>
      <c r="J53" s="143">
        <v>758200</v>
      </c>
      <c r="K53" s="142"/>
    </row>
    <row r="54" spans="1:11" ht="12.2" hidden="1" customHeight="1" x14ac:dyDescent="0.2">
      <c r="A54" s="141" t="s">
        <v>304</v>
      </c>
      <c r="B54" s="141" t="s">
        <v>331</v>
      </c>
      <c r="C54" s="141" t="s">
        <v>219</v>
      </c>
      <c r="D54" s="142" t="s">
        <v>332</v>
      </c>
      <c r="E54" s="142" t="s">
        <v>214</v>
      </c>
      <c r="F54" s="142" t="s">
        <v>214</v>
      </c>
      <c r="G54" s="142" t="s">
        <v>214</v>
      </c>
      <c r="H54" s="143">
        <v>136.44</v>
      </c>
      <c r="I54" s="143"/>
      <c r="J54" s="143">
        <v>768150</v>
      </c>
      <c r="K54" s="142"/>
    </row>
    <row r="55" spans="1:11" ht="12.2" hidden="1" customHeight="1" x14ac:dyDescent="0.2">
      <c r="A55" s="141" t="s">
        <v>304</v>
      </c>
      <c r="B55" s="141" t="s">
        <v>333</v>
      </c>
      <c r="C55" s="141" t="s">
        <v>219</v>
      </c>
      <c r="D55" s="142" t="s">
        <v>334</v>
      </c>
      <c r="E55" s="142" t="s">
        <v>214</v>
      </c>
      <c r="F55" s="142" t="s">
        <v>214</v>
      </c>
      <c r="G55" s="142" t="s">
        <v>214</v>
      </c>
      <c r="H55" s="143">
        <v>24.65</v>
      </c>
      <c r="I55" s="143"/>
      <c r="J55" s="143">
        <v>138800</v>
      </c>
      <c r="K55" s="142"/>
    </row>
    <row r="56" spans="1:11" ht="12.2" hidden="1" customHeight="1" x14ac:dyDescent="0.2">
      <c r="A56" s="141" t="s">
        <v>304</v>
      </c>
      <c r="B56" s="141" t="s">
        <v>335</v>
      </c>
      <c r="C56" s="141" t="s">
        <v>219</v>
      </c>
      <c r="D56" s="142" t="s">
        <v>336</v>
      </c>
      <c r="E56" s="142" t="s">
        <v>214</v>
      </c>
      <c r="F56" s="142" t="s">
        <v>214</v>
      </c>
      <c r="G56" s="142" t="s">
        <v>214</v>
      </c>
      <c r="H56" s="143">
        <v>222.41</v>
      </c>
      <c r="I56" s="143"/>
      <c r="J56" s="143">
        <v>1252150</v>
      </c>
      <c r="K56" s="142"/>
    </row>
    <row r="57" spans="1:11" ht="12.2" hidden="1" customHeight="1" x14ac:dyDescent="0.2">
      <c r="A57" s="141" t="s">
        <v>304</v>
      </c>
      <c r="B57" s="141" t="s">
        <v>337</v>
      </c>
      <c r="C57" s="141" t="s">
        <v>338</v>
      </c>
      <c r="D57" s="142" t="s">
        <v>339</v>
      </c>
      <c r="E57" s="142" t="s">
        <v>214</v>
      </c>
      <c r="F57" s="142" t="s">
        <v>214</v>
      </c>
      <c r="G57" s="142" t="s">
        <v>214</v>
      </c>
      <c r="H57" s="143">
        <v>6818.12</v>
      </c>
      <c r="I57" s="143"/>
      <c r="J57" s="143">
        <v>38386000</v>
      </c>
      <c r="K57" s="142"/>
    </row>
    <row r="58" spans="1:11" ht="30" customHeight="1" x14ac:dyDescent="0.2">
      <c r="A58" s="141" t="s">
        <v>340</v>
      </c>
      <c r="B58" s="141" t="s">
        <v>341</v>
      </c>
      <c r="C58" s="141" t="s">
        <v>341</v>
      </c>
      <c r="D58" s="142" t="s">
        <v>342</v>
      </c>
      <c r="E58" s="142" t="s">
        <v>214</v>
      </c>
      <c r="F58" s="142" t="s">
        <v>214</v>
      </c>
      <c r="G58" s="142" t="s">
        <v>214</v>
      </c>
      <c r="H58" s="143">
        <v>1.44</v>
      </c>
      <c r="I58" s="143"/>
      <c r="J58" s="143">
        <v>7000</v>
      </c>
      <c r="K58" s="142"/>
    </row>
    <row r="59" spans="1:11" ht="30" customHeight="1" x14ac:dyDescent="0.2">
      <c r="A59" s="141" t="s">
        <v>340</v>
      </c>
      <c r="B59" s="141" t="s">
        <v>343</v>
      </c>
      <c r="C59" s="141" t="s">
        <v>343</v>
      </c>
      <c r="D59" s="142" t="s">
        <v>344</v>
      </c>
      <c r="E59" s="142" t="s">
        <v>214</v>
      </c>
      <c r="F59" s="142" t="s">
        <v>214</v>
      </c>
      <c r="G59" s="142" t="s">
        <v>214</v>
      </c>
      <c r="H59" s="143">
        <v>1.65</v>
      </c>
      <c r="I59" s="143"/>
      <c r="J59" s="143">
        <v>8000</v>
      </c>
      <c r="K59" s="142"/>
    </row>
    <row r="60" spans="1:11" s="150" customFormat="1" ht="30" customHeight="1" x14ac:dyDescent="0.2">
      <c r="A60" s="147" t="s">
        <v>340</v>
      </c>
      <c r="B60" s="147" t="s">
        <v>345</v>
      </c>
      <c r="C60" s="147" t="s">
        <v>345</v>
      </c>
      <c r="D60" s="148" t="s">
        <v>346</v>
      </c>
      <c r="E60" s="142" t="s">
        <v>214</v>
      </c>
      <c r="F60" s="142" t="s">
        <v>214</v>
      </c>
      <c r="G60" s="148" t="s">
        <v>214</v>
      </c>
      <c r="H60" s="143">
        <v>0.6</v>
      </c>
      <c r="I60" s="143"/>
      <c r="J60" s="149">
        <v>3200</v>
      </c>
      <c r="K60" s="148"/>
    </row>
    <row r="61" spans="1:11" ht="30" customHeight="1" x14ac:dyDescent="0.2">
      <c r="A61" s="141" t="s">
        <v>340</v>
      </c>
      <c r="B61" s="141" t="s">
        <v>347</v>
      </c>
      <c r="C61" s="141" t="s">
        <v>347</v>
      </c>
      <c r="D61" s="142" t="s">
        <v>288</v>
      </c>
      <c r="E61" s="142" t="s">
        <v>214</v>
      </c>
      <c r="F61" s="142" t="s">
        <v>214</v>
      </c>
      <c r="G61" s="142" t="s">
        <v>214</v>
      </c>
      <c r="H61" s="143"/>
      <c r="I61" s="143">
        <v>8.4700000000000006</v>
      </c>
      <c r="J61" s="143">
        <v>-50000</v>
      </c>
      <c r="K61" s="142"/>
    </row>
    <row r="62" spans="1:11" ht="30" customHeight="1" x14ac:dyDescent="0.2">
      <c r="A62" s="141" t="s">
        <v>340</v>
      </c>
      <c r="B62" s="141" t="s">
        <v>348</v>
      </c>
      <c r="C62" s="141" t="s">
        <v>348</v>
      </c>
      <c r="D62" s="142" t="s">
        <v>288</v>
      </c>
      <c r="E62" s="142" t="s">
        <v>214</v>
      </c>
      <c r="F62" s="142" t="s">
        <v>214</v>
      </c>
      <c r="G62" s="142" t="s">
        <v>214</v>
      </c>
      <c r="H62" s="143"/>
      <c r="I62" s="143">
        <v>76.27</v>
      </c>
      <c r="J62" s="143">
        <v>-450000</v>
      </c>
      <c r="K62" s="142"/>
    </row>
    <row r="63" spans="1:11" ht="12.2" hidden="1" customHeight="1" x14ac:dyDescent="0.2">
      <c r="A63" s="141" t="s">
        <v>340</v>
      </c>
      <c r="B63" s="141" t="s">
        <v>349</v>
      </c>
      <c r="C63" s="141" t="s">
        <v>223</v>
      </c>
      <c r="D63" s="142" t="s">
        <v>350</v>
      </c>
      <c r="E63" s="142" t="s">
        <v>214</v>
      </c>
      <c r="F63" s="142" t="s">
        <v>214</v>
      </c>
      <c r="G63" s="142" t="s">
        <v>214</v>
      </c>
      <c r="H63" s="143"/>
      <c r="I63" s="143">
        <v>8626.83</v>
      </c>
      <c r="J63" s="143">
        <v>-48489850</v>
      </c>
      <c r="K63" s="142"/>
    </row>
    <row r="64" spans="1:11" ht="30" customHeight="1" x14ac:dyDescent="0.2">
      <c r="A64" s="141" t="s">
        <v>340</v>
      </c>
      <c r="B64" s="141" t="s">
        <v>351</v>
      </c>
      <c r="C64" s="141" t="s">
        <v>352</v>
      </c>
      <c r="D64" s="142" t="s">
        <v>353</v>
      </c>
      <c r="E64" s="142" t="s">
        <v>214</v>
      </c>
      <c r="F64" s="142" t="s">
        <v>214</v>
      </c>
      <c r="G64" s="142" t="s">
        <v>214</v>
      </c>
      <c r="H64" s="143"/>
      <c r="I64" s="143">
        <v>2.66</v>
      </c>
      <c r="J64" s="143">
        <v>-15000</v>
      </c>
      <c r="K64" s="142"/>
    </row>
    <row r="65" spans="1:11" ht="30" customHeight="1" x14ac:dyDescent="0.2">
      <c r="A65" s="141" t="s">
        <v>340</v>
      </c>
      <c r="B65" s="141" t="s">
        <v>354</v>
      </c>
      <c r="C65" s="141" t="s">
        <v>295</v>
      </c>
      <c r="D65" s="142" t="s">
        <v>355</v>
      </c>
      <c r="E65" s="142" t="s">
        <v>214</v>
      </c>
      <c r="F65" s="142" t="s">
        <v>214</v>
      </c>
      <c r="G65" s="142" t="s">
        <v>214</v>
      </c>
      <c r="H65" s="143"/>
      <c r="I65" s="143">
        <v>3.46</v>
      </c>
      <c r="J65" s="143">
        <v>-19500</v>
      </c>
      <c r="K65" s="142"/>
    </row>
    <row r="66" spans="1:11" ht="30" customHeight="1" x14ac:dyDescent="0.2">
      <c r="A66" s="141" t="s">
        <v>340</v>
      </c>
      <c r="B66" s="141" t="s">
        <v>356</v>
      </c>
      <c r="C66" s="141" t="s">
        <v>357</v>
      </c>
      <c r="D66" s="142" t="s">
        <v>358</v>
      </c>
      <c r="E66" s="142" t="s">
        <v>214</v>
      </c>
      <c r="F66" s="142" t="s">
        <v>214</v>
      </c>
      <c r="G66" s="142" t="s">
        <v>214</v>
      </c>
      <c r="H66" s="143"/>
      <c r="I66" s="143">
        <v>1.08</v>
      </c>
      <c r="J66" s="143">
        <v>-6100</v>
      </c>
      <c r="K66" s="142"/>
    </row>
    <row r="67" spans="1:11" ht="30" customHeight="1" x14ac:dyDescent="0.2">
      <c r="A67" s="141" t="s">
        <v>340</v>
      </c>
      <c r="B67" s="141" t="s">
        <v>359</v>
      </c>
      <c r="C67" s="141" t="s">
        <v>357</v>
      </c>
      <c r="D67" s="142" t="s">
        <v>360</v>
      </c>
      <c r="E67" s="142" t="s">
        <v>214</v>
      </c>
      <c r="F67" s="142" t="s">
        <v>214</v>
      </c>
      <c r="G67" s="142" t="s">
        <v>214</v>
      </c>
      <c r="H67" s="143"/>
      <c r="I67" s="143">
        <v>1.1000000000000001</v>
      </c>
      <c r="J67" s="143">
        <v>-6200</v>
      </c>
      <c r="K67" s="142"/>
    </row>
    <row r="68" spans="1:11" ht="30" customHeight="1" x14ac:dyDescent="0.2">
      <c r="A68" s="141" t="s">
        <v>340</v>
      </c>
      <c r="B68" s="141" t="s">
        <v>361</v>
      </c>
      <c r="C68" s="141" t="s">
        <v>352</v>
      </c>
      <c r="D68" s="142" t="s">
        <v>362</v>
      </c>
      <c r="E68" s="142" t="s">
        <v>214</v>
      </c>
      <c r="F68" s="142" t="s">
        <v>214</v>
      </c>
      <c r="G68" s="142" t="s">
        <v>214</v>
      </c>
      <c r="H68" s="143"/>
      <c r="I68" s="143">
        <v>16.43</v>
      </c>
      <c r="J68" s="143">
        <v>-92500</v>
      </c>
      <c r="K68" s="142"/>
    </row>
    <row r="69" spans="1:11" ht="30" customHeight="1" x14ac:dyDescent="0.2">
      <c r="A69" s="141" t="s">
        <v>340</v>
      </c>
      <c r="B69" s="141" t="s">
        <v>363</v>
      </c>
      <c r="C69" s="141" t="s">
        <v>364</v>
      </c>
      <c r="D69" s="142" t="s">
        <v>365</v>
      </c>
      <c r="E69" s="142" t="s">
        <v>214</v>
      </c>
      <c r="F69" s="142" t="s">
        <v>214</v>
      </c>
      <c r="G69" s="142" t="s">
        <v>214</v>
      </c>
      <c r="H69" s="143"/>
      <c r="I69" s="143">
        <v>7.52</v>
      </c>
      <c r="J69" s="143">
        <v>-42350</v>
      </c>
      <c r="K69" s="142"/>
    </row>
    <row r="70" spans="1:11" ht="30" customHeight="1" x14ac:dyDescent="0.2">
      <c r="A70" s="141" t="s">
        <v>340</v>
      </c>
      <c r="B70" s="141" t="s">
        <v>366</v>
      </c>
      <c r="C70" s="141" t="s">
        <v>364</v>
      </c>
      <c r="D70" s="142" t="s">
        <v>367</v>
      </c>
      <c r="E70" s="142" t="s">
        <v>214</v>
      </c>
      <c r="F70" s="142" t="s">
        <v>214</v>
      </c>
      <c r="G70" s="142" t="s">
        <v>214</v>
      </c>
      <c r="H70" s="143"/>
      <c r="I70" s="143">
        <v>6.39</v>
      </c>
      <c r="J70" s="143">
        <v>-36000</v>
      </c>
      <c r="K70" s="142"/>
    </row>
    <row r="71" spans="1:11" ht="30" customHeight="1" x14ac:dyDescent="0.2">
      <c r="A71" s="141" t="s">
        <v>340</v>
      </c>
      <c r="B71" s="141" t="s">
        <v>368</v>
      </c>
      <c r="C71" s="141" t="s">
        <v>369</v>
      </c>
      <c r="D71" s="142" t="s">
        <v>370</v>
      </c>
      <c r="E71" s="142" t="s">
        <v>214</v>
      </c>
      <c r="F71" s="142" t="s">
        <v>214</v>
      </c>
      <c r="G71" s="142" t="s">
        <v>214</v>
      </c>
      <c r="H71" s="143"/>
      <c r="I71" s="143">
        <v>16.690000000000001</v>
      </c>
      <c r="J71" s="143">
        <v>-98500</v>
      </c>
      <c r="K71" s="142"/>
    </row>
    <row r="72" spans="1:11" ht="30" customHeight="1" x14ac:dyDescent="0.2">
      <c r="A72" s="141" t="s">
        <v>340</v>
      </c>
      <c r="B72" s="141" t="s">
        <v>371</v>
      </c>
      <c r="C72" s="141" t="s">
        <v>372</v>
      </c>
      <c r="D72" s="142" t="s">
        <v>373</v>
      </c>
      <c r="E72" s="142" t="s">
        <v>214</v>
      </c>
      <c r="F72" s="142" t="s">
        <v>214</v>
      </c>
      <c r="G72" s="142" t="s">
        <v>214</v>
      </c>
      <c r="H72" s="143"/>
      <c r="I72" s="143">
        <v>3.05</v>
      </c>
      <c r="J72" s="143">
        <v>-18000</v>
      </c>
      <c r="K72" s="142"/>
    </row>
    <row r="73" spans="1:11" ht="12.2" hidden="1" customHeight="1" x14ac:dyDescent="0.2">
      <c r="A73" s="141" t="s">
        <v>340</v>
      </c>
      <c r="B73" s="141" t="s">
        <v>374</v>
      </c>
      <c r="C73" s="141" t="s">
        <v>223</v>
      </c>
      <c r="D73" s="142" t="s">
        <v>375</v>
      </c>
      <c r="E73" s="142" t="s">
        <v>214</v>
      </c>
      <c r="F73" s="142" t="s">
        <v>214</v>
      </c>
      <c r="G73" s="142" t="s">
        <v>214</v>
      </c>
      <c r="H73" s="143"/>
      <c r="I73" s="143">
        <v>3420.88</v>
      </c>
      <c r="J73" s="143">
        <v>-20183350</v>
      </c>
      <c r="K73" s="142"/>
    </row>
    <row r="74" spans="1:11" ht="12.2" hidden="1" customHeight="1" x14ac:dyDescent="0.2">
      <c r="A74" s="141" t="s">
        <v>340</v>
      </c>
      <c r="B74" s="141" t="s">
        <v>376</v>
      </c>
      <c r="C74" s="141" t="s">
        <v>284</v>
      </c>
      <c r="D74" s="142" t="s">
        <v>377</v>
      </c>
      <c r="E74" s="142" t="s">
        <v>214</v>
      </c>
      <c r="F74" s="142" t="s">
        <v>214</v>
      </c>
      <c r="G74" s="142" t="s">
        <v>214</v>
      </c>
      <c r="H74" s="143">
        <v>62.82</v>
      </c>
      <c r="I74" s="143"/>
      <c r="J74" s="143">
        <v>353700</v>
      </c>
      <c r="K74" s="142"/>
    </row>
    <row r="75" spans="1:11" ht="12.2" hidden="1" customHeight="1" x14ac:dyDescent="0.2">
      <c r="A75" s="141" t="s">
        <v>340</v>
      </c>
      <c r="B75" s="141" t="s">
        <v>378</v>
      </c>
      <c r="C75" s="141" t="s">
        <v>379</v>
      </c>
      <c r="D75" s="142" t="s">
        <v>380</v>
      </c>
      <c r="E75" s="142" t="s">
        <v>214</v>
      </c>
      <c r="F75" s="142" t="s">
        <v>214</v>
      </c>
      <c r="G75" s="142" t="s">
        <v>214</v>
      </c>
      <c r="H75" s="143">
        <v>3361.28</v>
      </c>
      <c r="I75" s="143"/>
      <c r="J75" s="143">
        <v>18924000</v>
      </c>
      <c r="K75" s="142"/>
    </row>
    <row r="76" spans="1:11" ht="12.2" hidden="1" customHeight="1" x14ac:dyDescent="0.2">
      <c r="A76" s="141" t="s">
        <v>340</v>
      </c>
      <c r="B76" s="141" t="s">
        <v>381</v>
      </c>
      <c r="C76" s="141" t="s">
        <v>219</v>
      </c>
      <c r="D76" s="142" t="s">
        <v>382</v>
      </c>
      <c r="E76" s="142" t="s">
        <v>214</v>
      </c>
      <c r="F76" s="142" t="s">
        <v>214</v>
      </c>
      <c r="G76" s="142" t="s">
        <v>214</v>
      </c>
      <c r="H76" s="143">
        <v>125.04</v>
      </c>
      <c r="I76" s="143"/>
      <c r="J76" s="143">
        <v>737750</v>
      </c>
      <c r="K76" s="142"/>
    </row>
    <row r="77" spans="1:11" ht="12.2" hidden="1" customHeight="1" x14ac:dyDescent="0.2">
      <c r="A77" s="141" t="s">
        <v>340</v>
      </c>
      <c r="B77" s="141" t="s">
        <v>383</v>
      </c>
      <c r="C77" s="141" t="s">
        <v>219</v>
      </c>
      <c r="D77" s="142" t="s">
        <v>384</v>
      </c>
      <c r="E77" s="142" t="s">
        <v>214</v>
      </c>
      <c r="F77" s="142" t="s">
        <v>214</v>
      </c>
      <c r="G77" s="142" t="s">
        <v>214</v>
      </c>
      <c r="H77" s="143">
        <v>28.46</v>
      </c>
      <c r="I77" s="143"/>
      <c r="J77" s="143">
        <v>167900</v>
      </c>
      <c r="K77" s="142"/>
    </row>
    <row r="78" spans="1:11" ht="30" customHeight="1" x14ac:dyDescent="0.2">
      <c r="A78" s="141" t="s">
        <v>385</v>
      </c>
      <c r="B78" s="141" t="s">
        <v>386</v>
      </c>
      <c r="C78" s="141" t="s">
        <v>386</v>
      </c>
      <c r="D78" s="142" t="s">
        <v>387</v>
      </c>
      <c r="E78" s="142" t="s">
        <v>214</v>
      </c>
      <c r="F78" s="142" t="s">
        <v>214</v>
      </c>
      <c r="G78" s="142" t="s">
        <v>214</v>
      </c>
      <c r="H78" s="143">
        <v>3.67</v>
      </c>
      <c r="I78" s="143"/>
      <c r="J78" s="143">
        <v>18000</v>
      </c>
      <c r="K78" s="142"/>
    </row>
    <row r="79" spans="1:11" ht="30" customHeight="1" x14ac:dyDescent="0.2">
      <c r="A79" s="141" t="s">
        <v>385</v>
      </c>
      <c r="B79" s="141" t="s">
        <v>388</v>
      </c>
      <c r="C79" s="141" t="s">
        <v>389</v>
      </c>
      <c r="D79" s="142" t="s">
        <v>390</v>
      </c>
      <c r="E79" s="142" t="s">
        <v>214</v>
      </c>
      <c r="F79" s="142" t="s">
        <v>214</v>
      </c>
      <c r="G79" s="142" t="s">
        <v>214</v>
      </c>
      <c r="H79" s="143"/>
      <c r="I79" s="143">
        <v>2.27</v>
      </c>
      <c r="J79" s="143">
        <v>-13400</v>
      </c>
      <c r="K79" s="142"/>
    </row>
    <row r="80" spans="1:11" ht="30" customHeight="1" x14ac:dyDescent="0.2">
      <c r="A80" s="141" t="s">
        <v>385</v>
      </c>
      <c r="B80" s="141" t="s">
        <v>391</v>
      </c>
      <c r="C80" s="141" t="s">
        <v>392</v>
      </c>
      <c r="D80" s="142" t="s">
        <v>393</v>
      </c>
      <c r="E80" s="142" t="s">
        <v>214</v>
      </c>
      <c r="F80" s="142" t="s">
        <v>214</v>
      </c>
      <c r="G80" s="142" t="s">
        <v>214</v>
      </c>
      <c r="H80" s="143"/>
      <c r="I80" s="143">
        <v>3.14</v>
      </c>
      <c r="J80" s="143">
        <v>-18500</v>
      </c>
      <c r="K80" s="142"/>
    </row>
    <row r="81" spans="1:11" ht="30" customHeight="1" x14ac:dyDescent="0.2">
      <c r="A81" s="141" t="s">
        <v>385</v>
      </c>
      <c r="B81" s="141" t="s">
        <v>394</v>
      </c>
      <c r="C81" s="141" t="s">
        <v>395</v>
      </c>
      <c r="D81" s="142" t="s">
        <v>396</v>
      </c>
      <c r="E81" s="142" t="s">
        <v>214</v>
      </c>
      <c r="F81" s="142" t="s">
        <v>214</v>
      </c>
      <c r="G81" s="142" t="s">
        <v>214</v>
      </c>
      <c r="H81" s="143"/>
      <c r="I81" s="143">
        <v>5.93</v>
      </c>
      <c r="J81" s="143">
        <v>-35000</v>
      </c>
      <c r="K81" s="142"/>
    </row>
    <row r="82" spans="1:11" ht="30" customHeight="1" x14ac:dyDescent="0.2">
      <c r="A82" s="141" t="s">
        <v>385</v>
      </c>
      <c r="B82" s="141" t="s">
        <v>397</v>
      </c>
      <c r="C82" s="141" t="s">
        <v>398</v>
      </c>
      <c r="D82" s="142" t="s">
        <v>399</v>
      </c>
      <c r="E82" s="142" t="s">
        <v>214</v>
      </c>
      <c r="F82" s="142" t="s">
        <v>214</v>
      </c>
      <c r="G82" s="142" t="s">
        <v>214</v>
      </c>
      <c r="H82" s="143"/>
      <c r="I82" s="143">
        <v>2.0299999999999998</v>
      </c>
      <c r="J82" s="143">
        <v>-12000</v>
      </c>
      <c r="K82" s="142"/>
    </row>
    <row r="83" spans="1:11" ht="30" customHeight="1" x14ac:dyDescent="0.2">
      <c r="A83" s="141" t="s">
        <v>385</v>
      </c>
      <c r="B83" s="141" t="s">
        <v>400</v>
      </c>
      <c r="C83" s="141" t="s">
        <v>398</v>
      </c>
      <c r="D83" s="142" t="s">
        <v>401</v>
      </c>
      <c r="E83" s="142" t="s">
        <v>214</v>
      </c>
      <c r="F83" s="142" t="s">
        <v>214</v>
      </c>
      <c r="G83" s="142" t="s">
        <v>214</v>
      </c>
      <c r="H83" s="143"/>
      <c r="I83" s="143">
        <v>7.97</v>
      </c>
      <c r="J83" s="143">
        <v>-47000</v>
      </c>
      <c r="K83" s="142"/>
    </row>
    <row r="84" spans="1:11" ht="30" customHeight="1" x14ac:dyDescent="0.2">
      <c r="A84" s="141" t="s">
        <v>385</v>
      </c>
      <c r="B84" s="141" t="s">
        <v>402</v>
      </c>
      <c r="C84" s="141" t="s">
        <v>295</v>
      </c>
      <c r="D84" s="142" t="s">
        <v>403</v>
      </c>
      <c r="E84" s="142" t="s">
        <v>214</v>
      </c>
      <c r="F84" s="142" t="s">
        <v>214</v>
      </c>
      <c r="G84" s="142" t="s">
        <v>214</v>
      </c>
      <c r="H84" s="143"/>
      <c r="I84" s="143">
        <v>12.71</v>
      </c>
      <c r="J84" s="143">
        <v>-75000</v>
      </c>
      <c r="K84" s="142"/>
    </row>
    <row r="85" spans="1:11" ht="30" customHeight="1" x14ac:dyDescent="0.2">
      <c r="A85" s="141" t="s">
        <v>385</v>
      </c>
      <c r="B85" s="141" t="s">
        <v>404</v>
      </c>
      <c r="C85" s="141" t="s">
        <v>295</v>
      </c>
      <c r="D85" s="142" t="s">
        <v>405</v>
      </c>
      <c r="E85" s="142" t="s">
        <v>214</v>
      </c>
      <c r="F85" s="142" t="s">
        <v>214</v>
      </c>
      <c r="G85" s="142" t="s">
        <v>214</v>
      </c>
      <c r="H85" s="143"/>
      <c r="I85" s="143">
        <v>20.34</v>
      </c>
      <c r="J85" s="143">
        <v>-120000</v>
      </c>
      <c r="K85" s="142"/>
    </row>
    <row r="86" spans="1:11" ht="30" customHeight="1" x14ac:dyDescent="0.2">
      <c r="A86" s="141" t="s">
        <v>385</v>
      </c>
      <c r="B86" s="141" t="s">
        <v>406</v>
      </c>
      <c r="C86" s="141" t="s">
        <v>295</v>
      </c>
      <c r="D86" s="142" t="s">
        <v>407</v>
      </c>
      <c r="E86" s="142" t="s">
        <v>214</v>
      </c>
      <c r="F86" s="142" t="s">
        <v>214</v>
      </c>
      <c r="G86" s="142" t="s">
        <v>214</v>
      </c>
      <c r="H86" s="143"/>
      <c r="I86" s="143">
        <v>3.56</v>
      </c>
      <c r="J86" s="143">
        <v>-21000</v>
      </c>
      <c r="K86" s="142"/>
    </row>
    <row r="87" spans="1:11" ht="30" customHeight="1" x14ac:dyDescent="0.2">
      <c r="A87" s="141" t="s">
        <v>385</v>
      </c>
      <c r="B87" s="141" t="s">
        <v>408</v>
      </c>
      <c r="C87" s="141" t="s">
        <v>295</v>
      </c>
      <c r="D87" s="142" t="s">
        <v>409</v>
      </c>
      <c r="E87" s="142" t="s">
        <v>214</v>
      </c>
      <c r="F87" s="142" t="s">
        <v>214</v>
      </c>
      <c r="G87" s="142" t="s">
        <v>214</v>
      </c>
      <c r="H87" s="143"/>
      <c r="I87" s="143">
        <v>1.47</v>
      </c>
      <c r="J87" s="143">
        <v>-8700</v>
      </c>
      <c r="K87" s="142"/>
    </row>
    <row r="88" spans="1:11" ht="12.2" hidden="1" customHeight="1" x14ac:dyDescent="0.2">
      <c r="A88" s="141" t="s">
        <v>410</v>
      </c>
      <c r="B88" s="141" t="s">
        <v>411</v>
      </c>
      <c r="C88" s="141" t="s">
        <v>219</v>
      </c>
      <c r="D88" s="142" t="s">
        <v>412</v>
      </c>
      <c r="E88" s="142" t="s">
        <v>214</v>
      </c>
      <c r="F88" s="142" t="s">
        <v>214</v>
      </c>
      <c r="G88" s="142" t="s">
        <v>214</v>
      </c>
      <c r="H88" s="143">
        <v>145.91</v>
      </c>
      <c r="I88" s="143"/>
      <c r="J88" s="143">
        <v>860900</v>
      </c>
      <c r="K88" s="142"/>
    </row>
    <row r="89" spans="1:11" ht="12.2" hidden="1" customHeight="1" x14ac:dyDescent="0.2">
      <c r="A89" s="141" t="s">
        <v>410</v>
      </c>
      <c r="B89" s="141" t="s">
        <v>413</v>
      </c>
      <c r="C89" s="141" t="s">
        <v>414</v>
      </c>
      <c r="D89" s="142" t="s">
        <v>415</v>
      </c>
      <c r="E89" s="142" t="s">
        <v>214</v>
      </c>
      <c r="F89" s="142" t="s">
        <v>214</v>
      </c>
      <c r="G89" s="142" t="s">
        <v>214</v>
      </c>
      <c r="H89" s="143">
        <v>1072.28</v>
      </c>
      <c r="I89" s="143"/>
      <c r="J89" s="143">
        <v>6326500</v>
      </c>
      <c r="K89" s="142"/>
    </row>
    <row r="90" spans="1:11" ht="12.2" hidden="1" customHeight="1" x14ac:dyDescent="0.2">
      <c r="A90" s="141" t="s">
        <v>410</v>
      </c>
      <c r="B90" s="141" t="s">
        <v>416</v>
      </c>
      <c r="C90" s="141" t="s">
        <v>417</v>
      </c>
      <c r="D90" s="142" t="s">
        <v>418</v>
      </c>
      <c r="E90" s="142" t="s">
        <v>214</v>
      </c>
      <c r="F90" s="142" t="s">
        <v>214</v>
      </c>
      <c r="G90" s="142" t="s">
        <v>214</v>
      </c>
      <c r="H90" s="143">
        <v>5932.15</v>
      </c>
      <c r="I90" s="143"/>
      <c r="J90" s="143">
        <v>35000000</v>
      </c>
      <c r="K90" s="142"/>
    </row>
    <row r="91" spans="1:11" ht="12.2" hidden="1" customHeight="1" x14ac:dyDescent="0.2">
      <c r="A91" s="141" t="s">
        <v>410</v>
      </c>
      <c r="B91" s="141" t="s">
        <v>419</v>
      </c>
      <c r="C91" s="141" t="s">
        <v>420</v>
      </c>
      <c r="D91" s="142" t="s">
        <v>421</v>
      </c>
      <c r="E91" s="142" t="s">
        <v>214</v>
      </c>
      <c r="F91" s="142" t="s">
        <v>214</v>
      </c>
      <c r="G91" s="142" t="s">
        <v>214</v>
      </c>
      <c r="H91" s="143">
        <v>234.18</v>
      </c>
      <c r="I91" s="143"/>
      <c r="J91" s="143">
        <v>1381700</v>
      </c>
      <c r="K91" s="142"/>
    </row>
    <row r="92" spans="1:11" ht="30" customHeight="1" x14ac:dyDescent="0.2">
      <c r="A92" s="141" t="s">
        <v>422</v>
      </c>
      <c r="B92" s="141" t="s">
        <v>423</v>
      </c>
      <c r="C92" s="141" t="s">
        <v>423</v>
      </c>
      <c r="D92" s="142" t="s">
        <v>288</v>
      </c>
      <c r="E92" s="142" t="s">
        <v>214</v>
      </c>
      <c r="F92" s="142" t="s">
        <v>214</v>
      </c>
      <c r="G92" s="142" t="s">
        <v>214</v>
      </c>
      <c r="H92" s="143"/>
      <c r="I92" s="143">
        <v>338.98</v>
      </c>
      <c r="J92" s="143">
        <v>-2000000</v>
      </c>
      <c r="K92" s="142"/>
    </row>
    <row r="93" spans="1:11" ht="30" customHeight="1" x14ac:dyDescent="0.2">
      <c r="A93" s="141" t="s">
        <v>422</v>
      </c>
      <c r="B93" s="141" t="s">
        <v>424</v>
      </c>
      <c r="C93" s="141" t="s">
        <v>424</v>
      </c>
      <c r="D93" s="142" t="s">
        <v>288</v>
      </c>
      <c r="E93" s="142" t="s">
        <v>214</v>
      </c>
      <c r="F93" s="142" t="s">
        <v>214</v>
      </c>
      <c r="G93" s="142" t="s">
        <v>214</v>
      </c>
      <c r="H93" s="143"/>
      <c r="I93" s="143">
        <v>25.42</v>
      </c>
      <c r="J93" s="143">
        <v>-150000</v>
      </c>
      <c r="K93" s="142"/>
    </row>
    <row r="94" spans="1:11" ht="12.2" hidden="1" customHeight="1" x14ac:dyDescent="0.2">
      <c r="A94" s="141" t="s">
        <v>422</v>
      </c>
      <c r="B94" s="141" t="s">
        <v>425</v>
      </c>
      <c r="C94" s="141" t="s">
        <v>426</v>
      </c>
      <c r="D94" s="142" t="s">
        <v>427</v>
      </c>
      <c r="E94" s="142" t="s">
        <v>214</v>
      </c>
      <c r="F94" s="142" t="s">
        <v>214</v>
      </c>
      <c r="G94" s="142" t="s">
        <v>214</v>
      </c>
      <c r="H94" s="143"/>
      <c r="I94" s="143">
        <v>181.78</v>
      </c>
      <c r="J94" s="143">
        <v>-1072500</v>
      </c>
      <c r="K94" s="142"/>
    </row>
    <row r="95" spans="1:11" ht="12.2" hidden="1" customHeight="1" x14ac:dyDescent="0.2">
      <c r="A95" s="141" t="s">
        <v>422</v>
      </c>
      <c r="B95" s="141" t="s">
        <v>428</v>
      </c>
      <c r="C95" s="141" t="s">
        <v>223</v>
      </c>
      <c r="D95" s="142" t="s">
        <v>429</v>
      </c>
      <c r="E95" s="142" t="s">
        <v>214</v>
      </c>
      <c r="F95" s="142" t="s">
        <v>214</v>
      </c>
      <c r="G95" s="142" t="s">
        <v>214</v>
      </c>
      <c r="H95" s="143"/>
      <c r="I95" s="143">
        <v>6518.38</v>
      </c>
      <c r="J95" s="143">
        <v>-38458800</v>
      </c>
      <c r="K95" s="142"/>
    </row>
    <row r="96" spans="1:11" ht="12.2" hidden="1" customHeight="1" x14ac:dyDescent="0.2">
      <c r="A96" s="141" t="s">
        <v>422</v>
      </c>
      <c r="B96" s="141" t="s">
        <v>430</v>
      </c>
      <c r="C96" s="141" t="s">
        <v>431</v>
      </c>
      <c r="D96" s="142" t="s">
        <v>432</v>
      </c>
      <c r="E96" s="142" t="s">
        <v>214</v>
      </c>
      <c r="F96" s="142" t="s">
        <v>214</v>
      </c>
      <c r="G96" s="142" t="s">
        <v>214</v>
      </c>
      <c r="H96" s="143">
        <v>574.91</v>
      </c>
      <c r="I96" s="143"/>
      <c r="J96" s="143">
        <v>3392000</v>
      </c>
      <c r="K96" s="142"/>
    </row>
    <row r="97" spans="1:11" ht="12.2" hidden="1" customHeight="1" x14ac:dyDescent="0.2">
      <c r="A97" s="141" t="s">
        <v>422</v>
      </c>
      <c r="B97" s="141" t="s">
        <v>433</v>
      </c>
      <c r="C97" s="141" t="s">
        <v>434</v>
      </c>
      <c r="D97" s="142" t="s">
        <v>435</v>
      </c>
      <c r="E97" s="142" t="s">
        <v>214</v>
      </c>
      <c r="F97" s="142" t="s">
        <v>214</v>
      </c>
      <c r="G97" s="142" t="s">
        <v>214</v>
      </c>
      <c r="H97" s="143">
        <v>247.83</v>
      </c>
      <c r="I97" s="143"/>
      <c r="J97" s="143">
        <v>1462200</v>
      </c>
      <c r="K97" s="142"/>
    </row>
    <row r="98" spans="1:11" ht="12.2" hidden="1" customHeight="1" x14ac:dyDescent="0.2">
      <c r="A98" s="141" t="s">
        <v>422</v>
      </c>
      <c r="B98" s="141" t="s">
        <v>436</v>
      </c>
      <c r="C98" s="141" t="s">
        <v>277</v>
      </c>
      <c r="D98" s="142" t="s">
        <v>437</v>
      </c>
      <c r="E98" s="142" t="s">
        <v>214</v>
      </c>
      <c r="F98" s="142" t="s">
        <v>214</v>
      </c>
      <c r="G98" s="142" t="s">
        <v>214</v>
      </c>
      <c r="H98" s="143">
        <v>215.46</v>
      </c>
      <c r="I98" s="143"/>
      <c r="J98" s="143">
        <v>1271250</v>
      </c>
      <c r="K98" s="142"/>
    </row>
    <row r="99" spans="1:11" ht="12.2" hidden="1" customHeight="1" x14ac:dyDescent="0.2">
      <c r="A99" s="141" t="s">
        <v>422</v>
      </c>
      <c r="B99" s="141" t="s">
        <v>438</v>
      </c>
      <c r="C99" s="141" t="s">
        <v>219</v>
      </c>
      <c r="D99" s="142" t="s">
        <v>439</v>
      </c>
      <c r="E99" s="142" t="s">
        <v>214</v>
      </c>
      <c r="F99" s="142" t="s">
        <v>214</v>
      </c>
      <c r="G99" s="142" t="s">
        <v>214</v>
      </c>
      <c r="H99" s="143">
        <v>150.69</v>
      </c>
      <c r="I99" s="143"/>
      <c r="J99" s="143">
        <v>889100</v>
      </c>
      <c r="K99" s="142"/>
    </row>
    <row r="100" spans="1:11" ht="12.2" hidden="1" customHeight="1" x14ac:dyDescent="0.2">
      <c r="A100" s="141" t="s">
        <v>422</v>
      </c>
      <c r="B100" s="141" t="s">
        <v>440</v>
      </c>
      <c r="C100" s="141" t="s">
        <v>219</v>
      </c>
      <c r="D100" s="142" t="s">
        <v>441</v>
      </c>
      <c r="E100" s="142" t="s">
        <v>214</v>
      </c>
      <c r="F100" s="142" t="s">
        <v>214</v>
      </c>
      <c r="G100" s="142" t="s">
        <v>214</v>
      </c>
      <c r="H100" s="143">
        <v>162.47</v>
      </c>
      <c r="I100" s="143"/>
      <c r="J100" s="143">
        <v>1088600</v>
      </c>
      <c r="K100" s="142"/>
    </row>
    <row r="101" spans="1:11" ht="12.2" hidden="1" customHeight="1" x14ac:dyDescent="0.2">
      <c r="A101" s="141" t="s">
        <v>422</v>
      </c>
      <c r="B101" s="141" t="s">
        <v>442</v>
      </c>
      <c r="C101" s="141" t="s">
        <v>237</v>
      </c>
      <c r="D101" s="142" t="s">
        <v>443</v>
      </c>
      <c r="E101" s="142" t="s">
        <v>214</v>
      </c>
      <c r="F101" s="142" t="s">
        <v>214</v>
      </c>
      <c r="G101" s="142" t="s">
        <v>214</v>
      </c>
      <c r="H101" s="143">
        <v>371.41</v>
      </c>
      <c r="I101" s="143"/>
      <c r="J101" s="143">
        <v>2488500</v>
      </c>
      <c r="K101" s="142"/>
    </row>
    <row r="102" spans="1:11" ht="12.2" hidden="1" customHeight="1" x14ac:dyDescent="0.2">
      <c r="A102" s="141" t="s">
        <v>422</v>
      </c>
      <c r="B102" s="141" t="s">
        <v>444</v>
      </c>
      <c r="C102" s="141" t="s">
        <v>445</v>
      </c>
      <c r="D102" s="142" t="s">
        <v>446</v>
      </c>
      <c r="E102" s="142" t="s">
        <v>214</v>
      </c>
      <c r="F102" s="142" t="s">
        <v>214</v>
      </c>
      <c r="G102" s="142" t="s">
        <v>214</v>
      </c>
      <c r="H102" s="143">
        <v>147.12</v>
      </c>
      <c r="I102" s="143"/>
      <c r="J102" s="143">
        <v>985750</v>
      </c>
      <c r="K102" s="142"/>
    </row>
    <row r="103" spans="1:11" ht="12.2" hidden="1" customHeight="1" x14ac:dyDescent="0.2">
      <c r="A103" s="141" t="s">
        <v>422</v>
      </c>
      <c r="B103" s="141" t="s">
        <v>447</v>
      </c>
      <c r="C103" s="141" t="s">
        <v>448</v>
      </c>
      <c r="D103" s="142" t="s">
        <v>449</v>
      </c>
      <c r="E103" s="142" t="s">
        <v>214</v>
      </c>
      <c r="F103" s="142" t="s">
        <v>214</v>
      </c>
      <c r="G103" s="142" t="s">
        <v>214</v>
      </c>
      <c r="H103" s="143">
        <v>293.61</v>
      </c>
      <c r="I103" s="143"/>
      <c r="J103" s="143">
        <v>1967250</v>
      </c>
      <c r="K103" s="142"/>
    </row>
    <row r="104" spans="1:11" ht="12.2" hidden="1" customHeight="1" x14ac:dyDescent="0.2">
      <c r="A104" s="141" t="s">
        <v>422</v>
      </c>
      <c r="B104" s="141" t="s">
        <v>450</v>
      </c>
      <c r="C104" s="141" t="s">
        <v>219</v>
      </c>
      <c r="D104" s="142" t="s">
        <v>451</v>
      </c>
      <c r="E104" s="142" t="s">
        <v>214</v>
      </c>
      <c r="F104" s="142" t="s">
        <v>214</v>
      </c>
      <c r="G104" s="142" t="s">
        <v>214</v>
      </c>
      <c r="H104" s="143">
        <v>205.34</v>
      </c>
      <c r="I104" s="143"/>
      <c r="J104" s="143">
        <v>1375800</v>
      </c>
      <c r="K104" s="142"/>
    </row>
    <row r="105" spans="1:11" ht="12.2" hidden="1" customHeight="1" x14ac:dyDescent="0.2">
      <c r="A105" s="141" t="s">
        <v>422</v>
      </c>
      <c r="B105" s="141" t="s">
        <v>452</v>
      </c>
      <c r="C105" s="141" t="s">
        <v>251</v>
      </c>
      <c r="D105" s="142" t="s">
        <v>453</v>
      </c>
      <c r="E105" s="142" t="s">
        <v>214</v>
      </c>
      <c r="F105" s="142" t="s">
        <v>214</v>
      </c>
      <c r="G105" s="142" t="s">
        <v>214</v>
      </c>
      <c r="H105" s="143">
        <v>550.04</v>
      </c>
      <c r="I105" s="143"/>
      <c r="J105" s="143">
        <v>3685350</v>
      </c>
      <c r="K105" s="142"/>
    </row>
    <row r="106" spans="1:11" ht="12.2" hidden="1" customHeight="1" x14ac:dyDescent="0.2">
      <c r="A106" s="141" t="s">
        <v>422</v>
      </c>
      <c r="B106" s="141" t="s">
        <v>454</v>
      </c>
      <c r="C106" s="141" t="s">
        <v>251</v>
      </c>
      <c r="D106" s="142" t="s">
        <v>455</v>
      </c>
      <c r="E106" s="142" t="s">
        <v>214</v>
      </c>
      <c r="F106" s="142" t="s">
        <v>214</v>
      </c>
      <c r="G106" s="142" t="s">
        <v>214</v>
      </c>
      <c r="H106" s="143">
        <v>435.91</v>
      </c>
      <c r="I106" s="143"/>
      <c r="J106" s="143">
        <v>2920700</v>
      </c>
      <c r="K106" s="142"/>
    </row>
    <row r="107" spans="1:11" ht="30" customHeight="1" x14ac:dyDescent="0.2">
      <c r="A107" s="141" t="s">
        <v>456</v>
      </c>
      <c r="B107" s="141" t="s">
        <v>457</v>
      </c>
      <c r="C107" s="141" t="s">
        <v>457</v>
      </c>
      <c r="D107" s="142" t="s">
        <v>458</v>
      </c>
      <c r="E107" s="142" t="s">
        <v>214</v>
      </c>
      <c r="F107" s="142" t="s">
        <v>214</v>
      </c>
      <c r="G107" s="142" t="s">
        <v>214</v>
      </c>
      <c r="H107" s="143">
        <v>30.61</v>
      </c>
      <c r="I107" s="143"/>
      <c r="J107" s="143">
        <v>150000</v>
      </c>
      <c r="K107" s="142"/>
    </row>
    <row r="108" spans="1:11" ht="30" customHeight="1" x14ac:dyDescent="0.2">
      <c r="A108" s="141" t="s">
        <v>456</v>
      </c>
      <c r="B108" s="141" t="s">
        <v>459</v>
      </c>
      <c r="C108" s="141" t="s">
        <v>460</v>
      </c>
      <c r="D108" s="142" t="s">
        <v>461</v>
      </c>
      <c r="E108" s="142" t="s">
        <v>214</v>
      </c>
      <c r="F108" s="142" t="s">
        <v>214</v>
      </c>
      <c r="G108" s="142" t="s">
        <v>214</v>
      </c>
      <c r="H108" s="143"/>
      <c r="I108" s="143">
        <v>8.2100000000000009</v>
      </c>
      <c r="J108" s="143">
        <v>-55000</v>
      </c>
      <c r="K108" s="142"/>
    </row>
    <row r="109" spans="1:11" ht="30" customHeight="1" x14ac:dyDescent="0.2">
      <c r="A109" s="141" t="s">
        <v>456</v>
      </c>
      <c r="B109" s="141" t="s">
        <v>462</v>
      </c>
      <c r="C109" s="141" t="s">
        <v>463</v>
      </c>
      <c r="D109" s="142" t="s">
        <v>464</v>
      </c>
      <c r="E109" s="142" t="s">
        <v>214</v>
      </c>
      <c r="F109" s="142" t="s">
        <v>214</v>
      </c>
      <c r="G109" s="142" t="s">
        <v>214</v>
      </c>
      <c r="H109" s="143"/>
      <c r="I109" s="143">
        <v>4.4800000000000004</v>
      </c>
      <c r="J109" s="143">
        <v>-30000</v>
      </c>
      <c r="K109" s="142"/>
    </row>
    <row r="110" spans="1:11" ht="30" customHeight="1" x14ac:dyDescent="0.2">
      <c r="A110" s="141" t="s">
        <v>456</v>
      </c>
      <c r="B110" s="141" t="s">
        <v>465</v>
      </c>
      <c r="C110" s="141" t="s">
        <v>398</v>
      </c>
      <c r="D110" s="142" t="s">
        <v>466</v>
      </c>
      <c r="E110" s="142" t="s">
        <v>214</v>
      </c>
      <c r="F110" s="142" t="s">
        <v>214</v>
      </c>
      <c r="G110" s="142" t="s">
        <v>214</v>
      </c>
      <c r="H110" s="143"/>
      <c r="I110" s="143">
        <v>22.39</v>
      </c>
      <c r="J110" s="143">
        <v>-150000</v>
      </c>
      <c r="K110" s="142"/>
    </row>
    <row r="111" spans="1:11" ht="30" customHeight="1" x14ac:dyDescent="0.2">
      <c r="A111" s="141" t="s">
        <v>456</v>
      </c>
      <c r="B111" s="141" t="s">
        <v>467</v>
      </c>
      <c r="C111" s="141" t="s">
        <v>295</v>
      </c>
      <c r="D111" s="142" t="s">
        <v>468</v>
      </c>
      <c r="E111" s="142" t="s">
        <v>214</v>
      </c>
      <c r="F111" s="142" t="s">
        <v>214</v>
      </c>
      <c r="G111" s="142" t="s">
        <v>214</v>
      </c>
      <c r="H111" s="143"/>
      <c r="I111" s="143">
        <v>3.43</v>
      </c>
      <c r="J111" s="143">
        <v>-23000</v>
      </c>
      <c r="K111" s="142"/>
    </row>
    <row r="112" spans="1:11" ht="30" customHeight="1" x14ac:dyDescent="0.2">
      <c r="A112" s="141" t="s">
        <v>456</v>
      </c>
      <c r="B112" s="141" t="s">
        <v>469</v>
      </c>
      <c r="C112" s="141" t="s">
        <v>295</v>
      </c>
      <c r="D112" s="142" t="s">
        <v>470</v>
      </c>
      <c r="E112" s="142" t="s">
        <v>214</v>
      </c>
      <c r="F112" s="142" t="s">
        <v>214</v>
      </c>
      <c r="G112" s="142" t="s">
        <v>214</v>
      </c>
      <c r="H112" s="143"/>
      <c r="I112" s="143">
        <v>3.98</v>
      </c>
      <c r="J112" s="143">
        <v>-26700</v>
      </c>
      <c r="K112" s="142"/>
    </row>
    <row r="113" spans="1:11" ht="30" customHeight="1" x14ac:dyDescent="0.2">
      <c r="A113" s="141" t="s">
        <v>456</v>
      </c>
      <c r="B113" s="141" t="s">
        <v>471</v>
      </c>
      <c r="C113" s="141" t="s">
        <v>295</v>
      </c>
      <c r="D113" s="142" t="s">
        <v>472</v>
      </c>
      <c r="E113" s="142" t="s">
        <v>214</v>
      </c>
      <c r="F113" s="142" t="s">
        <v>214</v>
      </c>
      <c r="G113" s="142" t="s">
        <v>214</v>
      </c>
      <c r="H113" s="143"/>
      <c r="I113" s="143">
        <v>2.2400000000000002</v>
      </c>
      <c r="J113" s="143">
        <v>-15000</v>
      </c>
      <c r="K113" s="142"/>
    </row>
    <row r="114" spans="1:11" ht="30" customHeight="1" x14ac:dyDescent="0.2">
      <c r="A114" s="141" t="s">
        <v>456</v>
      </c>
      <c r="B114" s="141" t="s">
        <v>473</v>
      </c>
      <c r="C114" s="141" t="s">
        <v>295</v>
      </c>
      <c r="D114" s="142" t="s">
        <v>474</v>
      </c>
      <c r="E114" s="142" t="s">
        <v>214</v>
      </c>
      <c r="F114" s="142" t="s">
        <v>214</v>
      </c>
      <c r="G114" s="142" t="s">
        <v>214</v>
      </c>
      <c r="H114" s="143"/>
      <c r="I114" s="143">
        <v>6.72</v>
      </c>
      <c r="J114" s="143">
        <v>-45000</v>
      </c>
      <c r="K114" s="142"/>
    </row>
    <row r="115" spans="1:11" ht="30" customHeight="1" x14ac:dyDescent="0.2">
      <c r="A115" s="141" t="s">
        <v>456</v>
      </c>
      <c r="B115" s="141" t="s">
        <v>475</v>
      </c>
      <c r="C115" s="141" t="s">
        <v>460</v>
      </c>
      <c r="D115" s="142" t="s">
        <v>476</v>
      </c>
      <c r="E115" s="142" t="s">
        <v>214</v>
      </c>
      <c r="F115" s="142" t="s">
        <v>214</v>
      </c>
      <c r="G115" s="142" t="s">
        <v>214</v>
      </c>
      <c r="H115" s="143"/>
      <c r="I115" s="143">
        <v>11.31</v>
      </c>
      <c r="J115" s="143">
        <v>-75800</v>
      </c>
      <c r="K115" s="142"/>
    </row>
    <row r="116" spans="1:11" ht="12.2" hidden="1" customHeight="1" x14ac:dyDescent="0.2">
      <c r="A116" s="141" t="s">
        <v>456</v>
      </c>
      <c r="B116" s="141" t="s">
        <v>477</v>
      </c>
      <c r="C116" s="141" t="s">
        <v>223</v>
      </c>
      <c r="D116" s="142" t="s">
        <v>478</v>
      </c>
      <c r="E116" s="142" t="s">
        <v>214</v>
      </c>
      <c r="F116" s="142" t="s">
        <v>214</v>
      </c>
      <c r="G116" s="142" t="s">
        <v>214</v>
      </c>
      <c r="H116" s="143"/>
      <c r="I116" s="143">
        <v>698.6</v>
      </c>
      <c r="J116" s="143">
        <v>-4680750</v>
      </c>
      <c r="K116" s="142"/>
    </row>
    <row r="117" spans="1:11" ht="12.2" hidden="1" customHeight="1" x14ac:dyDescent="0.2">
      <c r="A117" s="141" t="s">
        <v>456</v>
      </c>
      <c r="B117" s="141" t="s">
        <v>479</v>
      </c>
      <c r="C117" s="141" t="s">
        <v>251</v>
      </c>
      <c r="D117" s="142" t="s">
        <v>480</v>
      </c>
      <c r="E117" s="142" t="s">
        <v>214</v>
      </c>
      <c r="F117" s="142" t="s">
        <v>214</v>
      </c>
      <c r="G117" s="142" t="s">
        <v>214</v>
      </c>
      <c r="H117" s="143">
        <v>490.14</v>
      </c>
      <c r="I117" s="143"/>
      <c r="J117" s="143">
        <v>3284000</v>
      </c>
      <c r="K117" s="142"/>
    </row>
    <row r="118" spans="1:11" ht="30" customHeight="1" x14ac:dyDescent="0.2">
      <c r="A118" s="141" t="s">
        <v>481</v>
      </c>
      <c r="B118" s="141" t="s">
        <v>482</v>
      </c>
      <c r="C118" s="141" t="s">
        <v>482</v>
      </c>
      <c r="D118" s="142" t="s">
        <v>288</v>
      </c>
      <c r="E118" s="142" t="s">
        <v>214</v>
      </c>
      <c r="F118" s="142" t="s">
        <v>214</v>
      </c>
      <c r="G118" s="142" t="s">
        <v>214</v>
      </c>
      <c r="H118" s="143"/>
      <c r="I118" s="143">
        <v>34.33</v>
      </c>
      <c r="J118" s="143">
        <v>-230000</v>
      </c>
      <c r="K118" s="142"/>
    </row>
    <row r="119" spans="1:11" ht="12.2" hidden="1" customHeight="1" x14ac:dyDescent="0.2">
      <c r="A119" s="141" t="s">
        <v>481</v>
      </c>
      <c r="B119" s="141" t="s">
        <v>483</v>
      </c>
      <c r="C119" s="141" t="s">
        <v>484</v>
      </c>
      <c r="D119" s="142" t="s">
        <v>485</v>
      </c>
      <c r="E119" s="142" t="s">
        <v>214</v>
      </c>
      <c r="F119" s="142" t="s">
        <v>214</v>
      </c>
      <c r="G119" s="142" t="s">
        <v>214</v>
      </c>
      <c r="H119" s="143"/>
      <c r="I119" s="143">
        <v>1487.2</v>
      </c>
      <c r="J119" s="143">
        <v>-9964500</v>
      </c>
      <c r="K119" s="142"/>
    </row>
    <row r="120" spans="1:11" ht="12.2" hidden="1" customHeight="1" x14ac:dyDescent="0.2">
      <c r="A120" s="141" t="s">
        <v>481</v>
      </c>
      <c r="B120" s="141" t="s">
        <v>486</v>
      </c>
      <c r="C120" s="141" t="s">
        <v>487</v>
      </c>
      <c r="D120" s="142" t="s">
        <v>488</v>
      </c>
      <c r="E120" s="142" t="s">
        <v>214</v>
      </c>
      <c r="F120" s="142" t="s">
        <v>214</v>
      </c>
      <c r="G120" s="142" t="s">
        <v>214</v>
      </c>
      <c r="H120" s="143"/>
      <c r="I120" s="143">
        <v>8.33</v>
      </c>
      <c r="J120" s="143">
        <v>-55814</v>
      </c>
      <c r="K120" s="142"/>
    </row>
    <row r="121" spans="1:11" ht="12.2" hidden="1" customHeight="1" x14ac:dyDescent="0.2">
      <c r="A121" s="141" t="s">
        <v>481</v>
      </c>
      <c r="B121" s="141" t="s">
        <v>489</v>
      </c>
      <c r="C121" s="141" t="s">
        <v>487</v>
      </c>
      <c r="D121" s="142" t="s">
        <v>490</v>
      </c>
      <c r="E121" s="142" t="s">
        <v>214</v>
      </c>
      <c r="F121" s="142" t="s">
        <v>214</v>
      </c>
      <c r="G121" s="142" t="s">
        <v>214</v>
      </c>
      <c r="H121" s="143"/>
      <c r="I121" s="143">
        <v>27.45</v>
      </c>
      <c r="J121" s="143">
        <v>-183889</v>
      </c>
      <c r="K121" s="142"/>
    </row>
    <row r="122" spans="1:11" ht="12.2" hidden="1" customHeight="1" x14ac:dyDescent="0.2">
      <c r="A122" s="141" t="s">
        <v>481</v>
      </c>
      <c r="B122" s="141" t="s">
        <v>491</v>
      </c>
      <c r="C122" s="141" t="s">
        <v>487</v>
      </c>
      <c r="D122" s="142" t="s">
        <v>492</v>
      </c>
      <c r="E122" s="142" t="s">
        <v>214</v>
      </c>
      <c r="F122" s="142" t="s">
        <v>214</v>
      </c>
      <c r="G122" s="142" t="s">
        <v>214</v>
      </c>
      <c r="H122" s="143"/>
      <c r="I122" s="143">
        <v>2.35</v>
      </c>
      <c r="J122" s="143">
        <v>-15717</v>
      </c>
      <c r="K122" s="142"/>
    </row>
    <row r="123" spans="1:11" ht="12.2" hidden="1" customHeight="1" x14ac:dyDescent="0.2">
      <c r="A123" s="141" t="s">
        <v>481</v>
      </c>
      <c r="B123" s="141" t="s">
        <v>493</v>
      </c>
      <c r="C123" s="141" t="s">
        <v>487</v>
      </c>
      <c r="D123" s="142" t="s">
        <v>494</v>
      </c>
      <c r="E123" s="142" t="s">
        <v>214</v>
      </c>
      <c r="F123" s="142" t="s">
        <v>214</v>
      </c>
      <c r="G123" s="142" t="s">
        <v>214</v>
      </c>
      <c r="H123" s="143"/>
      <c r="I123" s="143">
        <v>2.27</v>
      </c>
      <c r="J123" s="143">
        <v>-15193</v>
      </c>
      <c r="K123" s="142"/>
    </row>
    <row r="124" spans="1:11" ht="12.2" hidden="1" customHeight="1" x14ac:dyDescent="0.2">
      <c r="A124" s="141" t="s">
        <v>481</v>
      </c>
      <c r="B124" s="141" t="s">
        <v>495</v>
      </c>
      <c r="C124" s="141" t="s">
        <v>487</v>
      </c>
      <c r="D124" s="142" t="s">
        <v>496</v>
      </c>
      <c r="E124" s="142" t="s">
        <v>214</v>
      </c>
      <c r="F124" s="142" t="s">
        <v>214</v>
      </c>
      <c r="G124" s="142" t="s">
        <v>214</v>
      </c>
      <c r="H124" s="143"/>
      <c r="I124" s="143">
        <v>387.79</v>
      </c>
      <c r="J124" s="143">
        <v>-2598262</v>
      </c>
      <c r="K124" s="142"/>
    </row>
    <row r="125" spans="1:11" ht="12.2" hidden="1" customHeight="1" x14ac:dyDescent="0.2">
      <c r="A125" s="141" t="s">
        <v>481</v>
      </c>
      <c r="B125" s="141" t="s">
        <v>497</v>
      </c>
      <c r="C125" s="141" t="s">
        <v>487</v>
      </c>
      <c r="D125" s="142" t="s">
        <v>498</v>
      </c>
      <c r="E125" s="142" t="s">
        <v>214</v>
      </c>
      <c r="F125" s="142" t="s">
        <v>214</v>
      </c>
      <c r="G125" s="142" t="s">
        <v>214</v>
      </c>
      <c r="H125" s="143"/>
      <c r="I125" s="143">
        <v>23.74</v>
      </c>
      <c r="J125" s="143">
        <v>-159047</v>
      </c>
      <c r="K125" s="142"/>
    </row>
    <row r="126" spans="1:11" ht="12.2" hidden="1" customHeight="1" x14ac:dyDescent="0.2">
      <c r="A126" s="141" t="s">
        <v>481</v>
      </c>
      <c r="B126" s="141" t="s">
        <v>499</v>
      </c>
      <c r="C126" s="141" t="s">
        <v>487</v>
      </c>
      <c r="D126" s="142" t="s">
        <v>500</v>
      </c>
      <c r="E126" s="142" t="s">
        <v>214</v>
      </c>
      <c r="F126" s="142" t="s">
        <v>214</v>
      </c>
      <c r="G126" s="142" t="s">
        <v>214</v>
      </c>
      <c r="H126" s="143"/>
      <c r="I126" s="143">
        <v>11</v>
      </c>
      <c r="J126" s="143">
        <v>-73722</v>
      </c>
      <c r="K126" s="142"/>
    </row>
    <row r="127" spans="1:11" ht="12.2" hidden="1" customHeight="1" x14ac:dyDescent="0.2">
      <c r="A127" s="141" t="s">
        <v>481</v>
      </c>
      <c r="B127" s="141" t="s">
        <v>501</v>
      </c>
      <c r="C127" s="141" t="s">
        <v>487</v>
      </c>
      <c r="D127" s="142" t="s">
        <v>502</v>
      </c>
      <c r="E127" s="142" t="s">
        <v>214</v>
      </c>
      <c r="F127" s="142" t="s">
        <v>214</v>
      </c>
      <c r="G127" s="142" t="s">
        <v>214</v>
      </c>
      <c r="H127" s="143"/>
      <c r="I127" s="143">
        <v>193.88</v>
      </c>
      <c r="J127" s="143">
        <v>-1299046</v>
      </c>
      <c r="K127" s="142"/>
    </row>
    <row r="128" spans="1:11" ht="12.2" hidden="1" customHeight="1" x14ac:dyDescent="0.2">
      <c r="A128" s="141" t="s">
        <v>481</v>
      </c>
      <c r="B128" s="141" t="s">
        <v>503</v>
      </c>
      <c r="C128" s="141" t="s">
        <v>487</v>
      </c>
      <c r="D128" s="142" t="s">
        <v>504</v>
      </c>
      <c r="E128" s="142" t="s">
        <v>214</v>
      </c>
      <c r="F128" s="142" t="s">
        <v>214</v>
      </c>
      <c r="G128" s="142" t="s">
        <v>214</v>
      </c>
      <c r="H128" s="143"/>
      <c r="I128" s="143">
        <v>56.21</v>
      </c>
      <c r="J128" s="143">
        <v>-376618</v>
      </c>
      <c r="K128" s="142"/>
    </row>
    <row r="129" spans="1:11" ht="12.2" hidden="1" customHeight="1" x14ac:dyDescent="0.2">
      <c r="A129" s="141" t="s">
        <v>481</v>
      </c>
      <c r="B129" s="141" t="s">
        <v>505</v>
      </c>
      <c r="C129" s="141" t="s">
        <v>487</v>
      </c>
      <c r="D129" s="142" t="s">
        <v>506</v>
      </c>
      <c r="E129" s="142" t="s">
        <v>214</v>
      </c>
      <c r="F129" s="142" t="s">
        <v>214</v>
      </c>
      <c r="G129" s="142" t="s">
        <v>214</v>
      </c>
      <c r="H129" s="143"/>
      <c r="I129" s="143">
        <v>60.49</v>
      </c>
      <c r="J129" s="143">
        <v>-405288</v>
      </c>
      <c r="K129" s="142"/>
    </row>
    <row r="130" spans="1:11" ht="12.2" hidden="1" customHeight="1" x14ac:dyDescent="0.2">
      <c r="A130" s="141" t="s">
        <v>481</v>
      </c>
      <c r="B130" s="141" t="s">
        <v>507</v>
      </c>
      <c r="C130" s="141" t="s">
        <v>487</v>
      </c>
      <c r="D130" s="142" t="s">
        <v>508</v>
      </c>
      <c r="E130" s="142" t="s">
        <v>214</v>
      </c>
      <c r="F130" s="142" t="s">
        <v>214</v>
      </c>
      <c r="G130" s="142" t="s">
        <v>214</v>
      </c>
      <c r="H130" s="143"/>
      <c r="I130" s="143">
        <v>713.7</v>
      </c>
      <c r="J130" s="143">
        <v>-4781880</v>
      </c>
      <c r="K130" s="142"/>
    </row>
    <row r="131" spans="1:11" ht="12.2" hidden="1" customHeight="1" x14ac:dyDescent="0.2">
      <c r="A131" s="141" t="s">
        <v>481</v>
      </c>
      <c r="B131" s="141" t="s">
        <v>509</v>
      </c>
      <c r="C131" s="141" t="s">
        <v>226</v>
      </c>
      <c r="D131" s="142" t="s">
        <v>510</v>
      </c>
      <c r="E131" s="142" t="s">
        <v>214</v>
      </c>
      <c r="F131" s="142" t="s">
        <v>214</v>
      </c>
      <c r="G131" s="142" t="s">
        <v>214</v>
      </c>
      <c r="H131" s="143">
        <v>9.09</v>
      </c>
      <c r="I131" s="143"/>
      <c r="J131" s="143">
        <v>60000</v>
      </c>
      <c r="K131" s="142"/>
    </row>
    <row r="132" spans="1:11" ht="12.2" hidden="1" customHeight="1" x14ac:dyDescent="0.2">
      <c r="A132" s="141" t="s">
        <v>481</v>
      </c>
      <c r="B132" s="141" t="s">
        <v>511</v>
      </c>
      <c r="C132" s="141" t="s">
        <v>277</v>
      </c>
      <c r="D132" s="142" t="s">
        <v>512</v>
      </c>
      <c r="E132" s="142" t="s">
        <v>214</v>
      </c>
      <c r="F132" s="142" t="s">
        <v>214</v>
      </c>
      <c r="G132" s="142" t="s">
        <v>214</v>
      </c>
      <c r="H132" s="143">
        <v>414.89</v>
      </c>
      <c r="I132" s="143"/>
      <c r="J132" s="143">
        <v>2779800</v>
      </c>
      <c r="K132" s="142"/>
    </row>
    <row r="133" spans="1:11" ht="12.2" hidden="1" customHeight="1" x14ac:dyDescent="0.2">
      <c r="A133" s="141" t="s">
        <v>481</v>
      </c>
      <c r="B133" s="141" t="s">
        <v>513</v>
      </c>
      <c r="C133" s="141" t="s">
        <v>514</v>
      </c>
      <c r="D133" s="142" t="s">
        <v>515</v>
      </c>
      <c r="E133" s="142" t="s">
        <v>214</v>
      </c>
      <c r="F133" s="142" t="s">
        <v>214</v>
      </c>
      <c r="G133" s="142" t="s">
        <v>214</v>
      </c>
      <c r="H133" s="143">
        <v>5.9</v>
      </c>
      <c r="I133" s="143"/>
      <c r="J133" s="143">
        <v>39500</v>
      </c>
      <c r="K133" s="142"/>
    </row>
    <row r="134" spans="1:11" ht="12.2" hidden="1" customHeight="1" x14ac:dyDescent="0.2">
      <c r="A134" s="141" t="s">
        <v>481</v>
      </c>
      <c r="B134" s="141" t="s">
        <v>516</v>
      </c>
      <c r="C134" s="141" t="s">
        <v>284</v>
      </c>
      <c r="D134" s="142" t="s">
        <v>517</v>
      </c>
      <c r="E134" s="142" t="s">
        <v>214</v>
      </c>
      <c r="F134" s="142" t="s">
        <v>214</v>
      </c>
      <c r="G134" s="142" t="s">
        <v>214</v>
      </c>
      <c r="H134" s="143">
        <v>707.24</v>
      </c>
      <c r="I134" s="143"/>
      <c r="J134" s="143">
        <v>4738600</v>
      </c>
      <c r="K134" s="142"/>
    </row>
    <row r="135" spans="1:11" ht="12.2" hidden="1" customHeight="1" x14ac:dyDescent="0.2">
      <c r="A135" s="141" t="s">
        <v>481</v>
      </c>
      <c r="B135" s="141" t="s">
        <v>518</v>
      </c>
      <c r="C135" s="141" t="s">
        <v>519</v>
      </c>
      <c r="D135" s="142" t="s">
        <v>485</v>
      </c>
      <c r="E135" s="142" t="s">
        <v>214</v>
      </c>
      <c r="F135" s="142" t="s">
        <v>214</v>
      </c>
      <c r="G135" s="142" t="s">
        <v>214</v>
      </c>
      <c r="H135" s="143">
        <v>1487.2</v>
      </c>
      <c r="I135" s="143"/>
      <c r="J135" s="143">
        <v>9964476</v>
      </c>
      <c r="K135" s="142"/>
    </row>
    <row r="136" spans="1:11" ht="30" customHeight="1" x14ac:dyDescent="0.2">
      <c r="A136" s="141" t="s">
        <v>520</v>
      </c>
      <c r="B136" s="141" t="s">
        <v>521</v>
      </c>
      <c r="C136" s="141" t="s">
        <v>522</v>
      </c>
      <c r="D136" s="142" t="s">
        <v>523</v>
      </c>
      <c r="E136" s="142" t="s">
        <v>214</v>
      </c>
      <c r="F136" s="142" t="s">
        <v>214</v>
      </c>
      <c r="G136" s="142" t="s">
        <v>214</v>
      </c>
      <c r="H136" s="143"/>
      <c r="I136" s="143">
        <v>28.06</v>
      </c>
      <c r="J136" s="143">
        <v>-188000</v>
      </c>
      <c r="K136" s="142"/>
    </row>
    <row r="137" spans="1:11" ht="30" customHeight="1" x14ac:dyDescent="0.2">
      <c r="A137" s="141" t="s">
        <v>520</v>
      </c>
      <c r="B137" s="141" t="s">
        <v>524</v>
      </c>
      <c r="C137" s="141" t="s">
        <v>525</v>
      </c>
      <c r="D137" s="142" t="s">
        <v>526</v>
      </c>
      <c r="E137" s="142" t="s">
        <v>214</v>
      </c>
      <c r="F137" s="142" t="s">
        <v>214</v>
      </c>
      <c r="G137" s="142" t="s">
        <v>214</v>
      </c>
      <c r="H137" s="143"/>
      <c r="I137" s="143">
        <v>29.75</v>
      </c>
      <c r="J137" s="143">
        <v>-199350</v>
      </c>
      <c r="K137" s="142"/>
    </row>
    <row r="138" spans="1:11" ht="30" customHeight="1" x14ac:dyDescent="0.2">
      <c r="A138" s="141" t="s">
        <v>520</v>
      </c>
      <c r="B138" s="141" t="s">
        <v>527</v>
      </c>
      <c r="C138" s="141" t="s">
        <v>522</v>
      </c>
      <c r="D138" s="142" t="s">
        <v>528</v>
      </c>
      <c r="E138" s="142" t="s">
        <v>214</v>
      </c>
      <c r="F138" s="142" t="s">
        <v>214</v>
      </c>
      <c r="G138" s="142" t="s">
        <v>214</v>
      </c>
      <c r="H138" s="143"/>
      <c r="I138" s="143">
        <v>58.8</v>
      </c>
      <c r="J138" s="143">
        <v>-394000</v>
      </c>
      <c r="K138" s="142"/>
    </row>
    <row r="139" spans="1:11" ht="30" customHeight="1" x14ac:dyDescent="0.2">
      <c r="A139" s="141" t="s">
        <v>520</v>
      </c>
      <c r="B139" s="141" t="s">
        <v>529</v>
      </c>
      <c r="C139" s="141" t="s">
        <v>525</v>
      </c>
      <c r="D139" s="142" t="s">
        <v>530</v>
      </c>
      <c r="E139" s="142" t="s">
        <v>214</v>
      </c>
      <c r="F139" s="142" t="s">
        <v>214</v>
      </c>
      <c r="G139" s="142" t="s">
        <v>214</v>
      </c>
      <c r="H139" s="143"/>
      <c r="I139" s="143">
        <v>5.31</v>
      </c>
      <c r="J139" s="143">
        <v>-35600</v>
      </c>
      <c r="K139" s="142"/>
    </row>
    <row r="140" spans="1:11" ht="30" customHeight="1" x14ac:dyDescent="0.2">
      <c r="A140" s="141" t="s">
        <v>520</v>
      </c>
      <c r="B140" s="141" t="s">
        <v>531</v>
      </c>
      <c r="C140" s="141" t="s">
        <v>525</v>
      </c>
      <c r="D140" s="142" t="s">
        <v>532</v>
      </c>
      <c r="E140" s="142" t="s">
        <v>214</v>
      </c>
      <c r="F140" s="142" t="s">
        <v>214</v>
      </c>
      <c r="G140" s="142" t="s">
        <v>214</v>
      </c>
      <c r="H140" s="143"/>
      <c r="I140" s="143">
        <v>5.37</v>
      </c>
      <c r="J140" s="143">
        <v>-36000</v>
      </c>
      <c r="K140" s="142"/>
    </row>
    <row r="141" spans="1:11" ht="12.2" hidden="1" customHeight="1" x14ac:dyDescent="0.2">
      <c r="A141" s="141" t="s">
        <v>520</v>
      </c>
      <c r="B141" s="141" t="s">
        <v>533</v>
      </c>
      <c r="C141" s="141" t="s">
        <v>223</v>
      </c>
      <c r="D141" s="142" t="s">
        <v>534</v>
      </c>
      <c r="E141" s="142" t="s">
        <v>214</v>
      </c>
      <c r="F141" s="142" t="s">
        <v>214</v>
      </c>
      <c r="G141" s="142" t="s">
        <v>214</v>
      </c>
      <c r="H141" s="143"/>
      <c r="I141" s="143">
        <v>3416.85</v>
      </c>
      <c r="J141" s="143">
        <v>-22893450</v>
      </c>
      <c r="K141" s="142"/>
    </row>
    <row r="142" spans="1:11" ht="12.2" hidden="1" customHeight="1" x14ac:dyDescent="0.2">
      <c r="A142" s="141" t="s">
        <v>520</v>
      </c>
      <c r="B142" s="141" t="s">
        <v>535</v>
      </c>
      <c r="C142" s="141" t="s">
        <v>219</v>
      </c>
      <c r="D142" s="142" t="s">
        <v>536</v>
      </c>
      <c r="E142" s="142" t="s">
        <v>214</v>
      </c>
      <c r="F142" s="142" t="s">
        <v>214</v>
      </c>
      <c r="G142" s="142" t="s">
        <v>214</v>
      </c>
      <c r="H142" s="143">
        <v>249.84</v>
      </c>
      <c r="I142" s="143"/>
      <c r="J142" s="143">
        <v>1674000</v>
      </c>
      <c r="K142" s="142"/>
    </row>
    <row r="143" spans="1:11" ht="30" customHeight="1" x14ac:dyDescent="0.2">
      <c r="A143" s="141" t="s">
        <v>537</v>
      </c>
      <c r="B143" s="141" t="s">
        <v>538</v>
      </c>
      <c r="C143" s="141" t="s">
        <v>538</v>
      </c>
      <c r="D143" s="142" t="s">
        <v>539</v>
      </c>
      <c r="E143" s="142" t="s">
        <v>214</v>
      </c>
      <c r="F143" s="142" t="s">
        <v>214</v>
      </c>
      <c r="G143" s="142" t="s">
        <v>214</v>
      </c>
      <c r="H143" s="143"/>
      <c r="I143" s="143">
        <v>0.1</v>
      </c>
      <c r="J143" s="143">
        <v>-700</v>
      </c>
      <c r="K143" s="142"/>
    </row>
    <row r="144" spans="1:11" ht="30" customHeight="1" x14ac:dyDescent="0.2">
      <c r="A144" s="141" t="s">
        <v>537</v>
      </c>
      <c r="B144" s="141" t="s">
        <v>540</v>
      </c>
      <c r="C144" s="141" t="s">
        <v>540</v>
      </c>
      <c r="D144" s="142" t="s">
        <v>288</v>
      </c>
      <c r="E144" s="142" t="s">
        <v>214</v>
      </c>
      <c r="F144" s="142" t="s">
        <v>214</v>
      </c>
      <c r="G144" s="142" t="s">
        <v>214</v>
      </c>
      <c r="H144" s="143"/>
      <c r="I144" s="143">
        <v>94.03</v>
      </c>
      <c r="J144" s="143">
        <v>-630000</v>
      </c>
      <c r="K144" s="142"/>
    </row>
    <row r="145" spans="1:11" ht="12.2" hidden="1" customHeight="1" x14ac:dyDescent="0.2">
      <c r="A145" s="141" t="s">
        <v>537</v>
      </c>
      <c r="B145" s="141" t="s">
        <v>541</v>
      </c>
      <c r="C145" s="141" t="s">
        <v>431</v>
      </c>
      <c r="D145" s="142" t="s">
        <v>542</v>
      </c>
      <c r="E145" s="142" t="s">
        <v>214</v>
      </c>
      <c r="F145" s="142" t="s">
        <v>214</v>
      </c>
      <c r="G145" s="142" t="s">
        <v>214</v>
      </c>
      <c r="H145" s="143">
        <v>57.51</v>
      </c>
      <c r="I145" s="143"/>
      <c r="J145" s="143">
        <v>385300</v>
      </c>
      <c r="K145" s="142"/>
    </row>
    <row r="146" spans="1:11" ht="12.2" hidden="1" customHeight="1" x14ac:dyDescent="0.2">
      <c r="A146" s="141" t="s">
        <v>537</v>
      </c>
      <c r="B146" s="141" t="s">
        <v>543</v>
      </c>
      <c r="C146" s="141" t="s">
        <v>251</v>
      </c>
      <c r="D146" s="142" t="s">
        <v>544</v>
      </c>
      <c r="E146" s="142" t="s">
        <v>214</v>
      </c>
      <c r="F146" s="142" t="s">
        <v>214</v>
      </c>
      <c r="G146" s="142" t="s">
        <v>214</v>
      </c>
      <c r="H146" s="143">
        <v>774.04</v>
      </c>
      <c r="I146" s="143"/>
      <c r="J146" s="143">
        <v>5186200</v>
      </c>
      <c r="K146" s="142"/>
    </row>
    <row r="147" spans="1:11" ht="12.2" hidden="1" customHeight="1" x14ac:dyDescent="0.2">
      <c r="A147" s="141" t="s">
        <v>545</v>
      </c>
      <c r="B147" s="141" t="s">
        <v>546</v>
      </c>
      <c r="C147" s="141" t="s">
        <v>237</v>
      </c>
      <c r="D147" s="142" t="s">
        <v>547</v>
      </c>
      <c r="E147" s="142" t="s">
        <v>214</v>
      </c>
      <c r="F147" s="142" t="s">
        <v>214</v>
      </c>
      <c r="G147" s="142" t="s">
        <v>214</v>
      </c>
      <c r="H147" s="143">
        <v>537.04999999999995</v>
      </c>
      <c r="I147" s="143"/>
      <c r="J147" s="143">
        <v>3410300</v>
      </c>
      <c r="K147" s="142"/>
    </row>
    <row r="148" spans="1:11" ht="12.2" hidden="1" customHeight="1" x14ac:dyDescent="0.2">
      <c r="A148" s="141" t="s">
        <v>545</v>
      </c>
      <c r="B148" s="141" t="s">
        <v>548</v>
      </c>
      <c r="C148" s="141" t="s">
        <v>226</v>
      </c>
      <c r="D148" s="142" t="s">
        <v>549</v>
      </c>
      <c r="E148" s="142" t="s">
        <v>214</v>
      </c>
      <c r="F148" s="142" t="s">
        <v>214</v>
      </c>
      <c r="G148" s="142" t="s">
        <v>214</v>
      </c>
      <c r="H148" s="143">
        <v>47.24</v>
      </c>
      <c r="I148" s="143"/>
      <c r="J148" s="143">
        <v>300000</v>
      </c>
      <c r="K148" s="142"/>
    </row>
    <row r="149" spans="1:11" ht="12.2" hidden="1" customHeight="1" x14ac:dyDescent="0.2">
      <c r="A149" s="141" t="s">
        <v>545</v>
      </c>
      <c r="B149" s="141" t="s">
        <v>550</v>
      </c>
      <c r="C149" s="141" t="s">
        <v>226</v>
      </c>
      <c r="D149" s="142" t="s">
        <v>551</v>
      </c>
      <c r="E149" s="142" t="s">
        <v>214</v>
      </c>
      <c r="F149" s="142" t="s">
        <v>214</v>
      </c>
      <c r="G149" s="142" t="s">
        <v>214</v>
      </c>
      <c r="H149" s="143">
        <v>141.72999999999999</v>
      </c>
      <c r="I149" s="143"/>
      <c r="J149" s="143">
        <v>900000</v>
      </c>
      <c r="K149" s="142"/>
    </row>
    <row r="150" spans="1:11" ht="12.2" hidden="1" customHeight="1" x14ac:dyDescent="0.2">
      <c r="A150" s="141" t="s">
        <v>545</v>
      </c>
      <c r="B150" s="141" t="s">
        <v>552</v>
      </c>
      <c r="C150" s="141" t="s">
        <v>226</v>
      </c>
      <c r="D150" s="142" t="s">
        <v>553</v>
      </c>
      <c r="E150" s="142" t="s">
        <v>214</v>
      </c>
      <c r="F150" s="142" t="s">
        <v>214</v>
      </c>
      <c r="G150" s="142" t="s">
        <v>214</v>
      </c>
      <c r="H150" s="143">
        <v>15.75</v>
      </c>
      <c r="I150" s="143"/>
      <c r="J150" s="143">
        <v>100000</v>
      </c>
      <c r="K150" s="142"/>
    </row>
    <row r="151" spans="1:11" ht="12.2" hidden="1" customHeight="1" x14ac:dyDescent="0.2">
      <c r="A151" s="141" t="s">
        <v>545</v>
      </c>
      <c r="B151" s="141" t="s">
        <v>554</v>
      </c>
      <c r="C151" s="141" t="s">
        <v>226</v>
      </c>
      <c r="D151" s="142" t="s">
        <v>555</v>
      </c>
      <c r="E151" s="142" t="s">
        <v>214</v>
      </c>
      <c r="F151" s="142" t="s">
        <v>214</v>
      </c>
      <c r="G151" s="142" t="s">
        <v>214</v>
      </c>
      <c r="H151" s="143">
        <v>15.75</v>
      </c>
      <c r="I151" s="143"/>
      <c r="J151" s="143">
        <v>100000</v>
      </c>
      <c r="K151" s="142"/>
    </row>
    <row r="152" spans="1:11" ht="12.2" hidden="1" customHeight="1" x14ac:dyDescent="0.2">
      <c r="A152" s="141" t="s">
        <v>545</v>
      </c>
      <c r="B152" s="141" t="s">
        <v>556</v>
      </c>
      <c r="C152" s="141" t="s">
        <v>226</v>
      </c>
      <c r="D152" s="142" t="s">
        <v>557</v>
      </c>
      <c r="E152" s="142" t="s">
        <v>214</v>
      </c>
      <c r="F152" s="142" t="s">
        <v>214</v>
      </c>
      <c r="G152" s="142" t="s">
        <v>214</v>
      </c>
      <c r="H152" s="143">
        <v>28.35</v>
      </c>
      <c r="I152" s="143"/>
      <c r="J152" s="143">
        <v>180000</v>
      </c>
      <c r="K152" s="142"/>
    </row>
    <row r="153" spans="1:11" ht="12.2" hidden="1" customHeight="1" x14ac:dyDescent="0.2">
      <c r="A153" s="141" t="s">
        <v>545</v>
      </c>
      <c r="B153" s="141" t="s">
        <v>558</v>
      </c>
      <c r="C153" s="141" t="s">
        <v>226</v>
      </c>
      <c r="D153" s="142" t="s">
        <v>559</v>
      </c>
      <c r="E153" s="142" t="s">
        <v>214</v>
      </c>
      <c r="F153" s="142" t="s">
        <v>214</v>
      </c>
      <c r="G153" s="142" t="s">
        <v>214</v>
      </c>
      <c r="H153" s="143">
        <v>11.81</v>
      </c>
      <c r="I153" s="143"/>
      <c r="J153" s="143">
        <v>75000</v>
      </c>
      <c r="K153" s="142"/>
    </row>
    <row r="154" spans="1:11" ht="12.2" hidden="1" customHeight="1" x14ac:dyDescent="0.2">
      <c r="A154" s="141" t="s">
        <v>545</v>
      </c>
      <c r="B154" s="141" t="s">
        <v>560</v>
      </c>
      <c r="C154" s="141" t="s">
        <v>226</v>
      </c>
      <c r="D154" s="142" t="s">
        <v>561</v>
      </c>
      <c r="E154" s="142" t="s">
        <v>214</v>
      </c>
      <c r="F154" s="142" t="s">
        <v>214</v>
      </c>
      <c r="G154" s="142" t="s">
        <v>214</v>
      </c>
      <c r="H154" s="143">
        <v>11.02</v>
      </c>
      <c r="I154" s="143"/>
      <c r="J154" s="143">
        <v>70000</v>
      </c>
      <c r="K154" s="142"/>
    </row>
    <row r="155" spans="1:11" ht="30" customHeight="1" x14ac:dyDescent="0.2">
      <c r="A155" s="141" t="s">
        <v>562</v>
      </c>
      <c r="B155" s="141" t="s">
        <v>563</v>
      </c>
      <c r="C155" s="141" t="s">
        <v>563</v>
      </c>
      <c r="D155" s="142" t="s">
        <v>288</v>
      </c>
      <c r="E155" s="142" t="s">
        <v>214</v>
      </c>
      <c r="F155" s="142" t="s">
        <v>214</v>
      </c>
      <c r="G155" s="142" t="s">
        <v>214</v>
      </c>
      <c r="H155" s="143"/>
      <c r="I155" s="143">
        <v>15.63</v>
      </c>
      <c r="J155" s="143">
        <v>-100000</v>
      </c>
      <c r="K155" s="142"/>
    </row>
    <row r="156" spans="1:11" ht="12.2" hidden="1" customHeight="1" x14ac:dyDescent="0.2">
      <c r="A156" s="141" t="s">
        <v>562</v>
      </c>
      <c r="B156" s="141" t="s">
        <v>564</v>
      </c>
      <c r="C156" s="141" t="s">
        <v>284</v>
      </c>
      <c r="D156" s="142" t="s">
        <v>565</v>
      </c>
      <c r="E156" s="142" t="s">
        <v>214</v>
      </c>
      <c r="F156" s="142" t="s">
        <v>214</v>
      </c>
      <c r="G156" s="142" t="s">
        <v>214</v>
      </c>
      <c r="H156" s="143">
        <v>118.58</v>
      </c>
      <c r="I156" s="143"/>
      <c r="J156" s="143">
        <v>758900</v>
      </c>
      <c r="K156" s="142"/>
    </row>
    <row r="157" spans="1:11" ht="12.2" hidden="1" customHeight="1" x14ac:dyDescent="0.2">
      <c r="A157" s="141" t="s">
        <v>562</v>
      </c>
      <c r="B157" s="141" t="s">
        <v>566</v>
      </c>
      <c r="C157" s="141" t="s">
        <v>216</v>
      </c>
      <c r="D157" s="142" t="s">
        <v>567</v>
      </c>
      <c r="E157" s="142" t="s">
        <v>214</v>
      </c>
      <c r="F157" s="142" t="s">
        <v>214</v>
      </c>
      <c r="G157" s="142" t="s">
        <v>214</v>
      </c>
      <c r="H157" s="143">
        <v>144.05000000000001</v>
      </c>
      <c r="I157" s="143"/>
      <c r="J157" s="143">
        <v>921900</v>
      </c>
      <c r="K157" s="142"/>
    </row>
    <row r="158" spans="1:11" ht="12.2" hidden="1" customHeight="1" x14ac:dyDescent="0.2">
      <c r="A158" s="141" t="s">
        <v>562</v>
      </c>
      <c r="B158" s="141" t="s">
        <v>568</v>
      </c>
      <c r="C158" s="141" t="s">
        <v>237</v>
      </c>
      <c r="D158" s="142" t="s">
        <v>569</v>
      </c>
      <c r="E158" s="142" t="s">
        <v>214</v>
      </c>
      <c r="F158" s="142" t="s">
        <v>214</v>
      </c>
      <c r="G158" s="142" t="s">
        <v>214</v>
      </c>
      <c r="H158" s="143">
        <v>968.75</v>
      </c>
      <c r="I158" s="143"/>
      <c r="J158" s="143">
        <v>6200000</v>
      </c>
      <c r="K158" s="142"/>
    </row>
    <row r="159" spans="1:11" ht="12.2" hidden="1" customHeight="1" x14ac:dyDescent="0.2">
      <c r="A159" s="141" t="s">
        <v>562</v>
      </c>
      <c r="B159" s="141" t="s">
        <v>570</v>
      </c>
      <c r="C159" s="141" t="s">
        <v>277</v>
      </c>
      <c r="D159" s="142" t="s">
        <v>571</v>
      </c>
      <c r="E159" s="142" t="s">
        <v>214</v>
      </c>
      <c r="F159" s="142" t="s">
        <v>214</v>
      </c>
      <c r="G159" s="142" t="s">
        <v>214</v>
      </c>
      <c r="H159" s="143">
        <v>439.42</v>
      </c>
      <c r="I159" s="143"/>
      <c r="J159" s="143">
        <v>2812300</v>
      </c>
      <c r="K159" s="142"/>
    </row>
    <row r="160" spans="1:11" ht="12.2" hidden="1" customHeight="1" x14ac:dyDescent="0.2">
      <c r="A160" s="141" t="s">
        <v>562</v>
      </c>
      <c r="B160" s="141" t="s">
        <v>572</v>
      </c>
      <c r="C160" s="141" t="s">
        <v>237</v>
      </c>
      <c r="D160" s="142" t="s">
        <v>573</v>
      </c>
      <c r="E160" s="142" t="s">
        <v>214</v>
      </c>
      <c r="F160" s="142" t="s">
        <v>214</v>
      </c>
      <c r="G160" s="142" t="s">
        <v>214</v>
      </c>
      <c r="H160" s="143">
        <v>177.91</v>
      </c>
      <c r="I160" s="143"/>
      <c r="J160" s="143">
        <v>1138600</v>
      </c>
      <c r="K160" s="142"/>
    </row>
    <row r="161" spans="1:11" ht="30" customHeight="1" x14ac:dyDescent="0.2">
      <c r="A161" s="141" t="s">
        <v>574</v>
      </c>
      <c r="B161" s="141" t="s">
        <v>575</v>
      </c>
      <c r="C161" s="141" t="s">
        <v>575</v>
      </c>
      <c r="D161" s="142" t="s">
        <v>576</v>
      </c>
      <c r="E161" s="142" t="s">
        <v>214</v>
      </c>
      <c r="F161" s="142" t="s">
        <v>214</v>
      </c>
      <c r="G161" s="142" t="s">
        <v>214</v>
      </c>
      <c r="H161" s="143"/>
      <c r="I161" s="143">
        <v>0.36</v>
      </c>
      <c r="J161" s="143">
        <v>-1800</v>
      </c>
      <c r="K161" s="142"/>
    </row>
    <row r="162" spans="1:11" ht="12.2" hidden="1" customHeight="1" x14ac:dyDescent="0.2">
      <c r="A162" s="141" t="s">
        <v>574</v>
      </c>
      <c r="B162" s="141" t="s">
        <v>577</v>
      </c>
      <c r="C162" s="141" t="s">
        <v>223</v>
      </c>
      <c r="D162" s="142" t="s">
        <v>578</v>
      </c>
      <c r="E162" s="142" t="s">
        <v>214</v>
      </c>
      <c r="F162" s="142" t="s">
        <v>214</v>
      </c>
      <c r="G162" s="142" t="s">
        <v>214</v>
      </c>
      <c r="H162" s="143"/>
      <c r="I162" s="143">
        <v>4711.68</v>
      </c>
      <c r="J162" s="143">
        <v>-29212500</v>
      </c>
      <c r="K162" s="142"/>
    </row>
    <row r="163" spans="1:11" ht="12.2" hidden="1" customHeight="1" x14ac:dyDescent="0.2">
      <c r="A163" s="141" t="s">
        <v>574</v>
      </c>
      <c r="B163" s="141" t="s">
        <v>579</v>
      </c>
      <c r="C163" s="141" t="s">
        <v>580</v>
      </c>
      <c r="D163" s="142" t="s">
        <v>581</v>
      </c>
      <c r="E163" s="142" t="s">
        <v>214</v>
      </c>
      <c r="F163" s="142" t="s">
        <v>214</v>
      </c>
      <c r="G163" s="142" t="s">
        <v>214</v>
      </c>
      <c r="H163" s="143">
        <v>806.45</v>
      </c>
      <c r="I163" s="143"/>
      <c r="J163" s="143">
        <v>5000000</v>
      </c>
      <c r="K163" s="142"/>
    </row>
    <row r="164" spans="1:11" ht="12.2" hidden="1" customHeight="1" x14ac:dyDescent="0.2">
      <c r="A164" s="141" t="s">
        <v>574</v>
      </c>
      <c r="B164" s="141" t="s">
        <v>582</v>
      </c>
      <c r="C164" s="141" t="s">
        <v>251</v>
      </c>
      <c r="D164" s="142" t="s">
        <v>583</v>
      </c>
      <c r="E164" s="142" t="s">
        <v>214</v>
      </c>
      <c r="F164" s="142" t="s">
        <v>214</v>
      </c>
      <c r="G164" s="142" t="s">
        <v>214</v>
      </c>
      <c r="H164" s="143">
        <v>144.31</v>
      </c>
      <c r="I164" s="143"/>
      <c r="J164" s="143">
        <v>894700</v>
      </c>
      <c r="K164" s="142"/>
    </row>
    <row r="165" spans="1:11" ht="12.2" hidden="1" customHeight="1" x14ac:dyDescent="0.2">
      <c r="A165" s="141" t="s">
        <v>574</v>
      </c>
      <c r="B165" s="141" t="s">
        <v>584</v>
      </c>
      <c r="C165" s="141" t="s">
        <v>219</v>
      </c>
      <c r="D165" s="142" t="s">
        <v>585</v>
      </c>
      <c r="E165" s="142" t="s">
        <v>214</v>
      </c>
      <c r="F165" s="142" t="s">
        <v>214</v>
      </c>
      <c r="G165" s="142" t="s">
        <v>214</v>
      </c>
      <c r="H165" s="143">
        <v>26.77</v>
      </c>
      <c r="I165" s="143"/>
      <c r="J165" s="143">
        <v>166000</v>
      </c>
      <c r="K165" s="142"/>
    </row>
    <row r="166" spans="1:11" ht="12.2" hidden="1" customHeight="1" x14ac:dyDescent="0.2">
      <c r="A166" s="141" t="s">
        <v>574</v>
      </c>
      <c r="B166" s="141" t="s">
        <v>586</v>
      </c>
      <c r="C166" s="141" t="s">
        <v>587</v>
      </c>
      <c r="D166" s="142" t="s">
        <v>588</v>
      </c>
      <c r="E166" s="142" t="s">
        <v>214</v>
      </c>
      <c r="F166" s="142" t="s">
        <v>214</v>
      </c>
      <c r="G166" s="142" t="s">
        <v>214</v>
      </c>
      <c r="H166" s="143">
        <v>633.51</v>
      </c>
      <c r="I166" s="143"/>
      <c r="J166" s="143">
        <v>3927800</v>
      </c>
      <c r="K166" s="142"/>
    </row>
    <row r="167" spans="1:11" ht="12.2" hidden="1" customHeight="1" x14ac:dyDescent="0.2">
      <c r="A167" s="141" t="s">
        <v>574</v>
      </c>
      <c r="B167" s="141" t="s">
        <v>589</v>
      </c>
      <c r="C167" s="141" t="s">
        <v>226</v>
      </c>
      <c r="D167" s="142" t="s">
        <v>590</v>
      </c>
      <c r="E167" s="142" t="s">
        <v>214</v>
      </c>
      <c r="F167" s="142" t="s">
        <v>214</v>
      </c>
      <c r="G167" s="142" t="s">
        <v>214</v>
      </c>
      <c r="H167" s="143">
        <v>32.26</v>
      </c>
      <c r="I167" s="143"/>
      <c r="J167" s="143">
        <v>200000</v>
      </c>
      <c r="K167" s="142"/>
    </row>
    <row r="168" spans="1:11" ht="12.2" hidden="1" customHeight="1" x14ac:dyDescent="0.2">
      <c r="A168" s="141" t="s">
        <v>574</v>
      </c>
      <c r="B168" s="141" t="s">
        <v>591</v>
      </c>
      <c r="C168" s="141" t="s">
        <v>592</v>
      </c>
      <c r="D168" s="142" t="s">
        <v>593</v>
      </c>
      <c r="E168" s="142" t="s">
        <v>214</v>
      </c>
      <c r="F168" s="142" t="s">
        <v>214</v>
      </c>
      <c r="G168" s="142" t="s">
        <v>214</v>
      </c>
      <c r="H168" s="143">
        <v>8.06</v>
      </c>
      <c r="I168" s="143"/>
      <c r="J168" s="143">
        <v>50000</v>
      </c>
      <c r="K168" s="142"/>
    </row>
    <row r="169" spans="1:11" ht="12.2" hidden="1" customHeight="1" x14ac:dyDescent="0.2">
      <c r="A169" s="141" t="s">
        <v>574</v>
      </c>
      <c r="B169" s="141" t="s">
        <v>594</v>
      </c>
      <c r="C169" s="141" t="s">
        <v>595</v>
      </c>
      <c r="D169" s="142" t="s">
        <v>596</v>
      </c>
      <c r="E169" s="142" t="s">
        <v>214</v>
      </c>
      <c r="F169" s="142" t="s">
        <v>214</v>
      </c>
      <c r="G169" s="142" t="s">
        <v>214</v>
      </c>
      <c r="H169" s="143">
        <v>242.24</v>
      </c>
      <c r="I169" s="143"/>
      <c r="J169" s="143">
        <v>1501900</v>
      </c>
      <c r="K169" s="142"/>
    </row>
    <row r="170" spans="1:11" ht="12.2" hidden="1" customHeight="1" x14ac:dyDescent="0.2">
      <c r="A170" s="141" t="s">
        <v>574</v>
      </c>
      <c r="B170" s="141" t="s">
        <v>597</v>
      </c>
      <c r="C170" s="141" t="s">
        <v>598</v>
      </c>
      <c r="D170" s="142" t="s">
        <v>599</v>
      </c>
      <c r="E170" s="142" t="s">
        <v>214</v>
      </c>
      <c r="F170" s="142" t="s">
        <v>214</v>
      </c>
      <c r="G170" s="142" t="s">
        <v>214</v>
      </c>
      <c r="H170" s="143">
        <v>393.37</v>
      </c>
      <c r="I170" s="143"/>
      <c r="J170" s="143">
        <v>2438900</v>
      </c>
      <c r="K170" s="142"/>
    </row>
    <row r="171" spans="1:11" ht="12.2" hidden="1" customHeight="1" x14ac:dyDescent="0.2">
      <c r="A171" s="141" t="s">
        <v>574</v>
      </c>
      <c r="B171" s="141" t="s">
        <v>600</v>
      </c>
      <c r="C171" s="141" t="s">
        <v>237</v>
      </c>
      <c r="D171" s="142" t="s">
        <v>601</v>
      </c>
      <c r="E171" s="142" t="s">
        <v>214</v>
      </c>
      <c r="F171" s="142" t="s">
        <v>214</v>
      </c>
      <c r="G171" s="142" t="s">
        <v>214</v>
      </c>
      <c r="H171" s="143">
        <v>59.11</v>
      </c>
      <c r="I171" s="143"/>
      <c r="J171" s="143">
        <v>366500</v>
      </c>
      <c r="K171" s="142"/>
    </row>
    <row r="172" spans="1:11" ht="12.2" hidden="1" customHeight="1" x14ac:dyDescent="0.2">
      <c r="A172" s="141" t="s">
        <v>602</v>
      </c>
      <c r="B172" s="141" t="s">
        <v>603</v>
      </c>
      <c r="C172" s="141" t="s">
        <v>223</v>
      </c>
      <c r="D172" s="142" t="s">
        <v>604</v>
      </c>
      <c r="E172" s="142" t="s">
        <v>214</v>
      </c>
      <c r="F172" s="142" t="s">
        <v>214</v>
      </c>
      <c r="G172" s="142" t="s">
        <v>214</v>
      </c>
      <c r="H172" s="143"/>
      <c r="I172" s="143">
        <v>2013.22</v>
      </c>
      <c r="J172" s="143">
        <v>-12482000</v>
      </c>
      <c r="K172" s="142"/>
    </row>
    <row r="173" spans="1:11" ht="12.2" hidden="1" customHeight="1" x14ac:dyDescent="0.2">
      <c r="A173" s="141" t="s">
        <v>602</v>
      </c>
      <c r="B173" s="141" t="s">
        <v>605</v>
      </c>
      <c r="C173" s="141" t="s">
        <v>606</v>
      </c>
      <c r="D173" s="142" t="s">
        <v>607</v>
      </c>
      <c r="E173" s="142" t="s">
        <v>214</v>
      </c>
      <c r="F173" s="142" t="s">
        <v>214</v>
      </c>
      <c r="G173" s="142" t="s">
        <v>214</v>
      </c>
      <c r="H173" s="143">
        <v>217.74</v>
      </c>
      <c r="I173" s="143"/>
      <c r="J173" s="143">
        <v>1350000</v>
      </c>
      <c r="K173" s="142"/>
    </row>
    <row r="174" spans="1:11" ht="12.2" hidden="1" customHeight="1" x14ac:dyDescent="0.2">
      <c r="A174" s="141" t="s">
        <v>602</v>
      </c>
      <c r="B174" s="141" t="s">
        <v>608</v>
      </c>
      <c r="C174" s="141" t="s">
        <v>251</v>
      </c>
      <c r="D174" s="142" t="s">
        <v>609</v>
      </c>
      <c r="E174" s="142" t="s">
        <v>214</v>
      </c>
      <c r="F174" s="142" t="s">
        <v>214</v>
      </c>
      <c r="G174" s="142" t="s">
        <v>214</v>
      </c>
      <c r="H174" s="143">
        <v>255.84</v>
      </c>
      <c r="I174" s="143"/>
      <c r="J174" s="143">
        <v>1586200</v>
      </c>
      <c r="K174" s="142"/>
    </row>
    <row r="175" spans="1:11" ht="12.2" hidden="1" customHeight="1" x14ac:dyDescent="0.2">
      <c r="A175" s="139" t="s">
        <v>610</v>
      </c>
      <c r="D175" s="144"/>
      <c r="E175" s="144"/>
      <c r="F175" s="144"/>
      <c r="G175" s="144"/>
      <c r="H175" s="145">
        <v>37669.72</v>
      </c>
      <c r="I175" s="145">
        <v>41344.82</v>
      </c>
      <c r="J175" s="145">
        <v>-21067650</v>
      </c>
      <c r="K175" s="144"/>
    </row>
    <row r="176" spans="1:11" ht="12.2" hidden="1" customHeight="1" x14ac:dyDescent="0.2">
      <c r="A176" s="144" t="s">
        <v>611</v>
      </c>
      <c r="E176" s="139" t="s">
        <v>198</v>
      </c>
      <c r="F176" s="139"/>
      <c r="G176" s="139"/>
      <c r="H176" s="145"/>
      <c r="I176" s="145">
        <v>3675.1</v>
      </c>
      <c r="J176" s="146"/>
    </row>
  </sheetData>
  <autoFilter ref="A4:K176">
    <filterColumn colId="1">
      <filters>
        <filter val="MDY-AC-2024-08-0002"/>
        <filter val="MDY-AC-2024-08-0003"/>
        <filter val="MDY-AC-2024-08-0004"/>
        <filter val="MDY-AC-2024-08-0006"/>
        <filter val="MDY-AC-2024-08-0007"/>
        <filter val="MDY-AC-2024-08-0008"/>
        <filter val="MDY-AC-2024-08-0009"/>
        <filter val="MDY-AC-2024-08-0010"/>
        <filter val="MDY-AC-2024-08-0011"/>
        <filter val="MDY-AC-2024-08-0012"/>
        <filter val="MDY-AC-2024-08-0013"/>
        <filter val="MDY-AC-2024-08-0014"/>
        <filter val="MDY-AC-2024-08-0016"/>
        <filter val="MDY-AC-2024-08-0017"/>
        <filter val="MDY-AC-2024-08-0018"/>
        <filter val="MDY-AC-2024-08-0021"/>
        <filter val="MDY-AC-2024-08-0023"/>
        <filter val="MDY-AC-2024-08-0024"/>
        <filter val="MDY-ADV-2024-08-0001"/>
        <filter val="MDY-ADV-2024-08-0002"/>
        <filter val="MDY-ADV-2024-08-0003"/>
        <filter val="MDY-ADV-2024-08-0004"/>
        <filter val="MDY-ADV-2024-08-0005"/>
        <filter val="MDY-ADV-2024-08-0006"/>
        <filter val="MDY-ADV-2024-08-0007"/>
        <filter val="MDY-ADV-2024-08-0008"/>
        <filter val="MDY-ADV-2024-08-0009"/>
        <filter val="MDY-ADV-2024-08-0010"/>
        <filter val="MDY-ADV-2024-08-0011"/>
        <filter val="MDY-ADV-2024-08-0012"/>
        <filter val="MDY-ADV-2024-08-0013"/>
        <filter val="MDY-PV-2024-08-0001"/>
        <filter val="MDY-PV-2024-08-0002"/>
        <filter val="MDY-PV-2024-08-0003"/>
        <filter val="MDY-PV-2024-08-0004"/>
        <filter val="MDY-PV-2024-08-0005"/>
        <filter val="MDY-PV-2024-08-0006"/>
        <filter val="MDY-PV-2024-08-0007"/>
        <filter val="MDY-PV-2024-08-0008"/>
        <filter val="MDY-PV-2024-08-0009"/>
        <filter val="MDY-PV-2024-08-0010"/>
        <filter val="MDY-PV-2024-08-0011"/>
        <filter val="MDY-PV-2024-08-0012"/>
        <filter val="MDY-PV-2024-08-0013"/>
        <filter val="MDY-PV-2024-08-0014"/>
        <filter val="MDY-PV-2024-08-0015"/>
        <filter val="MDY-PV-2024-08-0016"/>
        <filter val="MDY-PV-2024-08-0017"/>
        <filter val="MDY-PV-2024-08-0018"/>
        <filter val="MDY-PV-2024-08-0019"/>
        <filter val="MDY-PV-2024-08-0020"/>
        <filter val="MDY-PV-2024-08-0021"/>
        <filter val="MDY-PV-2024-08-0022"/>
        <filter val="MDY-PV-2024-08-0023"/>
        <filter val="MDY-PV-2024-08-0024"/>
        <filter val="MDY-PV-2024-08-0025"/>
        <filter val="MDY-PV-2024-08-0026"/>
        <filter val="MDY-PV-2024-08-0027"/>
        <filter val="MDY-PV-2024-08-0028"/>
        <filter val="MDY-PV-2024-08-0029"/>
        <filter val="MDY-PV-2024-08-0030"/>
        <filter val="MDY-PV-2024-08-0031"/>
        <filter val="MDY-PV-2024-08-0032"/>
        <filter val="MDY-PV-2024-08-0033"/>
        <filter val="MDY-PV-2024-08-0034"/>
        <filter val="MDY-PV-2024-08-0035"/>
        <filter val="MDY-PV-2024-08-0036"/>
        <filter val="MDY-PV-2024-08-0037"/>
        <filter val="MDY-PV-2024-08-0038"/>
        <filter val="MDY-PV-2024-08-0039"/>
        <filter val="MDY-PV-2024-08-0040"/>
        <filter val="MDY-PV-2024-08-0041"/>
        <filter val="MDY-PV-2024-08-0042"/>
        <filter val="MDY-PV-2024-08-0043"/>
        <filter val="MDY-PV-2024-08-0044"/>
        <filter val="MDY-PV-2024-08-0045"/>
        <filter val="MDY-PV-2024-08-0046"/>
        <filter val="MDY-PV-2024-08-0047"/>
        <filter val="MDY-PV-2024-08-0048"/>
        <filter val="MDY-PV-2024-08-0049"/>
        <filter val="MDY-PV-2024-08-0050"/>
        <filter val="MDY-PV-2024-08-0051"/>
        <filter val="MDY-PV-2024-08-0052"/>
        <filter val="MDY-PV-2024-08-0053"/>
        <filter val="MDY-PV-2024-08-0054"/>
        <filter val="MDY-PV-2024-08-0055"/>
        <filter val="MDY-PV-2024-08-0056"/>
        <filter val="MDY-PV-2024-08-0057"/>
        <filter val="MDY-PV-2024-08-0058"/>
        <filter val="MDY-PV-2024-08-0059"/>
        <filter val="MDY-PV-2024-08-0060"/>
        <filter val="MDY-PV-2024-08-0061"/>
      </filters>
    </filterColumn>
    <filterColumn colId="2">
      <filters>
        <filter val="Car Fuel Expense"/>
        <filter val="Car Repair"/>
        <filter val="Car Repair &amp; Maintenance Charges"/>
        <filter val="Car Repair &amp; Maintenance Expense"/>
        <filter val="Car Repair Expense"/>
        <filter val="Car Repair&amp; maintenance"/>
        <filter val="COP BU Expense"/>
        <filter val="Corp Expense"/>
        <filter val="Cost of service"/>
        <filter val="Cost of Service comission"/>
        <filter val="MAC BU Expense"/>
        <filter val="MC BU Expense"/>
        <filter val="MDY-AC-2024-08-0002"/>
        <filter val="MDY-AC-2024-08-0003"/>
        <filter val="MDY-AC-2024-08-0004"/>
        <filter val="MDY-AC-2024-08-0006"/>
        <filter val="MDY-AC-2024-08-0007"/>
        <filter val="MDY-AC-2024-08-0008"/>
        <filter val="MDY-AC-2024-08-0009"/>
        <filter val="MDY-AC-2024-08-0010"/>
        <filter val="MDY-AC-2024-08-0011"/>
        <filter val="MDY-AC-2024-08-0012"/>
        <filter val="MDY-AC-2024-08-0013"/>
        <filter val="MDY-AC-2024-08-0014"/>
        <filter val="MDY-AC-2024-08-0016"/>
        <filter val="MDY-AC-2024-08-0017"/>
        <filter val="MDY-AC-2024-08-0018"/>
        <filter val="MDY-AC-2024-08-0021"/>
        <filter val="MDY-AC-2024-08-0023"/>
        <filter val="MDY-AC-2024-08-0024"/>
        <filter val="MDY-ADV-2024-08-0001"/>
        <filter val="MDY-ADV-2024-08-0002"/>
        <filter val="MDY-ADV-2024-08-0003"/>
        <filter val="MDY-ADV-2024-08-0004"/>
        <filter val="MDY-ADV-2024-08-0005"/>
        <filter val="MDY-ADV-2024-08-0006"/>
        <filter val="MDY-ADV-2024-08-0007"/>
        <filter val="MDY-ADV-2024-08-0008"/>
        <filter val="MDY-ADV-2024-08-0009"/>
        <filter val="MDY-ADV-2024-08-0010"/>
        <filter val="MDY-ADV-2024-08-0011"/>
        <filter val="MDY-ADV-2024-08-0012"/>
        <filter val="MDY-ADV-2024-08-0013"/>
        <filter val="Office Supplies"/>
        <filter val="Operation Expense"/>
        <filter val="PG BU Expense"/>
        <filter val="Plantation BU Expense"/>
        <filter val="RE BU Expense"/>
        <filter val="Transportation Expense"/>
        <filter val="Travelling Expense"/>
      </filters>
    </filterColumn>
  </autoFilter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Budget Vs Actual Format </vt:lpstr>
      <vt:lpstr>Budget Request Format</vt:lpstr>
      <vt:lpstr>Sign Complete</vt:lpstr>
      <vt:lpstr>COA - for reference only</vt:lpstr>
      <vt:lpstr>Admin Dept</vt:lpstr>
      <vt:lpstr>Unit Dept</vt:lpstr>
      <vt:lpstr>Service Dept</vt:lpstr>
      <vt:lpstr>S'Part Dept</vt:lpstr>
      <vt:lpstr>Sheet1</vt:lpstr>
      <vt:lpstr>'Admin Dept'!Print_Titles</vt:lpstr>
      <vt:lpstr>'Budget Request Format'!Print_Titles</vt:lpstr>
      <vt:lpstr>'Service Dept'!Print_Titles</vt:lpstr>
      <vt:lpstr>'S''Part Dept'!Print_Titles</vt:lpstr>
      <vt:lpstr>'Unit Dept'!Print_Titles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2024-07-27T08:50:21Z</cp:lastPrinted>
  <dcterms:created xsi:type="dcterms:W3CDTF">2022-12-28T03:46:01Z</dcterms:created>
  <dcterms:modified xsi:type="dcterms:W3CDTF">2024-08-24T09:56:42Z</dcterms:modified>
</cp:coreProperties>
</file>