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omments1.xml" ContentType="application/vnd.openxmlformats-officedocument.spreadsheetml.comments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4 -2025 CMW (12-Dec'24)\Spare Part\Finance\ADV Clear\3)Mar'25\3)Local - 50lakhs(2)\"/>
    </mc:Choice>
  </mc:AlternateContent>
  <bookViews>
    <workbookView xWindow="0" yWindow="0" windowWidth="20490" windowHeight="9045" tabRatio="469" firstSheet="82" activeTab="84"/>
  </bookViews>
  <sheets>
    <sheet name="Advance Clear Form" sheetId="2" r:id="rId1"/>
    <sheet name="24-Sep-2020" sheetId="3" r:id="rId2"/>
    <sheet name="10-Oct-2020 (Local)" sheetId="4" r:id="rId3"/>
    <sheet name="10-Oct-2020 (DHL)" sheetId="5" r:id="rId4"/>
    <sheet name="7-Nov-2020 (DHL)" sheetId="6" r:id="rId5"/>
    <sheet name="7-Nov-2020 (Local)" sheetId="7" r:id="rId6"/>
    <sheet name="25-Nov-2020 (DHL)" sheetId="8" r:id="rId7"/>
    <sheet name="25-Nov-2020 (Local)" sheetId="9" r:id="rId8"/>
    <sheet name="4-Dec-2020 (DHL)" sheetId="10" r:id="rId9"/>
    <sheet name="4-Dec-2020 (Local)" sheetId="11" r:id="rId10"/>
    <sheet name="15-Dec-20 (DHL)" sheetId="12" r:id="rId11"/>
    <sheet name="7-Jan-2021" sheetId="13" r:id="rId12"/>
    <sheet name="15-Jan-21" sheetId="14" r:id="rId13"/>
    <sheet name="3-Feb-21" sheetId="16" r:id="rId14"/>
    <sheet name="11-Mar-21" sheetId="17" r:id="rId15"/>
    <sheet name="Attach" sheetId="15" r:id="rId16"/>
    <sheet name="26-May-21 Project" sheetId="18" r:id="rId17"/>
    <sheet name="27-May-21 DHL" sheetId="19" r:id="rId18"/>
    <sheet name="7-Jun-21" sheetId="20" r:id="rId19"/>
    <sheet name="28-Jun-21 DHL" sheetId="22" r:id="rId20"/>
    <sheet name="26-Jul-21" sheetId="23" r:id="rId21"/>
    <sheet name="24-Aug-21" sheetId="24" r:id="rId22"/>
    <sheet name="21-SEp-21" sheetId="25" r:id="rId23"/>
    <sheet name="10-Oct-21" sheetId="26" r:id="rId24"/>
    <sheet name="26-10-21 Clear" sheetId="27" r:id="rId25"/>
    <sheet name="23-Nov-21" sheetId="28" r:id="rId26"/>
    <sheet name="7-Dec-2021" sheetId="29" r:id="rId27"/>
    <sheet name="27-Dec-21" sheetId="30" r:id="rId28"/>
    <sheet name="6-Jan-22m" sheetId="31" r:id="rId29"/>
    <sheet name="26-Jan-22" sheetId="32" r:id="rId30"/>
    <sheet name="ADV2022010062" sheetId="33" r:id="rId31"/>
    <sheet name="WW-ADV2022020068" sheetId="34" r:id="rId32"/>
    <sheet name="WW-ADV2022020070" sheetId="35" r:id="rId33"/>
    <sheet name="WW-ADV2022040010" sheetId="36" r:id="rId34"/>
    <sheet name="WW-ADV2022040011" sheetId="37" r:id="rId35"/>
    <sheet name="WW-ADV2022040057" sheetId="38" r:id="rId36"/>
    <sheet name="WW-ADV2022040058" sheetId="39" r:id="rId37"/>
    <sheet name="WW-ADV2022050044" sheetId="40" r:id="rId38"/>
    <sheet name="WW-ADV2022050053" sheetId="41" r:id="rId39"/>
    <sheet name="WW-ADV2022060040" sheetId="42" r:id="rId40"/>
    <sheet name="WW-ADV2022060045 Border" sheetId="43" r:id="rId41"/>
    <sheet name="WW-ADV2022060046 Border (2)" sheetId="44" r:id="rId42"/>
    <sheet name="WW-ADV2022060047 Border (3)" sheetId="45" r:id="rId43"/>
    <sheet name="WW-ADV2022060050" sheetId="46" r:id="rId44"/>
    <sheet name="WW-ADV2022070027 " sheetId="47" r:id="rId45"/>
    <sheet name=" WW-ADV2024050036 (Budget Start" sheetId="48" r:id="rId46"/>
    <sheet name=" WW-ADV2024050036 Attach" sheetId="21" r:id="rId47"/>
    <sheet name=" WW-ADV2024050037 " sheetId="49" r:id="rId48"/>
    <sheet name="WW-ADV2024060007" sheetId="50" r:id="rId49"/>
    <sheet name="WW-ADV2024060007Atch" sheetId="51" r:id="rId50"/>
    <sheet name="WW-ADV2024060028" sheetId="52" r:id="rId51"/>
    <sheet name="WW-ADV2024060028 Atc" sheetId="53" r:id="rId52"/>
    <sheet name="WW-ADV2024060035" sheetId="54" r:id="rId53"/>
    <sheet name="WW-ADV2024060035 Atc (2)" sheetId="55" r:id="rId54"/>
    <sheet name="WW-ADV2024060027 BD" sheetId="56" r:id="rId55"/>
    <sheet name="WW-ADV2024060027" sheetId="57" r:id="rId56"/>
    <sheet name="WW-ADV2024070030 attach" sheetId="58" r:id="rId57"/>
    <sheet name="WW-ADV2024070031 -BD" sheetId="60" r:id="rId58"/>
    <sheet name="WW-ADV2024070038 -6.8L" sheetId="61" r:id="rId59"/>
    <sheet name="WW-ADV2024070038 -ATT" sheetId="62" r:id="rId60"/>
    <sheet name="WW-ADV2024070039 , 21L" sheetId="63" r:id="rId61"/>
    <sheet name="WW-ADV2024070039 Att" sheetId="64" r:id="rId62"/>
    <sheet name="WW-ADV2024080001" sheetId="65" r:id="rId63"/>
    <sheet name="WW-ADV2024080001 - 30Lks" sheetId="66" r:id="rId64"/>
    <sheet name="WW-ADV2024080025 (25Lkhs)" sheetId="67" r:id="rId65"/>
    <sheet name="WW-ADV2024080025 (25Lkhs) -Att" sheetId="68" r:id="rId66"/>
    <sheet name="WW-ADV2024080030 (40Lkhs)" sheetId="69" r:id="rId67"/>
    <sheet name="WW-ADV2024090001 (6TLks) " sheetId="70" r:id="rId68"/>
    <sheet name="WW-ADV2024090002 (20Lkhs) " sheetId="71" r:id="rId69"/>
    <sheet name="ADV Border - 6Lakhs" sheetId="72" r:id="rId70"/>
    <sheet name="WW-ADV2024090003 (20Lkhs)" sheetId="73" r:id="rId71"/>
    <sheet name="WW-ADV2024090003 (20Lkhs) (2)" sheetId="74" r:id="rId72"/>
    <sheet name="Just DO only" sheetId="75" r:id="rId73"/>
    <sheet name="WW-ADV2024090019" sheetId="59" r:id="rId74"/>
    <sheet name="WW-ADV2024100010 30lakhs" sheetId="76" r:id="rId75"/>
    <sheet name="AC-PWG-2024-11-00028 - 30lakhs" sheetId="77" r:id="rId76"/>
    <sheet name="AC-PWG-2025-01-00004 25lakhs" sheetId="78" r:id="rId77"/>
    <sheet name="AC-PWG-2025-01-00016 -20lkh" sheetId="79" r:id="rId78"/>
    <sheet name="AC-PWG-2025-01-00027 - 30lskhs" sheetId="80" r:id="rId79"/>
    <sheet name="AC-PWG-2025-02-00001 - 34lakhs" sheetId="81" r:id="rId80"/>
    <sheet name="AC-PWG-2025-02-00023 - 57lakhs" sheetId="82" r:id="rId81"/>
    <sheet name="AC-PWG-2025-02-00027 - 85lakhs" sheetId="84" r:id="rId82"/>
    <sheet name="AC-PWG-2025-03-00017 - 60lakhs" sheetId="85" r:id="rId83"/>
    <sheet name="Local - 50lakhs" sheetId="86" r:id="rId84"/>
    <sheet name="Local - 55lakhs" sheetId="87" r:id="rId85"/>
  </sheets>
  <externalReferences>
    <externalReference r:id="rId86"/>
    <externalReference r:id="rId87"/>
  </externalReferences>
  <definedNames>
    <definedName name="agaf" localSheetId="45">[1]Formulas!#REF!</definedName>
    <definedName name="agaf" localSheetId="47">[1]Formulas!#REF!</definedName>
    <definedName name="agaf" localSheetId="23">[1]Formulas!#REF!</definedName>
    <definedName name="agaf" localSheetId="14">[1]Formulas!#REF!</definedName>
    <definedName name="agaf" localSheetId="10">[1]Formulas!#REF!</definedName>
    <definedName name="agaf" localSheetId="12">[1]Formulas!#REF!</definedName>
    <definedName name="agaf" localSheetId="22">[1]Formulas!#REF!</definedName>
    <definedName name="agaf" localSheetId="25">[1]Formulas!#REF!</definedName>
    <definedName name="agaf" localSheetId="21">[1]Formulas!#REF!</definedName>
    <definedName name="agaf" localSheetId="24">[1]Formulas!#REF!</definedName>
    <definedName name="agaf" localSheetId="29">[1]Formulas!#REF!</definedName>
    <definedName name="agaf" localSheetId="20">[1]Formulas!#REF!</definedName>
    <definedName name="agaf" localSheetId="16">[1]Formulas!#REF!</definedName>
    <definedName name="agaf" localSheetId="27">[1]Formulas!#REF!</definedName>
    <definedName name="agaf" localSheetId="17">[1]Formulas!#REF!</definedName>
    <definedName name="agaf" localSheetId="19">[1]Formulas!#REF!</definedName>
    <definedName name="agaf" localSheetId="13">[1]Formulas!#REF!</definedName>
    <definedName name="agaf" localSheetId="28">[1]Formulas!#REF!</definedName>
    <definedName name="agaf" localSheetId="26">[1]Formulas!#REF!</definedName>
    <definedName name="agaf" localSheetId="11">[1]Formulas!#REF!</definedName>
    <definedName name="agaf" localSheetId="18">[1]Formulas!#REF!</definedName>
    <definedName name="agaf" localSheetId="4">[1]Formulas!#REF!</definedName>
    <definedName name="agaf" localSheetId="5">[1]Formulas!#REF!</definedName>
    <definedName name="agaf" localSheetId="75">[1]Formulas!#REF!</definedName>
    <definedName name="agaf" localSheetId="76">[1]Formulas!#REF!</definedName>
    <definedName name="agaf" localSheetId="77">[1]Formulas!#REF!</definedName>
    <definedName name="agaf" localSheetId="78">[1]Formulas!#REF!</definedName>
    <definedName name="agaf" localSheetId="30">[1]Formulas!#REF!</definedName>
    <definedName name="agaf" localSheetId="31">[1]Formulas!#REF!</definedName>
    <definedName name="agaf" localSheetId="32">[1]Formulas!#REF!</definedName>
    <definedName name="agaf" localSheetId="33">[1]Formulas!#REF!</definedName>
    <definedName name="agaf" localSheetId="34">[1]Formulas!#REF!</definedName>
    <definedName name="agaf" localSheetId="35">[1]Formulas!#REF!</definedName>
    <definedName name="agaf" localSheetId="36">[1]Formulas!#REF!</definedName>
    <definedName name="agaf" localSheetId="37">[1]Formulas!#REF!</definedName>
    <definedName name="agaf" localSheetId="38">[1]Formulas!#REF!</definedName>
    <definedName name="agaf" localSheetId="39">[1]Formulas!#REF!</definedName>
    <definedName name="agaf" localSheetId="40">[1]Formulas!#REF!</definedName>
    <definedName name="agaf" localSheetId="41">[1]Formulas!#REF!</definedName>
    <definedName name="agaf" localSheetId="42">[1]Formulas!#REF!</definedName>
    <definedName name="agaf" localSheetId="43">[1]Formulas!#REF!</definedName>
    <definedName name="agaf" localSheetId="44">[1]Formulas!#REF!</definedName>
    <definedName name="agaf" localSheetId="48">[1]Formulas!#REF!</definedName>
    <definedName name="agaf" localSheetId="54">[1]Formulas!#REF!</definedName>
    <definedName name="agaf" localSheetId="52">[1]Formulas!#REF!</definedName>
    <definedName name="agaf" localSheetId="53">[1]Formulas!#REF!</definedName>
    <definedName name="agaf" localSheetId="56">[1]Formulas!#REF!</definedName>
    <definedName name="agaf" localSheetId="60">[1]Formulas!#REF!</definedName>
    <definedName name="agaf" localSheetId="62">[1]Formulas!#REF!</definedName>
    <definedName name="agaf" localSheetId="63">[1]Formulas!#REF!</definedName>
    <definedName name="agaf" localSheetId="64">[1]Formulas!#REF!</definedName>
    <definedName name="agaf" localSheetId="65">[1]Formulas!#REF!</definedName>
    <definedName name="agaf" localSheetId="66">[1]Formulas!#REF!</definedName>
    <definedName name="agaf" localSheetId="67">[1]Formulas!#REF!</definedName>
    <definedName name="agaf" localSheetId="68">[1]Formulas!#REF!</definedName>
    <definedName name="agaf" localSheetId="70">[1]Formulas!#REF!</definedName>
    <definedName name="agaf" localSheetId="71">[1]Formulas!#REF!</definedName>
    <definedName name="agaf">[1]Formulas!#REF!</definedName>
    <definedName name="ampm">[1]Formulas!$C$31:$C$72</definedName>
    <definedName name="daysInMonth" localSheetId="45">[1]Formulas!#REF!</definedName>
    <definedName name="daysInMonth" localSheetId="47">[1]Formulas!#REF!</definedName>
    <definedName name="daysInMonth" localSheetId="3">[1]Formulas!#REF!</definedName>
    <definedName name="daysInMonth" localSheetId="2">[1]Formulas!#REF!</definedName>
    <definedName name="daysInMonth" localSheetId="23">[1]Formulas!#REF!</definedName>
    <definedName name="daysInMonth" localSheetId="14">[1]Formulas!#REF!</definedName>
    <definedName name="daysInMonth" localSheetId="10">[1]Formulas!#REF!</definedName>
    <definedName name="daysInMonth" localSheetId="12">[1]Formulas!#REF!</definedName>
    <definedName name="daysInMonth" localSheetId="22">[1]Formulas!#REF!</definedName>
    <definedName name="daysInMonth" localSheetId="25">[1]Formulas!#REF!</definedName>
    <definedName name="daysInMonth" localSheetId="21">[1]Formulas!#REF!</definedName>
    <definedName name="daysInMonth" localSheetId="24">[1]Formulas!#REF!</definedName>
    <definedName name="daysInMonth" localSheetId="29">[1]Formulas!#REF!</definedName>
    <definedName name="daysInMonth" localSheetId="20">[1]Formulas!#REF!</definedName>
    <definedName name="daysInMonth" localSheetId="16">[1]Formulas!#REF!</definedName>
    <definedName name="daysInMonth" localSheetId="27">[1]Formulas!#REF!</definedName>
    <definedName name="daysInMonth" localSheetId="17">[1]Formulas!#REF!</definedName>
    <definedName name="daysInMonth" localSheetId="19">[1]Formulas!#REF!</definedName>
    <definedName name="daysInMonth" localSheetId="13">[1]Formulas!#REF!</definedName>
    <definedName name="daysInMonth" localSheetId="28">[1]Formulas!#REF!</definedName>
    <definedName name="daysInMonth" localSheetId="26">[1]Formulas!#REF!</definedName>
    <definedName name="daysInMonth" localSheetId="11">[1]Formulas!#REF!</definedName>
    <definedName name="daysInMonth" localSheetId="18">[1]Formulas!#REF!</definedName>
    <definedName name="daysInMonth" localSheetId="4">[1]Formulas!#REF!</definedName>
    <definedName name="daysInMonth" localSheetId="5">[1]Formulas!#REF!</definedName>
    <definedName name="daysInMonth" localSheetId="75">[1]Formulas!#REF!</definedName>
    <definedName name="daysInMonth" localSheetId="76">[1]Formulas!#REF!</definedName>
    <definedName name="daysInMonth" localSheetId="77">[1]Formulas!#REF!</definedName>
    <definedName name="daysInMonth" localSheetId="78">[1]Formulas!#REF!</definedName>
    <definedName name="daysInMonth" localSheetId="30">[1]Formulas!#REF!</definedName>
    <definedName name="daysInMonth" localSheetId="31">[1]Formulas!#REF!</definedName>
    <definedName name="daysInMonth" localSheetId="32">[1]Formulas!#REF!</definedName>
    <definedName name="daysInMonth" localSheetId="33">[1]Formulas!#REF!</definedName>
    <definedName name="daysInMonth" localSheetId="34">[1]Formulas!#REF!</definedName>
    <definedName name="daysInMonth" localSheetId="35">[1]Formulas!#REF!</definedName>
    <definedName name="daysInMonth" localSheetId="36">[1]Formulas!#REF!</definedName>
    <definedName name="daysInMonth" localSheetId="37">[1]Formulas!#REF!</definedName>
    <definedName name="daysInMonth" localSheetId="38">[1]Formulas!#REF!</definedName>
    <definedName name="daysInMonth" localSheetId="39">[1]Formulas!#REF!</definedName>
    <definedName name="daysInMonth" localSheetId="40">[1]Formulas!#REF!</definedName>
    <definedName name="daysInMonth" localSheetId="41">[1]Formulas!#REF!</definedName>
    <definedName name="daysInMonth" localSheetId="42">[1]Formulas!#REF!</definedName>
    <definedName name="daysInMonth" localSheetId="43">[1]Formulas!#REF!</definedName>
    <definedName name="daysInMonth" localSheetId="44">[1]Formulas!#REF!</definedName>
    <definedName name="daysInMonth" localSheetId="48">[1]Formulas!#REF!</definedName>
    <definedName name="daysInMonth" localSheetId="54">[1]Formulas!#REF!</definedName>
    <definedName name="daysInMonth" localSheetId="52">[1]Formulas!#REF!</definedName>
    <definedName name="daysInMonth" localSheetId="53">[1]Formulas!#REF!</definedName>
    <definedName name="daysInMonth" localSheetId="56">[1]Formulas!#REF!</definedName>
    <definedName name="daysInMonth" localSheetId="60">[1]Formulas!#REF!</definedName>
    <definedName name="daysInMonth" localSheetId="62">[1]Formulas!#REF!</definedName>
    <definedName name="daysInMonth" localSheetId="63">[1]Formulas!#REF!</definedName>
    <definedName name="daysInMonth" localSheetId="64">[1]Formulas!#REF!</definedName>
    <definedName name="daysInMonth" localSheetId="65">[1]Formulas!#REF!</definedName>
    <definedName name="daysInMonth" localSheetId="66">[1]Formulas!#REF!</definedName>
    <definedName name="daysInMonth" localSheetId="67">[1]Formulas!#REF!</definedName>
    <definedName name="daysInMonth" localSheetId="68">[1]Formulas!#REF!</definedName>
    <definedName name="daysInMonth" localSheetId="70">[1]Formulas!#REF!</definedName>
    <definedName name="daysInMonth" localSheetId="71">[1]Formulas!#REF!</definedName>
    <definedName name="daysInMonth">[1]Formulas!#REF!</definedName>
    <definedName name="Hours">[1]Formulas!$B$31:$B$72</definedName>
    <definedName name="month">[1]Formulas!$H$5</definedName>
    <definedName name="monthName">[1]Formulas!$H$7</definedName>
    <definedName name="monthNames">[1]Formulas!$D$4:$D$15</definedName>
    <definedName name="nextMonth">[1]Formulas!$H$12</definedName>
    <definedName name="NextMonthName">[1]Formulas!$H$13</definedName>
    <definedName name="prevEndDay" localSheetId="45">[1]Formulas!#REF!</definedName>
    <definedName name="prevEndDay" localSheetId="47">[1]Formulas!#REF!</definedName>
    <definedName name="prevEndDay" localSheetId="3">[1]Formulas!#REF!</definedName>
    <definedName name="prevEndDay" localSheetId="2">[1]Formulas!#REF!</definedName>
    <definedName name="prevEndDay" localSheetId="23">[1]Formulas!#REF!</definedName>
    <definedName name="prevEndDay" localSheetId="14">[1]Formulas!#REF!</definedName>
    <definedName name="prevEndDay" localSheetId="10">[1]Formulas!#REF!</definedName>
    <definedName name="prevEndDay" localSheetId="12">[1]Formulas!#REF!</definedName>
    <definedName name="prevEndDay" localSheetId="22">[1]Formulas!#REF!</definedName>
    <definedName name="prevEndDay" localSheetId="25">[1]Formulas!#REF!</definedName>
    <definedName name="prevEndDay" localSheetId="21">[1]Formulas!#REF!</definedName>
    <definedName name="prevEndDay" localSheetId="24">[1]Formulas!#REF!</definedName>
    <definedName name="prevEndDay" localSheetId="29">[1]Formulas!#REF!</definedName>
    <definedName name="prevEndDay" localSheetId="20">[1]Formulas!#REF!</definedName>
    <definedName name="prevEndDay" localSheetId="16">[1]Formulas!#REF!</definedName>
    <definedName name="prevEndDay" localSheetId="27">[1]Formulas!#REF!</definedName>
    <definedName name="prevEndDay" localSheetId="17">[1]Formulas!#REF!</definedName>
    <definedName name="prevEndDay" localSheetId="19">[1]Formulas!#REF!</definedName>
    <definedName name="prevEndDay" localSheetId="13">[1]Formulas!#REF!</definedName>
    <definedName name="prevEndDay" localSheetId="28">[1]Formulas!#REF!</definedName>
    <definedName name="prevEndDay" localSheetId="26">[1]Formulas!#REF!</definedName>
    <definedName name="prevEndDay" localSheetId="11">[1]Formulas!#REF!</definedName>
    <definedName name="prevEndDay" localSheetId="18">[1]Formulas!#REF!</definedName>
    <definedName name="prevEndDay" localSheetId="4">[1]Formulas!#REF!</definedName>
    <definedName name="prevEndDay" localSheetId="5">[1]Formulas!#REF!</definedName>
    <definedName name="prevEndDay" localSheetId="75">[1]Formulas!#REF!</definedName>
    <definedName name="prevEndDay" localSheetId="76">[1]Formulas!#REF!</definedName>
    <definedName name="prevEndDay" localSheetId="77">[1]Formulas!#REF!</definedName>
    <definedName name="prevEndDay" localSheetId="78">[1]Formulas!#REF!</definedName>
    <definedName name="prevEndDay" localSheetId="30">[1]Formulas!#REF!</definedName>
    <definedName name="prevEndDay" localSheetId="31">[1]Formulas!#REF!</definedName>
    <definedName name="prevEndDay" localSheetId="32">[1]Formulas!#REF!</definedName>
    <definedName name="prevEndDay" localSheetId="33">[1]Formulas!#REF!</definedName>
    <definedName name="prevEndDay" localSheetId="34">[1]Formulas!#REF!</definedName>
    <definedName name="prevEndDay" localSheetId="35">[1]Formulas!#REF!</definedName>
    <definedName name="prevEndDay" localSheetId="36">[1]Formulas!#REF!</definedName>
    <definedName name="prevEndDay" localSheetId="37">[1]Formulas!#REF!</definedName>
    <definedName name="prevEndDay" localSheetId="38">[1]Formulas!#REF!</definedName>
    <definedName name="prevEndDay" localSheetId="39">[1]Formulas!#REF!</definedName>
    <definedName name="prevEndDay" localSheetId="40">[1]Formulas!#REF!</definedName>
    <definedName name="prevEndDay" localSheetId="41">[1]Formulas!#REF!</definedName>
    <definedName name="prevEndDay" localSheetId="42">[1]Formulas!#REF!</definedName>
    <definedName name="prevEndDay" localSheetId="43">[1]Formulas!#REF!</definedName>
    <definedName name="prevEndDay" localSheetId="44">[1]Formulas!#REF!</definedName>
    <definedName name="prevEndDay" localSheetId="48">[1]Formulas!#REF!</definedName>
    <definedName name="prevEndDay" localSheetId="54">[1]Formulas!#REF!</definedName>
    <definedName name="prevEndDay" localSheetId="52">[1]Formulas!#REF!</definedName>
    <definedName name="prevEndDay" localSheetId="53">[1]Formulas!#REF!</definedName>
    <definedName name="prevEndDay" localSheetId="56">[1]Formulas!#REF!</definedName>
    <definedName name="prevEndDay" localSheetId="60">[1]Formulas!#REF!</definedName>
    <definedName name="prevEndDay" localSheetId="62">[1]Formulas!#REF!</definedName>
    <definedName name="prevEndDay" localSheetId="63">[1]Formulas!#REF!</definedName>
    <definedName name="prevEndDay" localSheetId="64">[1]Formulas!#REF!</definedName>
    <definedName name="prevEndDay" localSheetId="65">[1]Formulas!#REF!</definedName>
    <definedName name="prevEndDay" localSheetId="66">[1]Formulas!#REF!</definedName>
    <definedName name="prevEndDay" localSheetId="67">[1]Formulas!#REF!</definedName>
    <definedName name="prevEndDay" localSheetId="68">[1]Formulas!#REF!</definedName>
    <definedName name="prevEndDay" localSheetId="70">[1]Formulas!#REF!</definedName>
    <definedName name="prevEndDay" localSheetId="71">[1]Formulas!#REF!</definedName>
    <definedName name="prevEndDay">[1]Formulas!#REF!</definedName>
    <definedName name="prevMonth">[1]Formulas!$H$10</definedName>
    <definedName name="prevMonthName">[1]Formulas!$H$11</definedName>
    <definedName name="_xlnm.Print_Area" localSheetId="45">' WW-ADV2024050036 (Budget Start'!$A$1:$I$26</definedName>
    <definedName name="_xlnm.Print_Area" localSheetId="46">' WW-ADV2024050036 Attach'!#REF!</definedName>
    <definedName name="_xlnm.Print_Area" localSheetId="47">' WW-ADV2024050037 '!$A$1:$I$26</definedName>
    <definedName name="_xlnm.Print_Area" localSheetId="23">'10-Oct-21'!$A$1:$I$26</definedName>
    <definedName name="_xlnm.Print_Area" localSheetId="14">'11-Mar-21'!$A$1:$I$26</definedName>
    <definedName name="_xlnm.Print_Area" localSheetId="10">'15-Dec-20 (DHL)'!$A$1:$I$26</definedName>
    <definedName name="_xlnm.Print_Area" localSheetId="12">'15-Jan-21'!$A$1:$I$26</definedName>
    <definedName name="_xlnm.Print_Area" localSheetId="22">'21-SEp-21'!$A$1:$I$26</definedName>
    <definedName name="_xlnm.Print_Area" localSheetId="25">'23-Nov-21'!$A$1:$I$26</definedName>
    <definedName name="_xlnm.Print_Area" localSheetId="21">'24-Aug-21'!$A$1:$I$26</definedName>
    <definedName name="_xlnm.Print_Area" localSheetId="24">'26-10-21 Clear'!$A$1:$I$26</definedName>
    <definedName name="_xlnm.Print_Area" localSheetId="29">'26-Jan-22'!$A$1:$I$26</definedName>
    <definedName name="_xlnm.Print_Area" localSheetId="20">'26-Jul-21'!$A$1:$I$26</definedName>
    <definedName name="_xlnm.Print_Area" localSheetId="16">'26-May-21 Project'!$A$1:$I$26</definedName>
    <definedName name="_xlnm.Print_Area" localSheetId="27">'27-Dec-21'!$A$1:$I$26</definedName>
    <definedName name="_xlnm.Print_Area" localSheetId="17">'27-May-21 DHL'!$A$1:$I$26</definedName>
    <definedName name="_xlnm.Print_Area" localSheetId="19">'28-Jun-21 DHL'!$A$1:$I$26</definedName>
    <definedName name="_xlnm.Print_Area" localSheetId="13">'3-Feb-21'!$A$1:$I$26</definedName>
    <definedName name="_xlnm.Print_Area" localSheetId="28">'6-Jan-22m'!$A$1:$I$26</definedName>
    <definedName name="_xlnm.Print_Area" localSheetId="26">'7-Dec-2021'!$A$1:$I$26</definedName>
    <definedName name="_xlnm.Print_Area" localSheetId="11">'7-Jan-2021'!$A$1:$I$26</definedName>
    <definedName name="_xlnm.Print_Area" localSheetId="18">'7-Jun-21'!$A$1:$I$26</definedName>
    <definedName name="_xlnm.Print_Area" localSheetId="75">'AC-PWG-2024-11-00028 - 30lakhs'!$A$1:$D$14</definedName>
    <definedName name="_xlnm.Print_Area" localSheetId="76">'AC-PWG-2025-01-00004 25lakhs'!$A$1:$D$9</definedName>
    <definedName name="_xlnm.Print_Area" localSheetId="77">'AC-PWG-2025-01-00016 -20lkh'!$B$1:$E$12</definedName>
    <definedName name="_xlnm.Print_Area" localSheetId="78">'AC-PWG-2025-01-00027 - 30lskhs'!$B$1:$E$8</definedName>
    <definedName name="_xlnm.Print_Area" localSheetId="30">ADV2022010062!$A$1:$I$26</definedName>
    <definedName name="_xlnm.Print_Area" localSheetId="31">'WW-ADV2022020068'!$A$1:$I$26</definedName>
    <definedName name="_xlnm.Print_Area" localSheetId="32">'WW-ADV2022020070'!$A$1:$I$26</definedName>
    <definedName name="_xlnm.Print_Area" localSheetId="33">'WW-ADV2022040010'!$A$1:$I$26</definedName>
    <definedName name="_xlnm.Print_Area" localSheetId="34">'WW-ADV2022040011'!$A$1:$I$26</definedName>
    <definedName name="_xlnm.Print_Area" localSheetId="35">'WW-ADV2022040057'!$A$1:$I$26</definedName>
    <definedName name="_xlnm.Print_Area" localSheetId="36">'WW-ADV2022040058'!$A$1:$I$26</definedName>
    <definedName name="_xlnm.Print_Area" localSheetId="37">'WW-ADV2022050044'!$A$1:$I$26</definedName>
    <definedName name="_xlnm.Print_Area" localSheetId="38">'WW-ADV2022050053'!$A$1:$I$26</definedName>
    <definedName name="_xlnm.Print_Area" localSheetId="39">'WW-ADV2022060040'!$A$1:$I$26</definedName>
    <definedName name="_xlnm.Print_Area" localSheetId="40">'WW-ADV2022060045 Border'!$A$1:$I$26</definedName>
    <definedName name="_xlnm.Print_Area" localSheetId="41">'WW-ADV2022060046 Border (2)'!$A$1:$I$26</definedName>
    <definedName name="_xlnm.Print_Area" localSheetId="42">'WW-ADV2022060047 Border (3)'!$A$1:$I$26</definedName>
    <definedName name="_xlnm.Print_Area" localSheetId="43">'WW-ADV2022060050'!$A$1:$I$26</definedName>
    <definedName name="_xlnm.Print_Area" localSheetId="44">'WW-ADV2022070027 '!$A$1:$I$26</definedName>
    <definedName name="_xlnm.Print_Area" localSheetId="48">'WW-ADV2024060007'!$A$1:$I$26</definedName>
    <definedName name="_xlnm.Print_Area" localSheetId="74">'WW-ADV2024100010 30lakhs'!$A$1:$D$18</definedName>
    <definedName name="s" localSheetId="45">[1]Formulas!#REF!</definedName>
    <definedName name="s" localSheetId="47">[1]Formulas!#REF!</definedName>
    <definedName name="s" localSheetId="23">[1]Formulas!#REF!</definedName>
    <definedName name="s" localSheetId="14">[1]Formulas!#REF!</definedName>
    <definedName name="s" localSheetId="10">[1]Formulas!#REF!</definedName>
    <definedName name="s" localSheetId="12">[1]Formulas!#REF!</definedName>
    <definedName name="s" localSheetId="22">[1]Formulas!#REF!</definedName>
    <definedName name="s" localSheetId="25">[1]Formulas!#REF!</definedName>
    <definedName name="s" localSheetId="21">[1]Formulas!#REF!</definedName>
    <definedName name="s" localSheetId="24">[1]Formulas!#REF!</definedName>
    <definedName name="s" localSheetId="29">[1]Formulas!#REF!</definedName>
    <definedName name="s" localSheetId="20">[1]Formulas!#REF!</definedName>
    <definedName name="s" localSheetId="16">[1]Formulas!#REF!</definedName>
    <definedName name="s" localSheetId="27">[1]Formulas!#REF!</definedName>
    <definedName name="s" localSheetId="17">[1]Formulas!#REF!</definedName>
    <definedName name="s" localSheetId="19">[1]Formulas!#REF!</definedName>
    <definedName name="s" localSheetId="13">[1]Formulas!#REF!</definedName>
    <definedName name="s" localSheetId="28">[1]Formulas!#REF!</definedName>
    <definedName name="s" localSheetId="26">[1]Formulas!#REF!</definedName>
    <definedName name="s" localSheetId="11">[1]Formulas!#REF!</definedName>
    <definedName name="s" localSheetId="18">[1]Formulas!#REF!</definedName>
    <definedName name="s" localSheetId="4">[1]Formulas!#REF!</definedName>
    <definedName name="s" localSheetId="5">[1]Formulas!#REF!</definedName>
    <definedName name="s" localSheetId="75">[1]Formulas!#REF!</definedName>
    <definedName name="s" localSheetId="76">[1]Formulas!#REF!</definedName>
    <definedName name="s" localSheetId="77">[1]Formulas!#REF!</definedName>
    <definedName name="s" localSheetId="78">[1]Formulas!#REF!</definedName>
    <definedName name="s" localSheetId="30">[1]Formulas!#REF!</definedName>
    <definedName name="s" localSheetId="31">[1]Formulas!#REF!</definedName>
    <definedName name="s" localSheetId="32">[1]Formulas!#REF!</definedName>
    <definedName name="s" localSheetId="33">[1]Formulas!#REF!</definedName>
    <definedName name="s" localSheetId="34">[1]Formulas!#REF!</definedName>
    <definedName name="s" localSheetId="35">[1]Formulas!#REF!</definedName>
    <definedName name="s" localSheetId="36">[1]Formulas!#REF!</definedName>
    <definedName name="s" localSheetId="37">[1]Formulas!#REF!</definedName>
    <definedName name="s" localSheetId="38">[1]Formulas!#REF!</definedName>
    <definedName name="s" localSheetId="39">[1]Formulas!#REF!</definedName>
    <definedName name="s" localSheetId="40">[1]Formulas!#REF!</definedName>
    <definedName name="s" localSheetId="41">[1]Formulas!#REF!</definedName>
    <definedName name="s" localSheetId="42">[1]Formulas!#REF!</definedName>
    <definedName name="s" localSheetId="43">[1]Formulas!#REF!</definedName>
    <definedName name="s" localSheetId="44">[1]Formulas!#REF!</definedName>
    <definedName name="s" localSheetId="48">[1]Formulas!#REF!</definedName>
    <definedName name="s" localSheetId="54">[1]Formulas!#REF!</definedName>
    <definedName name="s" localSheetId="52">[1]Formulas!#REF!</definedName>
    <definedName name="s" localSheetId="53">[1]Formulas!#REF!</definedName>
    <definedName name="s" localSheetId="56">[1]Formulas!#REF!</definedName>
    <definedName name="s" localSheetId="60">[1]Formulas!#REF!</definedName>
    <definedName name="s" localSheetId="62">[1]Formulas!#REF!</definedName>
    <definedName name="s" localSheetId="63">[1]Formulas!#REF!</definedName>
    <definedName name="s" localSheetId="64">[1]Formulas!#REF!</definedName>
    <definedName name="s" localSheetId="65">[1]Formulas!#REF!</definedName>
    <definedName name="s" localSheetId="66">[1]Formulas!#REF!</definedName>
    <definedName name="s" localSheetId="67">[1]Formulas!#REF!</definedName>
    <definedName name="s" localSheetId="68">[1]Formulas!#REF!</definedName>
    <definedName name="s" localSheetId="70">[1]Formulas!#REF!</definedName>
    <definedName name="s" localSheetId="71">[1]Formulas!#REF!</definedName>
    <definedName name="s">[1]Formulas!#REF!</definedName>
    <definedName name="ssss" localSheetId="45">[1]Formulas!#REF!</definedName>
    <definedName name="ssss" localSheetId="47">[1]Formulas!#REF!</definedName>
    <definedName name="ssss" localSheetId="23">[1]Formulas!#REF!</definedName>
    <definedName name="ssss" localSheetId="22">[1]Formulas!#REF!</definedName>
    <definedName name="ssss" localSheetId="25">[1]Formulas!#REF!</definedName>
    <definedName name="ssss" localSheetId="21">[1]Formulas!#REF!</definedName>
    <definedName name="ssss" localSheetId="24">[1]Formulas!#REF!</definedName>
    <definedName name="ssss" localSheetId="29">[1]Formulas!#REF!</definedName>
    <definedName name="ssss" localSheetId="20">[1]Formulas!#REF!</definedName>
    <definedName name="ssss" localSheetId="16">[1]Formulas!#REF!</definedName>
    <definedName name="ssss" localSheetId="27">[1]Formulas!#REF!</definedName>
    <definedName name="ssss" localSheetId="17">[1]Formulas!#REF!</definedName>
    <definedName name="ssss" localSheetId="19">[1]Formulas!#REF!</definedName>
    <definedName name="ssss" localSheetId="28">[1]Formulas!#REF!</definedName>
    <definedName name="ssss" localSheetId="26">[1]Formulas!#REF!</definedName>
    <definedName name="ssss" localSheetId="18">[1]Formulas!#REF!</definedName>
    <definedName name="ssss" localSheetId="75">[1]Formulas!#REF!</definedName>
    <definedName name="ssss" localSheetId="76">[1]Formulas!#REF!</definedName>
    <definedName name="ssss" localSheetId="77">[1]Formulas!#REF!</definedName>
    <definedName name="ssss" localSheetId="78">[1]Formulas!#REF!</definedName>
    <definedName name="ssss" localSheetId="30">[1]Formulas!#REF!</definedName>
    <definedName name="ssss" localSheetId="31">[1]Formulas!#REF!</definedName>
    <definedName name="ssss" localSheetId="32">[1]Formulas!#REF!</definedName>
    <definedName name="ssss" localSheetId="33">[1]Formulas!#REF!</definedName>
    <definedName name="ssss" localSheetId="34">[1]Formulas!#REF!</definedName>
    <definedName name="ssss" localSheetId="35">[1]Formulas!#REF!</definedName>
    <definedName name="ssss" localSheetId="36">[1]Formulas!#REF!</definedName>
    <definedName name="ssss" localSheetId="37">[1]Formulas!#REF!</definedName>
    <definedName name="ssss" localSheetId="38">[1]Formulas!#REF!</definedName>
    <definedName name="ssss" localSheetId="39">[1]Formulas!#REF!</definedName>
    <definedName name="ssss" localSheetId="40">[1]Formulas!#REF!</definedName>
    <definedName name="ssss" localSheetId="41">[1]Formulas!#REF!</definedName>
    <definedName name="ssss" localSheetId="42">[1]Formulas!#REF!</definedName>
    <definedName name="ssss" localSheetId="43">[1]Formulas!#REF!</definedName>
    <definedName name="ssss" localSheetId="44">[1]Formulas!#REF!</definedName>
    <definedName name="ssss" localSheetId="48">[1]Formulas!#REF!</definedName>
    <definedName name="ssss" localSheetId="54">[1]Formulas!#REF!</definedName>
    <definedName name="ssss" localSheetId="52">[1]Formulas!#REF!</definedName>
    <definedName name="ssss" localSheetId="53">[1]Formulas!#REF!</definedName>
    <definedName name="ssss" localSheetId="56">[1]Formulas!#REF!</definedName>
    <definedName name="ssss" localSheetId="60">[1]Formulas!#REF!</definedName>
    <definedName name="ssss" localSheetId="62">[1]Formulas!#REF!</definedName>
    <definedName name="ssss" localSheetId="63">[1]Formulas!#REF!</definedName>
    <definedName name="ssss" localSheetId="64">[1]Formulas!#REF!</definedName>
    <definedName name="ssss" localSheetId="65">[1]Formulas!#REF!</definedName>
    <definedName name="ssss" localSheetId="66">[1]Formulas!#REF!</definedName>
    <definedName name="ssss" localSheetId="67">[1]Formulas!#REF!</definedName>
    <definedName name="ssss" localSheetId="68">[1]Formulas!#REF!</definedName>
    <definedName name="ssss" localSheetId="70">[1]Formulas!#REF!</definedName>
    <definedName name="ssss" localSheetId="71">[1]Formulas!#REF!</definedName>
    <definedName name="ssss">[1]Formulas!#REF!</definedName>
    <definedName name="startDate">[1]Formulas!$H$8</definedName>
    <definedName name="startDayOfWeek">[1]Formulas!$H$9</definedName>
    <definedName name="time">[1]Formulas!$H$3</definedName>
    <definedName name="valuevx">42.314159</definedName>
    <definedName name="week">[1]Formulas!$H$4</definedName>
    <definedName name="WeekDay">[1]Formulas!$B$20:$H$20</definedName>
    <definedName name="WeekNo">[1]Formulas!$A$21:$A$27</definedName>
    <definedName name="year">[1]Formulas!$H$6</definedName>
  </definedNames>
  <calcPr calcId="152511"/>
</workbook>
</file>

<file path=xl/calcChain.xml><?xml version="1.0" encoding="utf-8"?>
<calcChain xmlns="http://schemas.openxmlformats.org/spreadsheetml/2006/main">
  <c r="C9" i="87" l="1"/>
  <c r="C10" i="87" s="1"/>
  <c r="C9" i="86"/>
  <c r="C10" i="86" l="1"/>
  <c r="C8" i="85" l="1"/>
  <c r="C9" i="85"/>
  <c r="C4" i="84" l="1"/>
  <c r="C5" i="84" s="1"/>
  <c r="C11" i="82" l="1"/>
  <c r="C12" i="82" l="1"/>
  <c r="C11" i="81" l="1"/>
  <c r="C12" i="81" l="1"/>
  <c r="H24" i="80" l="1"/>
  <c r="H26" i="80" s="1"/>
  <c r="H19" i="80"/>
  <c r="D7" i="80"/>
  <c r="D8" i="80" s="1"/>
  <c r="H20" i="80" l="1"/>
  <c r="H27" i="80" s="1"/>
  <c r="D11" i="79"/>
  <c r="H26" i="79" l="1"/>
  <c r="H24" i="79"/>
  <c r="H19" i="79"/>
  <c r="D12" i="79" l="1"/>
  <c r="H20" i="79" s="1"/>
  <c r="H27" i="79" s="1"/>
  <c r="C8" i="78" l="1"/>
  <c r="C9" i="78" s="1"/>
  <c r="G4" i="78" l="1"/>
  <c r="D28" i="77" l="1"/>
  <c r="D27" i="77"/>
  <c r="G6" i="77" l="1"/>
  <c r="D23" i="77" l="1"/>
  <c r="D22" i="77"/>
  <c r="C19" i="77"/>
  <c r="C21" i="77"/>
  <c r="C22" i="77" s="1"/>
  <c r="C27" i="77"/>
  <c r="C26" i="77"/>
  <c r="C25" i="77"/>
  <c r="C18" i="77"/>
  <c r="G25" i="77" l="1"/>
  <c r="G19" i="77"/>
  <c r="G18" i="77"/>
  <c r="G17" i="77"/>
  <c r="G15" i="77"/>
  <c r="G13" i="77" l="1"/>
  <c r="C12" i="77"/>
  <c r="C13" i="77" s="1"/>
  <c r="H18" i="76" l="1"/>
  <c r="C16" i="76" l="1"/>
  <c r="C17" i="76" s="1"/>
  <c r="H19" i="76" s="1"/>
  <c r="C9" i="75" l="1"/>
  <c r="C10" i="75" s="1"/>
  <c r="C9" i="74" l="1"/>
  <c r="C13" i="73" l="1"/>
  <c r="L25" i="73" l="1"/>
  <c r="C9" i="72"/>
  <c r="C11" i="72" s="1"/>
  <c r="C14" i="71" l="1"/>
  <c r="J22" i="71" l="1"/>
  <c r="J21" i="71"/>
  <c r="J23" i="71" s="1"/>
  <c r="E16" i="71"/>
  <c r="I19" i="71" s="1"/>
  <c r="F16" i="71" l="1"/>
  <c r="J24" i="71" s="1"/>
  <c r="L24" i="71" s="1"/>
  <c r="J21" i="70"/>
  <c r="J20" i="70"/>
  <c r="J22" i="70" s="1"/>
  <c r="E15" i="70"/>
  <c r="I17" i="70" s="1"/>
  <c r="F15" i="70" l="1"/>
  <c r="J23" i="70" s="1"/>
  <c r="L23" i="70" s="1"/>
  <c r="C7" i="69"/>
  <c r="J21" i="69" l="1"/>
  <c r="J20" i="69"/>
  <c r="J22" i="69" s="1"/>
  <c r="E15" i="69"/>
  <c r="I17" i="69" s="1"/>
  <c r="F15" i="69" l="1"/>
  <c r="J23" i="69" s="1"/>
  <c r="L23" i="69" s="1"/>
  <c r="C15" i="68"/>
  <c r="C14" i="68"/>
  <c r="H16" i="67"/>
  <c r="J22" i="68"/>
  <c r="J21" i="68"/>
  <c r="J23" i="68" s="1"/>
  <c r="I16" i="68"/>
  <c r="H15" i="67"/>
  <c r="H17" i="67" l="1"/>
  <c r="K16" i="67" s="1"/>
  <c r="J16" i="68"/>
  <c r="J24" i="68" s="1"/>
  <c r="L24" i="68" s="1"/>
  <c r="I18" i="68"/>
  <c r="H16" i="65"/>
  <c r="C8" i="66"/>
  <c r="C9" i="66" l="1"/>
  <c r="H15" i="65"/>
  <c r="H17" i="65" s="1"/>
  <c r="K16" i="65" s="1"/>
  <c r="H16" i="63" l="1"/>
  <c r="C12" i="64"/>
  <c r="C13" i="64" l="1"/>
  <c r="H15" i="63" l="1"/>
  <c r="H17" i="63" s="1"/>
  <c r="K16" i="63" s="1"/>
  <c r="C6" i="62" l="1"/>
  <c r="C7" i="62" s="1"/>
  <c r="H16" i="61"/>
  <c r="H15" i="61"/>
  <c r="H15" i="60"/>
  <c r="H17" i="60" s="1"/>
  <c r="K16" i="60" s="1"/>
  <c r="H17" i="61" l="1"/>
  <c r="K16" i="61" s="1"/>
  <c r="C8" i="58" l="1"/>
  <c r="H15" i="59" l="1"/>
  <c r="H17" i="59" s="1"/>
  <c r="C9" i="58"/>
  <c r="C7" i="56" l="1"/>
  <c r="H15" i="57"/>
  <c r="H16" i="54" l="1"/>
  <c r="C17" i="56"/>
  <c r="C18" i="56" s="1"/>
  <c r="C10" i="55"/>
  <c r="C11" i="55" s="1"/>
  <c r="C20" i="55"/>
  <c r="C21" i="55" s="1"/>
  <c r="H15" i="54"/>
  <c r="H16" i="52"/>
  <c r="C23" i="53"/>
  <c r="C12" i="53"/>
  <c r="C13" i="53" s="1"/>
  <c r="C22" i="53"/>
  <c r="H15" i="52"/>
  <c r="C8" i="56" l="1"/>
  <c r="H17" i="57"/>
  <c r="H17" i="54"/>
  <c r="H17" i="52"/>
  <c r="C9" i="51"/>
  <c r="C10" i="51" s="1"/>
  <c r="H16" i="50"/>
  <c r="H15" i="50"/>
  <c r="H17" i="50" l="1"/>
  <c r="B8" i="21" l="1"/>
  <c r="B7" i="21"/>
  <c r="H16" i="48"/>
  <c r="H16" i="49"/>
  <c r="H15" i="49"/>
  <c r="H17" i="49"/>
  <c r="H15" i="48"/>
  <c r="H17" i="48"/>
  <c r="H16" i="47"/>
  <c r="H15" i="47"/>
  <c r="H17" i="47"/>
  <c r="H15" i="46"/>
  <c r="H17" i="46"/>
  <c r="H15" i="45"/>
  <c r="H17" i="45"/>
  <c r="H15" i="44"/>
  <c r="H17" i="44"/>
  <c r="H15" i="43"/>
  <c r="H17" i="43"/>
  <c r="H15" i="42"/>
  <c r="H17" i="42"/>
  <c r="H15" i="41"/>
  <c r="H17" i="41"/>
  <c r="H15" i="40"/>
  <c r="H17" i="40"/>
  <c r="H15" i="39"/>
  <c r="H17" i="39"/>
  <c r="H15" i="38"/>
  <c r="H17" i="38"/>
  <c r="H15" i="37"/>
  <c r="H17" i="37"/>
  <c r="H17" i="36"/>
  <c r="H15" i="36"/>
  <c r="H15" i="35"/>
  <c r="H17" i="35"/>
  <c r="H16" i="34"/>
  <c r="H15" i="34"/>
  <c r="H17" i="34"/>
  <c r="H16" i="33"/>
  <c r="H15" i="33"/>
  <c r="H17" i="33"/>
  <c r="H15" i="32"/>
  <c r="H17" i="32"/>
  <c r="H15" i="31"/>
  <c r="H17" i="31"/>
  <c r="H16" i="30"/>
  <c r="H15" i="30"/>
  <c r="H17" i="30"/>
  <c r="H15" i="29"/>
  <c r="H17" i="29"/>
  <c r="H15" i="28"/>
  <c r="H17" i="28"/>
  <c r="N30" i="27"/>
  <c r="N32" i="27"/>
  <c r="H15" i="27"/>
  <c r="H17" i="27"/>
  <c r="H16" i="26"/>
  <c r="N32" i="26"/>
  <c r="N31" i="26"/>
  <c r="H15" i="26"/>
  <c r="H17" i="26"/>
  <c r="H17" i="25"/>
  <c r="M15" i="25"/>
  <c r="H15" i="25"/>
  <c r="N12" i="25"/>
  <c r="N20" i="24"/>
  <c r="M20" i="24"/>
  <c r="M19" i="24"/>
  <c r="K17" i="24"/>
  <c r="H17" i="24"/>
  <c r="H16" i="24"/>
  <c r="H15" i="24"/>
  <c r="H17" i="23"/>
  <c r="H16" i="23"/>
  <c r="H15" i="23"/>
  <c r="H17" i="22"/>
  <c r="H15" i="22"/>
  <c r="H16" i="20"/>
  <c r="H17" i="20"/>
  <c r="H15" i="20"/>
  <c r="H17" i="19"/>
  <c r="H15" i="19"/>
  <c r="H17" i="18"/>
  <c r="H15" i="18"/>
  <c r="D28" i="15"/>
  <c r="D26" i="15"/>
  <c r="D17" i="15"/>
  <c r="D15" i="15"/>
  <c r="A14" i="15"/>
  <c r="D9" i="15"/>
  <c r="D7" i="15"/>
  <c r="A6" i="15"/>
  <c r="A5" i="15"/>
  <c r="A4" i="15"/>
  <c r="H17" i="17"/>
  <c r="H15" i="17"/>
  <c r="H17" i="16"/>
  <c r="H15" i="16"/>
  <c r="H17" i="14"/>
  <c r="H15" i="14"/>
  <c r="H17" i="13"/>
  <c r="H15" i="13"/>
  <c r="H17" i="12"/>
  <c r="H15" i="12"/>
  <c r="H17" i="11"/>
  <c r="H15" i="11"/>
  <c r="H17" i="10"/>
  <c r="H15" i="10"/>
  <c r="H17" i="9"/>
  <c r="H15" i="9"/>
  <c r="H17" i="8"/>
  <c r="H15" i="8"/>
  <c r="H17" i="7"/>
  <c r="H15" i="7"/>
  <c r="H17" i="6"/>
  <c r="H15" i="6"/>
  <c r="H17" i="5"/>
  <c r="H15" i="5"/>
  <c r="I31" i="4"/>
  <c r="H31" i="4"/>
  <c r="I29" i="4"/>
  <c r="H29" i="4"/>
  <c r="I28" i="4"/>
  <c r="H28" i="4"/>
  <c r="I27" i="4"/>
  <c r="H17" i="4"/>
  <c r="H16" i="4"/>
  <c r="H15" i="4"/>
  <c r="H17" i="3"/>
  <c r="H15" i="3"/>
</calcChain>
</file>

<file path=xl/comments1.xml><?xml version="1.0" encoding="utf-8"?>
<comments xmlns="http://schemas.openxmlformats.org/spreadsheetml/2006/main">
  <authors>
    <author>UMG</author>
  </authors>
  <commentList>
    <comment ref="D21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Paid to DHL direclty
collect at DHL Office</t>
        </r>
      </text>
    </comment>
    <comment ref="D22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Paid to DHL direclty
collect at DHL Office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Paid to DHL direclty
collect at DHL Office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Paid to DHL direclty
collect at DHL Office</t>
        </r>
      </text>
    </comment>
    <comment ref="D25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Paid to DHL direclty
collect at DHL Office</t>
        </r>
      </text>
    </comment>
  </commentList>
</comments>
</file>

<file path=xl/sharedStrings.xml><?xml version="1.0" encoding="utf-8"?>
<sst xmlns="http://schemas.openxmlformats.org/spreadsheetml/2006/main" count="2998" uniqueCount="643">
  <si>
    <t>Date</t>
  </si>
  <si>
    <t>Amount</t>
  </si>
  <si>
    <t>Issue Time</t>
  </si>
  <si>
    <t>Approved By</t>
  </si>
  <si>
    <t>Payment Voucher No</t>
  </si>
  <si>
    <t xml:space="preserve">Total Advance </t>
  </si>
  <si>
    <t>Request By</t>
  </si>
  <si>
    <r>
      <t>1</t>
    </r>
    <r>
      <rPr>
        <vertAlign val="superscript"/>
        <sz val="12"/>
        <color theme="1"/>
        <rFont val="Calibri"/>
        <family val="2"/>
        <scheme val="minor"/>
      </rPr>
      <t>st</t>
    </r>
    <r>
      <rPr>
        <sz val="12"/>
        <color theme="1"/>
        <rFont val="Calibri"/>
        <family val="2"/>
        <scheme val="minor"/>
      </rPr>
      <t xml:space="preserve"> Time Advance</t>
    </r>
  </si>
  <si>
    <r>
      <t>2</t>
    </r>
    <r>
      <rPr>
        <vertAlign val="superscript"/>
        <sz val="12"/>
        <color theme="1"/>
        <rFont val="Calibri"/>
        <family val="2"/>
        <scheme val="minor"/>
      </rPr>
      <t>nd</t>
    </r>
    <r>
      <rPr>
        <sz val="12"/>
        <color theme="1"/>
        <rFont val="Calibri"/>
        <family val="2"/>
        <scheme val="minor"/>
      </rPr>
      <t xml:space="preserve"> Time Advance</t>
    </r>
  </si>
  <si>
    <r>
      <t>3</t>
    </r>
    <r>
      <rPr>
        <vertAlign val="superscript"/>
        <sz val="12"/>
        <color theme="1"/>
        <rFont val="Calibri"/>
        <family val="2"/>
        <scheme val="minor"/>
      </rPr>
      <t>rd</t>
    </r>
    <r>
      <rPr>
        <sz val="12"/>
        <color theme="1"/>
        <rFont val="Calibri"/>
        <family val="2"/>
        <scheme val="minor"/>
      </rPr>
      <t xml:space="preserve"> Time Advance</t>
    </r>
  </si>
  <si>
    <t>CASH ADVANCE CLEAR FORM</t>
  </si>
  <si>
    <t>Advance Issue     : …………………………………Kyats/…………………….………USD</t>
  </si>
  <si>
    <t>Department         :………………………………………………..</t>
  </si>
  <si>
    <t>BU/BR/Division   :……………………………………………….</t>
  </si>
  <si>
    <t>Date                         :……………………………………………….</t>
  </si>
  <si>
    <t>No</t>
  </si>
  <si>
    <t>USD</t>
  </si>
  <si>
    <t>Kyats</t>
  </si>
  <si>
    <t>Balance Refund/Additional</t>
  </si>
  <si>
    <t>Total Actual</t>
  </si>
  <si>
    <t>Descriptions</t>
  </si>
  <si>
    <t>Checked By</t>
  </si>
  <si>
    <t>……………………………</t>
  </si>
  <si>
    <t>…………………………….</t>
  </si>
  <si>
    <t>Requester</t>
  </si>
  <si>
    <t xml:space="preserve">Mgr/DH </t>
  </si>
  <si>
    <t>GM/AGM/COO</t>
  </si>
  <si>
    <t>CMC</t>
  </si>
  <si>
    <t>04-CFD-CAS-FRM-002-03</t>
  </si>
  <si>
    <t>…………………………………</t>
  </si>
  <si>
    <t>Finance &amp; Account</t>
  </si>
  <si>
    <t xml:space="preserve">Checked By </t>
  </si>
  <si>
    <t>Date                         : 24-Sep-2020</t>
  </si>
  <si>
    <t>BU/BR/Division   : PSG</t>
  </si>
  <si>
    <t>Department         : Procurement Dept:</t>
  </si>
  <si>
    <r>
      <t>Advance Issue     : 321,955.15Kyats/…….………</t>
    </r>
    <r>
      <rPr>
        <strike/>
        <sz val="11"/>
        <color theme="1"/>
        <rFont val="Calibri"/>
        <family val="2"/>
        <scheme val="minor"/>
      </rPr>
      <t>USD</t>
    </r>
  </si>
  <si>
    <t>WW-ADV2020090039</t>
  </si>
  <si>
    <t>-</t>
  </si>
  <si>
    <t>For DHL Duty Charges</t>
  </si>
  <si>
    <r>
      <t>Balance Refund/</t>
    </r>
    <r>
      <rPr>
        <b/>
        <strike/>
        <sz val="12"/>
        <color theme="1"/>
        <rFont val="Calibri"/>
        <family val="2"/>
        <scheme val="minor"/>
      </rPr>
      <t>Additional</t>
    </r>
  </si>
  <si>
    <t>Mi Mi Ko</t>
  </si>
  <si>
    <t>Khin Aye Kyu</t>
  </si>
  <si>
    <t>Phyo Thu</t>
  </si>
  <si>
    <t>Date                         : 10-Oct-2020</t>
  </si>
  <si>
    <r>
      <t>Advance Issue     : 366,036.28Kyats/…….………</t>
    </r>
    <r>
      <rPr>
        <strike/>
        <sz val="11"/>
        <color theme="1"/>
        <rFont val="Calibri"/>
        <family val="2"/>
        <scheme val="minor"/>
      </rPr>
      <t>USD</t>
    </r>
  </si>
  <si>
    <t>WW-ADV2020090045</t>
  </si>
  <si>
    <t>WW-ADV2020090040</t>
  </si>
  <si>
    <t>WW-ADV2020100003</t>
  </si>
  <si>
    <r>
      <t>Advance Issue     : 130,000 Kyats/…….………</t>
    </r>
    <r>
      <rPr>
        <strike/>
        <sz val="11"/>
        <color theme="1"/>
        <rFont val="Calibri"/>
        <family val="2"/>
        <scheme val="minor"/>
      </rPr>
      <t>USD</t>
    </r>
  </si>
  <si>
    <t>WW-PRT-PO-20100001
for MGW,CHID Bank</t>
  </si>
  <si>
    <t>WW-PRT-PO-20090014 - Stock
 WW-PRT-PO-20100002 - Stock</t>
  </si>
  <si>
    <t>Date                         : 7-Nov-2020</t>
  </si>
  <si>
    <r>
      <t>Advance Issue     : 500,000Kyats/…….………</t>
    </r>
    <r>
      <rPr>
        <strike/>
        <sz val="11"/>
        <color theme="1"/>
        <rFont val="Calibri"/>
        <family val="2"/>
        <scheme val="minor"/>
      </rPr>
      <t>USD</t>
    </r>
  </si>
  <si>
    <t xml:space="preserve">Chaw Chaw </t>
  </si>
  <si>
    <t>WW-ADV2020100021</t>
  </si>
  <si>
    <r>
      <t>1</t>
    </r>
    <r>
      <rPr>
        <vertAlign val="superscript"/>
        <sz val="11"/>
        <color theme="1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Time Advance</t>
    </r>
  </si>
  <si>
    <r>
      <t>2</t>
    </r>
    <r>
      <rPr>
        <vertAlign val="superscript"/>
        <sz val="11"/>
        <color theme="1"/>
        <rFont val="Calibri"/>
        <family val="2"/>
        <scheme val="minor"/>
      </rPr>
      <t>nd</t>
    </r>
    <r>
      <rPr>
        <sz val="11"/>
        <color theme="1"/>
        <rFont val="Calibri"/>
        <family val="2"/>
        <scheme val="minor"/>
      </rPr>
      <t xml:space="preserve"> Time Advance</t>
    </r>
  </si>
  <si>
    <r>
      <t>3</t>
    </r>
    <r>
      <rPr>
        <vertAlign val="superscript"/>
        <sz val="11"/>
        <color theme="1"/>
        <rFont val="Calibri"/>
        <family val="2"/>
        <scheme val="minor"/>
      </rPr>
      <t>rd</t>
    </r>
    <r>
      <rPr>
        <sz val="11"/>
        <color theme="1"/>
        <rFont val="Calibri"/>
        <family val="2"/>
        <scheme val="minor"/>
      </rPr>
      <t xml:space="preserve"> Time Advance</t>
    </r>
  </si>
  <si>
    <r>
      <t>Balance Refund/</t>
    </r>
    <r>
      <rPr>
        <b/>
        <strike/>
        <sz val="11"/>
        <color theme="1"/>
        <rFont val="Calibri"/>
        <family val="2"/>
        <scheme val="minor"/>
      </rPr>
      <t>Additional</t>
    </r>
  </si>
  <si>
    <t>WW-ADV2020100022</t>
  </si>
  <si>
    <r>
      <t>Advance Issue     : 300,000Kyats/…….………</t>
    </r>
    <r>
      <rPr>
        <strike/>
        <sz val="11"/>
        <color theme="1"/>
        <rFont val="Calibri"/>
        <family val="2"/>
        <scheme val="minor"/>
      </rPr>
      <t>USD</t>
    </r>
  </si>
  <si>
    <t>WW-PRT-PO-20100028 - Rental &amp; Stock</t>
  </si>
  <si>
    <t>Date                         : 25-Nov-2020</t>
  </si>
  <si>
    <t>WW-ADV2020110013</t>
  </si>
  <si>
    <t xml:space="preserve">WW-ADV2020110014 </t>
  </si>
  <si>
    <t>WW-PRT-PO-20110014  - SDG customer Supereme power</t>
  </si>
  <si>
    <t xml:space="preserve">WW-ADV2020110027 </t>
  </si>
  <si>
    <t xml:space="preserve">WW-ADV2020110028 </t>
  </si>
  <si>
    <t>For Local Purchase Charges</t>
  </si>
  <si>
    <t>Date                         : 4-Dec-2020</t>
  </si>
  <si>
    <t>Date                         : 15-Dec-2020</t>
  </si>
  <si>
    <t>WW-ADV2020120007</t>
  </si>
  <si>
    <t>WW-ADV2020120032</t>
  </si>
  <si>
    <t>Date                         : 7-Jan-2021</t>
  </si>
  <si>
    <t>Date                         : 18-Jan-2021</t>
  </si>
  <si>
    <t>AWB No</t>
  </si>
  <si>
    <t>PO No</t>
  </si>
  <si>
    <t>Amount (MMK)</t>
  </si>
  <si>
    <t xml:space="preserve">WW-PRT-PO-20110007 SDG, Yadanar Htun </t>
  </si>
  <si>
    <t>WW-PRT-PO-20120039 DWI, U Maung Maung</t>
  </si>
  <si>
    <t>Transportation charges Muse to Ygn</t>
  </si>
  <si>
    <t>Total Amount DHL Duty (MMK)</t>
  </si>
  <si>
    <t>Advance Amount (MMK)</t>
  </si>
  <si>
    <r>
      <rPr>
        <b/>
        <strike/>
        <sz val="11"/>
        <rFont val="Times New Roman"/>
        <family val="1"/>
      </rPr>
      <t>Additional</t>
    </r>
    <r>
      <rPr>
        <b/>
        <sz val="1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>/ Refund Amount (MMK)</t>
    </r>
  </si>
  <si>
    <t>WW-PRT-PO-20120038 DWI,KDDPC (U Thein Lwin) and  WW-PRT-PO-20120039 KDDPC</t>
  </si>
  <si>
    <t>WW-PRT-PO-21010008 NPT, U Hein Zin / WW-PRT-PO-21010014 SDG, U Thein</t>
  </si>
  <si>
    <t>WW-PRT-PO-21010001 Stock Order</t>
  </si>
  <si>
    <t>WW-ADV2021010046</t>
  </si>
  <si>
    <t>Date                         : 3-Feb-2021</t>
  </si>
  <si>
    <t xml:space="preserve">WW-ADV2021020031 </t>
  </si>
  <si>
    <r>
      <t>Advance Issue     : 400,000Kyats/…….………</t>
    </r>
    <r>
      <rPr>
        <strike/>
        <sz val="11"/>
        <color theme="1"/>
        <rFont val="Calibri"/>
        <family val="2"/>
        <scheme val="minor"/>
      </rPr>
      <t>USD</t>
    </r>
  </si>
  <si>
    <t>Date                         : 11-Mar-2021</t>
  </si>
  <si>
    <t>For DHL Duty Charges PSG-ADV-DHL-009-02-21</t>
  </si>
  <si>
    <t>WW-PRT-PO-21010014 ~ U Thein</t>
  </si>
  <si>
    <t>WW-PRT-PO-21010002 ~ Stock Order</t>
  </si>
  <si>
    <t>WW-PRT-PO-20110007 ~ SDG, Yadanar Thein Htike Aung</t>
  </si>
  <si>
    <t>WW-PRT-PO-21010001 ~ Stock Order</t>
  </si>
  <si>
    <t>WW-PRT-PO-21010014/WW-PRT-PO-21010015 ~ U Thein</t>
  </si>
  <si>
    <t>HQT-ADV-2021-02-0028</t>
  </si>
  <si>
    <r>
      <t>Advance Issue     : 320,000Kyats/…….………</t>
    </r>
    <r>
      <rPr>
        <strike/>
        <sz val="11"/>
        <color theme="1"/>
        <rFont val="Calibri"/>
        <family val="2"/>
        <scheme val="minor"/>
      </rPr>
      <t>USD</t>
    </r>
  </si>
  <si>
    <t>Department         : Project Dept:</t>
  </si>
  <si>
    <t>To buy EPSON Printer for Project Dept and Adv issued by Yee Mon Htet.</t>
  </si>
  <si>
    <r>
      <t xml:space="preserve">Balance </t>
    </r>
    <r>
      <rPr>
        <b/>
        <strike/>
        <sz val="11"/>
        <color theme="1"/>
        <rFont val="Calibri"/>
        <family val="2"/>
        <scheme val="minor"/>
      </rPr>
      <t>Refund</t>
    </r>
    <r>
      <rPr>
        <b/>
        <sz val="11"/>
        <color theme="1"/>
        <rFont val="Calibri"/>
        <family val="2"/>
        <scheme val="minor"/>
      </rPr>
      <t>/Additional</t>
    </r>
  </si>
  <si>
    <t>Date                         : 26-May-2021</t>
  </si>
  <si>
    <t>WW-ADV2021040037</t>
  </si>
  <si>
    <t>Date                         : 27-May-2021</t>
  </si>
  <si>
    <t>DHL Duty Charges</t>
  </si>
  <si>
    <t>WW-ADV2021050073</t>
  </si>
  <si>
    <t>Date                         : 7-Jun-2021</t>
  </si>
  <si>
    <t>WW-ADV2021060014</t>
  </si>
  <si>
    <t>Date                         : 28-Jun-2021</t>
  </si>
  <si>
    <t>Date                         : 26-Jul-2021</t>
  </si>
  <si>
    <r>
      <t>Advance Issue     : 900,000Kyats/…….………</t>
    </r>
    <r>
      <rPr>
        <strike/>
        <sz val="11"/>
        <color theme="1"/>
        <rFont val="Calibri"/>
        <family val="2"/>
        <scheme val="minor"/>
      </rPr>
      <t>USD</t>
    </r>
  </si>
  <si>
    <t>WW-ADV2021070038</t>
  </si>
  <si>
    <t>WW-ADV2021080038</t>
  </si>
  <si>
    <t>DHL Duty Charges
PSG-ADV-DHL-014-08-21</t>
  </si>
  <si>
    <r>
      <t>Advance Issue     : 800,000Kyats/…….………</t>
    </r>
    <r>
      <rPr>
        <strike/>
        <sz val="11"/>
        <color theme="1"/>
        <rFont val="Calibri"/>
        <family val="2"/>
        <scheme val="minor"/>
      </rPr>
      <t>USD</t>
    </r>
  </si>
  <si>
    <t>Date                         : 24-Aug-2021</t>
  </si>
  <si>
    <t>WW-ADV2021080058</t>
  </si>
  <si>
    <t>DHL Duty Charges
PSG-ADV-DHL-015-08-21</t>
  </si>
  <si>
    <t>Date                         : 21-Sep-2021</t>
  </si>
  <si>
    <t>Date                         : 11-Oct-2021</t>
  </si>
  <si>
    <t>WW-PRT-PO-21080004 - KDDPC</t>
  </si>
  <si>
    <t>WW-PRT-PO-21090012 - Stock / WW-PRT-PO-21090017 - Rosman</t>
  </si>
  <si>
    <t xml:space="preserve">WW-PRT-PO-21060031 / WW-PRT-PO-21080006 - Urgent Stock </t>
  </si>
  <si>
    <t>WW-PRT-PO-21070021 - Stock Injector</t>
  </si>
  <si>
    <t>WW-PRT-PO-21040010 /WW-PRT-PO-21080006</t>
  </si>
  <si>
    <t>AWB</t>
  </si>
  <si>
    <t>PO</t>
  </si>
  <si>
    <t>WW-ADV2021090051</t>
  </si>
  <si>
    <t>DHL Duty Charges
PSG-ADV-DHL-016-09-21</t>
  </si>
  <si>
    <r>
      <rPr>
        <b/>
        <sz val="11"/>
        <color theme="1"/>
        <rFont val="Calibri"/>
        <family val="2"/>
        <scheme val="minor"/>
      </rPr>
      <t xml:space="preserve">Balance </t>
    </r>
    <r>
      <rPr>
        <b/>
        <strike/>
        <sz val="11"/>
        <color theme="1"/>
        <rFont val="Calibri"/>
        <family val="2"/>
        <scheme val="minor"/>
      </rPr>
      <t>Refund</t>
    </r>
    <r>
      <rPr>
        <b/>
        <sz val="11"/>
        <color theme="1"/>
        <rFont val="Calibri"/>
        <family val="2"/>
        <scheme val="minor"/>
      </rPr>
      <t>/Additional</t>
    </r>
  </si>
  <si>
    <t>WW-ADV2021100002</t>
  </si>
  <si>
    <t>DHL Duty Charges
PG-ADV-DHL-001-10-21</t>
  </si>
  <si>
    <t>WW-PRT-PO-21040010 /WW-PRT-PO-21090030</t>
  </si>
  <si>
    <t>WW-PRT-PO-21100001</t>
  </si>
  <si>
    <t xml:space="preserve">WW-PRT-PO-21060009 / WW-PRT-PO-21090018 </t>
  </si>
  <si>
    <t>WW-PRT-PO-21080006 / WW-PRT-PO-21040010</t>
  </si>
  <si>
    <t>Date                         : 26-Oct-2021</t>
  </si>
  <si>
    <t>WW-ADV2021100059</t>
  </si>
  <si>
    <t>DHL Duty Charges
PG-ADV-DHL-002-10-21</t>
  </si>
  <si>
    <t>Date                         : 23-Nov-2021</t>
  </si>
  <si>
    <t>WW-ADV2021110060</t>
  </si>
  <si>
    <t>Date                         : 7-Dec-2021</t>
  </si>
  <si>
    <t>DHL Duty Charges
PG-ADV-DHL-003-11-21</t>
  </si>
  <si>
    <t>Date                         : 27-Dec-2021</t>
  </si>
  <si>
    <t>WW-ADV2021120047</t>
  </si>
  <si>
    <t>DHL Duty Charges
PG-ADV-DHL-004-12-21</t>
  </si>
  <si>
    <t>Date                         : 6-Jan-2022</t>
  </si>
  <si>
    <t>BU/BR/Division   : PG BU</t>
  </si>
  <si>
    <t>WW-ADV2021120066</t>
  </si>
  <si>
    <t>DHL Duty Charges
PG-ADV-DHL-005-12-21</t>
  </si>
  <si>
    <t>WW-ADV2022010026</t>
  </si>
  <si>
    <t>DHL Duty Charges
PG-ADV-DHL-006-01-2022</t>
  </si>
  <si>
    <t>Date                         : 26-Jan-2022</t>
  </si>
  <si>
    <t>WW-ADV2022010062</t>
  </si>
  <si>
    <t>DHL Duty Charges
PG-ADV-DHL-007-01-2022</t>
  </si>
  <si>
    <t>Date                         : 22-Feb-2022</t>
  </si>
  <si>
    <r>
      <t>Advance Issue     : 350,000Kyats/…….………</t>
    </r>
    <r>
      <rPr>
        <strike/>
        <sz val="11"/>
        <color theme="1"/>
        <rFont val="Calibri"/>
        <family val="2"/>
        <scheme val="minor"/>
      </rPr>
      <t>USD</t>
    </r>
  </si>
  <si>
    <t>WW-ADV2022020068</t>
  </si>
  <si>
    <t>DHL Duty Charges
PG-ADV-DHL-008-02-2022</t>
  </si>
  <si>
    <t>Date                         : 28-Mar-2022</t>
  </si>
  <si>
    <t>Department         : Procurement Dept;</t>
  </si>
  <si>
    <t>Mi Mi Ko                          Mi Mi Ko</t>
  </si>
  <si>
    <t>WW-ADV2022020070</t>
  </si>
  <si>
    <r>
      <t>Advance Issue     : 150,000Kyats/…….………</t>
    </r>
    <r>
      <rPr>
        <strike/>
        <sz val="11"/>
        <color theme="1"/>
        <rFont val="Calibri"/>
        <family val="2"/>
        <scheme val="minor"/>
      </rPr>
      <t>USD</t>
    </r>
  </si>
  <si>
    <t>Adv clear for IT Part Purchased
PG-ADV-DHL-009-02-2022</t>
  </si>
  <si>
    <t>Border charges 
PG-ADV-DHL-010-03-2022</t>
  </si>
  <si>
    <t>WW-ADV2022040010</t>
  </si>
  <si>
    <t>Date                         : 20-Apr-2022</t>
  </si>
  <si>
    <t>DHL Duty Charges for 
WW-ADV2022040011</t>
  </si>
  <si>
    <t>WW-ADV2022040011</t>
  </si>
  <si>
    <t>WW-ADV2022040057</t>
  </si>
  <si>
    <t xml:space="preserve">DHL Duty Charges for 
(PG-ADV-DHL-012-04-2022) </t>
  </si>
  <si>
    <t>Date                         : 6-May-2022</t>
  </si>
  <si>
    <t>WW-ADV2022040058</t>
  </si>
  <si>
    <t>Date                         : 20-May-2022</t>
  </si>
  <si>
    <r>
      <t>Advance Issue     : 100,000Kyats/…….………</t>
    </r>
    <r>
      <rPr>
        <strike/>
        <sz val="11"/>
        <color theme="1"/>
        <rFont val="Calibri"/>
        <family val="2"/>
        <scheme val="minor"/>
      </rPr>
      <t>USD</t>
    </r>
  </si>
  <si>
    <t xml:space="preserve">Advance for Computer SD Card purchase
(PG-ADV-DHL-013-04-2022) </t>
  </si>
  <si>
    <t>WW-ADV2022050044</t>
  </si>
  <si>
    <t xml:space="preserve"> Advance pay for DHL Custom Duty Charges
(PG-ADV-DHL-014-05-2022) </t>
  </si>
  <si>
    <t>WW-ADV2022050053</t>
  </si>
  <si>
    <t xml:space="preserve">Advance pay for DHL Custom Duty Charges
(PG-ADV-DHL-015-05-2022) </t>
  </si>
  <si>
    <t>Date                         : 8-Jun-2022</t>
  </si>
  <si>
    <r>
      <t>Advance Issue     : 750,000Kyats/…….………</t>
    </r>
    <r>
      <rPr>
        <strike/>
        <sz val="11"/>
        <color theme="1"/>
        <rFont val="Calibri"/>
        <family val="2"/>
        <scheme val="minor"/>
      </rPr>
      <t>USD</t>
    </r>
  </si>
  <si>
    <t>Advance pay for DHL Custom Duty Charges
(PG-ADV-DHL-016-06-2022)</t>
  </si>
  <si>
    <t>WW-ADV2022060040</t>
  </si>
  <si>
    <t>WW-ADV2022060045</t>
  </si>
  <si>
    <t>WW-ADV2022060046</t>
  </si>
  <si>
    <r>
      <t>Advance Issue     : 1,000,000Kyats/…….………</t>
    </r>
    <r>
      <rPr>
        <strike/>
        <sz val="11"/>
        <color theme="1"/>
        <rFont val="Calibri"/>
        <family val="2"/>
        <scheme val="minor"/>
      </rPr>
      <t>USD</t>
    </r>
  </si>
  <si>
    <t>Date                         : 27-Jun-2022</t>
  </si>
  <si>
    <t>WW-ADV2022060047</t>
  </si>
  <si>
    <r>
      <t>Advance Issue     : 200,000Kyats/…….………</t>
    </r>
    <r>
      <rPr>
        <strike/>
        <sz val="11"/>
        <color theme="1"/>
        <rFont val="Calibri"/>
        <family val="2"/>
        <scheme val="minor"/>
      </rPr>
      <t>USD</t>
    </r>
  </si>
  <si>
    <t xml:space="preserve">Advance pay for Border Charges
(PG-ADV-DHL-019-06-2022) </t>
  </si>
  <si>
    <t xml:space="preserve">Advance pay for  Border Duty Charges
(PG-ADV-DHL-018-06-2022) </t>
  </si>
  <si>
    <t xml:space="preserve">Advance pay for Border Duty Charges
(PG-ADV-DHL-017-06-2022) </t>
  </si>
  <si>
    <t>WW-ADV2022060050</t>
  </si>
  <si>
    <t>Advance for DHL Duty
(PG-ADV-DHL-020-06-2022)</t>
  </si>
  <si>
    <t>Date                         : 6-Jul-2022</t>
  </si>
  <si>
    <t>Hnin Su Phway                        Mi Mi Ko</t>
  </si>
  <si>
    <t xml:space="preserve">WW-ADV2022070027 </t>
  </si>
  <si>
    <t xml:space="preserve">Advance for IT Equipment KeyBoard and Ram for HP
(PG-ADV-DHL-021-07-2022) </t>
  </si>
  <si>
    <t>Date                         : 16-Jul-2022</t>
  </si>
  <si>
    <t>BU/BR/Division   : PWG BU</t>
  </si>
  <si>
    <t>ADV for Local Purchased for Customer Urgent
 (PWG-PCD-ADV-001-05-2024) ADV Amount = 1,000,000 Ks</t>
  </si>
  <si>
    <r>
      <t>Advance Issue     : 1,000,000Kyats/…….………</t>
    </r>
    <r>
      <rPr>
        <strike/>
        <sz val="11"/>
        <color theme="1"/>
        <rFont val="Times New Roman"/>
        <family val="1"/>
      </rPr>
      <t>USD</t>
    </r>
  </si>
  <si>
    <r>
      <t>1</t>
    </r>
    <r>
      <rPr>
        <vertAlign val="superscript"/>
        <sz val="11"/>
        <color theme="1"/>
        <rFont val="Times New Roman"/>
        <family val="1"/>
      </rPr>
      <t>st</t>
    </r>
    <r>
      <rPr>
        <sz val="11"/>
        <color theme="1"/>
        <rFont val="Times New Roman"/>
        <family val="1"/>
      </rPr>
      <t xml:space="preserve"> Time Advance</t>
    </r>
  </si>
  <si>
    <r>
      <t>2</t>
    </r>
    <r>
      <rPr>
        <vertAlign val="superscript"/>
        <sz val="11"/>
        <color theme="1"/>
        <rFont val="Times New Roman"/>
        <family val="1"/>
      </rPr>
      <t>nd</t>
    </r>
    <r>
      <rPr>
        <sz val="11"/>
        <color theme="1"/>
        <rFont val="Times New Roman"/>
        <family val="1"/>
      </rPr>
      <t xml:space="preserve"> Time Advance</t>
    </r>
  </si>
  <si>
    <r>
      <t>3</t>
    </r>
    <r>
      <rPr>
        <vertAlign val="superscript"/>
        <sz val="11"/>
        <color theme="1"/>
        <rFont val="Times New Roman"/>
        <family val="1"/>
      </rPr>
      <t>rd</t>
    </r>
    <r>
      <rPr>
        <sz val="11"/>
        <color theme="1"/>
        <rFont val="Times New Roman"/>
        <family val="1"/>
      </rPr>
      <t xml:space="preserve"> Time Advance</t>
    </r>
  </si>
  <si>
    <t xml:space="preserve">WW-ADV2024050036 </t>
  </si>
  <si>
    <t>Date                     : 3-Jun-2024</t>
  </si>
  <si>
    <t>ADV for Border Shipment for Stock Order 
(PWG-PCD-ADV-001-05-2024) ADV Amount = 500,000 Ks</t>
  </si>
  <si>
    <t>WW-ADV2024050037</t>
  </si>
  <si>
    <r>
      <t>Advance Issue     : 500,000Kyats/…….………</t>
    </r>
    <r>
      <rPr>
        <strike/>
        <sz val="11"/>
        <color theme="1"/>
        <rFont val="Times New Roman"/>
        <family val="1"/>
      </rPr>
      <t>USD</t>
    </r>
  </si>
  <si>
    <t>Date                     : 4-Jun-2024</t>
  </si>
  <si>
    <r>
      <t>1</t>
    </r>
    <r>
      <rPr>
        <vertAlign val="superscript"/>
        <sz val="10"/>
        <color theme="1"/>
        <rFont val="Times New Roman"/>
        <family val="1"/>
      </rPr>
      <t>st</t>
    </r>
    <r>
      <rPr>
        <sz val="10"/>
        <color theme="1"/>
        <rFont val="Times New Roman"/>
        <family val="1"/>
      </rPr>
      <t xml:space="preserve"> Time Advance</t>
    </r>
  </si>
  <si>
    <r>
      <t>2</t>
    </r>
    <r>
      <rPr>
        <vertAlign val="superscript"/>
        <sz val="10"/>
        <color theme="1"/>
        <rFont val="Times New Roman"/>
        <family val="1"/>
      </rPr>
      <t>nd</t>
    </r>
    <r>
      <rPr>
        <sz val="10"/>
        <color theme="1"/>
        <rFont val="Times New Roman"/>
        <family val="1"/>
      </rPr>
      <t xml:space="preserve"> Time Advance</t>
    </r>
  </si>
  <si>
    <r>
      <t>3</t>
    </r>
    <r>
      <rPr>
        <vertAlign val="superscript"/>
        <sz val="10"/>
        <color theme="1"/>
        <rFont val="Times New Roman"/>
        <family val="1"/>
      </rPr>
      <t>rd</t>
    </r>
    <r>
      <rPr>
        <sz val="10"/>
        <color theme="1"/>
        <rFont val="Times New Roman"/>
        <family val="1"/>
      </rPr>
      <t xml:space="preserve"> Time Advance</t>
    </r>
  </si>
  <si>
    <t>Mi Mi Ko                       Mi Mi Ko</t>
  </si>
  <si>
    <t>ADV Amount</t>
  </si>
  <si>
    <t>Description</t>
  </si>
  <si>
    <t>WW-PRT-PO-24060004</t>
  </si>
  <si>
    <t>Remark</t>
  </si>
  <si>
    <t>WW-PRT-PO-24060003</t>
  </si>
  <si>
    <t>HTOO&amp;PHOO</t>
  </si>
  <si>
    <t>YAR SU THIT</t>
  </si>
  <si>
    <t>WW-PRT-PO-24050052</t>
  </si>
  <si>
    <t>WW-PRT-PO-24060008</t>
  </si>
  <si>
    <t xml:space="preserve">BAWGAWADI CO.,LTD </t>
  </si>
  <si>
    <t>Total Expense Amount</t>
  </si>
  <si>
    <r>
      <t xml:space="preserve">Balance </t>
    </r>
    <r>
      <rPr>
        <strike/>
        <sz val="11"/>
        <color theme="1"/>
        <rFont val="Times New Roman"/>
        <family val="1"/>
      </rPr>
      <t>Refund</t>
    </r>
    <r>
      <rPr>
        <sz val="11"/>
        <color theme="1"/>
        <rFont val="Times New Roman"/>
        <family val="1"/>
      </rPr>
      <t>/Additional</t>
    </r>
  </si>
  <si>
    <t>WW-ADV2024060007</t>
  </si>
  <si>
    <t>Date                     : 17-Jun-2024</t>
  </si>
  <si>
    <r>
      <t>Advance Issue     : 2,000,000Kyats/…….………</t>
    </r>
    <r>
      <rPr>
        <strike/>
        <sz val="11"/>
        <color theme="1"/>
        <rFont val="Times New Roman"/>
        <family val="1"/>
      </rPr>
      <t>USD</t>
    </r>
  </si>
  <si>
    <t>ADV for Local Purchased for Customer Urgent
(PWG-PCD-ADV-002-06-2024) ADV Amount = 2,000,000 Ks</t>
  </si>
  <si>
    <t>AUNG HLAING OO</t>
  </si>
  <si>
    <t>MAUNG KYAW WIN</t>
  </si>
  <si>
    <t>LACHAN NI</t>
  </si>
  <si>
    <t>TAW WIN TUN</t>
  </si>
  <si>
    <r>
      <t xml:space="preserve">Balance Refund / </t>
    </r>
    <r>
      <rPr>
        <strike/>
        <sz val="11"/>
        <color theme="1"/>
        <rFont val="Times New Roman"/>
        <family val="1"/>
      </rPr>
      <t>Additional</t>
    </r>
  </si>
  <si>
    <t>BU/BR/Division    : PWG BU</t>
  </si>
  <si>
    <t>Department          : Procurement Dept;</t>
  </si>
  <si>
    <t>WW-PRT-PO-24060016</t>
  </si>
  <si>
    <t>Local PO Form No</t>
  </si>
  <si>
    <t>PG BU-LOCAL-ORD-023</t>
  </si>
  <si>
    <t>WW-PRT-PO-24050040</t>
  </si>
  <si>
    <t>PG BU-LOCAL-ORD-018</t>
  </si>
  <si>
    <t>WW-PRT-PO-24060021</t>
  </si>
  <si>
    <t>PG BU-LOCAL-ORD-024</t>
  </si>
  <si>
    <t>WW-PRT-PO-24060015</t>
  </si>
  <si>
    <t>WW-PRT-PO-24060023</t>
  </si>
  <si>
    <t>PG BU-LOCAL-ORD-025</t>
  </si>
  <si>
    <t>WW-PRT-PO-24060028</t>
  </si>
  <si>
    <t xml:space="preserve">PG BU-LOCAL-ORD-026 </t>
  </si>
  <si>
    <t>WW-ADV2024060035</t>
  </si>
  <si>
    <t>Date                     : 12-Jul-2024</t>
  </si>
  <si>
    <r>
      <t>Advance Issue     : 1,500,000Kyats/…….………</t>
    </r>
    <r>
      <rPr>
        <strike/>
        <sz val="11"/>
        <color theme="1"/>
        <rFont val="Times New Roman"/>
        <family val="1"/>
      </rPr>
      <t>USD</t>
    </r>
  </si>
  <si>
    <t xml:space="preserve"> 
ADV for Mi Mi Ko [6208] ,Local Purchased for Customer Urgent 
(PWG-PCD-ADV-003-06-2024) 
ADV Amount = 1,500,000 Ks</t>
  </si>
  <si>
    <t>Shwe Ein</t>
  </si>
  <si>
    <t>TWT</t>
  </si>
  <si>
    <t>Vantageland</t>
  </si>
  <si>
    <t>Smile Power</t>
  </si>
  <si>
    <t>Aung Hlaing Oo</t>
  </si>
  <si>
    <t>Taw Win Tun</t>
  </si>
  <si>
    <t>Htoo &amp; Phoo</t>
  </si>
  <si>
    <t>Myint Myat Aung</t>
  </si>
  <si>
    <t>Bawgawadi</t>
  </si>
  <si>
    <t>DKSH</t>
  </si>
  <si>
    <t>ALD</t>
  </si>
  <si>
    <t>AHO</t>
  </si>
  <si>
    <t>Total</t>
  </si>
  <si>
    <t>CASH ADVANCE CLEAR LIST</t>
  </si>
  <si>
    <t>ADV No : WW-ADV2024060035</t>
  </si>
  <si>
    <t>WW-ADV2024060028</t>
  </si>
  <si>
    <t xml:space="preserve"> 
ADV for Mi Mi Ko [6208] ,Local Purchased for Customer Urgent 
(PWG-PCD-ADV-004-06-2024) 
ADV Amount = 1,500,000 Ks</t>
  </si>
  <si>
    <t>ADV No : WW-ADV2024060028</t>
  </si>
  <si>
    <t>ADV No : WW-ADV2024060027</t>
  </si>
  <si>
    <t>Border</t>
  </si>
  <si>
    <t>DHL</t>
  </si>
  <si>
    <t>WW-PRT-PO-24060014</t>
  </si>
  <si>
    <t>WW-PRT-PO-24060045</t>
  </si>
  <si>
    <t>PG BU-LOCAL-ORD-030</t>
  </si>
  <si>
    <t>WW-PRT-PO-24060036</t>
  </si>
  <si>
    <t>PG BU-LOCAL-ORD-028</t>
  </si>
  <si>
    <t>WW-PRT-PO-24070001</t>
  </si>
  <si>
    <t>PG BU-LOCAL-ORD-031</t>
  </si>
  <si>
    <t>WW-PRT-PO-24060047</t>
  </si>
  <si>
    <t>WW-PRT-PO-24070003</t>
  </si>
  <si>
    <t>PG BU-LOCAL-ORD-032</t>
  </si>
  <si>
    <t>WW-PRT-PO-24070004</t>
  </si>
  <si>
    <t>PG BU-LOCAL-ORD-033</t>
  </si>
  <si>
    <t>WW-PRT-PO-24070012</t>
  </si>
  <si>
    <t>WW-PRT-PO-24060038</t>
  </si>
  <si>
    <t>PG BU-LOCAL-ORD-029</t>
  </si>
  <si>
    <t>WW-PRT-PO-24070016</t>
  </si>
  <si>
    <t>PG BU-LOCAL-ORD-034</t>
  </si>
  <si>
    <t>WW-PRT-PO-24070014</t>
  </si>
  <si>
    <t>WW-PRT-PO-24070010</t>
  </si>
  <si>
    <t>WW-PRT-PO-24070015</t>
  </si>
  <si>
    <t>WW-ADV2024060027</t>
  </si>
  <si>
    <t>Advance for Mi Mi Ko [6208] ,Border/ DHL Shipment Charges for Stock Order
(PWG-PCD-ADV-BDHL-003-06-2024)
ADV Amount = 500,000 Ks</t>
  </si>
  <si>
    <t>Transport fee from Yunan to Guangdong Warehouse - Lega 2Box</t>
  </si>
  <si>
    <t>Border cost for SAIWEI - 1Box</t>
  </si>
  <si>
    <t xml:space="preserve">Hot Post Country Air PO , DHL Duty Charges </t>
  </si>
  <si>
    <t>ADV No : WW-ADV2024070030</t>
  </si>
  <si>
    <t>WW-PRT-PO-24070022</t>
  </si>
  <si>
    <t>PG BU-LOCAL-ORD-035</t>
  </si>
  <si>
    <t>WW-PRT-PO-24070026</t>
  </si>
  <si>
    <t>PG BU-LOCAL-ORD-036</t>
  </si>
  <si>
    <t>WW-PRT-PO-24070024</t>
  </si>
  <si>
    <t>WW-PRT-PO-24070025</t>
  </si>
  <si>
    <t>VICTOR</t>
  </si>
  <si>
    <t>Date                       : 31-Jul-2024</t>
  </si>
  <si>
    <t xml:space="preserve">  Aye Thu Khaing            Mi Mi Ko</t>
  </si>
  <si>
    <r>
      <t>Advance Issue     : 680,000Kyats/…….………</t>
    </r>
    <r>
      <rPr>
        <strike/>
        <sz val="11"/>
        <color theme="1"/>
        <rFont val="Times New Roman"/>
        <family val="1"/>
      </rPr>
      <t>USD</t>
    </r>
  </si>
  <si>
    <t>WW-ADV2024070038</t>
  </si>
  <si>
    <t>Advance Payment for Local Purchased for Customer Urgent  and Stock
(PWG-PCD-ADV-006-07-2024) 
ADV Amount = 680,000 Ks</t>
  </si>
  <si>
    <t xml:space="preserve">  Mi Mi Ko                 Mi Mi Ko</t>
  </si>
  <si>
    <t>ADV : WW-ADV2024070038</t>
  </si>
  <si>
    <t>WW-PRT-PO-24070029</t>
  </si>
  <si>
    <t>PG BU-LOCAL-ORD-037</t>
  </si>
  <si>
    <t>WW-PRT-PO-24070028</t>
  </si>
  <si>
    <t>WW-PRT-PO-24050022</t>
  </si>
  <si>
    <t xml:space="preserve">PG BU-LOCAL-ORD-012 </t>
  </si>
  <si>
    <t>Truck Hub</t>
  </si>
  <si>
    <t>Balance Refund / Additional</t>
  </si>
  <si>
    <t xml:space="preserve"> 
Advance Payment , Mi Mi Ko [6208]  , for Local Purchased for Customer Urgent  and Stock
(PWG-PCD-ADV-007-07-2024) 
ADV Amount = 2,100,000 Ks</t>
  </si>
  <si>
    <t>WW-ADV2024070039</t>
  </si>
  <si>
    <r>
      <t>Advance Issue     : 2,100,000Kyats/…….………</t>
    </r>
    <r>
      <rPr>
        <strike/>
        <sz val="11"/>
        <color theme="1"/>
        <rFont val="Times New Roman"/>
        <family val="1"/>
      </rPr>
      <t>USD</t>
    </r>
  </si>
  <si>
    <t>Date                     : 8-Aug-2024</t>
  </si>
  <si>
    <t>ADV : WW-ADV2024070039</t>
  </si>
  <si>
    <t>Maung Kyaw Win</t>
  </si>
  <si>
    <t>Victor</t>
  </si>
  <si>
    <t>Yar Su Thit</t>
  </si>
  <si>
    <t>WW-PRT-PO-24070031</t>
  </si>
  <si>
    <t>PG BU-LOCAL-ORD-038</t>
  </si>
  <si>
    <t>WW-PRT-PO-24070035</t>
  </si>
  <si>
    <t>PG BU-LOCAL-ORD-041</t>
  </si>
  <si>
    <t>WW-PRT-PO-24080003</t>
  </si>
  <si>
    <t>PG BU-LOCAL-ORD-046</t>
  </si>
  <si>
    <t>WW-PRT-PO-24070036</t>
  </si>
  <si>
    <t>PG BU-LOCAL-ORD-042</t>
  </si>
  <si>
    <t>WW-PRT-PO-24070038</t>
  </si>
  <si>
    <t>PG BU-LOCAL-ORD-044</t>
  </si>
  <si>
    <t>WW-PRT-PO-24080005</t>
  </si>
  <si>
    <t>WW-PRT-PO-24080004</t>
  </si>
  <si>
    <t>WW-PRT-PO-24080006</t>
  </si>
  <si>
    <t>WW-PRT-PO-24080008</t>
  </si>
  <si>
    <t>PG BU-LOCAL-ORD-047</t>
  </si>
  <si>
    <t>PG BU-LOCAL-ORD-047.</t>
  </si>
  <si>
    <t>WW-PRT-PO-24080007</t>
  </si>
  <si>
    <t>WW-ADV2024080001</t>
  </si>
  <si>
    <r>
      <t>Advance Issue     : 3,000,000Kyats/…….………</t>
    </r>
    <r>
      <rPr>
        <strike/>
        <sz val="11"/>
        <color theme="1"/>
        <rFont val="Times New Roman"/>
        <family val="1"/>
      </rPr>
      <t>USD</t>
    </r>
  </si>
  <si>
    <t>Date                     :15-Aug-2024</t>
  </si>
  <si>
    <t>ADV : WW-ADV2024080001</t>
  </si>
  <si>
    <t>Truckhub</t>
  </si>
  <si>
    <t>WW-PRT-PO-24080018</t>
  </si>
  <si>
    <t>PG BU-LOCAL-ORD-049</t>
  </si>
  <si>
    <t>S7 ANG</t>
  </si>
  <si>
    <t>WW-PRT-PO-24080019</t>
  </si>
  <si>
    <t>PG BU-LOCAL-ORD-050</t>
  </si>
  <si>
    <t>WW-PRT-PO-24080021</t>
  </si>
  <si>
    <t>Htoo and Phoo</t>
  </si>
  <si>
    <t>WW-PRT-PO-24080020</t>
  </si>
  <si>
    <r>
      <t xml:space="preserve">Balance </t>
    </r>
    <r>
      <rPr>
        <strike/>
        <sz val="11"/>
        <color theme="1"/>
        <rFont val="Times New Roman"/>
        <family val="1"/>
      </rPr>
      <t>Refund</t>
    </r>
    <r>
      <rPr>
        <sz val="11"/>
        <color theme="1"/>
        <rFont val="Times New Roman"/>
        <family val="1"/>
      </rPr>
      <t xml:space="preserve"> / Additional</t>
    </r>
  </si>
  <si>
    <t xml:space="preserve"> 
Advance Payment for Mi Mi Ko [6208] ,Local Purchased for Customer Urgent  and Stock
(PWG-PCD-ADV-008-08-2024) 
ADV Amount = 3,000,000 Ks</t>
  </si>
  <si>
    <t>WW-ADV2024080025</t>
  </si>
  <si>
    <t xml:space="preserve">Advance Payment for Mi Mi Ko [6208] ,Local Purchased for Customer Urgent  and Stock
(PWG-PCD-ADV-009-08-2024) 
ADV Amount = 2,500,000 Ks </t>
  </si>
  <si>
    <t>Date                     : 28-Aug-2024</t>
  </si>
  <si>
    <r>
      <t>Advance Issue     : 2,500,000Kyats/…….………</t>
    </r>
    <r>
      <rPr>
        <strike/>
        <sz val="11"/>
        <color theme="1"/>
        <rFont val="Times New Roman"/>
        <family val="1"/>
      </rPr>
      <t>USD</t>
    </r>
  </si>
  <si>
    <t>ADV : WW-ADV2024080025</t>
  </si>
  <si>
    <t>Swe Swe Lae</t>
  </si>
  <si>
    <t>Ngwe La Thar</t>
  </si>
  <si>
    <t>WW-PRT-PO-24080022</t>
  </si>
  <si>
    <t>PG BU-LOCAL-ORD-051</t>
  </si>
  <si>
    <t>WW-PRT-PO-24080027</t>
  </si>
  <si>
    <t>PG BU-LOCAL-ORD-054</t>
  </si>
  <si>
    <t>WW-PRT-PO-24080025</t>
  </si>
  <si>
    <t>WW-PRT-PO-24080029</t>
  </si>
  <si>
    <t>WW-PRT-PO-24080034</t>
  </si>
  <si>
    <t>PG BU-LOCAL-ORD-056</t>
  </si>
  <si>
    <t>WW-PRT-PO-24080033</t>
  </si>
  <si>
    <t>WW-PRT-PO-24080028</t>
  </si>
  <si>
    <t>WW-PRT-PO-24080035</t>
  </si>
  <si>
    <t>PG BU-LOCAL-ORD-057</t>
  </si>
  <si>
    <t>WW-PRT-PO-24080036</t>
  </si>
  <si>
    <t>WW-PRT-PO-24080037</t>
  </si>
  <si>
    <t>PG BU-LOCAL-ORD-058</t>
  </si>
  <si>
    <t>PWG-PCD-ADV-009-08-2024</t>
  </si>
  <si>
    <t>………………</t>
  </si>
  <si>
    <t>…………………</t>
  </si>
  <si>
    <t>PWG-PCD-ADV-010-08-2024</t>
  </si>
  <si>
    <t>WW-PRT-PO-24080023</t>
  </si>
  <si>
    <t>PG BU-LOCAL-ORD-052.</t>
  </si>
  <si>
    <t>SPMM</t>
  </si>
  <si>
    <t>HTOO &amp; PHOO</t>
  </si>
  <si>
    <t>WW-PRT-PO-24090002</t>
  </si>
  <si>
    <t>PG BU-LOCAL-ORD-060.</t>
  </si>
  <si>
    <t>WW-PRT-PO-24090003</t>
  </si>
  <si>
    <t>PG BU-LOCAL-ORD-060</t>
  </si>
  <si>
    <t>WW-PRT-PO-24090004</t>
  </si>
  <si>
    <r>
      <t xml:space="preserve">Balance </t>
    </r>
    <r>
      <rPr>
        <strike/>
        <sz val="11"/>
        <color theme="1"/>
        <rFont val="Times New Roman"/>
        <family val="1"/>
      </rPr>
      <t xml:space="preserve">Refund </t>
    </r>
    <r>
      <rPr>
        <sz val="11"/>
        <color theme="1"/>
        <rFont val="Times New Roman"/>
        <family val="1"/>
      </rPr>
      <t>/Additional</t>
    </r>
  </si>
  <si>
    <t>ADV :WW-ADV2024080030/ADV-PWG-2024-08-00037</t>
  </si>
  <si>
    <t>PWG-PCD-ADV-BDHL-005-08-2024</t>
  </si>
  <si>
    <t>WW-ADV2024090001</t>
  </si>
  <si>
    <t>WW-ADV2024090002</t>
  </si>
  <si>
    <t>WW-PRT-PO-24090016</t>
  </si>
  <si>
    <t>PG BU-LOCAL-ORD-061</t>
  </si>
  <si>
    <t>WW-PRT-PO-24090015</t>
  </si>
  <si>
    <t>WW-PRT-PO-24090018</t>
  </si>
  <si>
    <t>PG BU-LOCAL-ORD-062</t>
  </si>
  <si>
    <t>HTOO&amp; PHOO</t>
  </si>
  <si>
    <t>WW-PRT-PO-24090019</t>
  </si>
  <si>
    <t>WW-PRT-PO-24090021</t>
  </si>
  <si>
    <t>PG BU-LOCAL-ORD-064</t>
  </si>
  <si>
    <t>WW-PRT-PO-24090022</t>
  </si>
  <si>
    <t>WW-PRT-PO-24090024</t>
  </si>
  <si>
    <t>PG BU-LOCAL-ORD-065</t>
  </si>
  <si>
    <t>WW-PRT-PO-24090025</t>
  </si>
  <si>
    <t>WW-PRT-PO-24090026</t>
  </si>
  <si>
    <t>Thein Kabar</t>
  </si>
  <si>
    <t>WW-PRT-PO-24090027</t>
  </si>
  <si>
    <t>WW-PRT-PO-24090028</t>
  </si>
  <si>
    <t>PG BU-LOCAL-ORD-066</t>
  </si>
  <si>
    <t xml:space="preserve">Total Expance Amount </t>
  </si>
  <si>
    <r>
      <t xml:space="preserve">Balance </t>
    </r>
    <r>
      <rPr>
        <strike/>
        <sz val="10"/>
        <color rgb="FF333333"/>
        <rFont val="Arial"/>
        <family val="2"/>
      </rPr>
      <t>Refund</t>
    </r>
    <r>
      <rPr>
        <sz val="10"/>
        <color rgb="FF333333"/>
        <rFont val="Arial"/>
        <family val="2"/>
      </rPr>
      <t>/Additional</t>
    </r>
  </si>
  <si>
    <t xml:space="preserve">Infinity Energy </t>
  </si>
  <si>
    <t>Bawgawady</t>
  </si>
  <si>
    <t>Anage Gyi</t>
  </si>
  <si>
    <t>PWG-PCD-ADV-019-09-2024</t>
  </si>
  <si>
    <t>Wooden Rack for Cummins Filter - 1Box</t>
  </si>
  <si>
    <t>Wooden Rack for Matador Filter - 36Box</t>
  </si>
  <si>
    <t>Border Cost , Wespc PO - 1Box FanBelt</t>
  </si>
  <si>
    <t>Border Cost , Wespc PO - 1Box,Sensor and Gasket</t>
  </si>
  <si>
    <t>Total Expense</t>
  </si>
  <si>
    <t>Total Advance ADV-PWG-2024-09-00004</t>
  </si>
  <si>
    <t>Total Additional Amount</t>
  </si>
  <si>
    <t>DHL Custom Duty Charges for Warranty Calim Part Shipment from JLT</t>
  </si>
  <si>
    <t>WW-PRT-PO-24090020</t>
  </si>
  <si>
    <t>PG BU-LOCAL-ORD-067</t>
  </si>
  <si>
    <t>WW-PRT-PO-24090034</t>
  </si>
  <si>
    <t>PG BU-LOCAL-ORD-068</t>
  </si>
  <si>
    <t>WW-PRT-PO-24090035</t>
  </si>
  <si>
    <t>WW-PRT-PO-24090036</t>
  </si>
  <si>
    <t>PG BU-LOCAL-ORD-069</t>
  </si>
  <si>
    <t>WW-PRT-PO-24090037</t>
  </si>
  <si>
    <t>WW-PRT-PO-24090039</t>
  </si>
  <si>
    <t>PG BU-LOCAL-ORD-071</t>
  </si>
  <si>
    <t>WW-PRT-PO-24090040</t>
  </si>
  <si>
    <t>PG BU-LOCAL-ORD-072</t>
  </si>
  <si>
    <t>WW-PRT-PO-24090044</t>
  </si>
  <si>
    <t>PG BU-LOCAL-ORD-073</t>
  </si>
  <si>
    <t>WW-PRT-PO-24090046</t>
  </si>
  <si>
    <t>PG BU-LOCAL-ORD-074</t>
  </si>
  <si>
    <t>WW-PRT-PO-24090048</t>
  </si>
  <si>
    <t>WW-PRT-PO-24090045</t>
  </si>
  <si>
    <t>WW-PRT-PO-24090047</t>
  </si>
  <si>
    <t>S7 AnageGyi</t>
  </si>
  <si>
    <t>Htoo&amp;Phoo</t>
  </si>
  <si>
    <t>Total Expance Amount</t>
  </si>
  <si>
    <t>WW-PRT-PO-24090038</t>
  </si>
  <si>
    <t>PG BU-LOCAL-ORD-070</t>
  </si>
  <si>
    <t>WW-PRT-PO-24090042</t>
  </si>
  <si>
    <r>
      <t xml:space="preserve">Balance </t>
    </r>
    <r>
      <rPr>
        <strike/>
        <sz val="12"/>
        <color theme="1"/>
        <rFont val="Calibri"/>
        <family val="2"/>
        <scheme val="minor"/>
      </rPr>
      <t>Refund</t>
    </r>
    <r>
      <rPr>
        <sz val="12"/>
        <color theme="1"/>
        <rFont val="Calibri"/>
        <family val="2"/>
        <scheme val="minor"/>
      </rPr>
      <t>/Additional</t>
    </r>
  </si>
  <si>
    <t>WW-PRT-PO-24090049</t>
  </si>
  <si>
    <t>PG BU-LOCAL-ORD-075</t>
  </si>
  <si>
    <t>WW-PRT-PO-24090050</t>
  </si>
  <si>
    <t>WW-ADV2024090019</t>
  </si>
  <si>
    <t>PWG-PCD-ADV-03-10-2024</t>
  </si>
  <si>
    <t>PWG-PCD-ADV-03-09-2024</t>
  </si>
  <si>
    <t>WW-ADV2024090003/ADV-PWG-2024-09-00006</t>
  </si>
  <si>
    <t>Date                       : 8-Oct-2024</t>
  </si>
  <si>
    <t>Advance Payment , Mi Mi Ko [6208] , WW-ADV2024090019  , for Local Purchased for Inventory and Customer  Demand/Prospect Urgent  ,(PWG-PCD-ADV-013-09-2024)  , ADV -2,000,000 Ks</t>
  </si>
  <si>
    <t>Date                     : 8-Oct-2024</t>
  </si>
  <si>
    <t>Advance Payment , Mi Mi Ko [6208] ,for Local Purchased for Inventory and Customer  Demand/Prospect Urgent  ,(PWG-PCD-ADV-013-09-2024) 
ADV Amount =2,000,000 Ks</t>
  </si>
  <si>
    <r>
      <t>Balance</t>
    </r>
    <r>
      <rPr>
        <b/>
        <strike/>
        <sz val="11"/>
        <color theme="1"/>
        <rFont val="Times New Roman"/>
        <family val="1"/>
      </rPr>
      <t xml:space="preserve"> Refund</t>
    </r>
    <r>
      <rPr>
        <b/>
        <sz val="11"/>
        <color theme="1"/>
        <rFont val="Times New Roman"/>
        <family val="1"/>
      </rPr>
      <t>/Additional</t>
    </r>
  </si>
  <si>
    <t>Aye Thu Khaing           Mi Mi Ko</t>
  </si>
  <si>
    <t>Lwin Lwin Aung</t>
  </si>
  <si>
    <t xml:space="preserve"> ADV-PWG-2024-09-00055</t>
  </si>
  <si>
    <r>
      <t xml:space="preserve">Balance </t>
    </r>
    <r>
      <rPr>
        <strike/>
        <sz val="12"/>
        <color theme="1"/>
        <rFont val="Times New Roman"/>
        <family val="1"/>
      </rPr>
      <t>Refund</t>
    </r>
    <r>
      <rPr>
        <sz val="12"/>
        <color theme="1"/>
        <rFont val="Times New Roman"/>
        <family val="1"/>
      </rPr>
      <t>/Additional</t>
    </r>
  </si>
  <si>
    <t>ADV-PWG-2024-09-00055</t>
  </si>
  <si>
    <t>WW-ADV2024100010</t>
  </si>
  <si>
    <t>ADV-PWG-2024-09-00028</t>
  </si>
  <si>
    <t>WW-PRT-PO-24100002</t>
  </si>
  <si>
    <t>PG BU-LOCAL-ORD-076</t>
  </si>
  <si>
    <t>WW-PRT-PO-24100005</t>
  </si>
  <si>
    <t>PG BU-LOCAL-ORD-079</t>
  </si>
  <si>
    <t>WW-PRT-PO-24100007</t>
  </si>
  <si>
    <t>PG BU-LOCAL-ORD-077</t>
  </si>
  <si>
    <t>WW-PRT-PO-24100008</t>
  </si>
  <si>
    <t>PG BU-LOCAL-ORD-080</t>
  </si>
  <si>
    <t>Ko Aung &amp; Ma Nge</t>
  </si>
  <si>
    <t>WW-PRT-PO-24100009</t>
  </si>
  <si>
    <t>WW-PRT-PO-24100012</t>
  </si>
  <si>
    <t>PG BU-LOCAL-ORD-081</t>
  </si>
  <si>
    <t>WW-PRT-PO-24100013</t>
  </si>
  <si>
    <t>WW-PRT-PO-24100014</t>
  </si>
  <si>
    <t>PG BU-LOCAL-ORD-082</t>
  </si>
  <si>
    <t xml:space="preserve">Ngwe Zin Yaw </t>
  </si>
  <si>
    <t>Miba Myttar</t>
  </si>
  <si>
    <t>WW-PRT-PO-24100019</t>
  </si>
  <si>
    <t>PG BU-LOCAL-ORD-083</t>
  </si>
  <si>
    <t>Ngwe LaThar</t>
  </si>
  <si>
    <t>WW-PRT-PO-24100021</t>
  </si>
  <si>
    <t>PG BU-LOCAL-ORD-084</t>
  </si>
  <si>
    <t>ST &amp; SON</t>
  </si>
  <si>
    <t>WW-PRT-PO-24100022</t>
  </si>
  <si>
    <t>WW-PRT-PO-24100023</t>
  </si>
  <si>
    <t>WW-PRT-PO-24100024</t>
  </si>
  <si>
    <t>Border Wooden Fee</t>
  </si>
  <si>
    <t>To get</t>
  </si>
  <si>
    <t>Total Expance Amount (MMK)</t>
  </si>
  <si>
    <r>
      <t xml:space="preserve">Balance </t>
    </r>
    <r>
      <rPr>
        <sz val="12"/>
        <color theme="1"/>
        <rFont val="Times New Roman"/>
        <family val="1"/>
      </rPr>
      <t>Refund/</t>
    </r>
    <r>
      <rPr>
        <strike/>
        <sz val="12"/>
        <color theme="1"/>
        <rFont val="Times New Roman"/>
        <family val="1"/>
      </rPr>
      <t>Additional (MMK)</t>
    </r>
  </si>
  <si>
    <t>H&amp;P</t>
  </si>
  <si>
    <t xml:space="preserve">WW-PRT-PO-24110014 </t>
  </si>
  <si>
    <t>PG BU-LOCAL-ORD-091</t>
  </si>
  <si>
    <t>WW-PRT-PO-24110016</t>
  </si>
  <si>
    <t xml:space="preserve">WW-PRT-PO-24110018 </t>
  </si>
  <si>
    <t>PG BU-LOCAL-ORD-093</t>
  </si>
  <si>
    <t>SSL</t>
  </si>
  <si>
    <t>PG BU-LOCAL-ORD-094</t>
  </si>
  <si>
    <t>WW-PRT-PO-24110022</t>
  </si>
  <si>
    <t>WW-PRT-PO-24110023</t>
  </si>
  <si>
    <t>BGW</t>
  </si>
  <si>
    <t>WW-PRT-PO-24110024</t>
  </si>
  <si>
    <t>WW-PRT-PO-24110026</t>
  </si>
  <si>
    <t>PG BU-LOCAL-ORD-097</t>
  </si>
  <si>
    <t>WW-PRT-PO-24110027</t>
  </si>
  <si>
    <t>PG BU-LOCAL-ORD-098</t>
  </si>
  <si>
    <t>SMP</t>
  </si>
  <si>
    <t>WW-PRT-PO-24110029</t>
  </si>
  <si>
    <t>Addition</t>
  </si>
  <si>
    <t>Balance</t>
  </si>
  <si>
    <t>Pay</t>
  </si>
  <si>
    <t>To clear</t>
  </si>
  <si>
    <t>Bal</t>
  </si>
  <si>
    <t xml:space="preserve">ADV-PWG-2024-10-00027/WW-ADV2024110011 </t>
  </si>
  <si>
    <t>PG BU-LOCAL-ORD-099</t>
  </si>
  <si>
    <t>WW-PRT-PO-24120039</t>
  </si>
  <si>
    <t>PG BU-LOCAL-ORD-110</t>
  </si>
  <si>
    <t>MH</t>
  </si>
  <si>
    <t>WW-PRT-PO-24120038</t>
  </si>
  <si>
    <t>PG BU-LOCAL-ORD-113</t>
  </si>
  <si>
    <t>WW-PRT-PO-24120036</t>
  </si>
  <si>
    <t>PG BU-LOCAL-ORD-112</t>
  </si>
  <si>
    <t>PB Engineering</t>
  </si>
  <si>
    <t>WW-PRT-PO-24120041</t>
  </si>
  <si>
    <t>Unity Green</t>
  </si>
  <si>
    <t>WW-PRT-PO-24120032</t>
  </si>
  <si>
    <t>PG BU-LOCAL-ORD-111</t>
  </si>
  <si>
    <t>ADV-PWG-2024-12-00065</t>
  </si>
  <si>
    <t>WW-PRT-PO-25010012</t>
  </si>
  <si>
    <t>PG BU-LOCAL-ORD-117 /G BU-LOCAL-ORD-119</t>
  </si>
  <si>
    <t>WW-PRT-PO-25010011</t>
  </si>
  <si>
    <t>PG BU-LOCAL-ORD-118</t>
  </si>
  <si>
    <t>WW-PRT-PO-25010013</t>
  </si>
  <si>
    <t>WW-PRT-PO-25010023</t>
  </si>
  <si>
    <t>PG BU-LOCAL-ORD-124</t>
  </si>
  <si>
    <t>WW-PRT-PO-25010031</t>
  </si>
  <si>
    <t>PG BU-LOCAL-ORD-129</t>
  </si>
  <si>
    <t>MKW&amp;SON</t>
  </si>
  <si>
    <t>WW-PRT-PO-25010029</t>
  </si>
  <si>
    <t>PG BU-LOCAL-ORD-127</t>
  </si>
  <si>
    <t>WW-PRT-PO-25010009</t>
  </si>
  <si>
    <t>PG BU-LOCAL-ORD-119</t>
  </si>
  <si>
    <t>KPAY</t>
  </si>
  <si>
    <t>Cash</t>
  </si>
  <si>
    <t>Clear Bal</t>
  </si>
  <si>
    <t>ADV</t>
  </si>
  <si>
    <t xml:space="preserve"> </t>
  </si>
  <si>
    <t>WW-PRT-PO-25010032</t>
  </si>
  <si>
    <t>ADV-PWG-2025-01-00007</t>
  </si>
  <si>
    <t>WW-PRT-PO-25010037</t>
  </si>
  <si>
    <t>WW-PRT-PO-25010041</t>
  </si>
  <si>
    <t>PG BU-LOCAL-ORD-134</t>
  </si>
  <si>
    <t>PG BU-LOCAL-ORD-128</t>
  </si>
  <si>
    <t>Kaung Htet Oo</t>
  </si>
  <si>
    <t>WW-PRT-PO-25010035</t>
  </si>
  <si>
    <t>PG BU-LOCAL-ORD-131</t>
  </si>
  <si>
    <t>WW-PRT-PO-25010040</t>
  </si>
  <si>
    <t>ADV-PWG-2025-01-00035</t>
  </si>
  <si>
    <t>WW-PRT-PO-25010045</t>
  </si>
  <si>
    <t>PG BU-LOCAL-ORD-135</t>
  </si>
  <si>
    <t>WW-PRT-PO-25010038</t>
  </si>
  <si>
    <t>PG BU-LOCAL-ORD-136</t>
  </si>
  <si>
    <t>PG BU-LOCAL-ORD-138</t>
  </si>
  <si>
    <t>WW-PRT-PO-25010048</t>
  </si>
  <si>
    <t>WW-PRT-PO-25010049</t>
  </si>
  <si>
    <t>Htun Nay Wun</t>
  </si>
  <si>
    <t>WW-PRT-PO-25010050</t>
  </si>
  <si>
    <t>WW-PRT-PO-25010051</t>
  </si>
  <si>
    <t>PG BU-LOCAL-ORD-139</t>
  </si>
  <si>
    <t>PG BU-LOCAL-ORD-140</t>
  </si>
  <si>
    <t>Shwe Myine</t>
  </si>
  <si>
    <t>PG BU-LOCAL-ORD-141</t>
  </si>
  <si>
    <t>WW-PRT-PO-25020001</t>
  </si>
  <si>
    <t>WW-PRT-PO-25020002</t>
  </si>
  <si>
    <t>ADV-PWG-2025-01-00027</t>
  </si>
  <si>
    <t>ADV-PWG-2025-02-00007</t>
  </si>
  <si>
    <t>PG BU-LOCAL-ORD-150</t>
  </si>
  <si>
    <t>WW-PRT-PO-25020022</t>
  </si>
  <si>
    <t>WW-PRT-PO-25020018</t>
  </si>
  <si>
    <t>PG BU-LOCAL-ORD-152</t>
  </si>
  <si>
    <t>WW-PRT-PO-25020009</t>
  </si>
  <si>
    <t>PG BU-LOCAL-ORD-145</t>
  </si>
  <si>
    <t>WW-PRT-PO-25020016</t>
  </si>
  <si>
    <t>PG BU-LOCAL-ORD-150 / PG BU-LOCAL-ORD-148</t>
  </si>
  <si>
    <t>PG BU-LOCAL-ORD-143</t>
  </si>
  <si>
    <t>WW-PRT-PO-25010039</t>
  </si>
  <si>
    <t>PG BU-LOCAL-ORD-133</t>
  </si>
  <si>
    <t>WW-PRT-PO-25010020</t>
  </si>
  <si>
    <t>PG BU-LOCAL-ORD-121</t>
  </si>
  <si>
    <t>PG BU-LOCAL-ORD-147</t>
  </si>
  <si>
    <t>WW-PRT-PO-25020012</t>
  </si>
  <si>
    <t>APS</t>
  </si>
  <si>
    <t>WW-PRT-PO-25020006</t>
  </si>
  <si>
    <t>ADV-PWG-2025-02-00028</t>
  </si>
  <si>
    <t>WW-PRT-PO - 25020021</t>
  </si>
  <si>
    <t>PG BU-LOCAL-ORD-149</t>
  </si>
  <si>
    <t xml:space="preserve">ADV-PWG-2025-03-00001 </t>
  </si>
  <si>
    <t>Arr Yone Oo</t>
  </si>
  <si>
    <t>WW-PRT-PO - 25030005</t>
  </si>
  <si>
    <t>WW-PRT-PO - 25030006</t>
  </si>
  <si>
    <t>WW-PRT-PO - 25030008</t>
  </si>
  <si>
    <t>WW-PRT-PO - 25030010</t>
  </si>
  <si>
    <t>WW-PRT-PO - 25030011</t>
  </si>
  <si>
    <t>PG BU-LOCAL-ORD-164</t>
  </si>
  <si>
    <t>PG BU-LOCAL-ORD-165</t>
  </si>
  <si>
    <t>PG BU-LOCAL-ORD-167</t>
  </si>
  <si>
    <t>WW-PRT-PO-25030023</t>
  </si>
  <si>
    <t>PG BU-LOCAL-ORD-169</t>
  </si>
  <si>
    <t>PG BU-LOCAL-ORD-169/ PG BU-LOCAL-ORD-170</t>
  </si>
  <si>
    <t>WW-PRT-PO-25030019</t>
  </si>
  <si>
    <t>WW-PRT-PO-25030016</t>
  </si>
  <si>
    <t>PG BU-LOCAL-ORD-168</t>
  </si>
  <si>
    <t>WW-PRT-PO-25030018</t>
  </si>
  <si>
    <t>WW-PRT-PO-25030029</t>
  </si>
  <si>
    <t>PG BU-LOCAL-ORD-178</t>
  </si>
  <si>
    <t>WW-PRT-PO-25020031</t>
  </si>
  <si>
    <t>PG BU-LOCAL-ORD-154</t>
  </si>
  <si>
    <t>ADV-PWG-2025-03-00017</t>
  </si>
  <si>
    <t>ADV-PWG-2025-03-00010</t>
  </si>
  <si>
    <r>
      <t xml:space="preserve">Balance </t>
    </r>
    <r>
      <rPr>
        <strike/>
        <sz val="11"/>
        <color rgb="FF333333"/>
        <rFont val="Arial"/>
        <family val="2"/>
      </rPr>
      <t>Refund</t>
    </r>
    <r>
      <rPr>
        <sz val="11"/>
        <color rgb="FF333333"/>
        <rFont val="Arial"/>
        <family val="2"/>
      </rPr>
      <t>/Additional (MMK)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</si>
</sst>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yy;@"/>
    <numFmt numFmtId="166" formatCode="_(* #,##0.0_);_(* \(#,##0.0\);_(* &quot;-&quot;??_);_(@_)"/>
    <numFmt numFmtId="167" formatCode="[$-409]d\-mmm\-yy;@"/>
    <numFmt numFmtId="168" formatCode="_(* #,##0_);_(* \(#,##0\);_(* &quot;-&quot;??_);_(@_)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11"/>
      <color indexed="0"/>
      <name val="宋体"/>
      <charset val="134"/>
    </font>
    <font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trike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000099"/>
      <name val="Times New Roman"/>
      <family val="1"/>
    </font>
    <font>
      <b/>
      <sz val="11"/>
      <color theme="1"/>
      <name val="Times New Roman"/>
      <family val="1"/>
    </font>
    <font>
      <b/>
      <strike/>
      <sz val="1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8"/>
      <color theme="1"/>
      <name val="Calibri"/>
      <family val="2"/>
      <scheme val="minor"/>
    </font>
    <font>
      <sz val="10"/>
      <name val="Times New Roman"/>
      <family val="1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strike/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b/>
      <strike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color theme="1"/>
      <name val="Times New Roman"/>
      <family val="1"/>
    </font>
    <font>
      <vertAlign val="superscript"/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color rgb="FF333333"/>
      <name val="Arial"/>
      <family val="2"/>
    </font>
    <font>
      <strike/>
      <sz val="10"/>
      <color rgb="FF333333"/>
      <name val="Arial"/>
      <family val="2"/>
    </font>
    <font>
      <strike/>
      <sz val="12"/>
      <color theme="1"/>
      <name val="Calibri"/>
      <family val="2"/>
      <scheme val="minor"/>
    </font>
    <font>
      <sz val="12"/>
      <color rgb="FF333333"/>
      <name val="Arial"/>
      <family val="2"/>
    </font>
    <font>
      <strike/>
      <sz val="12"/>
      <color theme="1"/>
      <name val="Times New Roman"/>
      <family val="1"/>
    </font>
    <font>
      <sz val="11"/>
      <color rgb="FF333333"/>
      <name val="Arial"/>
      <family val="2"/>
    </font>
    <font>
      <strike/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/>
      <right/>
      <top style="mediumDashed">
        <color auto="1"/>
      </top>
      <bottom/>
      <diagonal/>
    </border>
  </borders>
  <cellStyleXfs count="61">
    <xf numFmtId="0" fontId="0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2" fillId="0" borderId="0"/>
    <xf numFmtId="0" fontId="2" fillId="0" borderId="0"/>
    <xf numFmtId="0" fontId="4" fillId="0" borderId="0"/>
    <xf numFmtId="165" fontId="1" fillId="0" borderId="0"/>
    <xf numFmtId="165" fontId="1" fillId="0" borderId="0"/>
    <xf numFmtId="166" fontId="1" fillId="0" borderId="0"/>
    <xf numFmtId="166" fontId="1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0" fontId="1" fillId="0" borderId="0"/>
    <xf numFmtId="0" fontId="2" fillId="0" borderId="0"/>
    <xf numFmtId="0" fontId="2" fillId="0" borderId="0"/>
    <xf numFmtId="165" fontId="2" fillId="0" borderId="0"/>
    <xf numFmtId="0" fontId="1" fillId="0" borderId="0"/>
    <xf numFmtId="164" fontId="1" fillId="0" borderId="0"/>
    <xf numFmtId="0" fontId="2" fillId="0" borderId="0"/>
    <xf numFmtId="167" fontId="2" fillId="0" borderId="0"/>
    <xf numFmtId="164" fontId="2" fillId="0" borderId="0"/>
    <xf numFmtId="164" fontId="2" fillId="0" borderId="0"/>
    <xf numFmtId="166" fontId="1" fillId="0" borderId="0"/>
    <xf numFmtId="166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5" fillId="0" borderId="0"/>
    <xf numFmtId="0" fontId="2" fillId="0" borderId="0"/>
    <xf numFmtId="164" fontId="2" fillId="0" borderId="0"/>
    <xf numFmtId="165" fontId="1" fillId="0" borderId="0"/>
    <xf numFmtId="165" fontId="1" fillId="0" borderId="0"/>
    <xf numFmtId="0" fontId="2" fillId="0" borderId="0"/>
    <xf numFmtId="164" fontId="2" fillId="0" borderId="0"/>
    <xf numFmtId="0" fontId="3" fillId="0" borderId="0"/>
    <xf numFmtId="164" fontId="2" fillId="0" borderId="0"/>
    <xf numFmtId="0" fontId="6" fillId="0" borderId="0"/>
    <xf numFmtId="0" fontId="2" fillId="0" borderId="0"/>
    <xf numFmtId="164" fontId="2" fillId="0" borderId="0"/>
    <xf numFmtId="0" fontId="2" fillId="0" borderId="0"/>
    <xf numFmtId="164" fontId="2" fillId="0" borderId="0"/>
    <xf numFmtId="164" fontId="2" fillId="0" borderId="0"/>
    <xf numFmtId="164" fontId="1" fillId="0" borderId="0"/>
    <xf numFmtId="164" fontId="1" fillId="0" borderId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7" fillId="0" borderId="0">
      <alignment vertical="center"/>
    </xf>
    <xf numFmtId="43" fontId="1" fillId="0" borderId="0" applyFont="0" applyFill="0" applyBorder="0" applyAlignment="0" applyProtection="0"/>
  </cellStyleXfs>
  <cellXfs count="368">
    <xf numFmtId="0" fontId="0" fillId="0" borderId="0" xfId="0"/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0" fontId="8" fillId="0" borderId="0" xfId="0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Font="1" applyBorder="1"/>
    <xf numFmtId="0" fontId="8" fillId="0" borderId="0" xfId="0" applyFont="1" applyBorder="1"/>
    <xf numFmtId="0" fontId="13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/>
    </xf>
    <xf numFmtId="0" fontId="8" fillId="0" borderId="0" xfId="0" applyFont="1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right" vertical="center"/>
    </xf>
    <xf numFmtId="0" fontId="0" fillId="0" borderId="12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5" fontId="8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3" fontId="8" fillId="0" borderId="1" xfId="6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3" fontId="0" fillId="0" borderId="1" xfId="60" applyFont="1" applyBorder="1" applyAlignment="1">
      <alignment horizontal="center" vertical="center"/>
    </xf>
    <xf numFmtId="15" fontId="0" fillId="0" borderId="1" xfId="0" applyNumberFormat="1" applyFont="1" applyBorder="1" applyAlignment="1">
      <alignment horizontal="center" vertical="center"/>
    </xf>
    <xf numFmtId="0" fontId="0" fillId="0" borderId="1" xfId="0" applyFont="1" applyBorder="1"/>
    <xf numFmtId="0" fontId="0" fillId="0" borderId="1" xfId="0" applyFont="1" applyBorder="1" applyAlignment="1">
      <alignment horizontal="left" vertical="center" wrapText="1"/>
    </xf>
    <xf numFmtId="3" fontId="0" fillId="0" borderId="0" xfId="0" applyNumberFormat="1" applyBorder="1"/>
    <xf numFmtId="0" fontId="0" fillId="0" borderId="0" xfId="0" applyFont="1"/>
    <xf numFmtId="0" fontId="0" fillId="0" borderId="1" xfId="0" applyFont="1" applyBorder="1" applyAlignment="1">
      <alignment horizontal="center"/>
    </xf>
    <xf numFmtId="43" fontId="0" fillId="0" borderId="1" xfId="60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2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9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3" fillId="0" borderId="0" xfId="0" applyFont="1"/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1" fillId="0" borderId="8" xfId="0" applyFont="1" applyBorder="1" applyAlignment="1">
      <alignment horizontal="left" vertical="center"/>
    </xf>
    <xf numFmtId="43" fontId="21" fillId="0" borderId="1" xfId="60" applyNumberFormat="1" applyFont="1" applyBorder="1" applyAlignment="1">
      <alignment horizontal="center" vertical="center"/>
    </xf>
    <xf numFmtId="43" fontId="23" fillId="0" borderId="1" xfId="60" applyNumberFormat="1" applyFont="1" applyBorder="1" applyAlignment="1">
      <alignment horizontal="center" vertical="center"/>
    </xf>
    <xf numFmtId="0" fontId="21" fillId="0" borderId="8" xfId="0" applyFont="1" applyBorder="1" applyAlignment="1">
      <alignment horizontal="left" vertical="center" wrapText="1"/>
    </xf>
    <xf numFmtId="43" fontId="26" fillId="0" borderId="8" xfId="0" applyNumberFormat="1" applyFont="1" applyFill="1" applyBorder="1" applyAlignment="1">
      <alignment horizontal="left" vertical="center"/>
    </xf>
    <xf numFmtId="43" fontId="26" fillId="0" borderId="1" xfId="60" applyNumberFormat="1" applyFont="1" applyFill="1" applyBorder="1" applyAlignment="1">
      <alignment horizontal="center" vertical="center"/>
    </xf>
    <xf numFmtId="15" fontId="16" fillId="0" borderId="0" xfId="0" applyNumberFormat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26" fillId="0" borderId="8" xfId="0" applyFont="1" applyFill="1" applyBorder="1" applyAlignment="1">
      <alignment horizontal="left" vertical="center"/>
    </xf>
    <xf numFmtId="167" fontId="16" fillId="0" borderId="0" xfId="0" applyNumberFormat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23" fillId="0" borderId="8" xfId="0" applyFont="1" applyBorder="1" applyAlignment="1">
      <alignment vertical="center"/>
    </xf>
    <xf numFmtId="0" fontId="23" fillId="0" borderId="10" xfId="0" applyFont="1" applyBorder="1" applyAlignment="1">
      <alignment vertical="center"/>
    </xf>
    <xf numFmtId="0" fontId="21" fillId="0" borderId="1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26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43" fontId="0" fillId="0" borderId="0" xfId="0" applyNumberFormat="1" applyFont="1" applyAlignment="1">
      <alignment vertical="center"/>
    </xf>
    <xf numFmtId="4" fontId="0" fillId="0" borderId="0" xfId="0" applyNumberFormat="1" applyFont="1" applyAlignment="1">
      <alignment vertical="center"/>
    </xf>
    <xf numFmtId="3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43" fontId="0" fillId="0" borderId="0" xfId="0" applyNumberFormat="1"/>
    <xf numFmtId="0" fontId="21" fillId="0" borderId="0" xfId="0" applyFont="1"/>
    <xf numFmtId="0" fontId="21" fillId="0" borderId="0" xfId="0" applyFont="1" applyAlignment="1">
      <alignment vertical="center"/>
    </xf>
    <xf numFmtId="43" fontId="21" fillId="2" borderId="0" xfId="60" applyFont="1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43" fontId="21" fillId="0" borderId="1" xfId="60" applyNumberFormat="1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168" fontId="0" fillId="0" borderId="1" xfId="60" applyNumberFormat="1" applyFont="1" applyBorder="1" applyAlignment="1">
      <alignment vertical="center"/>
    </xf>
    <xf numFmtId="168" fontId="0" fillId="0" borderId="1" xfId="0" applyNumberFormat="1" applyFont="1" applyBorder="1"/>
    <xf numFmtId="43" fontId="0" fillId="0" borderId="1" xfId="6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top" wrapText="1"/>
    </xf>
    <xf numFmtId="0" fontId="33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center"/>
    </xf>
    <xf numFmtId="168" fontId="21" fillId="0" borderId="1" xfId="60" applyNumberFormat="1" applyFont="1" applyBorder="1" applyAlignment="1">
      <alignment vertical="center"/>
    </xf>
    <xf numFmtId="0" fontId="21" fillId="0" borderId="0" xfId="0" applyFont="1" applyAlignment="1">
      <alignment wrapText="1"/>
    </xf>
    <xf numFmtId="0" fontId="21" fillId="0" borderId="1" xfId="0" applyFont="1" applyBorder="1"/>
    <xf numFmtId="168" fontId="21" fillId="0" borderId="1" xfId="0" applyNumberFormat="1" applyFont="1" applyBorder="1"/>
    <xf numFmtId="0" fontId="21" fillId="0" borderId="1" xfId="0" applyFont="1" applyBorder="1" applyAlignment="1">
      <alignment vertical="center" wrapText="1"/>
    </xf>
    <xf numFmtId="43" fontId="21" fillId="0" borderId="1" xfId="60" applyNumberFormat="1" applyFont="1" applyBorder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31" fillId="0" borderId="0" xfId="0" applyFont="1"/>
    <xf numFmtId="0" fontId="37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wrapText="1"/>
    </xf>
    <xf numFmtId="0" fontId="21" fillId="0" borderId="0" xfId="0" applyFont="1" applyBorder="1"/>
    <xf numFmtId="0" fontId="31" fillId="0" borderId="0" xfId="0" applyFont="1" applyBorder="1" applyAlignment="1"/>
    <xf numFmtId="0" fontId="31" fillId="0" borderId="0" xfId="0" applyFont="1" applyBorder="1" applyAlignment="1">
      <alignment horizontal="right" vertical="center"/>
    </xf>
    <xf numFmtId="14" fontId="21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1" fillId="0" borderId="1" xfId="0" applyFont="1" applyBorder="1" applyAlignment="1">
      <alignment wrapText="1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40" fillId="0" borderId="0" xfId="0" applyFont="1" applyAlignment="1">
      <alignment vertical="center"/>
    </xf>
    <xf numFmtId="43" fontId="21" fillId="0" borderId="1" xfId="60" applyFont="1" applyBorder="1" applyAlignment="1">
      <alignment vertical="center"/>
    </xf>
    <xf numFmtId="43" fontId="21" fillId="0" borderId="1" xfId="60" applyFont="1" applyBorder="1" applyAlignment="1">
      <alignment horizontal="left" vertical="center"/>
    </xf>
    <xf numFmtId="0" fontId="41" fillId="0" borderId="1" xfId="0" applyFont="1" applyBorder="1" applyAlignment="1">
      <alignment vertical="center"/>
    </xf>
    <xf numFmtId="0" fontId="41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1" fillId="0" borderId="8" xfId="0" applyFont="1" applyBorder="1" applyAlignment="1">
      <alignment vertical="center"/>
    </xf>
    <xf numFmtId="43" fontId="21" fillId="0" borderId="0" xfId="0" applyNumberFormat="1" applyFont="1"/>
    <xf numFmtId="43" fontId="23" fillId="0" borderId="1" xfId="60" applyFont="1" applyBorder="1" applyAlignment="1">
      <alignment vertical="center"/>
    </xf>
    <xf numFmtId="168" fontId="23" fillId="0" borderId="1" xfId="60" applyNumberFormat="1" applyFont="1" applyBorder="1" applyAlignment="1">
      <alignment vertical="center"/>
    </xf>
    <xf numFmtId="0" fontId="42" fillId="0" borderId="0" xfId="0" applyFont="1" applyAlignment="1">
      <alignment vertical="center"/>
    </xf>
    <xf numFmtId="0" fontId="31" fillId="0" borderId="1" xfId="0" applyFont="1" applyBorder="1" applyAlignment="1">
      <alignment vertical="center"/>
    </xf>
    <xf numFmtId="0" fontId="31" fillId="0" borderId="1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0" fillId="0" borderId="1" xfId="0" applyFont="1" applyBorder="1" applyAlignment="1">
      <alignment vertical="center"/>
    </xf>
    <xf numFmtId="0" fontId="20" fillId="0" borderId="1" xfId="0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2" fontId="21" fillId="0" borderId="1" xfId="60" applyNumberFormat="1" applyFont="1" applyBorder="1" applyAlignment="1">
      <alignment vertical="center"/>
    </xf>
    <xf numFmtId="0" fontId="21" fillId="0" borderId="0" xfId="0" applyFont="1" applyAlignment="1">
      <alignment horizontal="left" vertical="center" wrapText="1"/>
    </xf>
    <xf numFmtId="0" fontId="21" fillId="0" borderId="1" xfId="0" applyFont="1" applyBorder="1" applyAlignment="1">
      <alignment vertical="top"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Fill="1" applyBorder="1" applyAlignment="1">
      <alignment vertical="center"/>
    </xf>
    <xf numFmtId="43" fontId="21" fillId="0" borderId="1" xfId="60" applyFont="1" applyFill="1" applyBorder="1" applyAlignment="1">
      <alignment vertical="center"/>
    </xf>
    <xf numFmtId="43" fontId="21" fillId="0" borderId="1" xfId="60" applyFont="1" applyFill="1" applyBorder="1" applyAlignment="1">
      <alignment horizontal="left" vertical="center"/>
    </xf>
    <xf numFmtId="0" fontId="0" fillId="0" borderId="0" xfId="0" applyFill="1"/>
    <xf numFmtId="14" fontId="21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/>
    </xf>
    <xf numFmtId="168" fontId="21" fillId="0" borderId="1" xfId="60" applyNumberFormat="1" applyFont="1" applyFill="1" applyBorder="1" applyAlignment="1">
      <alignment vertical="center"/>
    </xf>
    <xf numFmtId="0" fontId="21" fillId="0" borderId="1" xfId="0" applyFont="1" applyFill="1" applyBorder="1" applyAlignment="1">
      <alignment vertical="top" wrapText="1"/>
    </xf>
    <xf numFmtId="0" fontId="21" fillId="0" borderId="0" xfId="0" applyFont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NumberFormat="1" applyFont="1" applyAlignment="1">
      <alignment vertical="center"/>
    </xf>
    <xf numFmtId="0" fontId="21" fillId="0" borderId="0" xfId="0" applyNumberFormat="1" applyFont="1"/>
    <xf numFmtId="0" fontId="21" fillId="2" borderId="0" xfId="0" applyNumberFormat="1" applyFont="1" applyFill="1"/>
    <xf numFmtId="0" fontId="23" fillId="0" borderId="0" xfId="0" applyNumberFormat="1" applyFont="1"/>
    <xf numFmtId="43" fontId="0" fillId="0" borderId="0" xfId="0" applyNumberFormat="1" applyFill="1"/>
    <xf numFmtId="168" fontId="21" fillId="0" borderId="1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1" xfId="0" applyFont="1" applyFill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0" fillId="0" borderId="1" xfId="0" applyBorder="1"/>
    <xf numFmtId="0" fontId="31" fillId="0" borderId="1" xfId="0" applyFont="1" applyFill="1" applyBorder="1" applyAlignment="1">
      <alignment vertical="center"/>
    </xf>
    <xf numFmtId="43" fontId="31" fillId="0" borderId="1" xfId="60" applyFont="1" applyFill="1" applyBorder="1" applyAlignment="1">
      <alignment horizontal="left" vertical="center"/>
    </xf>
    <xf numFmtId="168" fontId="31" fillId="0" borderId="1" xfId="60" applyNumberFormat="1" applyFont="1" applyFill="1" applyBorder="1" applyAlignment="1">
      <alignment vertical="center"/>
    </xf>
    <xf numFmtId="0" fontId="21" fillId="0" borderId="0" xfId="0" applyNumberFormat="1" applyFont="1" applyFill="1"/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/>
    <xf numFmtId="0" fontId="46" fillId="0" borderId="1" xfId="0" applyFont="1" applyBorder="1"/>
    <xf numFmtId="3" fontId="31" fillId="0" borderId="1" xfId="0" applyNumberFormat="1" applyFont="1" applyFill="1" applyBorder="1" applyAlignment="1">
      <alignment vertical="center"/>
    </xf>
    <xf numFmtId="0" fontId="21" fillId="3" borderId="0" xfId="0" applyNumberFormat="1" applyFont="1" applyFill="1"/>
    <xf numFmtId="0" fontId="21" fillId="0" borderId="0" xfId="0" applyFont="1" applyBorder="1" applyAlignment="1">
      <alignment horizontal="center" vertical="center"/>
    </xf>
    <xf numFmtId="0" fontId="21" fillId="0" borderId="0" xfId="0" applyFont="1" applyAlignment="1"/>
    <xf numFmtId="43" fontId="21" fillId="0" borderId="0" xfId="60" applyFont="1" applyAlignment="1">
      <alignment vertical="center"/>
    </xf>
    <xf numFmtId="43" fontId="21" fillId="0" borderId="0" xfId="0" applyNumberFormat="1" applyFont="1" applyAlignment="1">
      <alignment vertical="center"/>
    </xf>
    <xf numFmtId="0" fontId="41" fillId="0" borderId="1" xfId="0" applyFont="1" applyFill="1" applyBorder="1" applyAlignment="1">
      <alignment vertical="center"/>
    </xf>
    <xf numFmtId="0" fontId="21" fillId="0" borderId="0" xfId="0" applyFont="1" applyFill="1"/>
    <xf numFmtId="168" fontId="21" fillId="0" borderId="0" xfId="0" applyNumberFormat="1" applyFont="1"/>
    <xf numFmtId="168" fontId="21" fillId="0" borderId="1" xfId="60" applyNumberFormat="1" applyFont="1" applyFill="1" applyBorder="1" applyAlignment="1">
      <alignment vertical="center" wrapText="1"/>
    </xf>
    <xf numFmtId="43" fontId="21" fillId="0" borderId="0" xfId="0" applyNumberFormat="1" applyFont="1" applyAlignment="1">
      <alignment horizontal="right" vertical="center"/>
    </xf>
    <xf numFmtId="168" fontId="21" fillId="0" borderId="0" xfId="0" applyNumberFormat="1" applyFont="1" applyAlignment="1">
      <alignment horizontal="right" vertical="center"/>
    </xf>
    <xf numFmtId="168" fontId="21" fillId="0" borderId="0" xfId="0" applyNumberFormat="1" applyFont="1" applyFill="1"/>
    <xf numFmtId="43" fontId="21" fillId="0" borderId="0" xfId="0" applyNumberFormat="1" applyFont="1" applyFill="1"/>
    <xf numFmtId="43" fontId="21" fillId="0" borderId="0" xfId="60" applyFont="1" applyFill="1"/>
    <xf numFmtId="43" fontId="21" fillId="0" borderId="0" xfId="60" applyFont="1" applyAlignment="1"/>
    <xf numFmtId="0" fontId="41" fillId="0" borderId="1" xfId="0" applyFont="1" applyFill="1" applyBorder="1" applyAlignment="1">
      <alignment horizontal="center" vertical="center"/>
    </xf>
    <xf numFmtId="43" fontId="21" fillId="0" borderId="0" xfId="60" applyFont="1"/>
    <xf numFmtId="0" fontId="21" fillId="2" borderId="0" xfId="0" applyFont="1" applyFill="1"/>
    <xf numFmtId="168" fontId="21" fillId="2" borderId="0" xfId="0" applyNumberFormat="1" applyFont="1" applyFill="1"/>
    <xf numFmtId="43" fontId="21" fillId="2" borderId="0" xfId="0" applyNumberFormat="1" applyFont="1" applyFill="1"/>
    <xf numFmtId="168" fontId="0" fillId="0" borderId="0" xfId="0" applyNumberFormat="1"/>
    <xf numFmtId="168" fontId="21" fillId="0" borderId="0" xfId="60" applyNumberFormat="1" applyFont="1" applyFill="1" applyBorder="1" applyAlignment="1">
      <alignment vertical="center"/>
    </xf>
    <xf numFmtId="43" fontId="21" fillId="0" borderId="1" xfId="60" applyNumberFormat="1" applyFont="1" applyFill="1" applyBorder="1" applyAlignment="1">
      <alignment vertical="center"/>
    </xf>
    <xf numFmtId="0" fontId="48" fillId="0" borderId="1" xfId="0" applyFont="1" applyBorder="1"/>
    <xf numFmtId="3" fontId="48" fillId="0" borderId="1" xfId="0" applyNumberFormat="1" applyFont="1" applyBorder="1"/>
    <xf numFmtId="0" fontId="48" fillId="0" borderId="0" xfId="0" applyFont="1"/>
    <xf numFmtId="0" fontId="48" fillId="0" borderId="1" xfId="0" applyFont="1" applyBorder="1" applyAlignment="1">
      <alignment horizontal="center"/>
    </xf>
    <xf numFmtId="168" fontId="21" fillId="0" borderId="1" xfId="60" applyNumberFormat="1" applyFont="1" applyFill="1" applyBorder="1" applyAlignment="1">
      <alignment horizontal="center" vertical="center"/>
    </xf>
    <xf numFmtId="0" fontId="48" fillId="0" borderId="1" xfId="0" applyFont="1" applyBorder="1" applyAlignment="1">
      <alignment horizontal="left"/>
    </xf>
    <xf numFmtId="168" fontId="21" fillId="0" borderId="1" xfId="60" applyNumberFormat="1" applyFont="1" applyFill="1" applyBorder="1" applyAlignment="1">
      <alignment horizontal="left" vertical="center"/>
    </xf>
    <xf numFmtId="3" fontId="48" fillId="0" borderId="1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right" vertical="center"/>
    </xf>
    <xf numFmtId="0" fontId="11" fillId="0" borderId="10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right" vertical="center"/>
    </xf>
    <xf numFmtId="0" fontId="16" fillId="0" borderId="9" xfId="0" applyFont="1" applyBorder="1" applyAlignment="1">
      <alignment horizontal="right" vertical="center"/>
    </xf>
    <xf numFmtId="0" fontId="16" fillId="0" borderId="10" xfId="0" applyFont="1" applyBorder="1" applyAlignment="1">
      <alignment horizontal="right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5" fontId="20" fillId="0" borderId="3" xfId="0" applyNumberFormat="1" applyFont="1" applyBorder="1" applyAlignment="1">
      <alignment horizontal="left" vertical="center"/>
    </xf>
    <xf numFmtId="0" fontId="23" fillId="0" borderId="8" xfId="0" applyFont="1" applyBorder="1" applyAlignment="1">
      <alignment horizontal="left" vertical="center"/>
    </xf>
    <xf numFmtId="0" fontId="23" fillId="0" borderId="9" xfId="0" applyFont="1" applyBorder="1" applyAlignment="1">
      <alignment horizontal="left" vertical="center"/>
    </xf>
    <xf numFmtId="0" fontId="23" fillId="0" borderId="10" xfId="0" applyFont="1" applyBorder="1" applyAlignment="1">
      <alignment horizontal="left" vertical="center"/>
    </xf>
    <xf numFmtId="0" fontId="21" fillId="0" borderId="8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left" vertical="center" wrapText="1"/>
    </xf>
    <xf numFmtId="0" fontId="23" fillId="0" borderId="9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center" wrapText="1"/>
    </xf>
    <xf numFmtId="0" fontId="29" fillId="0" borderId="0" xfId="0" applyFont="1" applyAlignment="1">
      <alignment horizontal="center" vertical="center"/>
    </xf>
    <xf numFmtId="0" fontId="18" fillId="0" borderId="8" xfId="0" applyFont="1" applyBorder="1" applyAlignment="1">
      <alignment horizontal="right" vertical="center"/>
    </xf>
    <xf numFmtId="0" fontId="18" fillId="0" borderId="9" xfId="0" applyFont="1" applyBorder="1" applyAlignment="1">
      <alignment horizontal="right" vertical="center"/>
    </xf>
    <xf numFmtId="0" fontId="18" fillId="0" borderId="10" xfId="0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23" fillId="0" borderId="1" xfId="0" applyFont="1" applyBorder="1" applyAlignment="1">
      <alignment horizontal="right" vertical="center"/>
    </xf>
    <xf numFmtId="0" fontId="32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23" fillId="0" borderId="8" xfId="0" applyFont="1" applyBorder="1" applyAlignment="1">
      <alignment horizontal="right" vertical="center"/>
    </xf>
    <xf numFmtId="0" fontId="36" fillId="0" borderId="9" xfId="0" applyFont="1" applyBorder="1" applyAlignment="1">
      <alignment horizontal="right" vertical="center"/>
    </xf>
    <xf numFmtId="0" fontId="36" fillId="0" borderId="10" xfId="0" applyFont="1" applyBorder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38" fillId="0" borderId="1" xfId="0" applyFont="1" applyBorder="1" applyAlignment="1">
      <alignment horizontal="center" vertical="center" wrapText="1"/>
    </xf>
    <xf numFmtId="0" fontId="21" fillId="0" borderId="0" xfId="0" applyFont="1" applyFill="1" applyAlignment="1">
      <alignment horizontal="left" vertical="center"/>
    </xf>
    <xf numFmtId="0" fontId="21" fillId="0" borderId="8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left" vertical="center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31" fillId="0" borderId="1" xfId="0" applyFont="1" applyFill="1" applyBorder="1" applyAlignment="1">
      <alignment horizontal="left" vertical="center"/>
    </xf>
    <xf numFmtId="0" fontId="21" fillId="0" borderId="1" xfId="0" applyFont="1" applyFill="1" applyBorder="1" applyAlignment="1">
      <alignment horizontal="left" vertical="center"/>
    </xf>
  </cellXfs>
  <cellStyles count="61">
    <cellStyle name="Comma" xfId="60" builtinId="3"/>
    <cellStyle name="Comma 2" xfId="1"/>
    <cellStyle name="Comma 3" xfId="2"/>
    <cellStyle name="Currency 2" xfId="3"/>
    <cellStyle name="Normal" xfId="0" builtinId="0"/>
    <cellStyle name="Normal 10" xfId="4"/>
    <cellStyle name="Normal 10 2" xfId="5"/>
    <cellStyle name="Normal 11" xfId="6"/>
    <cellStyle name="Normal 11 2" xfId="7"/>
    <cellStyle name="Normal 11 3" xfId="8"/>
    <cellStyle name="Normal 12" xfId="9"/>
    <cellStyle name="Normal 12 2" xfId="10"/>
    <cellStyle name="Normal 13 2" xfId="11"/>
    <cellStyle name="Normal 14" xfId="12"/>
    <cellStyle name="Normal 14 2" xfId="13"/>
    <cellStyle name="Normal 15" xfId="14"/>
    <cellStyle name="Normal 15 2" xfId="15"/>
    <cellStyle name="Normal 16" xfId="16"/>
    <cellStyle name="Normal 16 2" xfId="17"/>
    <cellStyle name="Normal 17" xfId="18"/>
    <cellStyle name="Normal 17 2" xfId="19"/>
    <cellStyle name="Normal 18" xfId="20"/>
    <cellStyle name="Normal 18 2" xfId="21"/>
    <cellStyle name="Normal 19" xfId="22"/>
    <cellStyle name="Normal 19 2" xfId="23"/>
    <cellStyle name="Normal 2" xfId="24"/>
    <cellStyle name="Normal 2 2" xfId="25"/>
    <cellStyle name="Normal 2 2 2" xfId="26"/>
    <cellStyle name="Normal 2 2 3" xfId="27"/>
    <cellStyle name="Normal 2 3" xfId="28"/>
    <cellStyle name="Normal 2 3 2" xfId="29"/>
    <cellStyle name="Normal 2 4" xfId="30"/>
    <cellStyle name="Normal 2 5" xfId="31"/>
    <cellStyle name="Normal 20" xfId="32"/>
    <cellStyle name="Normal 20 2" xfId="33"/>
    <cellStyle name="Normal 21" xfId="34"/>
    <cellStyle name="Normal 21 2" xfId="35"/>
    <cellStyle name="Normal 22 2" xfId="36"/>
    <cellStyle name="Normal 23 2" xfId="37"/>
    <cellStyle name="Normal 24 2" xfId="38"/>
    <cellStyle name="Normal 25 2" xfId="39"/>
    <cellStyle name="Normal 3" xfId="40"/>
    <cellStyle name="Normal 3 2" xfId="41"/>
    <cellStyle name="Normal 3 2 2" xfId="42"/>
    <cellStyle name="Normal 3 3" xfId="43"/>
    <cellStyle name="Normal 3 4" xfId="44"/>
    <cellStyle name="Normal 4" xfId="45"/>
    <cellStyle name="Normal 4 2" xfId="46"/>
    <cellStyle name="Normal 5" xfId="47"/>
    <cellStyle name="Normal 5 2" xfId="48"/>
    <cellStyle name="Normal 6" xfId="49"/>
    <cellStyle name="Normal 6 2" xfId="50"/>
    <cellStyle name="Normal 7" xfId="51"/>
    <cellStyle name="Normal 7 2" xfId="52"/>
    <cellStyle name="Normal 8" xfId="53"/>
    <cellStyle name="Normal 8 2" xfId="54"/>
    <cellStyle name="Normal 9" xfId="55"/>
    <cellStyle name="Normal 9 2" xfId="56"/>
    <cellStyle name="Percent 2" xfId="57"/>
    <cellStyle name="Percent 2 2" xfId="58"/>
    <cellStyle name="常规_Sheet20" xfId="5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sharedStrings" Target="sharedString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theme" Target="theme/theme1.xml"/><Relationship Id="rId9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771525</xdr:colOff>
      <xdr:row>0</xdr:row>
      <xdr:rowOff>47624</xdr:rowOff>
    </xdr:from>
    <xdr:to>
      <xdr:col>6</xdr:col>
      <xdr:colOff>320585</xdr:colOff>
      <xdr:row>2</xdr:row>
      <xdr:rowOff>38099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6150" y="47624"/>
          <a:ext cx="939710" cy="371475"/>
        </a:xfrm>
        <a:prstGeom prst="rect">
          <a:avLst/>
        </a:prstGeom>
      </xdr:spPr>
    </xdr:pic>
    <xdr:clientData/>
  </xdr:twoCellAnchor>
  <xdr:oneCellAnchor>
    <xdr:from>
      <xdr:col>5</xdr:col>
      <xdr:colOff>809625</xdr:colOff>
      <xdr:row>23</xdr:row>
      <xdr:rowOff>152399</xdr:rowOff>
    </xdr:from>
    <xdr:ext cx="952500" cy="376531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0" y="6276974"/>
          <a:ext cx="952500" cy="37653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771525</xdr:colOff>
      <xdr:row>1</xdr:row>
      <xdr:rowOff>47624</xdr:rowOff>
    </xdr:from>
    <xdr:to>
      <xdr:col>6</xdr:col>
      <xdr:colOff>320585</xdr:colOff>
      <xdr:row>3</xdr:row>
      <xdr:rowOff>38099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6150" y="47624"/>
          <a:ext cx="939710" cy="3714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714375</xdr:colOff>
      <xdr:row>0</xdr:row>
      <xdr:rowOff>190499</xdr:rowOff>
    </xdr:from>
    <xdr:to>
      <xdr:col>6</xdr:col>
      <xdr:colOff>263435</xdr:colOff>
      <xdr:row>2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6175" y="190499"/>
          <a:ext cx="939710" cy="3714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714375</xdr:colOff>
      <xdr:row>0</xdr:row>
      <xdr:rowOff>190499</xdr:rowOff>
    </xdr:from>
    <xdr:to>
      <xdr:col>6</xdr:col>
      <xdr:colOff>263435</xdr:colOff>
      <xdr:row>2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6175" y="190499"/>
          <a:ext cx="939710" cy="3714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714375</xdr:colOff>
      <xdr:row>0</xdr:row>
      <xdr:rowOff>190499</xdr:rowOff>
    </xdr:from>
    <xdr:to>
      <xdr:col>6</xdr:col>
      <xdr:colOff>263435</xdr:colOff>
      <xdr:row>2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6175" y="190499"/>
          <a:ext cx="939710" cy="3714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714375</xdr:colOff>
      <xdr:row>0</xdr:row>
      <xdr:rowOff>190499</xdr:rowOff>
    </xdr:from>
    <xdr:to>
      <xdr:col>6</xdr:col>
      <xdr:colOff>263435</xdr:colOff>
      <xdr:row>2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6175" y="190499"/>
          <a:ext cx="939710" cy="3714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714375</xdr:colOff>
      <xdr:row>0</xdr:row>
      <xdr:rowOff>190499</xdr:rowOff>
    </xdr:from>
    <xdr:to>
      <xdr:col>6</xdr:col>
      <xdr:colOff>301535</xdr:colOff>
      <xdr:row>2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6175" y="190499"/>
          <a:ext cx="939710" cy="37147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714375</xdr:colOff>
      <xdr:row>0</xdr:row>
      <xdr:rowOff>190499</xdr:rowOff>
    </xdr:from>
    <xdr:to>
      <xdr:col>6</xdr:col>
      <xdr:colOff>339635</xdr:colOff>
      <xdr:row>2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6175" y="190499"/>
          <a:ext cx="939710" cy="37147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714375</xdr:colOff>
      <xdr:row>0</xdr:row>
      <xdr:rowOff>190499</xdr:rowOff>
    </xdr:from>
    <xdr:to>
      <xdr:col>6</xdr:col>
      <xdr:colOff>387260</xdr:colOff>
      <xdr:row>2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7075" y="190499"/>
          <a:ext cx="939710" cy="37147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714375</xdr:colOff>
      <xdr:row>0</xdr:row>
      <xdr:rowOff>190499</xdr:rowOff>
    </xdr:from>
    <xdr:to>
      <xdr:col>6</xdr:col>
      <xdr:colOff>415835</xdr:colOff>
      <xdr:row>2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3725" y="190499"/>
          <a:ext cx="939710" cy="37147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714375</xdr:colOff>
      <xdr:row>0</xdr:row>
      <xdr:rowOff>190499</xdr:rowOff>
    </xdr:from>
    <xdr:to>
      <xdr:col>6</xdr:col>
      <xdr:colOff>320585</xdr:colOff>
      <xdr:row>2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6075" y="190499"/>
          <a:ext cx="939710" cy="37147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590550</xdr:colOff>
      <xdr:row>0</xdr:row>
      <xdr:rowOff>190499</xdr:rowOff>
    </xdr:from>
    <xdr:to>
      <xdr:col>6</xdr:col>
      <xdr:colOff>196760</xdr:colOff>
      <xdr:row>2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75" y="190499"/>
          <a:ext cx="939710" cy="37147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590550</xdr:colOff>
      <xdr:row>0</xdr:row>
      <xdr:rowOff>190499</xdr:rowOff>
    </xdr:from>
    <xdr:to>
      <xdr:col>6</xdr:col>
      <xdr:colOff>196760</xdr:colOff>
      <xdr:row>2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75" y="190499"/>
          <a:ext cx="939710" cy="37147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590550</xdr:colOff>
      <xdr:row>0</xdr:row>
      <xdr:rowOff>190499</xdr:rowOff>
    </xdr:from>
    <xdr:to>
      <xdr:col>6</xdr:col>
      <xdr:colOff>196760</xdr:colOff>
      <xdr:row>2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75" y="190499"/>
          <a:ext cx="939710" cy="37147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590550</xdr:colOff>
      <xdr:row>0</xdr:row>
      <xdr:rowOff>190499</xdr:rowOff>
    </xdr:from>
    <xdr:to>
      <xdr:col>6</xdr:col>
      <xdr:colOff>196760</xdr:colOff>
      <xdr:row>2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75" y="190499"/>
          <a:ext cx="939710" cy="37147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590550</xdr:colOff>
      <xdr:row>0</xdr:row>
      <xdr:rowOff>190499</xdr:rowOff>
    </xdr:from>
    <xdr:to>
      <xdr:col>6</xdr:col>
      <xdr:colOff>25310</xdr:colOff>
      <xdr:row>2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75" y="190499"/>
          <a:ext cx="939710" cy="37147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590550</xdr:colOff>
      <xdr:row>0</xdr:row>
      <xdr:rowOff>190499</xdr:rowOff>
    </xdr:from>
    <xdr:to>
      <xdr:col>6</xdr:col>
      <xdr:colOff>25310</xdr:colOff>
      <xdr:row>2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6075" y="190499"/>
          <a:ext cx="939710" cy="371475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590550</xdr:colOff>
      <xdr:row>0</xdr:row>
      <xdr:rowOff>190499</xdr:rowOff>
    </xdr:from>
    <xdr:to>
      <xdr:col>6</xdr:col>
      <xdr:colOff>25310</xdr:colOff>
      <xdr:row>2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6075" y="190499"/>
          <a:ext cx="939710" cy="371475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590550</xdr:colOff>
      <xdr:row>0</xdr:row>
      <xdr:rowOff>190499</xdr:rowOff>
    </xdr:from>
    <xdr:to>
      <xdr:col>6</xdr:col>
      <xdr:colOff>25310</xdr:colOff>
      <xdr:row>2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2275" y="190499"/>
          <a:ext cx="939710" cy="371475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28132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28132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28132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28132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28132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28132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28132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28132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28132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28132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28132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161482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275782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275782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275782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275782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275782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275782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275782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275782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275782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275782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275782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275782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275782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218632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49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218632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4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151957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4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151957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4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151957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4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151957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4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151957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4124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151957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4124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151957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4124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190057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4124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190057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4124" y="66676"/>
          <a:ext cx="1180658" cy="466724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352424</xdr:colOff>
      <xdr:row>0</xdr:row>
      <xdr:rowOff>66676</xdr:rowOff>
    </xdr:from>
    <xdr:to>
      <xdr:col>6</xdr:col>
      <xdr:colOff>151957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499" y="66676"/>
          <a:ext cx="1180658" cy="4667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osca\AppData\Local\Microsoft\Windows\Temporary%20Internet%20Files\Content.Outlook\6S9CYC9E\Templates\2%20week%20work%20schedu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24%20-%202025%20(Apr-Mar)\Part%20Data\Finance\ADV%20Clear%20Record\08)%20WW-ADV2024070038%20-%20Local%206.8Lakhs\Cash%20Advance%20Clear%20Form%2004-CFD-CAS-FRM-002-03%20-%20Main%20File%20(%202024%20~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Formulas"/>
      <sheetName val="Sheet3"/>
      <sheetName val="To Print"/>
      <sheetName val="Master"/>
      <sheetName val="2nd Oct"/>
      <sheetName val="3rd Oct"/>
      <sheetName val="Sheet6"/>
      <sheetName val="Sheet1"/>
      <sheetName val="Sheet2"/>
      <sheetName val="SD Weekly Rpt"/>
      <sheetName val="Sheet5"/>
    </sheetNames>
    <sheetDataSet>
      <sheetData sheetId="0"/>
      <sheetData sheetId="1">
        <row r="3">
          <cell r="H3">
            <v>9</v>
          </cell>
        </row>
        <row r="4">
          <cell r="D4" t="str">
            <v>January</v>
          </cell>
          <cell r="H4">
            <v>2</v>
          </cell>
        </row>
        <row r="5">
          <cell r="D5" t="str">
            <v>February</v>
          </cell>
          <cell r="H5">
            <v>10</v>
          </cell>
        </row>
        <row r="6">
          <cell r="D6" t="str">
            <v>March</v>
          </cell>
          <cell r="H6">
            <v>2010</v>
          </cell>
        </row>
        <row r="7">
          <cell r="D7" t="str">
            <v>April</v>
          </cell>
          <cell r="H7" t="str">
            <v>October</v>
          </cell>
        </row>
        <row r="8">
          <cell r="D8" t="str">
            <v>May</v>
          </cell>
          <cell r="H8">
            <v>40452</v>
          </cell>
        </row>
        <row r="9">
          <cell r="D9" t="str">
            <v>June</v>
          </cell>
          <cell r="H9">
            <v>6</v>
          </cell>
        </row>
        <row r="10">
          <cell r="D10" t="str">
            <v>July</v>
          </cell>
          <cell r="H10">
            <v>40422</v>
          </cell>
        </row>
        <row r="11">
          <cell r="D11" t="str">
            <v>August</v>
          </cell>
          <cell r="H11" t="str">
            <v>September</v>
          </cell>
        </row>
        <row r="12">
          <cell r="D12" t="str">
            <v>September</v>
          </cell>
          <cell r="H12">
            <v>40483</v>
          </cell>
        </row>
        <row r="13">
          <cell r="D13" t="str">
            <v>October</v>
          </cell>
          <cell r="H13" t="str">
            <v>November</v>
          </cell>
        </row>
        <row r="14">
          <cell r="D14" t="str">
            <v>November</v>
          </cell>
        </row>
        <row r="15">
          <cell r="D15" t="str">
            <v>December</v>
          </cell>
        </row>
        <row r="20">
          <cell r="B20">
            <v>1</v>
          </cell>
          <cell r="C20">
            <v>2</v>
          </cell>
          <cell r="D20">
            <v>3</v>
          </cell>
          <cell r="E20">
            <v>4</v>
          </cell>
          <cell r="F20">
            <v>5</v>
          </cell>
          <cell r="G20">
            <v>6</v>
          </cell>
          <cell r="H20">
            <v>7</v>
          </cell>
        </row>
        <row r="21">
          <cell r="A21">
            <v>1</v>
          </cell>
        </row>
        <row r="22">
          <cell r="A22">
            <v>2</v>
          </cell>
        </row>
        <row r="23">
          <cell r="A23">
            <v>3</v>
          </cell>
        </row>
        <row r="24">
          <cell r="A24">
            <v>4</v>
          </cell>
        </row>
        <row r="25">
          <cell r="A25">
            <v>5</v>
          </cell>
        </row>
        <row r="26">
          <cell r="A26">
            <v>6</v>
          </cell>
        </row>
        <row r="27">
          <cell r="A27">
            <v>7</v>
          </cell>
        </row>
        <row r="31">
          <cell r="B31">
            <v>12</v>
          </cell>
          <cell r="C31" t="str">
            <v>am</v>
          </cell>
        </row>
        <row r="32">
          <cell r="B32">
            <v>1</v>
          </cell>
          <cell r="C32" t="str">
            <v>am</v>
          </cell>
        </row>
        <row r="33">
          <cell r="B33">
            <v>2</v>
          </cell>
          <cell r="C33" t="str">
            <v>am</v>
          </cell>
        </row>
        <row r="34">
          <cell r="B34">
            <v>3</v>
          </cell>
          <cell r="C34" t="str">
            <v>am</v>
          </cell>
        </row>
        <row r="35">
          <cell r="B35">
            <v>4</v>
          </cell>
          <cell r="C35" t="str">
            <v>am</v>
          </cell>
        </row>
        <row r="36">
          <cell r="B36">
            <v>5</v>
          </cell>
          <cell r="C36" t="str">
            <v>am</v>
          </cell>
        </row>
        <row r="37">
          <cell r="B37">
            <v>6</v>
          </cell>
          <cell r="C37" t="str">
            <v>am</v>
          </cell>
        </row>
        <row r="38">
          <cell r="B38">
            <v>7</v>
          </cell>
          <cell r="C38" t="str">
            <v>am</v>
          </cell>
        </row>
        <row r="39">
          <cell r="B39">
            <v>8</v>
          </cell>
          <cell r="C39" t="str">
            <v>am</v>
          </cell>
        </row>
        <row r="40">
          <cell r="B40">
            <v>9</v>
          </cell>
          <cell r="C40" t="str">
            <v>am</v>
          </cell>
        </row>
        <row r="41">
          <cell r="B41">
            <v>10</v>
          </cell>
          <cell r="C41" t="str">
            <v>am</v>
          </cell>
        </row>
        <row r="42">
          <cell r="B42">
            <v>11</v>
          </cell>
          <cell r="C42" t="str">
            <v>am</v>
          </cell>
        </row>
        <row r="43">
          <cell r="B43">
            <v>12</v>
          </cell>
          <cell r="C43" t="str">
            <v>PM</v>
          </cell>
        </row>
        <row r="44">
          <cell r="B44">
            <v>1</v>
          </cell>
          <cell r="C44" t="str">
            <v>PM</v>
          </cell>
        </row>
        <row r="45">
          <cell r="B45">
            <v>2</v>
          </cell>
          <cell r="C45" t="str">
            <v>PM</v>
          </cell>
        </row>
        <row r="46">
          <cell r="B46">
            <v>3</v>
          </cell>
          <cell r="C46" t="str">
            <v>PM</v>
          </cell>
        </row>
        <row r="47">
          <cell r="B47">
            <v>4</v>
          </cell>
          <cell r="C47" t="str">
            <v>PM</v>
          </cell>
        </row>
        <row r="48">
          <cell r="B48">
            <v>5</v>
          </cell>
          <cell r="C48" t="str">
            <v>PM</v>
          </cell>
        </row>
        <row r="49">
          <cell r="B49">
            <v>6</v>
          </cell>
          <cell r="C49" t="str">
            <v>PM</v>
          </cell>
        </row>
        <row r="50">
          <cell r="B50">
            <v>7</v>
          </cell>
          <cell r="C50" t="str">
            <v>PM</v>
          </cell>
        </row>
        <row r="51">
          <cell r="B51">
            <v>8</v>
          </cell>
          <cell r="C51" t="str">
            <v>PM</v>
          </cell>
        </row>
        <row r="52">
          <cell r="B52">
            <v>9</v>
          </cell>
          <cell r="C52" t="str">
            <v>PM</v>
          </cell>
        </row>
        <row r="53">
          <cell r="B53">
            <v>10</v>
          </cell>
          <cell r="C53" t="str">
            <v>PM</v>
          </cell>
        </row>
        <row r="54">
          <cell r="B54">
            <v>11</v>
          </cell>
          <cell r="C54" t="str">
            <v>PM</v>
          </cell>
        </row>
        <row r="55">
          <cell r="B55">
            <v>12</v>
          </cell>
          <cell r="C55" t="str">
            <v>am</v>
          </cell>
        </row>
        <row r="56">
          <cell r="B56">
            <v>1</v>
          </cell>
          <cell r="C56" t="str">
            <v>am</v>
          </cell>
        </row>
        <row r="57">
          <cell r="B57">
            <v>2</v>
          </cell>
          <cell r="C57" t="str">
            <v>am</v>
          </cell>
        </row>
        <row r="58">
          <cell r="B58">
            <v>3</v>
          </cell>
          <cell r="C58" t="str">
            <v>am</v>
          </cell>
        </row>
        <row r="59">
          <cell r="B59">
            <v>4</v>
          </cell>
          <cell r="C59" t="str">
            <v>am</v>
          </cell>
        </row>
        <row r="60">
          <cell r="B60">
            <v>5</v>
          </cell>
          <cell r="C60" t="str">
            <v>am</v>
          </cell>
        </row>
        <row r="61">
          <cell r="B61">
            <v>6</v>
          </cell>
          <cell r="C61" t="str">
            <v>am</v>
          </cell>
        </row>
        <row r="62">
          <cell r="B62">
            <v>7</v>
          </cell>
          <cell r="C62" t="str">
            <v>am</v>
          </cell>
        </row>
        <row r="63">
          <cell r="B63">
            <v>8</v>
          </cell>
          <cell r="C63" t="str">
            <v>am</v>
          </cell>
        </row>
        <row r="64">
          <cell r="B64">
            <v>9</v>
          </cell>
          <cell r="C64" t="str">
            <v>am</v>
          </cell>
        </row>
        <row r="65">
          <cell r="B65">
            <v>10</v>
          </cell>
          <cell r="C65" t="str">
            <v>am</v>
          </cell>
        </row>
        <row r="66">
          <cell r="B66">
            <v>11</v>
          </cell>
          <cell r="C66" t="str">
            <v>am</v>
          </cell>
        </row>
        <row r="67">
          <cell r="B67">
            <v>12</v>
          </cell>
          <cell r="C67" t="str">
            <v>PM</v>
          </cell>
        </row>
        <row r="68">
          <cell r="B68">
            <v>1</v>
          </cell>
          <cell r="C68" t="str">
            <v>PM</v>
          </cell>
        </row>
        <row r="69">
          <cell r="B69">
            <v>2</v>
          </cell>
          <cell r="C69" t="str">
            <v>PM</v>
          </cell>
        </row>
        <row r="70">
          <cell r="B70">
            <v>3</v>
          </cell>
          <cell r="C70" t="str">
            <v>PM</v>
          </cell>
        </row>
        <row r="71">
          <cell r="B71">
            <v>4</v>
          </cell>
          <cell r="C71" t="str">
            <v>PM</v>
          </cell>
        </row>
        <row r="72">
          <cell r="B72">
            <v>5</v>
          </cell>
          <cell r="C72" t="str">
            <v>PM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vance Clear Form"/>
      <sheetName val="24-Sep-2020"/>
      <sheetName val="10-Oct-2020 (Local)"/>
      <sheetName val="10-Oct-2020 (DHL)"/>
      <sheetName val="7-Nov-2020 (DHL)"/>
      <sheetName val="7-Nov-2020 (Local)"/>
      <sheetName val="25-Nov-2020 (DHL)"/>
      <sheetName val="25-Nov-2020 (Local)"/>
      <sheetName val="4-Dec-2020 (DHL)"/>
      <sheetName val="4-Dec-2020 (Local)"/>
      <sheetName val="15-Dec-20 (DHL)"/>
      <sheetName val="7-Jan-2021"/>
      <sheetName val="15-Jan-21"/>
      <sheetName val="3-Feb-21"/>
      <sheetName val="11-Mar-21"/>
      <sheetName val="Attach"/>
      <sheetName val="26-May-21 Project"/>
      <sheetName val="27-May-21 DHL"/>
      <sheetName val="7-Jun-21"/>
      <sheetName val="28-Jun-21 DHL"/>
      <sheetName val="26-Jul-21"/>
      <sheetName val="24-Aug-21"/>
      <sheetName val="21-SEp-21"/>
      <sheetName val="10-Oct-21"/>
      <sheetName val="26-10-21 Clear"/>
      <sheetName val="23-Nov-21"/>
      <sheetName val="7-Dec-2021"/>
      <sheetName val="27-Dec-21"/>
      <sheetName val="6-Jan-22m"/>
      <sheetName val="26-Jan-22"/>
      <sheetName val="ADV2022010062"/>
      <sheetName val="WW-ADV2022020068"/>
      <sheetName val="WW-ADV2022020070"/>
      <sheetName val="WW-ADV2022040010"/>
      <sheetName val="WW-ADV2022040011"/>
      <sheetName val="WW-ADV2022040057"/>
      <sheetName val="WW-ADV2022040058"/>
      <sheetName val="WW-ADV2022050044"/>
      <sheetName val="WW-ADV2022050053"/>
      <sheetName val="WW-ADV2022060040"/>
      <sheetName val="WW-ADV2022060045 Border"/>
      <sheetName val="WW-ADV2022060046 Border (2)"/>
      <sheetName val="WW-ADV2022060047 Border (3)"/>
      <sheetName val="WW-ADV2022060050"/>
      <sheetName val="WW-ADV2022070027 "/>
      <sheetName val=" WW-ADV2024050036 (Budget Start"/>
      <sheetName val=" WW-ADV2024050036 Attach"/>
      <sheetName val=" WW-ADV2024050037 "/>
      <sheetName val="WW-ADV2024060007"/>
      <sheetName val="WW-ADV2024060007Atch"/>
      <sheetName val="WW-ADV2024060008"/>
      <sheetName val="WW-ADV2024070030"/>
      <sheetName val="WW-ADV2024070030 attach"/>
      <sheetName val="WW-ADV2024070031 -BD"/>
      <sheetName val="WW-ADV2024070038 -6.8L"/>
      <sheetName val="WW-ADV2024070038 -ATT"/>
      <sheetName val="WW-ADV2024060008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>
        <row r="6">
          <cell r="C6">
            <v>687000</v>
          </cell>
        </row>
      </sheetData>
      <sheetData sheetId="5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1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2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4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5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6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7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8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9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0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1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2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3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4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5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6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7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8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9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0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1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2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4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0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1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9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showGridLines="0" topLeftCell="A7" workbookViewId="0">
      <selection activeCell="A7" sqref="A1:XFD1048576"/>
    </sheetView>
  </sheetViews>
  <sheetFormatPr defaultRowHeight="15"/>
  <cols>
    <col min="1" max="1" width="3.5703125" customWidth="1"/>
    <col min="2" max="2" width="6.140625" customWidth="1"/>
    <col min="3" max="3" width="11" customWidth="1"/>
    <col min="4" max="4" width="6.5703125" customWidth="1"/>
    <col min="5" max="5" width="13.42578125" customWidth="1"/>
    <col min="6" max="6" width="20.85546875" customWidth="1"/>
    <col min="7" max="7" width="14.28515625" customWidth="1"/>
    <col min="8" max="8" width="14.5703125" customWidth="1"/>
    <col min="9" max="9" width="31.7109375" customWidth="1"/>
    <col min="10" max="10" width="7.5703125" customWidth="1"/>
  </cols>
  <sheetData>
    <row r="1" spans="1:9" ht="15" customHeight="1"/>
    <row r="2" spans="1:9" ht="15" customHeight="1"/>
    <row r="3" spans="1:9" ht="12.75" customHeight="1">
      <c r="A3" s="301" t="s">
        <v>10</v>
      </c>
      <c r="B3" s="301"/>
      <c r="C3" s="301"/>
      <c r="D3" s="301"/>
      <c r="E3" s="301"/>
      <c r="F3" s="301"/>
      <c r="G3" s="301"/>
      <c r="H3" s="301"/>
      <c r="I3" s="301"/>
    </row>
    <row r="4" spans="1:9" ht="15" customHeight="1">
      <c r="A4" s="301"/>
      <c r="B4" s="301"/>
      <c r="C4" s="301"/>
      <c r="D4" s="301"/>
      <c r="E4" s="301"/>
      <c r="F4" s="301"/>
      <c r="G4" s="301"/>
      <c r="H4" s="301"/>
      <c r="I4" s="301"/>
    </row>
    <row r="5" spans="1:9" ht="23.25" customHeight="1">
      <c r="A5" s="302" t="s">
        <v>14</v>
      </c>
      <c r="B5" s="302"/>
      <c r="C5" s="302"/>
      <c r="D5" s="302"/>
      <c r="E5" s="302"/>
      <c r="F5" s="302"/>
      <c r="H5" s="5"/>
      <c r="I5" s="5"/>
    </row>
    <row r="6" spans="1:9" ht="32.25" customHeight="1">
      <c r="A6" s="302" t="s">
        <v>13</v>
      </c>
      <c r="B6" s="302"/>
      <c r="C6" s="302"/>
      <c r="D6" s="302"/>
      <c r="E6" s="302"/>
      <c r="F6" s="302"/>
      <c r="H6" s="5"/>
      <c r="I6" s="5"/>
    </row>
    <row r="7" spans="1:9" ht="24" customHeight="1">
      <c r="A7" s="302" t="s">
        <v>12</v>
      </c>
      <c r="B7" s="302"/>
      <c r="C7" s="302"/>
      <c r="D7" s="302"/>
      <c r="E7" s="302"/>
      <c r="F7" s="302"/>
      <c r="G7" s="302"/>
      <c r="H7" s="5"/>
      <c r="I7" s="5"/>
    </row>
    <row r="8" spans="1:9" ht="32.25" customHeight="1">
      <c r="A8" s="302" t="s">
        <v>11</v>
      </c>
      <c r="B8" s="302"/>
      <c r="C8" s="302"/>
      <c r="D8" s="302"/>
      <c r="E8" s="302"/>
      <c r="F8" s="302"/>
      <c r="G8" s="302"/>
      <c r="H8" s="5"/>
      <c r="I8" s="5"/>
    </row>
    <row r="9" spans="1:9" ht="15.75">
      <c r="A9" s="1"/>
      <c r="B9" s="308" t="s">
        <v>15</v>
      </c>
      <c r="C9" s="310" t="s">
        <v>2</v>
      </c>
      <c r="D9" s="311"/>
      <c r="E9" s="307" t="s">
        <v>0</v>
      </c>
      <c r="F9" s="314" t="s">
        <v>4</v>
      </c>
      <c r="G9" s="307" t="s">
        <v>1</v>
      </c>
      <c r="H9" s="307"/>
      <c r="I9" s="307" t="s">
        <v>20</v>
      </c>
    </row>
    <row r="10" spans="1:9" ht="12" customHeight="1">
      <c r="A10" s="1"/>
      <c r="B10" s="309"/>
      <c r="C10" s="312"/>
      <c r="D10" s="313"/>
      <c r="E10" s="307"/>
      <c r="F10" s="315"/>
      <c r="G10" s="2" t="s">
        <v>16</v>
      </c>
      <c r="H10" s="2" t="s">
        <v>17</v>
      </c>
      <c r="I10" s="307"/>
    </row>
    <row r="11" spans="1:9" ht="25.5" customHeight="1">
      <c r="A11" s="1"/>
      <c r="B11" s="6">
        <v>1</v>
      </c>
      <c r="C11" s="307" t="s">
        <v>7</v>
      </c>
      <c r="D11" s="307"/>
      <c r="E11" s="3"/>
      <c r="F11" s="3"/>
      <c r="G11" s="3"/>
      <c r="H11" s="3"/>
      <c r="I11" s="11"/>
    </row>
    <row r="12" spans="1:9" ht="27.75" customHeight="1">
      <c r="A12" s="1"/>
      <c r="B12" s="6">
        <v>2</v>
      </c>
      <c r="C12" s="307" t="s">
        <v>8</v>
      </c>
      <c r="D12" s="307"/>
      <c r="E12" s="3"/>
      <c r="F12" s="3"/>
      <c r="G12" s="3"/>
      <c r="H12" s="3"/>
      <c r="I12" s="11"/>
    </row>
    <row r="13" spans="1:9" ht="26.25" customHeight="1">
      <c r="A13" s="1"/>
      <c r="B13" s="6">
        <v>3</v>
      </c>
      <c r="C13" s="307" t="s">
        <v>9</v>
      </c>
      <c r="D13" s="307"/>
      <c r="E13" s="3"/>
      <c r="F13" s="3"/>
      <c r="G13" s="3"/>
      <c r="H13" s="3"/>
      <c r="I13" s="11"/>
    </row>
    <row r="14" spans="1:9" ht="21" customHeight="1">
      <c r="A14" s="1"/>
      <c r="B14" s="306" t="s">
        <v>5</v>
      </c>
      <c r="C14" s="306"/>
      <c r="D14" s="306"/>
      <c r="E14" s="306"/>
      <c r="F14" s="306"/>
      <c r="G14" s="3"/>
      <c r="H14" s="3"/>
      <c r="I14" s="11"/>
    </row>
    <row r="15" spans="1:9" ht="21" customHeight="1">
      <c r="A15" s="1"/>
      <c r="B15" s="306" t="s">
        <v>19</v>
      </c>
      <c r="C15" s="306"/>
      <c r="D15" s="306"/>
      <c r="E15" s="306"/>
      <c r="F15" s="306"/>
      <c r="G15" s="3"/>
      <c r="H15" s="3"/>
      <c r="I15" s="11"/>
    </row>
    <row r="16" spans="1:9" ht="21" customHeight="1" thickBot="1">
      <c r="A16" s="1"/>
      <c r="B16" s="303" t="s">
        <v>18</v>
      </c>
      <c r="C16" s="304"/>
      <c r="D16" s="304"/>
      <c r="E16" s="304"/>
      <c r="F16" s="305"/>
      <c r="G16" s="14"/>
      <c r="H16" s="14"/>
      <c r="I16" s="14"/>
    </row>
    <row r="17" spans="1:9" ht="15" customHeight="1" thickTop="1">
      <c r="A17" s="1"/>
      <c r="B17" s="10"/>
      <c r="C17" s="10"/>
      <c r="D17" s="10"/>
      <c r="E17" s="10"/>
      <c r="F17" s="10"/>
      <c r="G17" s="4"/>
      <c r="H17" s="4"/>
      <c r="I17" s="4"/>
    </row>
    <row r="18" spans="1:9" ht="33" customHeight="1">
      <c r="A18" s="16"/>
      <c r="B18" s="16" t="s">
        <v>6</v>
      </c>
      <c r="D18" s="299" t="s">
        <v>21</v>
      </c>
      <c r="E18" s="299"/>
      <c r="F18" s="299" t="s">
        <v>31</v>
      </c>
      <c r="G18" s="299"/>
      <c r="H18" s="16" t="s">
        <v>3</v>
      </c>
      <c r="I18" s="16" t="s">
        <v>3</v>
      </c>
    </row>
    <row r="19" spans="1:9" ht="21" customHeight="1"/>
    <row r="20" spans="1:9" ht="19.5" customHeight="1"/>
    <row r="21" spans="1:9" ht="16.5" customHeight="1">
      <c r="A21" s="16"/>
      <c r="B21" s="16" t="s">
        <v>22</v>
      </c>
      <c r="D21" s="299" t="s">
        <v>22</v>
      </c>
      <c r="E21" s="299"/>
      <c r="F21" s="299" t="s">
        <v>29</v>
      </c>
      <c r="G21" s="299"/>
      <c r="H21" s="16" t="s">
        <v>23</v>
      </c>
      <c r="I21" s="16" t="s">
        <v>23</v>
      </c>
    </row>
    <row r="22" spans="1:9">
      <c r="A22" s="17"/>
      <c r="B22" s="17" t="s">
        <v>24</v>
      </c>
      <c r="D22" s="300" t="s">
        <v>25</v>
      </c>
      <c r="E22" s="300"/>
      <c r="F22" s="300" t="s">
        <v>30</v>
      </c>
      <c r="G22" s="300"/>
      <c r="H22" s="17" t="s">
        <v>26</v>
      </c>
      <c r="I22" s="16" t="s">
        <v>27</v>
      </c>
    </row>
    <row r="23" spans="1:9" ht="30" customHeight="1" thickBot="1">
      <c r="A23" s="7"/>
      <c r="B23" s="8"/>
      <c r="C23" s="8"/>
      <c r="D23" s="8"/>
      <c r="E23" s="8"/>
      <c r="F23" s="8"/>
      <c r="G23" s="8"/>
      <c r="H23" s="15"/>
      <c r="I23" s="18" t="s">
        <v>28</v>
      </c>
    </row>
    <row r="24" spans="1:9" ht="14.25" customHeight="1">
      <c r="A24" s="19"/>
      <c r="B24" s="19"/>
      <c r="C24" s="19"/>
      <c r="D24" s="19"/>
      <c r="E24" s="19"/>
      <c r="F24" s="19"/>
      <c r="G24" s="19"/>
      <c r="H24" s="19"/>
      <c r="I24" s="19"/>
    </row>
    <row r="25" spans="1:9" ht="14.2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9" ht="14.25" customHeight="1"/>
    <row r="27" spans="1:9" ht="7.5" customHeight="1">
      <c r="A27" s="301" t="s">
        <v>10</v>
      </c>
      <c r="B27" s="301"/>
      <c r="C27" s="301"/>
      <c r="D27" s="301"/>
      <c r="E27" s="301"/>
      <c r="F27" s="301"/>
      <c r="G27" s="301"/>
      <c r="H27" s="301"/>
      <c r="I27" s="301"/>
    </row>
    <row r="28" spans="1:9" ht="25.5" customHeight="1">
      <c r="A28" s="301"/>
      <c r="B28" s="301"/>
      <c r="C28" s="301"/>
      <c r="D28" s="301"/>
      <c r="E28" s="301"/>
      <c r="F28" s="301"/>
      <c r="G28" s="301"/>
      <c r="H28" s="301"/>
      <c r="I28" s="301"/>
    </row>
    <row r="29" spans="1:9" ht="24.75" customHeight="1">
      <c r="A29" s="302" t="s">
        <v>14</v>
      </c>
      <c r="B29" s="302"/>
      <c r="C29" s="302"/>
      <c r="D29" s="302"/>
      <c r="E29" s="302"/>
      <c r="F29" s="302"/>
      <c r="H29" s="5"/>
      <c r="I29" s="5"/>
    </row>
    <row r="30" spans="1:9" ht="23.25" customHeight="1">
      <c r="A30" s="302" t="s">
        <v>13</v>
      </c>
      <c r="B30" s="302"/>
      <c r="C30" s="302"/>
      <c r="D30" s="302"/>
      <c r="E30" s="302"/>
      <c r="F30" s="302"/>
      <c r="H30" s="5"/>
      <c r="I30" s="5"/>
    </row>
    <row r="31" spans="1:9" ht="23.25" customHeight="1">
      <c r="A31" s="302" t="s">
        <v>12</v>
      </c>
      <c r="B31" s="302"/>
      <c r="C31" s="302"/>
      <c r="D31" s="302"/>
      <c r="E31" s="302"/>
      <c r="F31" s="302"/>
      <c r="G31" s="302"/>
      <c r="H31" s="5"/>
      <c r="I31" s="5"/>
    </row>
    <row r="32" spans="1:9" ht="29.25" customHeight="1">
      <c r="A32" s="302" t="s">
        <v>11</v>
      </c>
      <c r="B32" s="302"/>
      <c r="C32" s="302"/>
      <c r="D32" s="302"/>
      <c r="E32" s="302"/>
      <c r="F32" s="302"/>
      <c r="G32" s="302"/>
      <c r="H32" s="5"/>
      <c r="I32" s="5"/>
    </row>
    <row r="33" spans="1:9" ht="15.75">
      <c r="A33" s="1"/>
      <c r="B33" s="308" t="s">
        <v>15</v>
      </c>
      <c r="C33" s="310" t="s">
        <v>2</v>
      </c>
      <c r="D33" s="311"/>
      <c r="E33" s="307" t="s">
        <v>0</v>
      </c>
      <c r="F33" s="314" t="s">
        <v>4</v>
      </c>
      <c r="G33" s="307" t="s">
        <v>1</v>
      </c>
      <c r="H33" s="307"/>
      <c r="I33" s="307" t="s">
        <v>20</v>
      </c>
    </row>
    <row r="34" spans="1:9" ht="18.75" customHeight="1">
      <c r="A34" s="1"/>
      <c r="B34" s="309"/>
      <c r="C34" s="312"/>
      <c r="D34" s="313"/>
      <c r="E34" s="307"/>
      <c r="F34" s="315"/>
      <c r="G34" s="13" t="s">
        <v>16</v>
      </c>
      <c r="H34" s="13" t="s">
        <v>17</v>
      </c>
      <c r="I34" s="307"/>
    </row>
    <row r="35" spans="1:9" ht="24.95" customHeight="1">
      <c r="A35" s="1"/>
      <c r="B35" s="13">
        <v>1</v>
      </c>
      <c r="C35" s="307" t="s">
        <v>7</v>
      </c>
      <c r="D35" s="307"/>
      <c r="E35" s="3"/>
      <c r="F35" s="3"/>
      <c r="G35" s="3"/>
      <c r="H35" s="3"/>
      <c r="I35" s="11"/>
    </row>
    <row r="36" spans="1:9" ht="24.95" customHeight="1">
      <c r="A36" s="1"/>
      <c r="B36" s="13">
        <v>2</v>
      </c>
      <c r="C36" s="307" t="s">
        <v>8</v>
      </c>
      <c r="D36" s="307"/>
      <c r="E36" s="3"/>
      <c r="F36" s="3"/>
      <c r="G36" s="3"/>
      <c r="H36" s="3"/>
      <c r="I36" s="11"/>
    </row>
    <row r="37" spans="1:9" ht="21.75" customHeight="1">
      <c r="A37" s="1"/>
      <c r="B37" s="13">
        <v>3</v>
      </c>
      <c r="C37" s="307" t="s">
        <v>9</v>
      </c>
      <c r="D37" s="307"/>
      <c r="E37" s="3"/>
      <c r="F37" s="3"/>
      <c r="G37" s="3"/>
      <c r="H37" s="3"/>
      <c r="I37" s="11"/>
    </row>
    <row r="38" spans="1:9" ht="24.75" customHeight="1">
      <c r="A38" s="1"/>
      <c r="B38" s="306" t="s">
        <v>5</v>
      </c>
      <c r="C38" s="306"/>
      <c r="D38" s="306"/>
      <c r="E38" s="306"/>
      <c r="F38" s="306"/>
      <c r="G38" s="3"/>
      <c r="H38" s="3"/>
      <c r="I38" s="11"/>
    </row>
    <row r="39" spans="1:9" ht="21" customHeight="1">
      <c r="A39" s="1"/>
      <c r="B39" s="306" t="s">
        <v>19</v>
      </c>
      <c r="C39" s="306"/>
      <c r="D39" s="306"/>
      <c r="E39" s="306"/>
      <c r="F39" s="306"/>
      <c r="G39" s="3"/>
      <c r="H39" s="3"/>
      <c r="I39" s="11"/>
    </row>
    <row r="40" spans="1:9" ht="27.75" customHeight="1" thickBot="1">
      <c r="A40" s="1"/>
      <c r="B40" s="303" t="s">
        <v>18</v>
      </c>
      <c r="C40" s="304"/>
      <c r="D40" s="304"/>
      <c r="E40" s="304"/>
      <c r="F40" s="305"/>
      <c r="G40" s="14"/>
      <c r="H40" s="14"/>
      <c r="I40" s="14"/>
    </row>
    <row r="41" spans="1:9" ht="20.25" customHeight="1" thickTop="1">
      <c r="A41" s="1"/>
      <c r="B41" s="10"/>
      <c r="C41" s="10"/>
      <c r="D41" s="10"/>
      <c r="E41" s="10"/>
      <c r="F41" s="10"/>
      <c r="G41" s="12"/>
      <c r="H41" s="12"/>
      <c r="I41" s="12"/>
    </row>
    <row r="42" spans="1:9" ht="33" customHeight="1">
      <c r="A42" s="16"/>
      <c r="B42" s="16" t="s">
        <v>6</v>
      </c>
      <c r="D42" s="299" t="s">
        <v>21</v>
      </c>
      <c r="E42" s="299"/>
      <c r="F42" s="299" t="s">
        <v>31</v>
      </c>
      <c r="G42" s="299"/>
      <c r="H42" s="16" t="s">
        <v>3</v>
      </c>
      <c r="I42" s="16" t="s">
        <v>3</v>
      </c>
    </row>
    <row r="43" spans="1:9" ht="21" customHeight="1"/>
    <row r="44" spans="1:9" ht="21" customHeight="1"/>
    <row r="45" spans="1:9" ht="21" customHeight="1">
      <c r="A45" s="16"/>
      <c r="B45" s="16" t="s">
        <v>22</v>
      </c>
      <c r="D45" s="299" t="s">
        <v>22</v>
      </c>
      <c r="E45" s="299"/>
      <c r="F45" s="299" t="s">
        <v>29</v>
      </c>
      <c r="G45" s="299"/>
      <c r="H45" s="16" t="s">
        <v>23</v>
      </c>
      <c r="I45" s="16" t="s">
        <v>23</v>
      </c>
    </row>
    <row r="46" spans="1:9">
      <c r="A46" s="17"/>
      <c r="B46" s="17" t="s">
        <v>24</v>
      </c>
      <c r="D46" s="300" t="s">
        <v>25</v>
      </c>
      <c r="E46" s="300"/>
      <c r="F46" s="300" t="s">
        <v>30</v>
      </c>
      <c r="G46" s="300"/>
      <c r="H46" s="17" t="s">
        <v>26</v>
      </c>
      <c r="I46" s="16" t="s">
        <v>27</v>
      </c>
    </row>
    <row r="47" spans="1:9" ht="28.5" customHeight="1">
      <c r="A47" s="7"/>
      <c r="B47" s="8"/>
      <c r="C47" s="8"/>
      <c r="D47" s="8"/>
      <c r="E47" s="8"/>
      <c r="F47" s="8"/>
      <c r="G47" s="8"/>
      <c r="H47" s="15"/>
      <c r="I47" s="18" t="s">
        <v>28</v>
      </c>
    </row>
    <row r="48" spans="1:9" ht="15.75">
      <c r="A48" s="9"/>
      <c r="B48" s="12"/>
      <c r="C48" s="12"/>
      <c r="D48" s="9"/>
      <c r="E48" s="9"/>
      <c r="F48" s="12"/>
      <c r="G48" s="12"/>
      <c r="H48" s="12"/>
      <c r="I48" s="12"/>
    </row>
    <row r="49" spans="1:9" ht="15.75">
      <c r="A49" s="9"/>
      <c r="B49" s="9"/>
      <c r="C49" s="9"/>
      <c r="D49" s="9"/>
      <c r="E49" s="9"/>
      <c r="F49" s="9"/>
      <c r="G49" s="9"/>
      <c r="H49" s="7"/>
      <c r="I49" s="7"/>
    </row>
    <row r="50" spans="1:9" ht="15.75">
      <c r="A50" s="9"/>
      <c r="B50" s="15"/>
      <c r="C50" s="15"/>
      <c r="D50" s="9"/>
      <c r="E50" s="9"/>
      <c r="F50" s="15"/>
      <c r="G50" s="15"/>
      <c r="H50" s="7"/>
      <c r="I50" s="7"/>
    </row>
    <row r="51" spans="1:9" ht="15.75">
      <c r="A51" s="9"/>
      <c r="B51" s="15"/>
      <c r="C51" s="15"/>
      <c r="D51" s="9"/>
      <c r="E51" s="9"/>
      <c r="F51" s="15"/>
      <c r="G51" s="15"/>
      <c r="H51" s="15"/>
      <c r="I51" s="15"/>
    </row>
    <row r="52" spans="1:9">
      <c r="A52" s="7"/>
      <c r="B52" s="8"/>
      <c r="C52" s="8"/>
      <c r="D52" s="8"/>
      <c r="E52" s="8"/>
      <c r="F52" s="8"/>
      <c r="G52" s="8"/>
      <c r="H52" s="7"/>
      <c r="I52" s="7"/>
    </row>
    <row r="53" spans="1:9" ht="15.75">
      <c r="A53" s="7"/>
      <c r="B53" s="8"/>
      <c r="C53" s="8"/>
      <c r="D53" s="8"/>
      <c r="E53" s="8"/>
      <c r="F53" s="8"/>
      <c r="G53" s="8"/>
      <c r="H53" s="8"/>
      <c r="I53" s="15"/>
    </row>
    <row r="54" spans="1:9">
      <c r="A54" s="7"/>
      <c r="B54" s="7"/>
      <c r="C54" s="7"/>
      <c r="D54" s="7"/>
      <c r="E54" s="7"/>
      <c r="F54" s="7"/>
      <c r="G54" s="7"/>
      <c r="H54" s="7"/>
      <c r="I54" s="7"/>
    </row>
    <row r="55" spans="1:9">
      <c r="A55" s="7"/>
      <c r="B55" s="7"/>
      <c r="C55" s="7"/>
      <c r="D55" s="7"/>
      <c r="E55" s="7"/>
      <c r="F55" s="7"/>
      <c r="G55" s="7"/>
      <c r="H55" s="7"/>
      <c r="I55" s="7"/>
    </row>
    <row r="56" spans="1:9">
      <c r="A56" s="7"/>
      <c r="B56" s="7"/>
      <c r="C56" s="7"/>
      <c r="D56" s="7"/>
      <c r="E56" s="7"/>
      <c r="F56" s="7"/>
      <c r="G56" s="7"/>
      <c r="H56" s="7"/>
      <c r="I56" s="7"/>
    </row>
    <row r="57" spans="1:9">
      <c r="A57" s="7"/>
      <c r="B57" s="7"/>
      <c r="C57" s="7"/>
      <c r="D57" s="7"/>
      <c r="E57" s="7"/>
      <c r="F57" s="7"/>
      <c r="G57" s="7"/>
      <c r="H57" s="7"/>
      <c r="I57" s="7"/>
    </row>
    <row r="58" spans="1:9">
      <c r="A58" s="7"/>
      <c r="B58" s="7"/>
      <c r="C58" s="7"/>
      <c r="D58" s="7"/>
      <c r="E58" s="7"/>
      <c r="F58" s="7"/>
      <c r="G58" s="7"/>
      <c r="H58" s="7"/>
      <c r="I58" s="7"/>
    </row>
    <row r="59" spans="1:9">
      <c r="A59" s="7"/>
      <c r="B59" s="7"/>
      <c r="C59" s="7"/>
      <c r="D59" s="7"/>
      <c r="E59" s="7"/>
      <c r="F59" s="7"/>
      <c r="G59" s="7"/>
      <c r="H59" s="7"/>
      <c r="I59" s="7"/>
    </row>
    <row r="60" spans="1:9">
      <c r="A60" s="7"/>
      <c r="B60" s="7"/>
      <c r="C60" s="7"/>
      <c r="D60" s="7"/>
      <c r="E60" s="7"/>
      <c r="F60" s="7"/>
      <c r="G60" s="7"/>
      <c r="H60" s="7"/>
      <c r="I60" s="7"/>
    </row>
    <row r="61" spans="1:9">
      <c r="A61" s="7"/>
      <c r="B61" s="7"/>
      <c r="C61" s="7"/>
      <c r="D61" s="7"/>
      <c r="E61" s="7"/>
      <c r="F61" s="7"/>
      <c r="G61" s="7"/>
      <c r="H61" s="7"/>
      <c r="I61" s="7"/>
    </row>
    <row r="62" spans="1:9">
      <c r="A62" s="7"/>
      <c r="B62" s="7"/>
      <c r="C62" s="7"/>
      <c r="D62" s="7"/>
      <c r="E62" s="7"/>
      <c r="F62" s="7"/>
      <c r="G62" s="7"/>
      <c r="H62" s="7"/>
      <c r="I62" s="7"/>
    </row>
    <row r="63" spans="1:9">
      <c r="A63" s="7"/>
      <c r="B63" s="7"/>
      <c r="C63" s="7"/>
      <c r="D63" s="7"/>
      <c r="E63" s="7"/>
      <c r="F63" s="7"/>
      <c r="G63" s="7"/>
      <c r="H63" s="7"/>
      <c r="I63" s="7"/>
    </row>
    <row r="64" spans="1:9">
      <c r="A64" s="7"/>
      <c r="B64" s="7"/>
      <c r="C64" s="7"/>
      <c r="D64" s="7"/>
      <c r="E64" s="7"/>
      <c r="F64" s="7"/>
      <c r="G64" s="7"/>
      <c r="H64" s="7"/>
      <c r="I64" s="7"/>
    </row>
    <row r="65" spans="1:9">
      <c r="A65" s="7"/>
      <c r="B65" s="7"/>
      <c r="C65" s="7"/>
      <c r="D65" s="7"/>
      <c r="E65" s="7"/>
      <c r="F65" s="7"/>
      <c r="G65" s="7"/>
      <c r="H65" s="7"/>
      <c r="I65" s="7"/>
    </row>
    <row r="66" spans="1:9">
      <c r="A66" s="7"/>
      <c r="B66" s="7"/>
      <c r="C66" s="7"/>
      <c r="D66" s="7"/>
      <c r="E66" s="7"/>
      <c r="F66" s="7"/>
      <c r="G66" s="7"/>
      <c r="H66" s="7"/>
      <c r="I66" s="7"/>
    </row>
    <row r="67" spans="1:9">
      <c r="A67" s="7"/>
      <c r="B67" s="7"/>
      <c r="C67" s="7"/>
      <c r="D67" s="7"/>
      <c r="E67" s="7"/>
      <c r="F67" s="7"/>
      <c r="G67" s="7"/>
      <c r="H67" s="7"/>
      <c r="I67" s="7"/>
    </row>
    <row r="68" spans="1:9">
      <c r="A68" s="7"/>
      <c r="B68" s="7"/>
      <c r="C68" s="7"/>
      <c r="D68" s="7"/>
      <c r="E68" s="7"/>
      <c r="F68" s="7"/>
      <c r="G68" s="7"/>
      <c r="H68" s="7"/>
      <c r="I68" s="7"/>
    </row>
    <row r="69" spans="1:9">
      <c r="A69" s="7"/>
      <c r="B69" s="7"/>
      <c r="C69" s="7"/>
      <c r="D69" s="7"/>
      <c r="E69" s="7"/>
      <c r="F69" s="7"/>
      <c r="G69" s="7"/>
      <c r="H69" s="7"/>
      <c r="I69" s="7"/>
    </row>
    <row r="70" spans="1:9">
      <c r="A70" s="7"/>
      <c r="B70" s="7"/>
      <c r="C70" s="7"/>
      <c r="D70" s="7"/>
      <c r="E70" s="7"/>
      <c r="F70" s="7"/>
      <c r="G70" s="7"/>
      <c r="H70" s="7"/>
      <c r="I70" s="7"/>
    </row>
    <row r="71" spans="1:9">
      <c r="A71" s="7"/>
      <c r="B71" s="7"/>
      <c r="C71" s="7"/>
      <c r="D71" s="7"/>
      <c r="E71" s="7"/>
      <c r="F71" s="7"/>
      <c r="G71" s="7"/>
      <c r="H71" s="7"/>
      <c r="I71" s="7"/>
    </row>
  </sheetData>
  <sheetProtection password="CCB1" sheet="1" objects="1" scenarios="1"/>
  <mergeCells count="46">
    <mergeCell ref="B39:F39"/>
    <mergeCell ref="B40:F40"/>
    <mergeCell ref="I33:I34"/>
    <mergeCell ref="C35:D35"/>
    <mergeCell ref="C36:D36"/>
    <mergeCell ref="C37:D37"/>
    <mergeCell ref="B38:F38"/>
    <mergeCell ref="B33:B34"/>
    <mergeCell ref="C33:D34"/>
    <mergeCell ref="E33:E34"/>
    <mergeCell ref="F33:F34"/>
    <mergeCell ref="G33:H33"/>
    <mergeCell ref="A27:I28"/>
    <mergeCell ref="A29:F29"/>
    <mergeCell ref="A30:F30"/>
    <mergeCell ref="A31:G31"/>
    <mergeCell ref="A32:G32"/>
    <mergeCell ref="B9:B10"/>
    <mergeCell ref="G9:H9"/>
    <mergeCell ref="E9:E10"/>
    <mergeCell ref="I9:I10"/>
    <mergeCell ref="C9:D10"/>
    <mergeCell ref="F9:F10"/>
    <mergeCell ref="B16:F16"/>
    <mergeCell ref="B15:F15"/>
    <mergeCell ref="C11:D11"/>
    <mergeCell ref="C12:D12"/>
    <mergeCell ref="C13:D13"/>
    <mergeCell ref="B14:F14"/>
    <mergeCell ref="A3:I4"/>
    <mergeCell ref="A5:F5"/>
    <mergeCell ref="A8:G8"/>
    <mergeCell ref="A7:G7"/>
    <mergeCell ref="A6:F6"/>
    <mergeCell ref="D42:E42"/>
    <mergeCell ref="D45:E45"/>
    <mergeCell ref="D46:E46"/>
    <mergeCell ref="F42:G42"/>
    <mergeCell ref="F45:G45"/>
    <mergeCell ref="F46:G46"/>
    <mergeCell ref="D18:E18"/>
    <mergeCell ref="F18:G18"/>
    <mergeCell ref="D21:E21"/>
    <mergeCell ref="F21:G21"/>
    <mergeCell ref="D22:E22"/>
    <mergeCell ref="F22:G22"/>
  </mergeCells>
  <pageMargins left="0.2" right="0.12" top="0.5" bottom="0" header="0.12" footer="0.12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topLeftCell="A13" workbookViewId="0">
      <selection activeCell="G24" sqref="G24"/>
    </sheetView>
  </sheetViews>
  <sheetFormatPr defaultRowHeight="15"/>
  <cols>
    <col min="1" max="1" width="3.5703125" customWidth="1"/>
    <col min="2" max="2" width="6.140625" customWidth="1"/>
    <col min="3" max="3" width="11" customWidth="1"/>
    <col min="4" max="4" width="6.5703125" customWidth="1"/>
    <col min="5" max="5" width="17.28515625" customWidth="1"/>
    <col min="6" max="6" width="20.85546875" customWidth="1"/>
    <col min="7" max="7" width="14.28515625" customWidth="1"/>
    <col min="8" max="8" width="14.5703125" customWidth="1"/>
    <col min="9" max="9" width="31.7109375" customWidth="1"/>
    <col min="10" max="10" width="7.5703125" customWidth="1"/>
  </cols>
  <sheetData>
    <row r="2" spans="1:9" ht="15" customHeight="1"/>
    <row r="3" spans="1:9" ht="15" customHeight="1"/>
    <row r="4" spans="1:9" ht="12.75" customHeight="1">
      <c r="A4" s="301" t="s">
        <v>10</v>
      </c>
      <c r="B4" s="301"/>
      <c r="C4" s="301"/>
      <c r="D4" s="301"/>
      <c r="E4" s="301"/>
      <c r="F4" s="301"/>
      <c r="G4" s="301"/>
      <c r="H4" s="301"/>
      <c r="I4" s="301"/>
    </row>
    <row r="5" spans="1:9" ht="15" customHeight="1">
      <c r="A5" s="301"/>
      <c r="B5" s="301"/>
      <c r="C5" s="301"/>
      <c r="D5" s="301"/>
      <c r="E5" s="301"/>
      <c r="F5" s="301"/>
      <c r="G5" s="301"/>
      <c r="H5" s="301"/>
      <c r="I5" s="301"/>
    </row>
    <row r="6" spans="1:9" ht="23.25" customHeight="1">
      <c r="A6" s="302" t="s">
        <v>32</v>
      </c>
      <c r="B6" s="302"/>
      <c r="C6" s="302"/>
      <c r="D6" s="302"/>
      <c r="E6" s="302"/>
      <c r="F6" s="302"/>
      <c r="H6" s="5"/>
      <c r="I6" s="5"/>
    </row>
    <row r="7" spans="1:9" ht="32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9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9" ht="32.25" customHeight="1">
      <c r="A9" s="302" t="s">
        <v>35</v>
      </c>
      <c r="B9" s="302"/>
      <c r="C9" s="302"/>
      <c r="D9" s="302"/>
      <c r="E9" s="302"/>
      <c r="F9" s="302"/>
      <c r="G9" s="302"/>
      <c r="H9" s="5"/>
      <c r="I9" s="5"/>
    </row>
    <row r="10" spans="1:9" ht="15.75">
      <c r="A10" s="1"/>
      <c r="B10" s="308" t="s">
        <v>15</v>
      </c>
      <c r="C10" s="310" t="s">
        <v>2</v>
      </c>
      <c r="D10" s="311"/>
      <c r="E10" s="307" t="s">
        <v>0</v>
      </c>
      <c r="F10" s="314" t="s">
        <v>4</v>
      </c>
      <c r="G10" s="307" t="s">
        <v>1</v>
      </c>
      <c r="H10" s="307"/>
      <c r="I10" s="307" t="s">
        <v>20</v>
      </c>
    </row>
    <row r="11" spans="1:9" ht="12" customHeight="1">
      <c r="A11" s="1"/>
      <c r="B11" s="309"/>
      <c r="C11" s="312"/>
      <c r="D11" s="313"/>
      <c r="E11" s="307"/>
      <c r="F11" s="315"/>
      <c r="G11" s="22" t="s">
        <v>16</v>
      </c>
      <c r="H11" s="22" t="s">
        <v>17</v>
      </c>
      <c r="I11" s="307"/>
    </row>
    <row r="12" spans="1:9" ht="25.5" customHeight="1">
      <c r="A12" s="1"/>
      <c r="B12" s="22">
        <v>1</v>
      </c>
      <c r="C12" s="307" t="s">
        <v>7</v>
      </c>
      <c r="D12" s="307"/>
      <c r="E12" s="26">
        <v>44085</v>
      </c>
      <c r="F12" s="27" t="s">
        <v>36</v>
      </c>
      <c r="G12" s="3" t="s">
        <v>37</v>
      </c>
      <c r="H12" s="28">
        <v>500000</v>
      </c>
      <c r="I12" s="29" t="s">
        <v>38</v>
      </c>
    </row>
    <row r="13" spans="1:9" ht="27.75" customHeight="1">
      <c r="A13" s="1"/>
      <c r="B13" s="22">
        <v>2</v>
      </c>
      <c r="C13" s="307" t="s">
        <v>8</v>
      </c>
      <c r="D13" s="307"/>
      <c r="E13" s="3"/>
      <c r="F13" s="3"/>
      <c r="G13" s="3"/>
      <c r="H13" s="3"/>
      <c r="I13" s="11"/>
    </row>
    <row r="14" spans="1:9" ht="26.25" customHeight="1">
      <c r="A14" s="1"/>
      <c r="B14" s="22">
        <v>3</v>
      </c>
      <c r="C14" s="307" t="s">
        <v>9</v>
      </c>
      <c r="D14" s="307"/>
      <c r="E14" s="3"/>
      <c r="F14" s="3"/>
      <c r="G14" s="3"/>
      <c r="H14" s="3"/>
      <c r="I14" s="11"/>
    </row>
    <row r="15" spans="1:9" ht="21" customHeight="1">
      <c r="A15" s="1"/>
      <c r="B15" s="306" t="s">
        <v>5</v>
      </c>
      <c r="C15" s="306"/>
      <c r="D15" s="306"/>
      <c r="E15" s="306"/>
      <c r="F15" s="306"/>
      <c r="G15" s="3"/>
      <c r="H15" s="28">
        <f>H12</f>
        <v>500000</v>
      </c>
      <c r="I15" s="11"/>
    </row>
    <row r="16" spans="1:9" ht="21" customHeight="1">
      <c r="A16" s="1"/>
      <c r="B16" s="306" t="s">
        <v>19</v>
      </c>
      <c r="C16" s="306"/>
      <c r="D16" s="306"/>
      <c r="E16" s="306"/>
      <c r="F16" s="306"/>
      <c r="G16" s="3"/>
      <c r="H16" s="28">
        <v>178044.85</v>
      </c>
      <c r="I16" s="11"/>
    </row>
    <row r="17" spans="1:9" ht="21" customHeight="1">
      <c r="A17" s="1"/>
      <c r="B17" s="303" t="s">
        <v>39</v>
      </c>
      <c r="C17" s="304"/>
      <c r="D17" s="304"/>
      <c r="E17" s="304"/>
      <c r="F17" s="305"/>
      <c r="G17" s="3"/>
      <c r="H17" s="28">
        <f>H15-H16</f>
        <v>321955.15000000002</v>
      </c>
      <c r="I17" s="3"/>
    </row>
    <row r="18" spans="1:9" ht="15" customHeight="1">
      <c r="A18" s="1"/>
      <c r="B18" s="10"/>
      <c r="C18" s="10"/>
      <c r="D18" s="10"/>
      <c r="E18" s="10"/>
      <c r="F18" s="10"/>
      <c r="G18" s="12"/>
      <c r="H18" s="12"/>
      <c r="I18" s="12"/>
    </row>
    <row r="19" spans="1:9" ht="33" customHeight="1">
      <c r="A19" s="20"/>
      <c r="B19" s="20" t="s">
        <v>6</v>
      </c>
      <c r="D19" s="299" t="s">
        <v>21</v>
      </c>
      <c r="E19" s="299"/>
      <c r="F19" s="299" t="s">
        <v>31</v>
      </c>
      <c r="G19" s="299"/>
      <c r="H19" s="20" t="s">
        <v>3</v>
      </c>
      <c r="I19" s="20" t="s">
        <v>3</v>
      </c>
    </row>
    <row r="20" spans="1:9" ht="21" customHeight="1"/>
    <row r="21" spans="1:9" ht="19.5" customHeight="1"/>
    <row r="22" spans="1:9" ht="16.5" customHeight="1">
      <c r="A22" s="20"/>
      <c r="B22" s="20" t="s">
        <v>40</v>
      </c>
      <c r="D22" s="299" t="s">
        <v>40</v>
      </c>
      <c r="E22" s="299"/>
      <c r="F22" s="299" t="s">
        <v>41</v>
      </c>
      <c r="G22" s="299"/>
      <c r="H22" s="20" t="s">
        <v>42</v>
      </c>
      <c r="I22" s="20" t="s">
        <v>23</v>
      </c>
    </row>
    <row r="23" spans="1:9">
      <c r="A23" s="21"/>
      <c r="B23" s="21" t="s">
        <v>24</v>
      </c>
      <c r="D23" s="300" t="s">
        <v>25</v>
      </c>
      <c r="E23" s="300"/>
      <c r="F23" s="300" t="s">
        <v>30</v>
      </c>
      <c r="G23" s="300"/>
      <c r="H23" s="21" t="s">
        <v>26</v>
      </c>
      <c r="I23" s="20" t="s">
        <v>27</v>
      </c>
    </row>
    <row r="24" spans="1:9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9">
      <c r="A25" s="7"/>
      <c r="B25" s="7"/>
      <c r="C25" s="7"/>
      <c r="D25" s="7"/>
      <c r="E25" s="7"/>
      <c r="F25" s="7"/>
      <c r="G25" s="7"/>
      <c r="H25" s="7"/>
      <c r="I25" s="7"/>
    </row>
    <row r="26" spans="1:9">
      <c r="A26" s="7"/>
      <c r="B26" s="7"/>
      <c r="C26" s="7"/>
      <c r="D26" s="7"/>
      <c r="E26" s="7"/>
      <c r="F26" s="7"/>
      <c r="G26" s="7"/>
      <c r="H26" s="7"/>
      <c r="I26" s="7"/>
    </row>
    <row r="27" spans="1:9">
      <c r="A27" s="7"/>
      <c r="B27" s="7"/>
      <c r="C27" s="7"/>
      <c r="D27" s="7"/>
      <c r="E27" s="7"/>
      <c r="F27" s="7"/>
      <c r="G27" s="7"/>
      <c r="H27" s="7"/>
      <c r="I27" s="7"/>
    </row>
    <row r="28" spans="1:9">
      <c r="A28" s="7"/>
      <c r="B28" s="7"/>
      <c r="C28" s="7"/>
      <c r="D28" s="7"/>
      <c r="E28" s="7"/>
      <c r="F28" s="7"/>
      <c r="G28" s="7"/>
      <c r="H28" s="7"/>
      <c r="I28" s="7"/>
    </row>
    <row r="29" spans="1:9">
      <c r="A29" s="7"/>
      <c r="B29" s="7"/>
      <c r="C29" s="7"/>
      <c r="D29" s="7"/>
      <c r="E29" s="7"/>
      <c r="F29" s="7"/>
      <c r="G29" s="7"/>
      <c r="H29" s="7"/>
      <c r="I29" s="7"/>
    </row>
    <row r="30" spans="1:9">
      <c r="A30" s="7"/>
      <c r="B30" s="7"/>
      <c r="C30" s="7"/>
      <c r="D30" s="7"/>
      <c r="E30" s="7"/>
      <c r="F30" s="7"/>
      <c r="G30" s="7"/>
      <c r="H30" s="7"/>
      <c r="I30" s="7"/>
    </row>
    <row r="31" spans="1:9">
      <c r="A31" s="7"/>
      <c r="B31" s="7"/>
      <c r="C31" s="7"/>
      <c r="D31" s="7"/>
      <c r="E31" s="7"/>
      <c r="F31" s="7"/>
      <c r="G31" s="7"/>
      <c r="H31" s="7"/>
      <c r="I31" s="7"/>
    </row>
    <row r="32" spans="1:9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19:E19"/>
    <mergeCell ref="F19:G19"/>
    <mergeCell ref="A4:I5"/>
    <mergeCell ref="A6:F6"/>
    <mergeCell ref="A7:F7"/>
    <mergeCell ref="A8:G8"/>
    <mergeCell ref="A9:G9"/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workbookViewId="0">
      <selection activeCell="L28" sqref="L28"/>
    </sheetView>
  </sheetViews>
  <sheetFormatPr defaultRowHeight="15"/>
  <cols>
    <col min="1" max="1" width="3.5703125" customWidth="1"/>
    <col min="2" max="2" width="6.140625" customWidth="1"/>
    <col min="3" max="3" width="11" customWidth="1"/>
    <col min="4" max="4" width="6.5703125" customWidth="1"/>
    <col min="5" max="5" width="17.28515625" customWidth="1"/>
    <col min="6" max="6" width="20.85546875" customWidth="1"/>
    <col min="7" max="7" width="14.28515625" customWidth="1"/>
    <col min="8" max="8" width="14.5703125" customWidth="1"/>
    <col min="9" max="9" width="31.7109375" customWidth="1"/>
    <col min="10" max="10" width="7.5703125" customWidth="1"/>
  </cols>
  <sheetData>
    <row r="2" spans="1:9" ht="15" customHeight="1"/>
    <row r="3" spans="1:9" ht="15" customHeight="1"/>
    <row r="4" spans="1:9" ht="12.75" customHeight="1">
      <c r="A4" s="301" t="s">
        <v>10</v>
      </c>
      <c r="B4" s="301"/>
      <c r="C4" s="301"/>
      <c r="D4" s="301"/>
      <c r="E4" s="301"/>
      <c r="F4" s="301"/>
      <c r="G4" s="301"/>
      <c r="H4" s="301"/>
      <c r="I4" s="301"/>
    </row>
    <row r="5" spans="1:9" ht="15" customHeight="1">
      <c r="A5" s="301"/>
      <c r="B5" s="301"/>
      <c r="C5" s="301"/>
      <c r="D5" s="301"/>
      <c r="E5" s="301"/>
      <c r="F5" s="301"/>
      <c r="G5" s="301"/>
      <c r="H5" s="301"/>
      <c r="I5" s="301"/>
    </row>
    <row r="6" spans="1:9" ht="23.25" customHeight="1">
      <c r="A6" s="302" t="s">
        <v>43</v>
      </c>
      <c r="B6" s="302"/>
      <c r="C6" s="302"/>
      <c r="D6" s="302"/>
      <c r="E6" s="302"/>
      <c r="F6" s="302"/>
      <c r="H6" s="5"/>
      <c r="I6" s="5"/>
    </row>
    <row r="7" spans="1:9" ht="32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9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9" ht="32.25" customHeight="1">
      <c r="A9" s="302" t="s">
        <v>48</v>
      </c>
      <c r="B9" s="302"/>
      <c r="C9" s="302"/>
      <c r="D9" s="302"/>
      <c r="E9" s="302"/>
      <c r="F9" s="302"/>
      <c r="G9" s="302"/>
      <c r="H9" s="5"/>
      <c r="I9" s="5"/>
    </row>
    <row r="10" spans="1:9" ht="15.75">
      <c r="A10" s="1"/>
      <c r="B10" s="308" t="s">
        <v>15</v>
      </c>
      <c r="C10" s="310" t="s">
        <v>2</v>
      </c>
      <c r="D10" s="311"/>
      <c r="E10" s="307" t="s">
        <v>0</v>
      </c>
      <c r="F10" s="314" t="s">
        <v>4</v>
      </c>
      <c r="G10" s="307" t="s">
        <v>1</v>
      </c>
      <c r="H10" s="307"/>
      <c r="I10" s="307" t="s">
        <v>20</v>
      </c>
    </row>
    <row r="11" spans="1:9" ht="12" customHeight="1">
      <c r="A11" s="1"/>
      <c r="B11" s="309"/>
      <c r="C11" s="312"/>
      <c r="D11" s="313"/>
      <c r="E11" s="307"/>
      <c r="F11" s="315"/>
      <c r="G11" s="23" t="s">
        <v>16</v>
      </c>
      <c r="H11" s="23" t="s">
        <v>17</v>
      </c>
      <c r="I11" s="307"/>
    </row>
    <row r="12" spans="1:9" ht="34.5" customHeight="1">
      <c r="A12" s="1"/>
      <c r="B12" s="23">
        <v>1</v>
      </c>
      <c r="C12" s="307" t="s">
        <v>7</v>
      </c>
      <c r="D12" s="307"/>
      <c r="E12" s="33">
        <v>44085</v>
      </c>
      <c r="F12" s="27" t="s">
        <v>46</v>
      </c>
      <c r="G12" s="11" t="s">
        <v>37</v>
      </c>
      <c r="H12" s="32">
        <v>300000</v>
      </c>
      <c r="I12" s="35" t="s">
        <v>50</v>
      </c>
    </row>
    <row r="13" spans="1:9" ht="34.5" customHeight="1">
      <c r="A13" s="1"/>
      <c r="B13" s="23">
        <v>2</v>
      </c>
      <c r="C13" s="307" t="s">
        <v>8</v>
      </c>
      <c r="D13" s="307"/>
      <c r="E13" s="33">
        <v>44111</v>
      </c>
      <c r="F13" s="27" t="s">
        <v>47</v>
      </c>
      <c r="G13" s="11" t="s">
        <v>37</v>
      </c>
      <c r="H13" s="32">
        <v>450000</v>
      </c>
      <c r="I13" s="35" t="s">
        <v>49</v>
      </c>
    </row>
    <row r="14" spans="1:9" ht="36.75" customHeight="1">
      <c r="A14" s="1"/>
      <c r="B14" s="23">
        <v>3</v>
      </c>
      <c r="C14" s="307" t="s">
        <v>9</v>
      </c>
      <c r="D14" s="307"/>
      <c r="E14" s="34"/>
      <c r="F14" s="3"/>
      <c r="G14" s="3"/>
      <c r="H14" s="3"/>
      <c r="I14" s="11"/>
    </row>
    <row r="15" spans="1:9" ht="21" customHeight="1">
      <c r="A15" s="1"/>
      <c r="B15" s="306" t="s">
        <v>5</v>
      </c>
      <c r="C15" s="306"/>
      <c r="D15" s="306"/>
      <c r="E15" s="306"/>
      <c r="F15" s="306"/>
      <c r="G15" s="3"/>
      <c r="H15" s="28">
        <f>H12+H13</f>
        <v>750000</v>
      </c>
      <c r="I15" s="11"/>
    </row>
    <row r="16" spans="1:9" ht="21" customHeight="1">
      <c r="A16" s="1"/>
      <c r="B16" s="306" t="s">
        <v>19</v>
      </c>
      <c r="C16" s="306"/>
      <c r="D16" s="306"/>
      <c r="E16" s="306"/>
      <c r="F16" s="306"/>
      <c r="G16" s="3"/>
      <c r="H16" s="28">
        <f>170000+450000</f>
        <v>620000</v>
      </c>
      <c r="I16" s="11"/>
    </row>
    <row r="17" spans="1:9" ht="21" customHeight="1">
      <c r="A17" s="1"/>
      <c r="B17" s="303" t="s">
        <v>39</v>
      </c>
      <c r="C17" s="304"/>
      <c r="D17" s="304"/>
      <c r="E17" s="304"/>
      <c r="F17" s="305"/>
      <c r="G17" s="3"/>
      <c r="H17" s="28">
        <f>H15-H16</f>
        <v>130000</v>
      </c>
      <c r="I17" s="3"/>
    </row>
    <row r="18" spans="1:9" ht="15" customHeight="1">
      <c r="A18" s="1"/>
      <c r="B18" s="10"/>
      <c r="C18" s="10"/>
      <c r="D18" s="10"/>
      <c r="E18" s="10"/>
      <c r="F18" s="10"/>
      <c r="G18" s="12"/>
      <c r="H18" s="12"/>
      <c r="I18" s="12"/>
    </row>
    <row r="19" spans="1:9" ht="33" customHeight="1">
      <c r="A19" s="24"/>
      <c r="B19" s="24" t="s">
        <v>6</v>
      </c>
      <c r="D19" s="299" t="s">
        <v>21</v>
      </c>
      <c r="E19" s="299"/>
      <c r="F19" s="299" t="s">
        <v>31</v>
      </c>
      <c r="G19" s="299"/>
      <c r="H19" s="24" t="s">
        <v>3</v>
      </c>
      <c r="I19" s="24" t="s">
        <v>3</v>
      </c>
    </row>
    <row r="20" spans="1:9" ht="21" customHeight="1"/>
    <row r="21" spans="1:9" ht="19.5" customHeight="1"/>
    <row r="22" spans="1:9" ht="16.5" customHeight="1">
      <c r="A22" s="24"/>
      <c r="B22" s="24" t="s">
        <v>40</v>
      </c>
      <c r="D22" s="299" t="s">
        <v>40</v>
      </c>
      <c r="E22" s="299"/>
      <c r="F22" s="299" t="s">
        <v>41</v>
      </c>
      <c r="G22" s="299"/>
      <c r="H22" s="24" t="s">
        <v>42</v>
      </c>
      <c r="I22" s="24" t="s">
        <v>23</v>
      </c>
    </row>
    <row r="23" spans="1:9">
      <c r="A23" s="25"/>
      <c r="B23" s="25" t="s">
        <v>24</v>
      </c>
      <c r="D23" s="300" t="s">
        <v>25</v>
      </c>
      <c r="E23" s="300"/>
      <c r="F23" s="300" t="s">
        <v>30</v>
      </c>
      <c r="G23" s="300"/>
      <c r="H23" s="25" t="s">
        <v>26</v>
      </c>
      <c r="I23" s="24" t="s">
        <v>27</v>
      </c>
    </row>
    <row r="24" spans="1:9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9">
      <c r="A25" s="7"/>
      <c r="B25" s="7"/>
      <c r="C25" s="7"/>
      <c r="D25" s="7"/>
      <c r="E25" s="7"/>
      <c r="F25" s="7"/>
      <c r="G25" s="7"/>
      <c r="H25" s="7"/>
      <c r="I25" s="7"/>
    </row>
    <row r="26" spans="1:9">
      <c r="A26" s="7"/>
      <c r="B26" s="7"/>
      <c r="C26" s="7"/>
      <c r="D26" s="7"/>
      <c r="E26" s="7"/>
      <c r="F26" s="7"/>
      <c r="G26" s="7"/>
      <c r="H26" s="7"/>
      <c r="I26" s="7"/>
    </row>
    <row r="27" spans="1:9">
      <c r="A27" s="7"/>
      <c r="B27" s="7"/>
      <c r="C27" s="7"/>
      <c r="D27" s="7"/>
      <c r="E27" s="7"/>
      <c r="F27" s="7"/>
      <c r="G27" s="7"/>
      <c r="H27" s="36">
        <v>52781</v>
      </c>
      <c r="I27" s="7">
        <f>H27*3</f>
        <v>158343</v>
      </c>
    </row>
    <row r="28" spans="1:9">
      <c r="A28" s="7"/>
      <c r="B28" s="7"/>
      <c r="C28" s="7"/>
      <c r="D28" s="7"/>
      <c r="E28" s="7"/>
      <c r="F28" s="7"/>
      <c r="G28" s="7"/>
      <c r="H28" s="7">
        <f>H27*98%</f>
        <v>51725.38</v>
      </c>
      <c r="I28" s="7">
        <f>I27*2%</f>
        <v>3166.86</v>
      </c>
    </row>
    <row r="29" spans="1:9">
      <c r="A29" s="7"/>
      <c r="B29" s="7"/>
      <c r="C29" s="7"/>
      <c r="D29" s="7"/>
      <c r="E29" s="7"/>
      <c r="F29" s="7"/>
      <c r="G29" s="7"/>
      <c r="H29" s="7">
        <f>H28+250</f>
        <v>51975.38</v>
      </c>
      <c r="I29" s="7">
        <f>I27-I28</f>
        <v>155176.14000000001</v>
      </c>
    </row>
    <row r="30" spans="1:9">
      <c r="A30" s="7"/>
      <c r="B30" s="7"/>
      <c r="C30" s="7"/>
      <c r="D30" s="7"/>
      <c r="E30" s="7"/>
      <c r="F30" s="7"/>
      <c r="G30" s="7"/>
      <c r="H30" s="7">
        <v>155926</v>
      </c>
      <c r="I30" s="7">
        <v>750</v>
      </c>
    </row>
    <row r="31" spans="1:9">
      <c r="A31" s="7"/>
      <c r="B31" s="7"/>
      <c r="C31" s="7"/>
      <c r="D31" s="7"/>
      <c r="E31" s="7"/>
      <c r="F31" s="7"/>
      <c r="G31" s="7"/>
      <c r="H31" s="7">
        <f>H30/3</f>
        <v>51975.333333333336</v>
      </c>
      <c r="I31" s="7">
        <f>SUM(I29:I30)</f>
        <v>155926.14000000001</v>
      </c>
    </row>
    <row r="32" spans="1:9">
      <c r="A32" s="7"/>
      <c r="B32" s="7"/>
      <c r="C32" s="7"/>
      <c r="D32" s="7"/>
      <c r="E32" s="7"/>
      <c r="F32" s="7"/>
      <c r="G32" s="7"/>
      <c r="H32" s="7"/>
      <c r="I32" s="7">
        <v>51975.38</v>
      </c>
    </row>
  </sheetData>
  <mergeCells count="23"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  <mergeCell ref="D19:E19"/>
    <mergeCell ref="F19:G19"/>
    <mergeCell ref="A4:I5"/>
    <mergeCell ref="A6:F6"/>
    <mergeCell ref="A7:F7"/>
    <mergeCell ref="A8:G8"/>
    <mergeCell ref="A9:G9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topLeftCell="A4" workbookViewId="0">
      <selection sqref="A1:I26"/>
    </sheetView>
  </sheetViews>
  <sheetFormatPr defaultRowHeight="15"/>
  <cols>
    <col min="1" max="1" width="3.5703125" customWidth="1"/>
    <col min="2" max="2" width="6.140625" customWidth="1"/>
    <col min="3" max="3" width="11" customWidth="1"/>
    <col min="4" max="4" width="6.5703125" customWidth="1"/>
    <col min="5" max="5" width="17.28515625" customWidth="1"/>
    <col min="6" max="6" width="20.85546875" customWidth="1"/>
    <col min="7" max="7" width="14.28515625" customWidth="1"/>
    <col min="8" max="8" width="14.5703125" customWidth="1"/>
    <col min="9" max="9" width="31.7109375" customWidth="1"/>
    <col min="10" max="10" width="7.5703125" customWidth="1"/>
  </cols>
  <sheetData>
    <row r="2" spans="1:9" ht="15" customHeight="1"/>
    <row r="3" spans="1:9" ht="15" customHeight="1"/>
    <row r="4" spans="1:9" ht="12.75" customHeight="1">
      <c r="A4" s="301" t="s">
        <v>10</v>
      </c>
      <c r="B4" s="301"/>
      <c r="C4" s="301"/>
      <c r="D4" s="301"/>
      <c r="E4" s="301"/>
      <c r="F4" s="301"/>
      <c r="G4" s="301"/>
      <c r="H4" s="301"/>
      <c r="I4" s="301"/>
    </row>
    <row r="5" spans="1:9" ht="15" customHeight="1">
      <c r="A5" s="301"/>
      <c r="B5" s="301"/>
      <c r="C5" s="301"/>
      <c r="D5" s="301"/>
      <c r="E5" s="301"/>
      <c r="F5" s="301"/>
      <c r="G5" s="301"/>
      <c r="H5" s="301"/>
      <c r="I5" s="301"/>
    </row>
    <row r="6" spans="1:9" ht="23.25" customHeight="1">
      <c r="A6" s="302" t="s">
        <v>43</v>
      </c>
      <c r="B6" s="302"/>
      <c r="C6" s="302"/>
      <c r="D6" s="302"/>
      <c r="E6" s="302"/>
      <c r="F6" s="302"/>
      <c r="H6" s="5"/>
      <c r="I6" s="5"/>
    </row>
    <row r="7" spans="1:9" ht="32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9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9" ht="32.25" customHeight="1">
      <c r="A9" s="302" t="s">
        <v>44</v>
      </c>
      <c r="B9" s="302"/>
      <c r="C9" s="302"/>
      <c r="D9" s="302"/>
      <c r="E9" s="302"/>
      <c r="F9" s="302"/>
      <c r="G9" s="302"/>
      <c r="H9" s="5"/>
      <c r="I9" s="5"/>
    </row>
    <row r="10" spans="1:9" ht="15.75">
      <c r="A10" s="1"/>
      <c r="B10" s="308" t="s">
        <v>15</v>
      </c>
      <c r="C10" s="310" t="s">
        <v>2</v>
      </c>
      <c r="D10" s="311"/>
      <c r="E10" s="307" t="s">
        <v>0</v>
      </c>
      <c r="F10" s="314" t="s">
        <v>4</v>
      </c>
      <c r="G10" s="307" t="s">
        <v>1</v>
      </c>
      <c r="H10" s="307"/>
      <c r="I10" s="307" t="s">
        <v>20</v>
      </c>
    </row>
    <row r="11" spans="1:9" ht="12" customHeight="1">
      <c r="A11" s="1"/>
      <c r="B11" s="309"/>
      <c r="C11" s="312"/>
      <c r="D11" s="313"/>
      <c r="E11" s="307"/>
      <c r="F11" s="315"/>
      <c r="G11" s="23" t="s">
        <v>16</v>
      </c>
      <c r="H11" s="23" t="s">
        <v>17</v>
      </c>
      <c r="I11" s="307"/>
    </row>
    <row r="12" spans="1:9" ht="25.5" customHeight="1">
      <c r="A12" s="1"/>
      <c r="B12" s="23">
        <v>1</v>
      </c>
      <c r="C12" s="307" t="s">
        <v>7</v>
      </c>
      <c r="D12" s="307"/>
      <c r="E12" s="26">
        <v>44102</v>
      </c>
      <c r="F12" s="27" t="s">
        <v>45</v>
      </c>
      <c r="G12" s="11" t="s">
        <v>37</v>
      </c>
      <c r="H12" s="28">
        <v>500000</v>
      </c>
      <c r="I12" s="29" t="s">
        <v>38</v>
      </c>
    </row>
    <row r="13" spans="1:9" ht="27.75" customHeight="1">
      <c r="A13" s="1"/>
      <c r="B13" s="23">
        <v>2</v>
      </c>
      <c r="C13" s="307" t="s">
        <v>8</v>
      </c>
      <c r="D13" s="307"/>
      <c r="E13" s="3"/>
      <c r="F13" s="3"/>
      <c r="G13" s="3"/>
      <c r="H13" s="3"/>
      <c r="I13" s="11"/>
    </row>
    <row r="14" spans="1:9" ht="26.25" customHeight="1">
      <c r="A14" s="1"/>
      <c r="B14" s="23">
        <v>3</v>
      </c>
      <c r="C14" s="307" t="s">
        <v>9</v>
      </c>
      <c r="D14" s="307"/>
      <c r="E14" s="3"/>
      <c r="F14" s="3"/>
      <c r="G14" s="3"/>
      <c r="H14" s="3"/>
      <c r="I14" s="11"/>
    </row>
    <row r="15" spans="1:9" ht="21" customHeight="1">
      <c r="A15" s="1"/>
      <c r="B15" s="306" t="s">
        <v>5</v>
      </c>
      <c r="C15" s="306"/>
      <c r="D15" s="306"/>
      <c r="E15" s="306"/>
      <c r="F15" s="306"/>
      <c r="G15" s="3"/>
      <c r="H15" s="28">
        <f>H12</f>
        <v>500000</v>
      </c>
      <c r="I15" s="11"/>
    </row>
    <row r="16" spans="1:9" ht="21" customHeight="1">
      <c r="A16" s="1"/>
      <c r="B16" s="306" t="s">
        <v>19</v>
      </c>
      <c r="C16" s="306"/>
      <c r="D16" s="306"/>
      <c r="E16" s="306"/>
      <c r="F16" s="306"/>
      <c r="G16" s="3"/>
      <c r="H16" s="28">
        <v>133963.72</v>
      </c>
      <c r="I16" s="11"/>
    </row>
    <row r="17" spans="1:9" ht="21" customHeight="1">
      <c r="A17" s="1"/>
      <c r="B17" s="303" t="s">
        <v>39</v>
      </c>
      <c r="C17" s="304"/>
      <c r="D17" s="304"/>
      <c r="E17" s="304"/>
      <c r="F17" s="305"/>
      <c r="G17" s="3"/>
      <c r="H17" s="28">
        <f>H15-H16</f>
        <v>366036.28</v>
      </c>
      <c r="I17" s="3"/>
    </row>
    <row r="18" spans="1:9" ht="15" customHeight="1">
      <c r="A18" s="1"/>
      <c r="B18" s="10"/>
      <c r="C18" s="10"/>
      <c r="D18" s="10"/>
      <c r="E18" s="10"/>
      <c r="F18" s="10"/>
      <c r="G18" s="12"/>
      <c r="H18" s="12"/>
      <c r="I18" s="12"/>
    </row>
    <row r="19" spans="1:9" ht="33" customHeight="1">
      <c r="A19" s="24"/>
      <c r="B19" s="24" t="s">
        <v>6</v>
      </c>
      <c r="D19" s="299" t="s">
        <v>21</v>
      </c>
      <c r="E19" s="299"/>
      <c r="F19" s="299" t="s">
        <v>31</v>
      </c>
      <c r="G19" s="299"/>
      <c r="H19" s="24" t="s">
        <v>3</v>
      </c>
      <c r="I19" s="24" t="s">
        <v>3</v>
      </c>
    </row>
    <row r="20" spans="1:9" ht="21" customHeight="1"/>
    <row r="21" spans="1:9" ht="19.5" customHeight="1"/>
    <row r="22" spans="1:9" ht="16.5" customHeight="1">
      <c r="A22" s="24"/>
      <c r="B22" s="24" t="s">
        <v>40</v>
      </c>
      <c r="D22" s="299" t="s">
        <v>40</v>
      </c>
      <c r="E22" s="299"/>
      <c r="F22" s="299" t="s">
        <v>41</v>
      </c>
      <c r="G22" s="299"/>
      <c r="H22" s="24" t="s">
        <v>42</v>
      </c>
      <c r="I22" s="24" t="s">
        <v>23</v>
      </c>
    </row>
    <row r="23" spans="1:9">
      <c r="A23" s="25"/>
      <c r="B23" s="25" t="s">
        <v>24</v>
      </c>
      <c r="D23" s="300" t="s">
        <v>25</v>
      </c>
      <c r="E23" s="300"/>
      <c r="F23" s="300" t="s">
        <v>30</v>
      </c>
      <c r="G23" s="300"/>
      <c r="H23" s="25" t="s">
        <v>26</v>
      </c>
      <c r="I23" s="24" t="s">
        <v>27</v>
      </c>
    </row>
    <row r="24" spans="1:9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9">
      <c r="A25" s="7"/>
      <c r="B25" s="7"/>
      <c r="C25" s="7"/>
      <c r="D25" s="7"/>
      <c r="E25" s="7"/>
      <c r="F25" s="7"/>
      <c r="G25" s="7"/>
      <c r="H25" s="7"/>
      <c r="I25" s="7"/>
    </row>
    <row r="26" spans="1:9">
      <c r="A26" s="7"/>
      <c r="B26" s="7"/>
      <c r="C26" s="7"/>
      <c r="D26" s="7"/>
      <c r="E26" s="7"/>
      <c r="F26" s="7"/>
      <c r="G26" s="7"/>
      <c r="H26" s="7"/>
      <c r="I26" s="7"/>
    </row>
    <row r="27" spans="1:9">
      <c r="A27" s="7"/>
      <c r="B27" s="7"/>
      <c r="C27" s="7"/>
      <c r="D27" s="7"/>
      <c r="E27" s="7"/>
      <c r="F27" s="7"/>
      <c r="G27" s="7"/>
      <c r="H27" s="7"/>
      <c r="I27" s="7"/>
    </row>
    <row r="28" spans="1:9">
      <c r="A28" s="7"/>
      <c r="B28" s="7"/>
      <c r="C28" s="7"/>
      <c r="D28" s="7"/>
      <c r="E28" s="7"/>
      <c r="F28" s="7"/>
      <c r="G28" s="7"/>
      <c r="H28" s="7"/>
      <c r="I28" s="7"/>
    </row>
    <row r="29" spans="1:9">
      <c r="A29" s="7"/>
      <c r="B29" s="7"/>
      <c r="C29" s="7"/>
      <c r="D29" s="7"/>
      <c r="E29" s="7"/>
      <c r="F29" s="7"/>
      <c r="G29" s="7"/>
      <c r="H29" s="7"/>
      <c r="I29" s="7"/>
    </row>
    <row r="30" spans="1:9">
      <c r="A30" s="7"/>
      <c r="B30" s="7"/>
      <c r="C30" s="7"/>
      <c r="D30" s="7"/>
      <c r="E30" s="7"/>
      <c r="F30" s="7"/>
      <c r="G30" s="7"/>
      <c r="H30" s="7"/>
      <c r="I30" s="7"/>
    </row>
    <row r="31" spans="1:9">
      <c r="A31" s="7"/>
      <c r="B31" s="7"/>
      <c r="C31" s="7"/>
      <c r="D31" s="7"/>
      <c r="E31" s="7"/>
      <c r="F31" s="7"/>
      <c r="G31" s="7"/>
      <c r="H31" s="7"/>
      <c r="I31" s="7"/>
    </row>
    <row r="32" spans="1:9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  <mergeCell ref="D19:E19"/>
    <mergeCell ref="F19:G19"/>
    <mergeCell ref="A4:I5"/>
    <mergeCell ref="A6:F6"/>
    <mergeCell ref="A7:F7"/>
    <mergeCell ref="A8:G8"/>
    <mergeCell ref="A9:G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4" zoomScaleNormal="100" workbookViewId="0">
      <selection activeCell="A4" sqref="A1:XFD1048576"/>
    </sheetView>
  </sheetViews>
  <sheetFormatPr defaultRowHeight="15"/>
  <cols>
    <col min="1" max="1" width="3.5703125" customWidth="1"/>
    <col min="2" max="2" width="6.140625" customWidth="1"/>
    <col min="3" max="3" width="11" customWidth="1"/>
    <col min="4" max="4" width="6.5703125" customWidth="1"/>
    <col min="5" max="5" width="17.28515625" customWidth="1"/>
    <col min="6" max="6" width="20.85546875" customWidth="1"/>
    <col min="7" max="7" width="14.28515625" customWidth="1"/>
    <col min="8" max="8" width="14.5703125" customWidth="1"/>
    <col min="9" max="9" width="31.7109375" customWidth="1"/>
    <col min="10" max="10" width="7.5703125" customWidth="1"/>
    <col min="13" max="13" width="19.5703125" customWidth="1"/>
    <col min="14" max="14" width="22.5703125" customWidth="1"/>
  </cols>
  <sheetData>
    <row r="2" spans="1:14" ht="15" customHeight="1"/>
    <row r="3" spans="1:14" ht="15" customHeight="1"/>
    <row r="4" spans="1:14" ht="12.75" customHeight="1">
      <c r="A4" s="301" t="s">
        <v>10</v>
      </c>
      <c r="B4" s="301"/>
      <c r="C4" s="301"/>
      <c r="D4" s="301"/>
      <c r="E4" s="301"/>
      <c r="F4" s="301"/>
      <c r="G4" s="301"/>
      <c r="H4" s="301"/>
      <c r="I4" s="301"/>
    </row>
    <row r="5" spans="1:14" ht="15" customHeight="1">
      <c r="A5" s="301"/>
      <c r="B5" s="301"/>
      <c r="C5" s="301"/>
      <c r="D5" s="301"/>
      <c r="E5" s="301"/>
      <c r="F5" s="301"/>
      <c r="G5" s="301"/>
      <c r="H5" s="301"/>
      <c r="I5" s="301"/>
    </row>
    <row r="6" spans="1:14" ht="23.25" customHeight="1">
      <c r="A6" s="302" t="s">
        <v>51</v>
      </c>
      <c r="B6" s="302"/>
      <c r="C6" s="302"/>
      <c r="D6" s="302"/>
      <c r="E6" s="302"/>
      <c r="F6" s="302"/>
      <c r="H6" s="5"/>
      <c r="I6" s="5"/>
    </row>
    <row r="7" spans="1:14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4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14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4" s="37" customForma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</row>
    <row r="11" spans="1:14" s="37" customFormat="1" ht="12" customHeight="1">
      <c r="B11" s="315"/>
      <c r="C11" s="320"/>
      <c r="D11" s="321"/>
      <c r="E11" s="316"/>
      <c r="F11" s="315"/>
      <c r="G11" s="27" t="s">
        <v>16</v>
      </c>
      <c r="H11" s="27" t="s">
        <v>17</v>
      </c>
      <c r="I11" s="316"/>
    </row>
    <row r="12" spans="1:14" s="37" customFormat="1" ht="22.5" customHeight="1">
      <c r="B12" s="27">
        <v>1</v>
      </c>
      <c r="C12" s="316" t="s">
        <v>55</v>
      </c>
      <c r="D12" s="316"/>
      <c r="E12" s="33">
        <v>44125</v>
      </c>
      <c r="F12" s="27" t="s">
        <v>54</v>
      </c>
      <c r="G12" s="38" t="s">
        <v>37</v>
      </c>
      <c r="H12" s="39">
        <v>500000</v>
      </c>
      <c r="I12" s="40" t="s">
        <v>38</v>
      </c>
    </row>
    <row r="13" spans="1:14" s="37" customFormat="1" ht="22.5" customHeight="1">
      <c r="B13" s="27">
        <v>2</v>
      </c>
      <c r="C13" s="316" t="s">
        <v>56</v>
      </c>
      <c r="D13" s="316"/>
      <c r="E13" s="34"/>
      <c r="F13" s="34"/>
      <c r="G13" s="34"/>
      <c r="H13" s="34"/>
      <c r="I13" s="38"/>
      <c r="N13" s="37">
        <v>66064.490000000005</v>
      </c>
    </row>
    <row r="14" spans="1:14" s="37" customFormat="1" ht="22.5" customHeight="1">
      <c r="B14" s="27">
        <v>3</v>
      </c>
      <c r="C14" s="316" t="s">
        <v>57</v>
      </c>
      <c r="D14" s="316"/>
      <c r="E14" s="34"/>
      <c r="F14" s="34"/>
      <c r="G14" s="34"/>
      <c r="H14" s="34"/>
      <c r="I14" s="38"/>
      <c r="N14" s="37">
        <v>30305.91</v>
      </c>
    </row>
    <row r="15" spans="1:14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500000</v>
      </c>
      <c r="I15" s="38"/>
      <c r="N15" s="37">
        <v>67000.259999999995</v>
      </c>
    </row>
    <row r="16" spans="1:14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498545.91</v>
      </c>
      <c r="I16" s="38"/>
      <c r="N16" s="37">
        <v>67454.210000000006</v>
      </c>
    </row>
    <row r="17" spans="1:9" s="37" customFormat="1" ht="21" customHeight="1">
      <c r="B17" s="322" t="s">
        <v>58</v>
      </c>
      <c r="C17" s="323"/>
      <c r="D17" s="323"/>
      <c r="E17" s="323"/>
      <c r="F17" s="324"/>
      <c r="G17" s="34"/>
      <c r="H17" s="39">
        <f>H15-H16</f>
        <v>1454.0900000000256</v>
      </c>
      <c r="I17" s="34"/>
    </row>
    <row r="18" spans="1:9" ht="15" customHeight="1">
      <c r="A18" s="1"/>
      <c r="B18" s="10"/>
      <c r="C18" s="10"/>
      <c r="D18" s="10"/>
      <c r="E18" s="10"/>
      <c r="F18" s="10"/>
      <c r="G18" s="12"/>
      <c r="H18" s="12"/>
      <c r="I18" s="12"/>
    </row>
    <row r="19" spans="1:9" ht="33" customHeight="1">
      <c r="A19" s="30"/>
      <c r="B19" s="30" t="s">
        <v>6</v>
      </c>
      <c r="D19" s="299" t="s">
        <v>21</v>
      </c>
      <c r="E19" s="299"/>
      <c r="F19" s="299" t="s">
        <v>31</v>
      </c>
      <c r="G19" s="299"/>
      <c r="H19" s="30" t="s">
        <v>3</v>
      </c>
      <c r="I19" s="30" t="s">
        <v>3</v>
      </c>
    </row>
    <row r="20" spans="1:9" ht="21" customHeight="1"/>
    <row r="21" spans="1:9" ht="19.5" customHeight="1"/>
    <row r="22" spans="1:9" ht="16.5" customHeight="1">
      <c r="A22" s="30"/>
      <c r="B22" s="30" t="s">
        <v>53</v>
      </c>
      <c r="D22" s="299" t="s">
        <v>40</v>
      </c>
      <c r="E22" s="299"/>
      <c r="F22" s="299" t="s">
        <v>41</v>
      </c>
      <c r="G22" s="299"/>
      <c r="H22" s="30" t="s">
        <v>42</v>
      </c>
      <c r="I22" s="30" t="s">
        <v>23</v>
      </c>
    </row>
    <row r="23" spans="1:9">
      <c r="A23" s="31"/>
      <c r="B23" s="31" t="s">
        <v>24</v>
      </c>
      <c r="D23" s="300" t="s">
        <v>25</v>
      </c>
      <c r="E23" s="300"/>
      <c r="F23" s="300" t="s">
        <v>30</v>
      </c>
      <c r="G23" s="300"/>
      <c r="H23" s="31" t="s">
        <v>26</v>
      </c>
      <c r="I23" s="30" t="s">
        <v>27</v>
      </c>
    </row>
    <row r="24" spans="1:9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9">
      <c r="A25" s="7"/>
      <c r="B25" s="7"/>
      <c r="C25" s="7"/>
      <c r="D25" s="7"/>
      <c r="E25" s="7"/>
      <c r="F25" s="7"/>
      <c r="G25" s="7"/>
      <c r="H25" s="7"/>
      <c r="I25" s="7"/>
    </row>
    <row r="26" spans="1:9">
      <c r="A26" s="7"/>
      <c r="B26" s="7"/>
      <c r="C26" s="7"/>
      <c r="D26" s="7"/>
      <c r="E26" s="7"/>
      <c r="F26" s="7"/>
      <c r="G26" s="7"/>
      <c r="H26" s="7"/>
      <c r="I26" s="7"/>
    </row>
    <row r="27" spans="1:9">
      <c r="A27" s="7"/>
      <c r="B27" s="7"/>
      <c r="C27" s="7"/>
      <c r="D27" s="7"/>
      <c r="E27" s="7"/>
      <c r="F27" s="7"/>
      <c r="G27" s="7"/>
      <c r="H27" s="7"/>
      <c r="I27" s="7"/>
    </row>
    <row r="28" spans="1:9">
      <c r="A28" s="7"/>
      <c r="B28" s="7"/>
      <c r="C28" s="7"/>
      <c r="D28" s="7"/>
      <c r="E28" s="7"/>
      <c r="F28" s="7"/>
      <c r="G28" s="7"/>
      <c r="H28" s="7"/>
      <c r="I28" s="7"/>
    </row>
    <row r="29" spans="1:9">
      <c r="A29" s="7"/>
      <c r="B29" s="7"/>
      <c r="C29" s="7"/>
      <c r="D29" s="7"/>
      <c r="E29" s="7"/>
      <c r="F29" s="7"/>
      <c r="G29" s="7"/>
      <c r="H29" s="7"/>
      <c r="I29" s="7"/>
    </row>
    <row r="30" spans="1:9">
      <c r="A30" s="7"/>
      <c r="B30" s="7"/>
      <c r="C30" s="7"/>
      <c r="D30" s="7"/>
      <c r="E30" s="7"/>
      <c r="F30" s="7"/>
      <c r="G30" s="7"/>
      <c r="H30" s="7"/>
      <c r="I30" s="7"/>
    </row>
    <row r="31" spans="1:9">
      <c r="A31" s="7"/>
      <c r="B31" s="7"/>
      <c r="C31" s="7"/>
      <c r="D31" s="7"/>
      <c r="E31" s="7"/>
      <c r="F31" s="7"/>
      <c r="G31" s="7"/>
      <c r="H31" s="7"/>
      <c r="I31" s="7"/>
    </row>
    <row r="32" spans="1:9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19:E19"/>
    <mergeCell ref="F19:G19"/>
    <mergeCell ref="A4:I5"/>
    <mergeCell ref="A6:F6"/>
    <mergeCell ref="A7:F7"/>
    <mergeCell ref="A8:G8"/>
    <mergeCell ref="A9:G9"/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7" zoomScaleNormal="100" workbookViewId="0">
      <selection activeCell="K19" sqref="K19"/>
    </sheetView>
  </sheetViews>
  <sheetFormatPr defaultRowHeight="15"/>
  <cols>
    <col min="1" max="1" width="3.5703125" customWidth="1"/>
    <col min="2" max="2" width="6.140625" customWidth="1"/>
    <col min="3" max="3" width="11" customWidth="1"/>
    <col min="4" max="4" width="6.5703125" customWidth="1"/>
    <col min="5" max="5" width="17.28515625" customWidth="1"/>
    <col min="6" max="6" width="20.85546875" customWidth="1"/>
    <col min="7" max="7" width="14.28515625" customWidth="1"/>
    <col min="8" max="8" width="14.5703125" customWidth="1"/>
    <col min="9" max="9" width="31.7109375" customWidth="1"/>
    <col min="10" max="10" width="7.5703125" customWidth="1"/>
    <col min="13" max="13" width="19.5703125" customWidth="1"/>
    <col min="14" max="14" width="22.5703125" customWidth="1"/>
  </cols>
  <sheetData>
    <row r="2" spans="1:14" ht="15" customHeight="1"/>
    <row r="3" spans="1:14" ht="15" customHeight="1"/>
    <row r="4" spans="1:14" ht="12.75" customHeight="1">
      <c r="A4" s="301" t="s">
        <v>10</v>
      </c>
      <c r="B4" s="301"/>
      <c r="C4" s="301"/>
      <c r="D4" s="301"/>
      <c r="E4" s="301"/>
      <c r="F4" s="301"/>
      <c r="G4" s="301"/>
      <c r="H4" s="301"/>
      <c r="I4" s="301"/>
    </row>
    <row r="5" spans="1:14" ht="15" customHeight="1">
      <c r="A5" s="301"/>
      <c r="B5" s="301"/>
      <c r="C5" s="301"/>
      <c r="D5" s="301"/>
      <c r="E5" s="301"/>
      <c r="F5" s="301"/>
      <c r="G5" s="301"/>
      <c r="H5" s="301"/>
      <c r="I5" s="301"/>
    </row>
    <row r="6" spans="1:14" ht="23.25" customHeight="1">
      <c r="A6" s="302" t="s">
        <v>51</v>
      </c>
      <c r="B6" s="302"/>
      <c r="C6" s="302"/>
      <c r="D6" s="302"/>
      <c r="E6" s="302"/>
      <c r="F6" s="302"/>
      <c r="H6" s="5"/>
      <c r="I6" s="5"/>
    </row>
    <row r="7" spans="1:14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4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14" ht="32.25" customHeight="1">
      <c r="A9" s="302" t="s">
        <v>60</v>
      </c>
      <c r="B9" s="302"/>
      <c r="C9" s="302"/>
      <c r="D9" s="302"/>
      <c r="E9" s="302"/>
      <c r="F9" s="302"/>
      <c r="G9" s="302"/>
      <c r="H9" s="5"/>
      <c r="I9" s="5"/>
    </row>
    <row r="10" spans="1:14" s="37" customForma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</row>
    <row r="11" spans="1:14" s="37" customFormat="1" ht="12" customHeight="1">
      <c r="B11" s="315"/>
      <c r="C11" s="320"/>
      <c r="D11" s="321"/>
      <c r="E11" s="316"/>
      <c r="F11" s="315"/>
      <c r="G11" s="27" t="s">
        <v>16</v>
      </c>
      <c r="H11" s="27" t="s">
        <v>17</v>
      </c>
      <c r="I11" s="316"/>
    </row>
    <row r="12" spans="1:14" s="37" customFormat="1" ht="22.5" customHeight="1">
      <c r="B12" s="27">
        <v>1</v>
      </c>
      <c r="C12" s="316" t="s">
        <v>55</v>
      </c>
      <c r="D12" s="316"/>
      <c r="E12" s="33">
        <v>44125</v>
      </c>
      <c r="F12" s="27" t="s">
        <v>59</v>
      </c>
      <c r="G12" s="38" t="s">
        <v>37</v>
      </c>
      <c r="H12" s="39">
        <v>300000</v>
      </c>
      <c r="I12" s="40" t="s">
        <v>61</v>
      </c>
    </row>
    <row r="13" spans="1:14" s="37" customFormat="1" ht="22.5" customHeight="1">
      <c r="B13" s="27">
        <v>2</v>
      </c>
      <c r="C13" s="316" t="s">
        <v>56</v>
      </c>
      <c r="D13" s="316"/>
      <c r="E13" s="34"/>
      <c r="F13" s="34"/>
      <c r="G13" s="34"/>
      <c r="H13" s="34"/>
      <c r="I13" s="38"/>
      <c r="N13" s="37">
        <v>66064.490000000005</v>
      </c>
    </row>
    <row r="14" spans="1:14" s="37" customFormat="1" ht="22.5" customHeight="1">
      <c r="B14" s="27">
        <v>3</v>
      </c>
      <c r="C14" s="316" t="s">
        <v>57</v>
      </c>
      <c r="D14" s="316"/>
      <c r="E14" s="34"/>
      <c r="F14" s="34"/>
      <c r="G14" s="34"/>
      <c r="H14" s="34"/>
      <c r="I14" s="38"/>
    </row>
    <row r="15" spans="1:14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300000</v>
      </c>
      <c r="I15" s="38"/>
    </row>
    <row r="16" spans="1:14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70000</v>
      </c>
      <c r="I16" s="38"/>
    </row>
    <row r="17" spans="1:9" s="37" customFormat="1" ht="21" customHeight="1">
      <c r="B17" s="322" t="s">
        <v>58</v>
      </c>
      <c r="C17" s="323"/>
      <c r="D17" s="323"/>
      <c r="E17" s="323"/>
      <c r="F17" s="324"/>
      <c r="G17" s="34"/>
      <c r="H17" s="39">
        <f>H15-H16</f>
        <v>230000</v>
      </c>
      <c r="I17" s="34"/>
    </row>
    <row r="18" spans="1:9" ht="15" customHeight="1">
      <c r="A18" s="1"/>
      <c r="B18" s="10"/>
      <c r="C18" s="10"/>
      <c r="D18" s="10"/>
      <c r="E18" s="10"/>
      <c r="F18" s="10"/>
      <c r="G18" s="12"/>
      <c r="H18" s="12"/>
      <c r="I18" s="12"/>
    </row>
    <row r="19" spans="1:9" ht="33" customHeight="1">
      <c r="A19" s="30"/>
      <c r="B19" s="30" t="s">
        <v>6</v>
      </c>
      <c r="D19" s="299" t="s">
        <v>21</v>
      </c>
      <c r="E19" s="299"/>
      <c r="F19" s="299" t="s">
        <v>31</v>
      </c>
      <c r="G19" s="299"/>
      <c r="H19" s="30" t="s">
        <v>3</v>
      </c>
      <c r="I19" s="30" t="s">
        <v>3</v>
      </c>
    </row>
    <row r="20" spans="1:9" ht="21" customHeight="1"/>
    <row r="21" spans="1:9" ht="19.5" customHeight="1"/>
    <row r="22" spans="1:9" ht="16.5" customHeight="1">
      <c r="A22" s="30"/>
      <c r="B22" s="30" t="s">
        <v>53</v>
      </c>
      <c r="D22" s="299" t="s">
        <v>40</v>
      </c>
      <c r="E22" s="299"/>
      <c r="F22" s="299" t="s">
        <v>41</v>
      </c>
      <c r="G22" s="299"/>
      <c r="H22" s="30" t="s">
        <v>42</v>
      </c>
      <c r="I22" s="30" t="s">
        <v>23</v>
      </c>
    </row>
    <row r="23" spans="1:9">
      <c r="A23" s="31"/>
      <c r="B23" s="31" t="s">
        <v>24</v>
      </c>
      <c r="D23" s="300" t="s">
        <v>25</v>
      </c>
      <c r="E23" s="300"/>
      <c r="F23" s="300" t="s">
        <v>30</v>
      </c>
      <c r="G23" s="300"/>
      <c r="H23" s="31" t="s">
        <v>26</v>
      </c>
      <c r="I23" s="30" t="s">
        <v>27</v>
      </c>
    </row>
    <row r="24" spans="1:9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9">
      <c r="A25" s="7"/>
      <c r="B25" s="7"/>
      <c r="C25" s="7"/>
      <c r="D25" s="7"/>
      <c r="E25" s="7"/>
      <c r="F25" s="7"/>
      <c r="G25" s="7"/>
      <c r="H25" s="7"/>
      <c r="I25" s="7"/>
    </row>
    <row r="26" spans="1:9">
      <c r="A26" s="7"/>
      <c r="B26" s="7"/>
      <c r="C26" s="7"/>
      <c r="D26" s="7"/>
      <c r="E26" s="7"/>
      <c r="F26" s="7"/>
      <c r="G26" s="7"/>
      <c r="H26" s="7"/>
      <c r="I26" s="7"/>
    </row>
    <row r="27" spans="1:9">
      <c r="A27" s="7"/>
      <c r="B27" s="7"/>
      <c r="C27" s="7"/>
      <c r="D27" s="7"/>
      <c r="E27" s="7"/>
      <c r="F27" s="7"/>
      <c r="G27" s="7"/>
      <c r="H27" s="7"/>
      <c r="I27" s="7"/>
    </row>
    <row r="28" spans="1:9">
      <c r="A28" s="7"/>
      <c r="B28" s="7"/>
      <c r="C28" s="7"/>
      <c r="D28" s="7"/>
      <c r="E28" s="7"/>
      <c r="F28" s="7"/>
      <c r="G28" s="7"/>
      <c r="H28" s="7"/>
      <c r="I28" s="7"/>
    </row>
    <row r="29" spans="1:9">
      <c r="A29" s="7"/>
      <c r="B29" s="7"/>
      <c r="C29" s="7"/>
      <c r="D29" s="7"/>
      <c r="E29" s="7"/>
      <c r="F29" s="7"/>
      <c r="G29" s="7"/>
      <c r="H29" s="7"/>
      <c r="I29" s="7"/>
    </row>
    <row r="30" spans="1:9">
      <c r="A30" s="7"/>
      <c r="B30" s="7"/>
      <c r="C30" s="7"/>
      <c r="D30" s="7"/>
      <c r="E30" s="7"/>
      <c r="F30" s="7"/>
      <c r="G30" s="7"/>
      <c r="H30" s="7"/>
      <c r="I30" s="7"/>
    </row>
    <row r="31" spans="1:9">
      <c r="A31" s="7"/>
      <c r="B31" s="7"/>
      <c r="C31" s="7"/>
      <c r="D31" s="7"/>
      <c r="E31" s="7"/>
      <c r="F31" s="7"/>
      <c r="G31" s="7"/>
      <c r="H31" s="7"/>
      <c r="I31" s="7"/>
    </row>
    <row r="32" spans="1:9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19:E19"/>
    <mergeCell ref="F19:G19"/>
    <mergeCell ref="A4:I5"/>
    <mergeCell ref="A6:F6"/>
    <mergeCell ref="A7:F7"/>
    <mergeCell ref="A8:G8"/>
    <mergeCell ref="A9:G9"/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4" workbookViewId="0">
      <selection activeCell="I14" sqref="I14"/>
    </sheetView>
  </sheetViews>
  <sheetFormatPr defaultRowHeight="15"/>
  <cols>
    <col min="1" max="1" width="2.5703125" customWidth="1"/>
    <col min="2" max="2" width="6.140625" customWidth="1"/>
    <col min="3" max="3" width="11" customWidth="1"/>
    <col min="4" max="4" width="6.5703125" customWidth="1"/>
    <col min="5" max="5" width="12" customWidth="1"/>
    <col min="6" max="6" width="20.28515625" customWidth="1"/>
    <col min="7" max="7" width="11.5703125" customWidth="1"/>
    <col min="8" max="8" width="12.5703125" customWidth="1"/>
    <col min="9" max="9" width="19.7109375" customWidth="1"/>
    <col min="10" max="10" width="7.5703125" customWidth="1"/>
    <col min="13" max="13" width="19.5703125" customWidth="1"/>
    <col min="14" max="14" width="22.5703125" customWidth="1"/>
  </cols>
  <sheetData>
    <row r="2" spans="1:14" ht="15" customHeight="1"/>
    <row r="3" spans="1:14" ht="15" customHeight="1"/>
    <row r="4" spans="1:14" ht="12.75" customHeight="1">
      <c r="A4" s="301" t="s">
        <v>10</v>
      </c>
      <c r="B4" s="301"/>
      <c r="C4" s="301"/>
      <c r="D4" s="301"/>
      <c r="E4" s="301"/>
      <c r="F4" s="301"/>
      <c r="G4" s="301"/>
      <c r="H4" s="301"/>
      <c r="I4" s="301"/>
    </row>
    <row r="5" spans="1:14" ht="15" customHeight="1">
      <c r="A5" s="301"/>
      <c r="B5" s="301"/>
      <c r="C5" s="301"/>
      <c r="D5" s="301"/>
      <c r="E5" s="301"/>
      <c r="F5" s="301"/>
      <c r="G5" s="301"/>
      <c r="H5" s="301"/>
      <c r="I5" s="301"/>
    </row>
    <row r="6" spans="1:14" ht="23.25" customHeight="1">
      <c r="A6" s="302" t="s">
        <v>62</v>
      </c>
      <c r="B6" s="302"/>
      <c r="C6" s="302"/>
      <c r="D6" s="302"/>
      <c r="E6" s="302"/>
      <c r="F6" s="302"/>
      <c r="H6" s="5"/>
      <c r="I6" s="5"/>
    </row>
    <row r="7" spans="1:14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4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14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4" s="37" customForma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</row>
    <row r="11" spans="1:14" s="37" customFormat="1" ht="12" customHeight="1">
      <c r="B11" s="315"/>
      <c r="C11" s="320"/>
      <c r="D11" s="321"/>
      <c r="E11" s="316"/>
      <c r="F11" s="315"/>
      <c r="G11" s="43" t="s">
        <v>16</v>
      </c>
      <c r="H11" s="43" t="s">
        <v>17</v>
      </c>
      <c r="I11" s="316"/>
    </row>
    <row r="12" spans="1:14" s="37" customFormat="1" ht="22.5" customHeight="1">
      <c r="B12" s="43">
        <v>1</v>
      </c>
      <c r="C12" s="316" t="s">
        <v>55</v>
      </c>
      <c r="D12" s="316"/>
      <c r="E12" s="33">
        <v>44145</v>
      </c>
      <c r="F12" s="43" t="s">
        <v>63</v>
      </c>
      <c r="G12" s="38" t="s">
        <v>37</v>
      </c>
      <c r="H12" s="39">
        <v>500000</v>
      </c>
      <c r="I12" s="40" t="s">
        <v>38</v>
      </c>
    </row>
    <row r="13" spans="1:14" s="37" customFormat="1" ht="22.5" customHeight="1">
      <c r="B13" s="43">
        <v>2</v>
      </c>
      <c r="C13" s="316" t="s">
        <v>56</v>
      </c>
      <c r="D13" s="316"/>
      <c r="E13" s="34"/>
      <c r="F13" s="34"/>
      <c r="G13" s="34"/>
      <c r="H13" s="34"/>
      <c r="I13" s="38"/>
      <c r="N13" s="37">
        <v>66064.490000000005</v>
      </c>
    </row>
    <row r="14" spans="1:14" s="37" customFormat="1" ht="22.5" customHeight="1">
      <c r="B14" s="43">
        <v>3</v>
      </c>
      <c r="C14" s="316" t="s">
        <v>57</v>
      </c>
      <c r="D14" s="316"/>
      <c r="E14" s="34"/>
      <c r="F14" s="34"/>
      <c r="G14" s="34"/>
      <c r="H14" s="34"/>
      <c r="I14" s="38"/>
      <c r="N14" s="37">
        <v>30305.91</v>
      </c>
    </row>
    <row r="15" spans="1:14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500000</v>
      </c>
      <c r="I15" s="38"/>
      <c r="N15" s="37">
        <v>67000.259999999995</v>
      </c>
    </row>
    <row r="16" spans="1:14" s="37" customFormat="1" ht="21" customHeight="1">
      <c r="B16" s="317" t="s">
        <v>19</v>
      </c>
      <c r="C16" s="317"/>
      <c r="D16" s="317"/>
      <c r="E16" s="317"/>
      <c r="F16" s="317"/>
      <c r="G16" s="34"/>
      <c r="H16" s="44">
        <v>176787.31</v>
      </c>
      <c r="I16" s="38"/>
      <c r="N16" s="37">
        <v>67454.210000000006</v>
      </c>
    </row>
    <row r="17" spans="1:9" s="37" customFormat="1" ht="21" customHeight="1">
      <c r="B17" s="322" t="s">
        <v>58</v>
      </c>
      <c r="C17" s="323"/>
      <c r="D17" s="323"/>
      <c r="E17" s="323"/>
      <c r="F17" s="324"/>
      <c r="G17" s="34"/>
      <c r="H17" s="39">
        <f>H15-H16</f>
        <v>323212.69</v>
      </c>
      <c r="I17" s="34"/>
    </row>
    <row r="18" spans="1:9" ht="15" customHeight="1">
      <c r="A18" s="1"/>
      <c r="B18" s="10"/>
      <c r="C18" s="10"/>
      <c r="D18" s="10"/>
      <c r="E18" s="10"/>
      <c r="F18" s="10"/>
      <c r="G18" s="12"/>
      <c r="H18" s="12"/>
      <c r="I18" s="12"/>
    </row>
    <row r="19" spans="1:9" ht="33" customHeight="1">
      <c r="A19" s="41"/>
      <c r="B19" s="41" t="s">
        <v>6</v>
      </c>
      <c r="D19" s="299" t="s">
        <v>21</v>
      </c>
      <c r="E19" s="299"/>
      <c r="F19" s="299" t="s">
        <v>31</v>
      </c>
      <c r="G19" s="299"/>
      <c r="H19" s="41" t="s">
        <v>3</v>
      </c>
      <c r="I19" s="41" t="s">
        <v>3</v>
      </c>
    </row>
    <row r="20" spans="1:9" ht="21" customHeight="1"/>
    <row r="21" spans="1:9" ht="19.5" customHeight="1"/>
    <row r="22" spans="1:9" ht="16.5" customHeight="1">
      <c r="A22" s="41"/>
      <c r="B22" s="41" t="s">
        <v>53</v>
      </c>
      <c r="D22" s="299" t="s">
        <v>40</v>
      </c>
      <c r="E22" s="299"/>
      <c r="F22" s="299" t="s">
        <v>41</v>
      </c>
      <c r="G22" s="299"/>
      <c r="H22" s="41" t="s">
        <v>42</v>
      </c>
      <c r="I22" s="41" t="s">
        <v>23</v>
      </c>
    </row>
    <row r="23" spans="1:9">
      <c r="A23" s="42"/>
      <c r="B23" s="42" t="s">
        <v>24</v>
      </c>
      <c r="D23" s="300" t="s">
        <v>25</v>
      </c>
      <c r="E23" s="300"/>
      <c r="F23" s="300" t="s">
        <v>30</v>
      </c>
      <c r="G23" s="300"/>
      <c r="H23" s="42" t="s">
        <v>26</v>
      </c>
      <c r="I23" s="41" t="s">
        <v>27</v>
      </c>
    </row>
    <row r="24" spans="1:9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9">
      <c r="A25" s="7"/>
      <c r="B25" s="7"/>
      <c r="C25" s="7"/>
      <c r="D25" s="7"/>
      <c r="E25" s="7"/>
      <c r="F25" s="7"/>
      <c r="G25" s="7"/>
      <c r="H25" s="7"/>
      <c r="I25" s="7"/>
    </row>
    <row r="26" spans="1:9">
      <c r="A26" s="7"/>
      <c r="B26" s="7"/>
      <c r="C26" s="7"/>
      <c r="D26" s="7"/>
      <c r="E26" s="7"/>
      <c r="F26" s="7"/>
      <c r="G26" s="7"/>
      <c r="H26" s="7"/>
      <c r="I26" s="7"/>
    </row>
    <row r="27" spans="1:9">
      <c r="A27" s="7"/>
      <c r="B27" s="7"/>
      <c r="C27" s="7"/>
      <c r="D27" s="7"/>
      <c r="E27" s="7"/>
      <c r="F27" s="7"/>
      <c r="G27" s="7"/>
      <c r="H27" s="7"/>
      <c r="I27" s="7"/>
    </row>
    <row r="28" spans="1:9">
      <c r="A28" s="7"/>
      <c r="B28" s="7"/>
      <c r="C28" s="7"/>
      <c r="D28" s="7"/>
      <c r="E28" s="7"/>
      <c r="F28" s="7"/>
      <c r="G28" s="7"/>
      <c r="H28" s="7"/>
      <c r="I28" s="7"/>
    </row>
    <row r="29" spans="1:9">
      <c r="A29" s="7"/>
      <c r="B29" s="7"/>
      <c r="C29" s="7"/>
      <c r="D29" s="7"/>
      <c r="E29" s="7"/>
      <c r="F29" s="7"/>
      <c r="G29" s="7"/>
      <c r="H29" s="7"/>
      <c r="I29" s="7"/>
    </row>
    <row r="30" spans="1:9">
      <c r="A30" s="7"/>
      <c r="B30" s="7"/>
      <c r="C30" s="7"/>
      <c r="D30" s="7"/>
      <c r="E30" s="7"/>
      <c r="F30" s="7"/>
      <c r="G30" s="7"/>
      <c r="H30" s="7"/>
      <c r="I30" s="7"/>
    </row>
    <row r="31" spans="1:9">
      <c r="A31" s="7"/>
      <c r="B31" s="7"/>
      <c r="C31" s="7"/>
      <c r="D31" s="7"/>
      <c r="E31" s="7"/>
      <c r="F31" s="7"/>
      <c r="G31" s="7"/>
      <c r="H31" s="7"/>
      <c r="I31" s="7"/>
    </row>
    <row r="32" spans="1:9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19:E19"/>
    <mergeCell ref="F19:G19"/>
    <mergeCell ref="A4:I5"/>
    <mergeCell ref="A6:F6"/>
    <mergeCell ref="A7:F7"/>
    <mergeCell ref="A8:G8"/>
    <mergeCell ref="A9:G9"/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</mergeCells>
  <pageMargins left="0.1" right="0.2" top="0.75" bottom="0.75" header="0.3" footer="0.3"/>
  <pageSetup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topLeftCell="A7" workbookViewId="0">
      <selection activeCell="K13" sqref="K13"/>
    </sheetView>
  </sheetViews>
  <sheetFormatPr defaultRowHeight="15"/>
  <cols>
    <col min="1" max="1" width="3.5703125" customWidth="1"/>
    <col min="2" max="2" width="3.7109375" customWidth="1"/>
    <col min="3" max="3" width="11" customWidth="1"/>
    <col min="4" max="4" width="5.5703125" customWidth="1"/>
    <col min="5" max="5" width="9.85546875" customWidth="1"/>
    <col min="6" max="6" width="19.7109375" customWidth="1"/>
    <col min="7" max="7" width="8.140625" customWidth="1"/>
    <col min="8" max="8" width="14.42578125" customWidth="1"/>
    <col min="9" max="9" width="22.5703125" customWidth="1"/>
    <col min="10" max="10" width="7.5703125" customWidth="1"/>
    <col min="13" max="13" width="19.5703125" customWidth="1"/>
    <col min="14" max="14" width="22.5703125" customWidth="1"/>
  </cols>
  <sheetData>
    <row r="2" spans="1:9" ht="15" customHeight="1"/>
    <row r="3" spans="1:9" ht="15" customHeight="1"/>
    <row r="4" spans="1:9" ht="12.75" customHeight="1">
      <c r="A4" s="301" t="s">
        <v>10</v>
      </c>
      <c r="B4" s="301"/>
      <c r="C4" s="301"/>
      <c r="D4" s="301"/>
      <c r="E4" s="301"/>
      <c r="F4" s="301"/>
      <c r="G4" s="301"/>
      <c r="H4" s="301"/>
      <c r="I4" s="301"/>
    </row>
    <row r="5" spans="1:9" ht="15" customHeight="1">
      <c r="A5" s="301"/>
      <c r="B5" s="301"/>
      <c r="C5" s="301"/>
      <c r="D5" s="301"/>
      <c r="E5" s="301"/>
      <c r="F5" s="301"/>
      <c r="G5" s="301"/>
      <c r="H5" s="301"/>
      <c r="I5" s="301"/>
    </row>
    <row r="6" spans="1:9" ht="23.25" customHeight="1">
      <c r="A6" s="302" t="s">
        <v>62</v>
      </c>
      <c r="B6" s="302"/>
      <c r="C6" s="302"/>
      <c r="D6" s="302"/>
      <c r="E6" s="302"/>
      <c r="F6" s="302"/>
      <c r="H6" s="5"/>
      <c r="I6" s="5"/>
    </row>
    <row r="7" spans="1:9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9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9" ht="32.25" customHeight="1">
      <c r="A9" s="302" t="s">
        <v>60</v>
      </c>
      <c r="B9" s="302"/>
      <c r="C9" s="302"/>
      <c r="D9" s="302"/>
      <c r="E9" s="302"/>
      <c r="F9" s="302"/>
      <c r="G9" s="302"/>
      <c r="H9" s="5"/>
      <c r="I9" s="5"/>
    </row>
    <row r="10" spans="1:9" s="37" customFormat="1" ht="1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</row>
    <row r="11" spans="1:9" s="37" customFormat="1" ht="15" customHeight="1">
      <c r="B11" s="315"/>
      <c r="C11" s="320"/>
      <c r="D11" s="321"/>
      <c r="E11" s="316"/>
      <c r="F11" s="315"/>
      <c r="G11" s="43" t="s">
        <v>16</v>
      </c>
      <c r="H11" s="43" t="s">
        <v>17</v>
      </c>
      <c r="I11" s="316"/>
    </row>
    <row r="12" spans="1:9" s="37" customFormat="1" ht="23.25" customHeight="1">
      <c r="B12" s="43">
        <v>1</v>
      </c>
      <c r="C12" s="316" t="s">
        <v>55</v>
      </c>
      <c r="D12" s="316"/>
      <c r="E12" s="33">
        <v>44145</v>
      </c>
      <c r="F12" s="48" t="s">
        <v>64</v>
      </c>
      <c r="G12" s="38" t="s">
        <v>37</v>
      </c>
      <c r="H12" s="39">
        <v>300000</v>
      </c>
      <c r="I12" s="49" t="s">
        <v>65</v>
      </c>
    </row>
    <row r="13" spans="1:9" s="37" customFormat="1" ht="23.25" customHeight="1">
      <c r="B13" s="43">
        <v>2</v>
      </c>
      <c r="C13" s="316" t="s">
        <v>56</v>
      </c>
      <c r="D13" s="316"/>
      <c r="E13" s="34"/>
      <c r="F13" s="34"/>
      <c r="G13" s="34"/>
      <c r="H13" s="34"/>
      <c r="I13" s="38"/>
    </row>
    <row r="14" spans="1:9" s="37" customFormat="1" ht="23.25" customHeight="1">
      <c r="B14" s="43">
        <v>3</v>
      </c>
      <c r="C14" s="316" t="s">
        <v>57</v>
      </c>
      <c r="D14" s="316"/>
      <c r="E14" s="34"/>
      <c r="F14" s="34"/>
      <c r="G14" s="34"/>
      <c r="H14" s="34"/>
      <c r="I14" s="38"/>
    </row>
    <row r="15" spans="1:9" s="37" customFormat="1" ht="23.25" customHeight="1">
      <c r="B15" s="317" t="s">
        <v>5</v>
      </c>
      <c r="C15" s="317"/>
      <c r="D15" s="317"/>
      <c r="E15" s="317"/>
      <c r="F15" s="317"/>
      <c r="G15" s="34"/>
      <c r="H15" s="39">
        <f>H12</f>
        <v>300000</v>
      </c>
      <c r="I15" s="38"/>
    </row>
    <row r="16" spans="1:9" s="37" customFormat="1" ht="23.25" customHeight="1">
      <c r="B16" s="317" t="s">
        <v>19</v>
      </c>
      <c r="C16" s="317"/>
      <c r="D16" s="317"/>
      <c r="E16" s="317"/>
      <c r="F16" s="317"/>
      <c r="G16" s="34"/>
      <c r="H16" s="39">
        <v>154016.93</v>
      </c>
      <c r="I16" s="38"/>
    </row>
    <row r="17" spans="1:9" s="37" customFormat="1" ht="23.25" customHeight="1">
      <c r="B17" s="322" t="s">
        <v>58</v>
      </c>
      <c r="C17" s="323"/>
      <c r="D17" s="323"/>
      <c r="E17" s="323"/>
      <c r="F17" s="324"/>
      <c r="G17" s="34"/>
      <c r="H17" s="39">
        <f>H15-H16</f>
        <v>145983.07</v>
      </c>
      <c r="I17" s="34"/>
    </row>
    <row r="18" spans="1:9" ht="15" customHeight="1">
      <c r="A18" s="1"/>
      <c r="B18" s="10"/>
      <c r="C18" s="10"/>
      <c r="D18" s="10"/>
      <c r="E18" s="10"/>
      <c r="F18" s="10"/>
      <c r="G18" s="12"/>
      <c r="H18" s="12"/>
      <c r="I18" s="12"/>
    </row>
    <row r="19" spans="1:9" ht="33" customHeight="1">
      <c r="A19" s="41"/>
      <c r="B19" s="41" t="s">
        <v>6</v>
      </c>
      <c r="D19" s="299" t="s">
        <v>21</v>
      </c>
      <c r="E19" s="299"/>
      <c r="F19" s="299" t="s">
        <v>31</v>
      </c>
      <c r="G19" s="299"/>
      <c r="H19" s="41" t="s">
        <v>3</v>
      </c>
      <c r="I19" s="41" t="s">
        <v>3</v>
      </c>
    </row>
    <row r="20" spans="1:9" ht="21" customHeight="1"/>
    <row r="21" spans="1:9" ht="19.5" customHeight="1"/>
    <row r="22" spans="1:9" ht="16.5" customHeight="1">
      <c r="A22" s="41"/>
      <c r="B22" s="41" t="s">
        <v>53</v>
      </c>
      <c r="D22" s="299" t="s">
        <v>40</v>
      </c>
      <c r="E22" s="299"/>
      <c r="F22" s="299" t="s">
        <v>41</v>
      </c>
      <c r="G22" s="299"/>
      <c r="H22" s="41" t="s">
        <v>42</v>
      </c>
      <c r="I22" s="41" t="s">
        <v>23</v>
      </c>
    </row>
    <row r="23" spans="1:9">
      <c r="A23" s="42"/>
      <c r="B23" s="42" t="s">
        <v>24</v>
      </c>
      <c r="D23" s="300" t="s">
        <v>25</v>
      </c>
      <c r="E23" s="300"/>
      <c r="F23" s="300" t="s">
        <v>30</v>
      </c>
      <c r="G23" s="300"/>
      <c r="H23" s="42" t="s">
        <v>26</v>
      </c>
      <c r="I23" s="41" t="s">
        <v>27</v>
      </c>
    </row>
    <row r="24" spans="1:9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9">
      <c r="A25" s="7"/>
      <c r="B25" s="7"/>
      <c r="C25" s="7"/>
      <c r="D25" s="7"/>
      <c r="E25" s="7"/>
      <c r="F25" s="7"/>
      <c r="G25" s="7"/>
      <c r="H25" s="7"/>
      <c r="I25" s="7"/>
    </row>
    <row r="26" spans="1:9">
      <c r="A26" s="7"/>
      <c r="B26" s="7"/>
      <c r="C26" s="7"/>
      <c r="D26" s="7"/>
      <c r="E26" s="7"/>
      <c r="F26" s="7"/>
      <c r="G26" s="7"/>
      <c r="H26" s="7"/>
      <c r="I26" s="7"/>
    </row>
    <row r="27" spans="1:9">
      <c r="A27" s="7"/>
      <c r="B27" s="7"/>
      <c r="C27" s="7"/>
      <c r="D27" s="7"/>
      <c r="E27" s="7"/>
      <c r="F27" s="7"/>
      <c r="G27" s="7"/>
      <c r="H27" s="7"/>
      <c r="I27" s="7"/>
    </row>
    <row r="28" spans="1:9">
      <c r="A28" s="7"/>
      <c r="B28" s="7"/>
      <c r="C28" s="7"/>
      <c r="D28" s="7"/>
      <c r="E28" s="7"/>
      <c r="F28" s="7"/>
      <c r="G28" s="7"/>
      <c r="H28" s="7"/>
      <c r="I28" s="7"/>
    </row>
    <row r="29" spans="1:9">
      <c r="A29" s="7"/>
      <c r="B29" s="7"/>
      <c r="C29" s="7"/>
      <c r="D29" s="7"/>
      <c r="E29" s="7"/>
      <c r="F29" s="7"/>
      <c r="G29" s="7"/>
      <c r="H29" s="7"/>
      <c r="I29" s="7"/>
    </row>
    <row r="30" spans="1:9">
      <c r="A30" s="7"/>
      <c r="B30" s="7"/>
      <c r="C30" s="7"/>
      <c r="D30" s="7"/>
      <c r="E30" s="7"/>
      <c r="F30" s="7"/>
      <c r="G30" s="7"/>
      <c r="H30" s="7"/>
      <c r="I30" s="7"/>
    </row>
    <row r="31" spans="1:9">
      <c r="A31" s="7"/>
      <c r="B31" s="7"/>
      <c r="C31" s="7"/>
      <c r="D31" s="7"/>
      <c r="E31" s="7"/>
      <c r="F31" s="7"/>
      <c r="G31" s="7"/>
      <c r="H31" s="7"/>
      <c r="I31" s="7"/>
    </row>
    <row r="32" spans="1:9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19:E19"/>
    <mergeCell ref="F19:G19"/>
    <mergeCell ref="A4:I5"/>
    <mergeCell ref="A6:F6"/>
    <mergeCell ref="A7:F7"/>
    <mergeCell ref="A8:G8"/>
    <mergeCell ref="A9:G9"/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</mergeCells>
  <pageMargins left="0.1" right="0.2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4" workbookViewId="0">
      <selection activeCell="H13" sqref="H13"/>
    </sheetView>
  </sheetViews>
  <sheetFormatPr defaultRowHeight="15"/>
  <cols>
    <col min="1" max="1" width="2.5703125" customWidth="1"/>
    <col min="2" max="2" width="5" customWidth="1"/>
    <col min="3" max="3" width="11" customWidth="1"/>
    <col min="4" max="4" width="4.28515625" customWidth="1"/>
    <col min="5" max="5" width="9.7109375" customWidth="1"/>
    <col min="6" max="6" width="19" customWidth="1"/>
    <col min="7" max="7" width="9.140625" customWidth="1"/>
    <col min="8" max="8" width="13.5703125" customWidth="1"/>
    <col min="9" max="9" width="19.42578125" customWidth="1"/>
    <col min="10" max="10" width="7.5703125" customWidth="1"/>
    <col min="11" max="11" width="12.85546875" customWidth="1"/>
    <col min="13" max="13" width="19.5703125" customWidth="1"/>
    <col min="14" max="14" width="22.5703125" customWidth="1"/>
  </cols>
  <sheetData>
    <row r="2" spans="1:14" ht="15" customHeight="1"/>
    <row r="3" spans="1:14" ht="15" customHeight="1"/>
    <row r="4" spans="1:14" ht="12.75" customHeight="1">
      <c r="A4" s="301" t="s">
        <v>10</v>
      </c>
      <c r="B4" s="301"/>
      <c r="C4" s="301"/>
      <c r="D4" s="301"/>
      <c r="E4" s="301"/>
      <c r="F4" s="301"/>
      <c r="G4" s="301"/>
      <c r="H4" s="301"/>
      <c r="I4" s="301"/>
    </row>
    <row r="5" spans="1:14" ht="15" customHeight="1">
      <c r="A5" s="301"/>
      <c r="B5" s="301"/>
      <c r="C5" s="301"/>
      <c r="D5" s="301"/>
      <c r="E5" s="301"/>
      <c r="F5" s="301"/>
      <c r="G5" s="301"/>
      <c r="H5" s="301"/>
      <c r="I5" s="301"/>
    </row>
    <row r="6" spans="1:14" ht="23.25" customHeight="1">
      <c r="A6" s="302" t="s">
        <v>69</v>
      </c>
      <c r="B6" s="302"/>
      <c r="C6" s="302"/>
      <c r="D6" s="302"/>
      <c r="E6" s="302"/>
      <c r="F6" s="302"/>
      <c r="H6" s="5"/>
      <c r="I6" s="5"/>
    </row>
    <row r="7" spans="1:14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4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14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4" s="37" customForma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</row>
    <row r="11" spans="1:14" s="37" customFormat="1" ht="12" customHeight="1">
      <c r="B11" s="315"/>
      <c r="C11" s="320"/>
      <c r="D11" s="321"/>
      <c r="E11" s="316"/>
      <c r="F11" s="315"/>
      <c r="G11" s="47" t="s">
        <v>16</v>
      </c>
      <c r="H11" s="47" t="s">
        <v>17</v>
      </c>
      <c r="I11" s="316"/>
    </row>
    <row r="12" spans="1:14" s="37" customFormat="1" ht="22.5" customHeight="1">
      <c r="B12" s="47">
        <v>1</v>
      </c>
      <c r="C12" s="316" t="s">
        <v>55</v>
      </c>
      <c r="D12" s="316"/>
      <c r="E12" s="33">
        <v>44160</v>
      </c>
      <c r="F12" s="45" t="s">
        <v>66</v>
      </c>
      <c r="G12" s="38" t="s">
        <v>37</v>
      </c>
      <c r="H12" s="39">
        <v>500000</v>
      </c>
      <c r="I12" s="40" t="s">
        <v>38</v>
      </c>
    </row>
    <row r="13" spans="1:14" s="37" customFormat="1" ht="22.5" customHeight="1">
      <c r="B13" s="47">
        <v>2</v>
      </c>
      <c r="C13" s="316" t="s">
        <v>56</v>
      </c>
      <c r="D13" s="316"/>
      <c r="E13" s="34"/>
      <c r="F13" s="34"/>
      <c r="G13" s="34"/>
      <c r="H13" s="34"/>
      <c r="I13" s="38"/>
      <c r="N13" s="37">
        <v>66064.490000000005</v>
      </c>
    </row>
    <row r="14" spans="1:14" s="37" customFormat="1" ht="22.5" customHeight="1">
      <c r="B14" s="47">
        <v>3</v>
      </c>
      <c r="C14" s="316" t="s">
        <v>57</v>
      </c>
      <c r="D14" s="316"/>
      <c r="E14" s="34"/>
      <c r="F14" s="34"/>
      <c r="G14" s="34"/>
      <c r="H14" s="34"/>
      <c r="I14" s="38"/>
      <c r="N14" s="37">
        <v>30305.91</v>
      </c>
    </row>
    <row r="15" spans="1:14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500000</v>
      </c>
      <c r="I15" s="38"/>
      <c r="N15" s="37">
        <v>67000.259999999995</v>
      </c>
    </row>
    <row r="16" spans="1:14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224890.57</v>
      </c>
      <c r="I16" s="38"/>
      <c r="K16" s="53"/>
      <c r="N16" s="37">
        <v>67454.210000000006</v>
      </c>
    </row>
    <row r="17" spans="1:9" s="37" customFormat="1" ht="21" customHeight="1">
      <c r="B17" s="322" t="s">
        <v>58</v>
      </c>
      <c r="C17" s="323"/>
      <c r="D17" s="323"/>
      <c r="E17" s="323"/>
      <c r="F17" s="324"/>
      <c r="G17" s="34"/>
      <c r="H17" s="39">
        <f>H15-H16</f>
        <v>275109.43</v>
      </c>
      <c r="I17" s="34"/>
    </row>
    <row r="18" spans="1:9" ht="15" customHeight="1">
      <c r="A18" s="1"/>
      <c r="B18" s="10"/>
      <c r="C18" s="10"/>
      <c r="D18" s="10"/>
      <c r="E18" s="10"/>
      <c r="F18" s="10"/>
      <c r="G18" s="12"/>
      <c r="H18" s="12"/>
      <c r="I18" s="12"/>
    </row>
    <row r="19" spans="1:9" ht="33" customHeight="1">
      <c r="A19" s="45"/>
      <c r="B19" s="45" t="s">
        <v>6</v>
      </c>
      <c r="D19" s="299" t="s">
        <v>21</v>
      </c>
      <c r="E19" s="299"/>
      <c r="F19" s="299" t="s">
        <v>31</v>
      </c>
      <c r="G19" s="299"/>
      <c r="H19" s="45" t="s">
        <v>3</v>
      </c>
      <c r="I19" s="45" t="s">
        <v>3</v>
      </c>
    </row>
    <row r="20" spans="1:9" ht="21" customHeight="1"/>
    <row r="21" spans="1:9" ht="19.5" customHeight="1"/>
    <row r="22" spans="1:9" ht="16.5" customHeight="1">
      <c r="A22" s="45"/>
      <c r="B22" s="45" t="s">
        <v>53</v>
      </c>
      <c r="D22" s="299" t="s">
        <v>40</v>
      </c>
      <c r="E22" s="299"/>
      <c r="F22" s="299" t="s">
        <v>41</v>
      </c>
      <c r="G22" s="299"/>
      <c r="H22" s="45" t="s">
        <v>42</v>
      </c>
      <c r="I22" s="45" t="s">
        <v>23</v>
      </c>
    </row>
    <row r="23" spans="1:9">
      <c r="A23" s="46"/>
      <c r="B23" s="46" t="s">
        <v>24</v>
      </c>
      <c r="D23" s="300" t="s">
        <v>25</v>
      </c>
      <c r="E23" s="300"/>
      <c r="F23" s="300" t="s">
        <v>30</v>
      </c>
      <c r="G23" s="300"/>
      <c r="H23" s="46" t="s">
        <v>26</v>
      </c>
      <c r="I23" s="45" t="s">
        <v>27</v>
      </c>
    </row>
    <row r="24" spans="1:9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9">
      <c r="A25" s="7"/>
      <c r="B25" s="7"/>
      <c r="C25" s="7"/>
      <c r="D25" s="7"/>
      <c r="E25" s="7"/>
      <c r="F25" s="7"/>
      <c r="G25" s="7"/>
      <c r="H25" s="7"/>
      <c r="I25" s="7"/>
    </row>
    <row r="26" spans="1:9">
      <c r="A26" s="7"/>
      <c r="B26" s="7"/>
      <c r="C26" s="7"/>
      <c r="D26" s="7"/>
      <c r="E26" s="7"/>
      <c r="F26" s="7"/>
      <c r="G26" s="7"/>
      <c r="H26" s="7"/>
      <c r="I26" s="7"/>
    </row>
    <row r="27" spans="1:9">
      <c r="A27" s="7"/>
      <c r="B27" s="7"/>
      <c r="C27" s="7"/>
      <c r="D27" s="7"/>
      <c r="E27" s="7"/>
      <c r="F27" s="7"/>
      <c r="G27" s="7"/>
      <c r="H27" s="7"/>
      <c r="I27" s="7"/>
    </row>
    <row r="28" spans="1:9">
      <c r="A28" s="7"/>
      <c r="B28" s="7"/>
      <c r="C28" s="7"/>
      <c r="D28" s="7"/>
      <c r="E28" s="7"/>
      <c r="F28" s="7"/>
      <c r="G28" s="7"/>
      <c r="H28" s="7"/>
      <c r="I28" s="7"/>
    </row>
    <row r="29" spans="1:9">
      <c r="A29" s="7"/>
      <c r="B29" s="7"/>
      <c r="C29" s="7"/>
      <c r="D29" s="7"/>
      <c r="E29" s="7"/>
      <c r="F29" s="7"/>
      <c r="G29" s="7"/>
      <c r="H29" s="7"/>
      <c r="I29" s="7"/>
    </row>
    <row r="30" spans="1:9">
      <c r="A30" s="7"/>
      <c r="B30" s="7"/>
      <c r="C30" s="7"/>
      <c r="D30" s="7"/>
      <c r="E30" s="7"/>
      <c r="F30" s="7"/>
      <c r="G30" s="7"/>
      <c r="H30" s="7"/>
      <c r="I30" s="7"/>
    </row>
    <row r="31" spans="1:9">
      <c r="A31" s="7"/>
      <c r="B31" s="7"/>
      <c r="C31" s="7"/>
      <c r="D31" s="7"/>
      <c r="E31" s="7"/>
      <c r="F31" s="7"/>
      <c r="G31" s="7"/>
      <c r="H31" s="7"/>
      <c r="I31" s="7"/>
    </row>
    <row r="32" spans="1:9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19:E19"/>
    <mergeCell ref="F19:G19"/>
    <mergeCell ref="A4:I5"/>
    <mergeCell ref="A6:F6"/>
    <mergeCell ref="A7:F7"/>
    <mergeCell ref="A8:G8"/>
    <mergeCell ref="A9:G9"/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</mergeCells>
  <pageMargins left="0.3" right="0.3" top="0.3" bottom="0.3" header="0.3" footer="0.3"/>
  <pageSetup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13" workbookViewId="0">
      <selection activeCell="K20" sqref="K20"/>
    </sheetView>
  </sheetViews>
  <sheetFormatPr defaultRowHeight="15"/>
  <cols>
    <col min="1" max="1" width="2.5703125" customWidth="1"/>
    <col min="2" max="2" width="5.140625" customWidth="1"/>
    <col min="3" max="3" width="11" customWidth="1"/>
    <col min="4" max="4" width="5" customWidth="1"/>
    <col min="5" max="5" width="10.140625" customWidth="1"/>
    <col min="6" max="6" width="18.5703125" customWidth="1"/>
    <col min="7" max="7" width="9" customWidth="1"/>
    <col min="8" max="8" width="13.85546875" customWidth="1"/>
    <col min="9" max="9" width="18.5703125" customWidth="1"/>
    <col min="10" max="10" width="7.5703125" customWidth="1"/>
    <col min="13" max="13" width="19.5703125" customWidth="1"/>
    <col min="14" max="14" width="22.5703125" customWidth="1"/>
  </cols>
  <sheetData>
    <row r="2" spans="1:14" ht="15" customHeight="1"/>
    <row r="3" spans="1:14" ht="15" customHeight="1"/>
    <row r="4" spans="1:14" ht="12.75" customHeight="1">
      <c r="A4" s="301" t="s">
        <v>10</v>
      </c>
      <c r="B4" s="301"/>
      <c r="C4" s="301"/>
      <c r="D4" s="301"/>
      <c r="E4" s="301"/>
      <c r="F4" s="301"/>
      <c r="G4" s="301"/>
      <c r="H4" s="301"/>
      <c r="I4" s="301"/>
    </row>
    <row r="5" spans="1:14" ht="15" customHeight="1">
      <c r="A5" s="301"/>
      <c r="B5" s="301"/>
      <c r="C5" s="301"/>
      <c r="D5" s="301"/>
      <c r="E5" s="301"/>
      <c r="F5" s="301"/>
      <c r="G5" s="301"/>
      <c r="H5" s="301"/>
      <c r="I5" s="301"/>
    </row>
    <row r="6" spans="1:14" ht="23.25" customHeight="1">
      <c r="A6" s="302" t="s">
        <v>69</v>
      </c>
      <c r="B6" s="302"/>
      <c r="C6" s="302"/>
      <c r="D6" s="302"/>
      <c r="E6" s="302"/>
      <c r="F6" s="302"/>
      <c r="H6" s="5"/>
      <c r="I6" s="5"/>
    </row>
    <row r="7" spans="1:14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4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14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4" s="37" customForma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</row>
    <row r="11" spans="1:14" s="37" customFormat="1" ht="12" customHeight="1">
      <c r="B11" s="315"/>
      <c r="C11" s="320"/>
      <c r="D11" s="321"/>
      <c r="E11" s="316"/>
      <c r="F11" s="315"/>
      <c r="G11" s="47" t="s">
        <v>16</v>
      </c>
      <c r="H11" s="47" t="s">
        <v>17</v>
      </c>
      <c r="I11" s="316"/>
    </row>
    <row r="12" spans="1:14" s="37" customFormat="1" ht="27.75" customHeight="1">
      <c r="B12" s="47">
        <v>1</v>
      </c>
      <c r="C12" s="316" t="s">
        <v>55</v>
      </c>
      <c r="D12" s="316"/>
      <c r="E12" s="33">
        <v>44160</v>
      </c>
      <c r="F12" s="48" t="s">
        <v>67</v>
      </c>
      <c r="G12" s="38" t="s">
        <v>37</v>
      </c>
      <c r="H12" s="39">
        <v>300000</v>
      </c>
      <c r="I12" s="35" t="s">
        <v>68</v>
      </c>
    </row>
    <row r="13" spans="1:14" s="37" customFormat="1" ht="27.75" customHeight="1">
      <c r="B13" s="47">
        <v>2</v>
      </c>
      <c r="C13" s="316" t="s">
        <v>56</v>
      </c>
      <c r="D13" s="316"/>
      <c r="E13" s="34"/>
      <c r="F13" s="34"/>
      <c r="G13" s="34"/>
      <c r="H13" s="34"/>
      <c r="I13" s="38"/>
      <c r="N13" s="37">
        <v>66064.490000000005</v>
      </c>
    </row>
    <row r="14" spans="1:14" s="37" customFormat="1" ht="27.75" customHeight="1">
      <c r="B14" s="47">
        <v>3</v>
      </c>
      <c r="C14" s="316" t="s">
        <v>57</v>
      </c>
      <c r="D14" s="316"/>
      <c r="E14" s="34"/>
      <c r="F14" s="34"/>
      <c r="G14" s="34"/>
      <c r="H14" s="34"/>
      <c r="I14" s="38"/>
      <c r="N14" s="37">
        <v>30305.91</v>
      </c>
    </row>
    <row r="15" spans="1:14" s="37" customFormat="1" ht="27.75" customHeight="1">
      <c r="B15" s="317" t="s">
        <v>5</v>
      </c>
      <c r="C15" s="317"/>
      <c r="D15" s="317"/>
      <c r="E15" s="317"/>
      <c r="F15" s="317"/>
      <c r="G15" s="34"/>
      <c r="H15" s="39">
        <f>H12</f>
        <v>300000</v>
      </c>
      <c r="I15" s="38"/>
      <c r="N15" s="37">
        <v>67000.259999999995</v>
      </c>
    </row>
    <row r="16" spans="1:14" s="37" customFormat="1" ht="27.75" customHeight="1">
      <c r="B16" s="317" t="s">
        <v>19</v>
      </c>
      <c r="C16" s="317"/>
      <c r="D16" s="317"/>
      <c r="E16" s="317"/>
      <c r="F16" s="317"/>
      <c r="G16" s="34"/>
      <c r="H16" s="39">
        <v>0</v>
      </c>
      <c r="I16" s="38"/>
      <c r="N16" s="37">
        <v>67454.210000000006</v>
      </c>
    </row>
    <row r="17" spans="1:9" s="37" customFormat="1" ht="27.75" customHeight="1">
      <c r="B17" s="322" t="s">
        <v>58</v>
      </c>
      <c r="C17" s="323"/>
      <c r="D17" s="323"/>
      <c r="E17" s="323"/>
      <c r="F17" s="324"/>
      <c r="G17" s="34"/>
      <c r="H17" s="39">
        <f>H15-H16</f>
        <v>300000</v>
      </c>
      <c r="I17" s="34"/>
    </row>
    <row r="18" spans="1:9" ht="15" customHeight="1">
      <c r="A18" s="1"/>
      <c r="B18" s="10"/>
      <c r="C18" s="10"/>
      <c r="D18" s="10"/>
      <c r="E18" s="10"/>
      <c r="F18" s="10"/>
      <c r="G18" s="12"/>
      <c r="H18" s="12"/>
      <c r="I18" s="12"/>
    </row>
    <row r="19" spans="1:9" ht="33" customHeight="1">
      <c r="A19" s="45"/>
      <c r="B19" s="45" t="s">
        <v>6</v>
      </c>
      <c r="D19" s="299" t="s">
        <v>21</v>
      </c>
      <c r="E19" s="299"/>
      <c r="F19" s="299" t="s">
        <v>31</v>
      </c>
      <c r="G19" s="299"/>
      <c r="H19" s="45" t="s">
        <v>3</v>
      </c>
      <c r="I19" s="45" t="s">
        <v>3</v>
      </c>
    </row>
    <row r="20" spans="1:9" ht="21" customHeight="1"/>
    <row r="21" spans="1:9" ht="19.5" customHeight="1"/>
    <row r="22" spans="1:9" ht="16.5" customHeight="1">
      <c r="A22" s="45"/>
      <c r="B22" s="45" t="s">
        <v>53</v>
      </c>
      <c r="D22" s="299" t="s">
        <v>40</v>
      </c>
      <c r="E22" s="299"/>
      <c r="F22" s="299" t="s">
        <v>41</v>
      </c>
      <c r="G22" s="299"/>
      <c r="H22" s="45" t="s">
        <v>42</v>
      </c>
      <c r="I22" s="45" t="s">
        <v>23</v>
      </c>
    </row>
    <row r="23" spans="1:9">
      <c r="A23" s="46"/>
      <c r="B23" s="46" t="s">
        <v>24</v>
      </c>
      <c r="D23" s="300" t="s">
        <v>25</v>
      </c>
      <c r="E23" s="300"/>
      <c r="F23" s="300" t="s">
        <v>30</v>
      </c>
      <c r="G23" s="300"/>
      <c r="H23" s="46" t="s">
        <v>26</v>
      </c>
      <c r="I23" s="45" t="s">
        <v>27</v>
      </c>
    </row>
    <row r="24" spans="1:9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9">
      <c r="A25" s="7"/>
      <c r="B25" s="7"/>
      <c r="C25" s="7"/>
      <c r="D25" s="7"/>
      <c r="E25" s="7"/>
      <c r="F25" s="7"/>
      <c r="G25" s="7"/>
      <c r="H25" s="7"/>
      <c r="I25" s="7"/>
    </row>
    <row r="26" spans="1:9">
      <c r="A26" s="7"/>
      <c r="B26" s="7"/>
      <c r="C26" s="7"/>
      <c r="D26" s="7"/>
      <c r="E26" s="7"/>
      <c r="F26" s="7"/>
      <c r="G26" s="7"/>
      <c r="H26" s="7"/>
      <c r="I26" s="7"/>
    </row>
    <row r="27" spans="1:9">
      <c r="A27" s="7"/>
      <c r="B27" s="7"/>
      <c r="C27" s="7"/>
      <c r="D27" s="7"/>
      <c r="E27" s="7"/>
      <c r="F27" s="7"/>
      <c r="G27" s="7"/>
      <c r="H27" s="7"/>
      <c r="I27" s="7"/>
    </row>
    <row r="28" spans="1:9">
      <c r="A28" s="7"/>
      <c r="B28" s="7"/>
      <c r="C28" s="7"/>
      <c r="D28" s="7"/>
      <c r="E28" s="7"/>
      <c r="F28" s="7"/>
      <c r="G28" s="7"/>
      <c r="H28" s="7"/>
      <c r="I28" s="7"/>
    </row>
    <row r="29" spans="1:9">
      <c r="A29" s="7"/>
      <c r="B29" s="7"/>
      <c r="C29" s="7"/>
      <c r="D29" s="7"/>
      <c r="E29" s="7"/>
      <c r="F29" s="7"/>
      <c r="G29" s="7"/>
      <c r="H29" s="7"/>
      <c r="I29" s="7"/>
    </row>
    <row r="30" spans="1:9">
      <c r="A30" s="7"/>
      <c r="B30" s="7"/>
      <c r="C30" s="7"/>
      <c r="D30" s="7"/>
      <c r="E30" s="7"/>
      <c r="F30" s="7"/>
      <c r="G30" s="7"/>
      <c r="H30" s="7"/>
      <c r="I30" s="7"/>
    </row>
    <row r="31" spans="1:9">
      <c r="A31" s="7"/>
      <c r="B31" s="7"/>
      <c r="C31" s="7"/>
      <c r="D31" s="7"/>
      <c r="E31" s="7"/>
      <c r="F31" s="7"/>
      <c r="G31" s="7"/>
      <c r="H31" s="7"/>
      <c r="I31" s="7"/>
    </row>
    <row r="32" spans="1:9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19:E19"/>
    <mergeCell ref="F19:G19"/>
    <mergeCell ref="A4:I5"/>
    <mergeCell ref="A6:F6"/>
    <mergeCell ref="A7:F7"/>
    <mergeCell ref="A8:G8"/>
    <mergeCell ref="A9:G9"/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</mergeCells>
  <pageMargins left="0.3" right="0.3" top="0.3" bottom="0.3" header="0.3" footer="0.3"/>
  <pageSetup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7" workbookViewId="0">
      <selection activeCell="J25" sqref="J25"/>
    </sheetView>
  </sheetViews>
  <sheetFormatPr defaultRowHeight="15"/>
  <cols>
    <col min="1" max="1" width="2.5703125" customWidth="1"/>
    <col min="2" max="2" width="5" customWidth="1"/>
    <col min="3" max="3" width="11" customWidth="1"/>
    <col min="4" max="4" width="5.85546875" customWidth="1"/>
    <col min="5" max="5" width="11.7109375" customWidth="1"/>
    <col min="6" max="6" width="20" customWidth="1"/>
    <col min="7" max="7" width="9.140625" customWidth="1"/>
    <col min="8" max="8" width="13.5703125" customWidth="1"/>
    <col min="9" max="9" width="19.42578125" customWidth="1"/>
    <col min="10" max="10" width="7.5703125" customWidth="1"/>
    <col min="11" max="11" width="12.85546875" customWidth="1"/>
    <col min="13" max="13" width="19.5703125" customWidth="1"/>
    <col min="14" max="14" width="22.5703125" customWidth="1"/>
  </cols>
  <sheetData>
    <row r="2" spans="1:11" ht="15" customHeight="1"/>
    <row r="3" spans="1:11" ht="15" customHeight="1"/>
    <row r="4" spans="1:11" ht="12.75" customHeight="1">
      <c r="A4" s="301" t="s">
        <v>10</v>
      </c>
      <c r="B4" s="301"/>
      <c r="C4" s="301"/>
      <c r="D4" s="301"/>
      <c r="E4" s="301"/>
      <c r="F4" s="301"/>
      <c r="G4" s="301"/>
      <c r="H4" s="301"/>
      <c r="I4" s="301"/>
    </row>
    <row r="5" spans="1:11" ht="15" customHeight="1">
      <c r="A5" s="301"/>
      <c r="B5" s="301"/>
      <c r="C5" s="301"/>
      <c r="D5" s="301"/>
      <c r="E5" s="301"/>
      <c r="F5" s="301"/>
      <c r="G5" s="301"/>
      <c r="H5" s="301"/>
      <c r="I5" s="301"/>
    </row>
    <row r="6" spans="1:11" ht="23.25" customHeight="1">
      <c r="A6" s="302" t="s">
        <v>70</v>
      </c>
      <c r="B6" s="302"/>
      <c r="C6" s="302"/>
      <c r="D6" s="302"/>
      <c r="E6" s="302"/>
      <c r="F6" s="302"/>
      <c r="H6" s="5"/>
      <c r="I6" s="5"/>
    </row>
    <row r="7" spans="1:11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1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11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1" s="37" customForma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</row>
    <row r="11" spans="1:11" s="37" customFormat="1" ht="12" customHeight="1">
      <c r="B11" s="315"/>
      <c r="C11" s="320"/>
      <c r="D11" s="321"/>
      <c r="E11" s="316"/>
      <c r="F11" s="315"/>
      <c r="G11" s="52" t="s">
        <v>16</v>
      </c>
      <c r="H11" s="52" t="s">
        <v>17</v>
      </c>
      <c r="I11" s="316"/>
    </row>
    <row r="12" spans="1:11" s="37" customFormat="1" ht="22.5" customHeight="1">
      <c r="B12" s="52">
        <v>1</v>
      </c>
      <c r="C12" s="316" t="s">
        <v>55</v>
      </c>
      <c r="D12" s="316"/>
      <c r="E12" s="33">
        <v>44173</v>
      </c>
      <c r="F12" s="50" t="s">
        <v>71</v>
      </c>
      <c r="G12" s="38" t="s">
        <v>37</v>
      </c>
      <c r="H12" s="39">
        <v>500000</v>
      </c>
      <c r="I12" s="40" t="s">
        <v>38</v>
      </c>
    </row>
    <row r="13" spans="1:11" s="37" customFormat="1" ht="22.5" customHeight="1">
      <c r="B13" s="52">
        <v>2</v>
      </c>
      <c r="C13" s="316" t="s">
        <v>56</v>
      </c>
      <c r="D13" s="316"/>
      <c r="E13" s="34"/>
      <c r="F13" s="34"/>
      <c r="G13" s="34"/>
      <c r="H13" s="34"/>
      <c r="I13" s="38"/>
    </row>
    <row r="14" spans="1:11" s="37" customFormat="1" ht="22.5" customHeight="1">
      <c r="B14" s="52">
        <v>3</v>
      </c>
      <c r="C14" s="316" t="s">
        <v>57</v>
      </c>
      <c r="D14" s="316"/>
      <c r="E14" s="34"/>
      <c r="F14" s="34"/>
      <c r="G14" s="34"/>
      <c r="H14" s="34"/>
      <c r="I14" s="38"/>
    </row>
    <row r="15" spans="1:11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500000</v>
      </c>
      <c r="I15" s="38"/>
    </row>
    <row r="16" spans="1:11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297387.84999999998</v>
      </c>
      <c r="I16" s="38"/>
      <c r="K16" s="53"/>
    </row>
    <row r="17" spans="1:14" s="37" customFormat="1" ht="21" customHeight="1">
      <c r="B17" s="322" t="s">
        <v>58</v>
      </c>
      <c r="C17" s="323"/>
      <c r="D17" s="323"/>
      <c r="E17" s="323"/>
      <c r="F17" s="324"/>
      <c r="G17" s="34"/>
      <c r="H17" s="39">
        <f>H15-H16</f>
        <v>202612.15000000002</v>
      </c>
      <c r="I17" s="34"/>
    </row>
    <row r="18" spans="1:14" ht="15" customHeight="1">
      <c r="A18" s="1"/>
      <c r="B18" s="10"/>
      <c r="C18" s="10"/>
      <c r="D18" s="10"/>
      <c r="E18" s="10"/>
      <c r="F18" s="10"/>
      <c r="G18" s="12"/>
      <c r="H18" s="12"/>
      <c r="I18" s="12"/>
      <c r="N18" s="37"/>
    </row>
    <row r="19" spans="1:14" ht="33" customHeight="1">
      <c r="A19" s="50"/>
      <c r="B19" s="50" t="s">
        <v>6</v>
      </c>
      <c r="D19" s="299" t="s">
        <v>21</v>
      </c>
      <c r="E19" s="299"/>
      <c r="F19" s="299" t="s">
        <v>31</v>
      </c>
      <c r="G19" s="299"/>
      <c r="H19" s="50" t="s">
        <v>3</v>
      </c>
      <c r="I19" s="50" t="s">
        <v>3</v>
      </c>
    </row>
    <row r="20" spans="1:14" ht="21" customHeight="1"/>
    <row r="21" spans="1:14" ht="19.5" customHeight="1"/>
    <row r="22" spans="1:14" ht="16.5" customHeight="1">
      <c r="A22" s="50"/>
      <c r="B22" s="50" t="s">
        <v>53</v>
      </c>
      <c r="D22" s="299" t="s">
        <v>40</v>
      </c>
      <c r="E22" s="299"/>
      <c r="F22" s="299" t="s">
        <v>41</v>
      </c>
      <c r="G22" s="299"/>
      <c r="H22" s="50" t="s">
        <v>42</v>
      </c>
      <c r="I22" s="50" t="s">
        <v>23</v>
      </c>
    </row>
    <row r="23" spans="1:14">
      <c r="A23" s="51"/>
      <c r="B23" s="51" t="s">
        <v>24</v>
      </c>
      <c r="D23" s="300" t="s">
        <v>25</v>
      </c>
      <c r="E23" s="300"/>
      <c r="F23" s="300" t="s">
        <v>30</v>
      </c>
      <c r="G23" s="300"/>
      <c r="H23" s="51" t="s">
        <v>26</v>
      </c>
      <c r="I23" s="50" t="s">
        <v>27</v>
      </c>
    </row>
    <row r="24" spans="1:14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4">
      <c r="A25" s="7"/>
      <c r="B25" s="7"/>
      <c r="C25" s="7"/>
      <c r="D25" s="7"/>
      <c r="E25" s="7"/>
      <c r="F25" s="7"/>
      <c r="G25" s="7"/>
      <c r="H25" s="7"/>
      <c r="I25" s="7"/>
    </row>
    <row r="26" spans="1:14">
      <c r="A26" s="7"/>
      <c r="B26" s="7"/>
      <c r="C26" s="7"/>
      <c r="D26" s="7"/>
      <c r="E26" s="7"/>
      <c r="F26" s="7"/>
      <c r="G26" s="7"/>
      <c r="H26" s="7"/>
      <c r="I26" s="7"/>
    </row>
    <row r="27" spans="1:14">
      <c r="A27" s="7"/>
      <c r="B27" s="7"/>
      <c r="C27" s="7"/>
      <c r="D27" s="7"/>
      <c r="E27" s="7"/>
      <c r="F27" s="7"/>
      <c r="G27" s="7"/>
      <c r="H27" s="7"/>
      <c r="I27" s="7"/>
    </row>
    <row r="28" spans="1:14">
      <c r="A28" s="7"/>
      <c r="B28" s="7"/>
      <c r="C28" s="7"/>
      <c r="D28" s="7"/>
      <c r="E28" s="7"/>
      <c r="F28" s="7"/>
      <c r="G28" s="7"/>
      <c r="H28" s="7"/>
      <c r="I28" s="7"/>
    </row>
    <row r="29" spans="1:14">
      <c r="A29" s="7"/>
      <c r="B29" s="7"/>
      <c r="C29" s="7"/>
      <c r="D29" s="7"/>
      <c r="E29" s="7"/>
      <c r="F29" s="7"/>
      <c r="G29" s="7"/>
      <c r="H29" s="7"/>
      <c r="I29" s="7"/>
    </row>
    <row r="30" spans="1:14">
      <c r="A30" s="7"/>
      <c r="B30" s="7"/>
      <c r="C30" s="7"/>
      <c r="D30" s="7"/>
      <c r="E30" s="7"/>
      <c r="F30" s="7"/>
      <c r="G30" s="7"/>
      <c r="H30" s="7"/>
      <c r="I30" s="7"/>
    </row>
    <row r="31" spans="1:14">
      <c r="A31" s="7"/>
      <c r="B31" s="7"/>
      <c r="C31" s="7"/>
      <c r="D31" s="7"/>
      <c r="E31" s="7"/>
      <c r="F31" s="7"/>
      <c r="G31" s="7"/>
      <c r="H31" s="7"/>
      <c r="I31" s="7"/>
    </row>
    <row r="32" spans="1:14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  <mergeCell ref="D19:E19"/>
    <mergeCell ref="F19:G19"/>
    <mergeCell ref="A4:I5"/>
    <mergeCell ref="A6:F6"/>
    <mergeCell ref="A7:F7"/>
    <mergeCell ref="A8:G8"/>
    <mergeCell ref="A9:G9"/>
  </mergeCells>
  <pageMargins left="0.3" right="0.3" top="0.3" bottom="0.3" header="0.3" footer="0.3"/>
  <pageSetup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7" workbookViewId="0">
      <selection activeCell="I3" sqref="I3"/>
    </sheetView>
  </sheetViews>
  <sheetFormatPr defaultRowHeight="15"/>
  <cols>
    <col min="1" max="1" width="2.5703125" customWidth="1"/>
    <col min="2" max="2" width="5" customWidth="1"/>
    <col min="3" max="3" width="11" customWidth="1"/>
    <col min="4" max="4" width="5.85546875" customWidth="1"/>
    <col min="5" max="5" width="11.7109375" customWidth="1"/>
    <col min="6" max="6" width="20" customWidth="1"/>
    <col min="7" max="7" width="9.140625" customWidth="1"/>
    <col min="8" max="8" width="13.5703125" customWidth="1"/>
    <col min="9" max="9" width="19.42578125" customWidth="1"/>
    <col min="10" max="10" width="7.5703125" customWidth="1"/>
    <col min="11" max="11" width="12.85546875" customWidth="1"/>
    <col min="13" max="13" width="19.5703125" customWidth="1"/>
    <col min="14" max="14" width="22.5703125" customWidth="1"/>
  </cols>
  <sheetData>
    <row r="2" spans="1:11" ht="15" customHeight="1"/>
    <row r="3" spans="1:11" ht="15" customHeight="1"/>
    <row r="4" spans="1:11" ht="12.75" customHeight="1">
      <c r="A4" s="301" t="s">
        <v>10</v>
      </c>
      <c r="B4" s="301"/>
      <c r="C4" s="301"/>
      <c r="D4" s="301"/>
      <c r="E4" s="301"/>
      <c r="F4" s="301"/>
      <c r="G4" s="301"/>
      <c r="H4" s="301"/>
      <c r="I4" s="301"/>
    </row>
    <row r="5" spans="1:11" ht="15" customHeight="1">
      <c r="A5" s="301"/>
      <c r="B5" s="301"/>
      <c r="C5" s="301"/>
      <c r="D5" s="301"/>
      <c r="E5" s="301"/>
      <c r="F5" s="301"/>
      <c r="G5" s="301"/>
      <c r="H5" s="301"/>
      <c r="I5" s="301"/>
    </row>
    <row r="6" spans="1:11" ht="23.25" customHeight="1">
      <c r="A6" s="302" t="s">
        <v>73</v>
      </c>
      <c r="B6" s="302"/>
      <c r="C6" s="302"/>
      <c r="D6" s="302"/>
      <c r="E6" s="302"/>
      <c r="F6" s="302"/>
      <c r="H6" s="5"/>
      <c r="I6" s="5"/>
    </row>
    <row r="7" spans="1:11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1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11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1" s="37" customForma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</row>
    <row r="11" spans="1:11" s="37" customFormat="1" ht="12" customHeight="1">
      <c r="B11" s="315"/>
      <c r="C11" s="320"/>
      <c r="D11" s="321"/>
      <c r="E11" s="316"/>
      <c r="F11" s="315"/>
      <c r="G11" s="56" t="s">
        <v>16</v>
      </c>
      <c r="H11" s="56" t="s">
        <v>17</v>
      </c>
      <c r="I11" s="316"/>
    </row>
    <row r="12" spans="1:11" s="37" customFormat="1" ht="22.5" customHeight="1">
      <c r="B12" s="56">
        <v>1</v>
      </c>
      <c r="C12" s="316" t="s">
        <v>55</v>
      </c>
      <c r="D12" s="316"/>
      <c r="E12" s="33">
        <v>44173</v>
      </c>
      <c r="F12" s="54" t="s">
        <v>72</v>
      </c>
      <c r="G12" s="38" t="s">
        <v>37</v>
      </c>
      <c r="H12" s="39">
        <v>500000</v>
      </c>
      <c r="I12" s="40" t="s">
        <v>38</v>
      </c>
    </row>
    <row r="13" spans="1:11" s="37" customFormat="1" ht="22.5" customHeight="1">
      <c r="B13" s="56">
        <v>2</v>
      </c>
      <c r="C13" s="316" t="s">
        <v>56</v>
      </c>
      <c r="D13" s="316"/>
      <c r="E13" s="34"/>
      <c r="F13" s="34"/>
      <c r="G13" s="34"/>
      <c r="H13" s="34"/>
      <c r="I13" s="38"/>
    </row>
    <row r="14" spans="1:11" s="37" customFormat="1" ht="22.5" customHeight="1">
      <c r="B14" s="56">
        <v>3</v>
      </c>
      <c r="C14" s="316" t="s">
        <v>57</v>
      </c>
      <c r="D14" s="316"/>
      <c r="E14" s="34"/>
      <c r="F14" s="34"/>
      <c r="G14" s="34"/>
      <c r="H14" s="34"/>
      <c r="I14" s="38"/>
    </row>
    <row r="15" spans="1:11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500000</v>
      </c>
      <c r="I15" s="38"/>
    </row>
    <row r="16" spans="1:11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258665.87</v>
      </c>
      <c r="I16" s="38"/>
      <c r="K16" s="53"/>
    </row>
    <row r="17" spans="1:14" s="37" customFormat="1" ht="21" customHeight="1">
      <c r="B17" s="322" t="s">
        <v>58</v>
      </c>
      <c r="C17" s="323"/>
      <c r="D17" s="323"/>
      <c r="E17" s="323"/>
      <c r="F17" s="324"/>
      <c r="G17" s="34"/>
      <c r="H17" s="39">
        <f>H15-H16</f>
        <v>241334.13</v>
      </c>
      <c r="I17" s="34"/>
    </row>
    <row r="18" spans="1:14" ht="15" customHeight="1">
      <c r="A18" s="1"/>
      <c r="B18" s="10"/>
      <c r="C18" s="10"/>
      <c r="D18" s="10"/>
      <c r="E18" s="10"/>
      <c r="F18" s="10"/>
      <c r="G18" s="12"/>
      <c r="H18" s="12"/>
      <c r="I18" s="12"/>
      <c r="N18" s="37"/>
    </row>
    <row r="19" spans="1:14" ht="33" customHeight="1">
      <c r="A19" s="54"/>
      <c r="B19" s="54" t="s">
        <v>6</v>
      </c>
      <c r="D19" s="299" t="s">
        <v>21</v>
      </c>
      <c r="E19" s="299"/>
      <c r="F19" s="299" t="s">
        <v>31</v>
      </c>
      <c r="G19" s="299"/>
      <c r="H19" s="54" t="s">
        <v>3</v>
      </c>
      <c r="I19" s="54" t="s">
        <v>3</v>
      </c>
    </row>
    <row r="20" spans="1:14" ht="21" customHeight="1"/>
    <row r="21" spans="1:14" ht="19.5" customHeight="1"/>
    <row r="22" spans="1:14" ht="16.5" customHeight="1">
      <c r="A22" s="54"/>
      <c r="B22" s="54" t="s">
        <v>53</v>
      </c>
      <c r="D22" s="299" t="s">
        <v>40</v>
      </c>
      <c r="E22" s="299"/>
      <c r="F22" s="299" t="s">
        <v>41</v>
      </c>
      <c r="G22" s="299"/>
      <c r="H22" s="54" t="s">
        <v>42</v>
      </c>
      <c r="I22" s="54" t="s">
        <v>23</v>
      </c>
    </row>
    <row r="23" spans="1:14">
      <c r="A23" s="55"/>
      <c r="B23" s="55" t="s">
        <v>24</v>
      </c>
      <c r="D23" s="300" t="s">
        <v>25</v>
      </c>
      <c r="E23" s="300"/>
      <c r="F23" s="300" t="s">
        <v>30</v>
      </c>
      <c r="G23" s="300"/>
      <c r="H23" s="55" t="s">
        <v>26</v>
      </c>
      <c r="I23" s="54" t="s">
        <v>27</v>
      </c>
    </row>
    <row r="24" spans="1:14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4">
      <c r="A25" s="7"/>
      <c r="B25" s="7"/>
      <c r="C25" s="7"/>
      <c r="D25" s="7"/>
      <c r="E25" s="7"/>
      <c r="F25" s="7"/>
      <c r="G25" s="7"/>
      <c r="H25" s="7"/>
      <c r="I25" s="7"/>
    </row>
    <row r="26" spans="1:14">
      <c r="A26" s="7"/>
      <c r="B26" s="7"/>
      <c r="C26" s="7"/>
      <c r="D26" s="7"/>
      <c r="E26" s="7"/>
      <c r="F26" s="7"/>
      <c r="G26" s="7"/>
      <c r="H26" s="7"/>
      <c r="I26" s="7"/>
    </row>
    <row r="27" spans="1:14">
      <c r="A27" s="7"/>
      <c r="B27" s="7"/>
      <c r="C27" s="7"/>
      <c r="D27" s="7"/>
      <c r="E27" s="7"/>
      <c r="F27" s="7"/>
      <c r="G27" s="7"/>
      <c r="H27" s="7"/>
      <c r="I27" s="7"/>
    </row>
    <row r="28" spans="1:14">
      <c r="A28" s="7"/>
      <c r="B28" s="7"/>
      <c r="C28" s="7"/>
      <c r="D28" s="7"/>
      <c r="E28" s="7"/>
      <c r="F28" s="7"/>
      <c r="G28" s="7"/>
      <c r="H28" s="7"/>
      <c r="I28" s="7"/>
    </row>
    <row r="29" spans="1:14">
      <c r="A29" s="7"/>
      <c r="B29" s="7"/>
      <c r="C29" s="7"/>
      <c r="D29" s="7"/>
      <c r="E29" s="7"/>
      <c r="F29" s="7"/>
      <c r="G29" s="7"/>
      <c r="H29" s="7"/>
      <c r="I29" s="7"/>
    </row>
    <row r="30" spans="1:14">
      <c r="A30" s="7"/>
      <c r="B30" s="7"/>
      <c r="C30" s="7"/>
      <c r="D30" s="7"/>
      <c r="E30" s="7"/>
      <c r="F30" s="7"/>
      <c r="G30" s="7"/>
      <c r="H30" s="7"/>
      <c r="I30" s="7"/>
    </row>
    <row r="31" spans="1:14">
      <c r="A31" s="7"/>
      <c r="B31" s="7"/>
      <c r="C31" s="7"/>
      <c r="D31" s="7"/>
      <c r="E31" s="7"/>
      <c r="F31" s="7"/>
      <c r="G31" s="7"/>
      <c r="H31" s="7"/>
      <c r="I31" s="7"/>
    </row>
    <row r="32" spans="1:14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19:E19"/>
    <mergeCell ref="F19:G19"/>
    <mergeCell ref="A4:I5"/>
    <mergeCell ref="A6:F6"/>
    <mergeCell ref="A7:F7"/>
    <mergeCell ref="A8:G8"/>
    <mergeCell ref="A9:G9"/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</mergeCells>
  <pageMargins left="0.3" right="0.3" top="0.3" bottom="0.3" header="0.3" footer="0.3"/>
  <pageSetup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7" workbookViewId="0">
      <selection activeCell="L16" sqref="L16"/>
    </sheetView>
  </sheetViews>
  <sheetFormatPr defaultRowHeight="15"/>
  <cols>
    <col min="1" max="1" width="2.5703125" customWidth="1"/>
    <col min="2" max="2" width="5" customWidth="1"/>
    <col min="3" max="3" width="11" customWidth="1"/>
    <col min="4" max="4" width="5.85546875" customWidth="1"/>
    <col min="5" max="5" width="11.7109375" customWidth="1"/>
    <col min="6" max="6" width="20" customWidth="1"/>
    <col min="7" max="7" width="9.140625" customWidth="1"/>
    <col min="8" max="8" width="13.5703125" customWidth="1"/>
    <col min="9" max="9" width="19.42578125" customWidth="1"/>
    <col min="10" max="10" width="7.5703125" customWidth="1"/>
    <col min="11" max="11" width="12.85546875" customWidth="1"/>
    <col min="13" max="13" width="19.5703125" customWidth="1"/>
    <col min="14" max="14" width="22.5703125" customWidth="1"/>
  </cols>
  <sheetData>
    <row r="2" spans="1:11" ht="15" customHeight="1"/>
    <row r="3" spans="1:11" ht="15" customHeight="1"/>
    <row r="4" spans="1:11" ht="12.75" customHeight="1">
      <c r="A4" s="301" t="s">
        <v>10</v>
      </c>
      <c r="B4" s="301"/>
      <c r="C4" s="301"/>
      <c r="D4" s="301"/>
      <c r="E4" s="301"/>
      <c r="F4" s="301"/>
      <c r="G4" s="301"/>
      <c r="H4" s="301"/>
      <c r="I4" s="301"/>
    </row>
    <row r="5" spans="1:11" ht="15" customHeight="1">
      <c r="A5" s="301"/>
      <c r="B5" s="301"/>
      <c r="C5" s="301"/>
      <c r="D5" s="301"/>
      <c r="E5" s="301"/>
      <c r="F5" s="301"/>
      <c r="G5" s="301"/>
      <c r="H5" s="301"/>
      <c r="I5" s="301"/>
    </row>
    <row r="6" spans="1:11" ht="23.25" customHeight="1">
      <c r="A6" s="302" t="s">
        <v>74</v>
      </c>
      <c r="B6" s="302"/>
      <c r="C6" s="302"/>
      <c r="D6" s="302"/>
      <c r="E6" s="302"/>
      <c r="F6" s="302"/>
      <c r="H6" s="5"/>
      <c r="I6" s="5"/>
    </row>
    <row r="7" spans="1:11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1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11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1" s="37" customForma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</row>
    <row r="11" spans="1:11" s="37" customFormat="1" ht="12" customHeight="1">
      <c r="B11" s="315"/>
      <c r="C11" s="320"/>
      <c r="D11" s="321"/>
      <c r="E11" s="316"/>
      <c r="F11" s="315"/>
      <c r="G11" s="59" t="s">
        <v>16</v>
      </c>
      <c r="H11" s="59" t="s">
        <v>17</v>
      </c>
      <c r="I11" s="316"/>
    </row>
    <row r="12" spans="1:11" s="37" customFormat="1" ht="22.5" customHeight="1">
      <c r="B12" s="59">
        <v>1</v>
      </c>
      <c r="C12" s="316" t="s">
        <v>55</v>
      </c>
      <c r="D12" s="316"/>
      <c r="E12" s="33">
        <v>44214</v>
      </c>
      <c r="F12" s="57" t="s">
        <v>72</v>
      </c>
      <c r="G12" s="38" t="s">
        <v>37</v>
      </c>
      <c r="H12" s="39">
        <v>500000</v>
      </c>
      <c r="I12" s="40" t="s">
        <v>38</v>
      </c>
    </row>
    <row r="13" spans="1:11" s="37" customFormat="1" ht="22.5" customHeight="1">
      <c r="B13" s="59">
        <v>2</v>
      </c>
      <c r="C13" s="316" t="s">
        <v>56</v>
      </c>
      <c r="D13" s="316"/>
      <c r="E13" s="34"/>
      <c r="F13" s="34"/>
      <c r="G13" s="34"/>
      <c r="H13" s="34"/>
      <c r="I13" s="38"/>
    </row>
    <row r="14" spans="1:11" s="37" customFormat="1" ht="22.5" customHeight="1">
      <c r="B14" s="59">
        <v>3</v>
      </c>
      <c r="C14" s="316" t="s">
        <v>57</v>
      </c>
      <c r="D14" s="316"/>
      <c r="E14" s="34"/>
      <c r="F14" s="34"/>
      <c r="G14" s="34"/>
      <c r="H14" s="34"/>
      <c r="I14" s="38"/>
    </row>
    <row r="15" spans="1:11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500000</v>
      </c>
      <c r="I15" s="38"/>
    </row>
    <row r="16" spans="1:11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212454.11</v>
      </c>
      <c r="I16" s="38"/>
      <c r="K16" s="53"/>
    </row>
    <row r="17" spans="1:14" s="37" customFormat="1" ht="21" customHeight="1">
      <c r="B17" s="322" t="s">
        <v>58</v>
      </c>
      <c r="C17" s="323"/>
      <c r="D17" s="323"/>
      <c r="E17" s="323"/>
      <c r="F17" s="324"/>
      <c r="G17" s="34"/>
      <c r="H17" s="39">
        <f>H15-H16</f>
        <v>287545.89</v>
      </c>
      <c r="I17" s="34"/>
    </row>
    <row r="18" spans="1:14" ht="15" customHeight="1">
      <c r="A18" s="1"/>
      <c r="B18" s="10"/>
      <c r="C18" s="10"/>
      <c r="D18" s="10"/>
      <c r="E18" s="10"/>
      <c r="F18" s="10"/>
      <c r="G18" s="12"/>
      <c r="H18" s="12"/>
      <c r="I18" s="12"/>
      <c r="N18" s="37"/>
    </row>
    <row r="19" spans="1:14" ht="33" customHeight="1">
      <c r="A19" s="57"/>
      <c r="B19" s="57" t="s">
        <v>6</v>
      </c>
      <c r="D19" s="299" t="s">
        <v>21</v>
      </c>
      <c r="E19" s="299"/>
      <c r="F19" s="299" t="s">
        <v>31</v>
      </c>
      <c r="G19" s="299"/>
      <c r="H19" s="57" t="s">
        <v>3</v>
      </c>
      <c r="I19" s="57" t="s">
        <v>3</v>
      </c>
    </row>
    <row r="20" spans="1:14" ht="21" customHeight="1"/>
    <row r="21" spans="1:14" ht="19.5" customHeight="1"/>
    <row r="22" spans="1:14" ht="16.5" customHeight="1">
      <c r="A22" s="57"/>
      <c r="B22" s="57" t="s">
        <v>53</v>
      </c>
      <c r="D22" s="299" t="s">
        <v>40</v>
      </c>
      <c r="E22" s="299"/>
      <c r="F22" s="299" t="s">
        <v>41</v>
      </c>
      <c r="G22" s="299"/>
      <c r="H22" s="57" t="s">
        <v>42</v>
      </c>
      <c r="I22" s="57" t="s">
        <v>23</v>
      </c>
    </row>
    <row r="23" spans="1:14">
      <c r="A23" s="58"/>
      <c r="B23" s="58" t="s">
        <v>24</v>
      </c>
      <c r="D23" s="300" t="s">
        <v>25</v>
      </c>
      <c r="E23" s="300"/>
      <c r="F23" s="300" t="s">
        <v>30</v>
      </c>
      <c r="G23" s="300"/>
      <c r="H23" s="58" t="s">
        <v>26</v>
      </c>
      <c r="I23" s="57" t="s">
        <v>27</v>
      </c>
    </row>
    <row r="24" spans="1:14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4">
      <c r="A25" s="7"/>
      <c r="B25" s="7"/>
      <c r="C25" s="7"/>
      <c r="D25" s="7"/>
      <c r="E25" s="7"/>
      <c r="F25" s="7"/>
      <c r="G25" s="7"/>
      <c r="H25" s="7"/>
      <c r="I25" s="7"/>
    </row>
    <row r="26" spans="1:14">
      <c r="A26" s="7"/>
      <c r="B26" s="7"/>
      <c r="C26" s="7"/>
      <c r="D26" s="7"/>
      <c r="E26" s="7"/>
      <c r="F26" s="7"/>
      <c r="G26" s="7"/>
      <c r="H26" s="7"/>
      <c r="I26" s="7"/>
    </row>
    <row r="27" spans="1:14">
      <c r="A27" s="7"/>
      <c r="B27" s="7"/>
      <c r="C27" s="7"/>
      <c r="D27" s="7"/>
      <c r="E27" s="7"/>
      <c r="F27" s="7"/>
      <c r="G27" s="7"/>
      <c r="H27" s="7"/>
      <c r="I27" s="7"/>
    </row>
    <row r="28" spans="1:14">
      <c r="A28" s="7"/>
      <c r="B28" s="7"/>
      <c r="C28" s="7"/>
      <c r="D28" s="7"/>
      <c r="E28" s="7"/>
      <c r="F28" s="7"/>
      <c r="G28" s="7"/>
      <c r="H28" s="7"/>
      <c r="I28" s="7"/>
    </row>
    <row r="29" spans="1:14">
      <c r="A29" s="7"/>
      <c r="B29" s="7"/>
      <c r="C29" s="7"/>
      <c r="D29" s="7"/>
      <c r="E29" s="7"/>
      <c r="F29" s="7"/>
      <c r="G29" s="7"/>
      <c r="H29" s="7"/>
      <c r="I29" s="7"/>
    </row>
    <row r="30" spans="1:14">
      <c r="A30" s="7"/>
      <c r="B30" s="7"/>
      <c r="C30" s="7"/>
      <c r="D30" s="7"/>
      <c r="E30" s="7"/>
      <c r="F30" s="7"/>
      <c r="G30" s="7"/>
      <c r="H30" s="7"/>
      <c r="I30" s="7"/>
    </row>
    <row r="31" spans="1:14">
      <c r="A31" s="7"/>
      <c r="B31" s="7"/>
      <c r="C31" s="7"/>
      <c r="D31" s="7"/>
      <c r="E31" s="7"/>
      <c r="F31" s="7"/>
      <c r="G31" s="7"/>
      <c r="H31" s="7"/>
      <c r="I31" s="7"/>
    </row>
    <row r="32" spans="1:14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  <mergeCell ref="D19:E19"/>
    <mergeCell ref="F19:G19"/>
    <mergeCell ref="A4:I5"/>
    <mergeCell ref="A6:F6"/>
    <mergeCell ref="A7:F7"/>
    <mergeCell ref="A8:G8"/>
    <mergeCell ref="A9:G9"/>
  </mergeCells>
  <pageMargins left="0.3" right="0.3" top="0.3" bottom="0.3" header="0.3" footer="0.3"/>
  <pageSetup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13" workbookViewId="0">
      <selection activeCell="H7" sqref="H7"/>
    </sheetView>
  </sheetViews>
  <sheetFormatPr defaultRowHeight="15"/>
  <cols>
    <col min="1" max="1" width="2.5703125" customWidth="1"/>
    <col min="2" max="2" width="5" customWidth="1"/>
    <col min="3" max="3" width="11" customWidth="1"/>
    <col min="4" max="4" width="5.85546875" customWidth="1"/>
    <col min="5" max="5" width="11.7109375" customWidth="1"/>
    <col min="6" max="6" width="20" customWidth="1"/>
    <col min="7" max="7" width="9.140625" customWidth="1"/>
    <col min="8" max="8" width="13.5703125" customWidth="1"/>
    <col min="9" max="9" width="19.42578125" customWidth="1"/>
    <col min="10" max="10" width="7.5703125" customWidth="1"/>
    <col min="11" max="11" width="12.85546875" customWidth="1"/>
    <col min="13" max="13" width="19.5703125" customWidth="1"/>
    <col min="14" max="14" width="22.5703125" customWidth="1"/>
  </cols>
  <sheetData>
    <row r="2" spans="1:11" ht="15" customHeight="1"/>
    <row r="3" spans="1:11" ht="15" customHeight="1"/>
    <row r="4" spans="1:11" ht="12.75" customHeight="1">
      <c r="A4" s="301" t="s">
        <v>10</v>
      </c>
      <c r="B4" s="301"/>
      <c r="C4" s="301"/>
      <c r="D4" s="301"/>
      <c r="E4" s="301"/>
      <c r="F4" s="301"/>
      <c r="G4" s="301"/>
      <c r="H4" s="301"/>
      <c r="I4" s="301"/>
    </row>
    <row r="5" spans="1:11" ht="15" customHeight="1">
      <c r="A5" s="301"/>
      <c r="B5" s="301"/>
      <c r="C5" s="301"/>
      <c r="D5" s="301"/>
      <c r="E5" s="301"/>
      <c r="F5" s="301"/>
      <c r="G5" s="301"/>
      <c r="H5" s="301"/>
      <c r="I5" s="301"/>
    </row>
    <row r="6" spans="1:11" ht="23.25" customHeight="1">
      <c r="A6" s="302" t="s">
        <v>88</v>
      </c>
      <c r="B6" s="302"/>
      <c r="C6" s="302"/>
      <c r="D6" s="302"/>
      <c r="E6" s="302"/>
      <c r="F6" s="302"/>
      <c r="H6" s="5"/>
      <c r="I6" s="5"/>
    </row>
    <row r="7" spans="1:11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1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11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1" s="37" customForma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</row>
    <row r="11" spans="1:11" s="37" customFormat="1" ht="12" customHeight="1">
      <c r="B11" s="315"/>
      <c r="C11" s="320"/>
      <c r="D11" s="321"/>
      <c r="E11" s="316"/>
      <c r="F11" s="315"/>
      <c r="G11" s="62" t="s">
        <v>16</v>
      </c>
      <c r="H11" s="62" t="s">
        <v>17</v>
      </c>
      <c r="I11" s="316"/>
    </row>
    <row r="12" spans="1:11" s="37" customFormat="1" ht="22.5" customHeight="1">
      <c r="B12" s="62">
        <v>1</v>
      </c>
      <c r="C12" s="316" t="s">
        <v>55</v>
      </c>
      <c r="D12" s="316"/>
      <c r="E12" s="33">
        <v>44217</v>
      </c>
      <c r="F12" s="60" t="s">
        <v>87</v>
      </c>
      <c r="G12" s="38" t="s">
        <v>37</v>
      </c>
      <c r="H12" s="39">
        <v>500000</v>
      </c>
      <c r="I12" s="40" t="s">
        <v>38</v>
      </c>
    </row>
    <row r="13" spans="1:11" s="37" customFormat="1" ht="22.5" customHeight="1">
      <c r="B13" s="62">
        <v>2</v>
      </c>
      <c r="C13" s="316" t="s">
        <v>56</v>
      </c>
      <c r="D13" s="316"/>
      <c r="E13" s="34"/>
      <c r="F13" s="34"/>
      <c r="G13" s="34"/>
      <c r="H13" s="34"/>
      <c r="I13" s="38"/>
    </row>
    <row r="14" spans="1:11" s="37" customFormat="1" ht="22.5" customHeight="1">
      <c r="B14" s="62">
        <v>3</v>
      </c>
      <c r="C14" s="316" t="s">
        <v>57</v>
      </c>
      <c r="D14" s="316"/>
      <c r="E14" s="34"/>
      <c r="F14" s="34"/>
      <c r="G14" s="34"/>
      <c r="H14" s="34"/>
      <c r="I14" s="38"/>
    </row>
    <row r="15" spans="1:11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500000</v>
      </c>
      <c r="I15" s="38"/>
    </row>
    <row r="16" spans="1:11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136060.29999999999</v>
      </c>
      <c r="I16" s="38"/>
      <c r="K16" s="53"/>
    </row>
    <row r="17" spans="1:14" s="37" customFormat="1" ht="21" customHeight="1">
      <c r="B17" s="322" t="s">
        <v>58</v>
      </c>
      <c r="C17" s="323"/>
      <c r="D17" s="323"/>
      <c r="E17" s="323"/>
      <c r="F17" s="324"/>
      <c r="G17" s="34"/>
      <c r="H17" s="39">
        <f>H15-H16</f>
        <v>363939.7</v>
      </c>
      <c r="I17" s="34"/>
    </row>
    <row r="18" spans="1:14" ht="15" customHeight="1">
      <c r="A18" s="1"/>
      <c r="B18" s="10"/>
      <c r="C18" s="10"/>
      <c r="D18" s="10"/>
      <c r="E18" s="10"/>
      <c r="F18" s="10"/>
      <c r="G18" s="12"/>
      <c r="H18" s="12"/>
      <c r="I18" s="12"/>
      <c r="N18" s="37"/>
    </row>
    <row r="19" spans="1:14" ht="33" customHeight="1">
      <c r="A19" s="60"/>
      <c r="B19" s="60" t="s">
        <v>6</v>
      </c>
      <c r="D19" s="299" t="s">
        <v>21</v>
      </c>
      <c r="E19" s="299"/>
      <c r="F19" s="299" t="s">
        <v>31</v>
      </c>
      <c r="G19" s="299"/>
      <c r="H19" s="60" t="s">
        <v>3</v>
      </c>
      <c r="I19" s="60" t="s">
        <v>3</v>
      </c>
    </row>
    <row r="20" spans="1:14" ht="21" customHeight="1"/>
    <row r="21" spans="1:14" ht="19.5" customHeight="1"/>
    <row r="22" spans="1:14" ht="16.5" customHeight="1">
      <c r="A22" s="60"/>
      <c r="B22" s="60" t="s">
        <v>53</v>
      </c>
      <c r="D22" s="299" t="s">
        <v>40</v>
      </c>
      <c r="E22" s="299"/>
      <c r="F22" s="299" t="s">
        <v>41</v>
      </c>
      <c r="G22" s="299"/>
      <c r="H22" s="60" t="s">
        <v>42</v>
      </c>
      <c r="I22" s="60" t="s">
        <v>23</v>
      </c>
    </row>
    <row r="23" spans="1:14">
      <c r="A23" s="61"/>
      <c r="B23" s="61" t="s">
        <v>24</v>
      </c>
      <c r="D23" s="300" t="s">
        <v>25</v>
      </c>
      <c r="E23" s="300"/>
      <c r="F23" s="300" t="s">
        <v>30</v>
      </c>
      <c r="G23" s="300"/>
      <c r="H23" s="61" t="s">
        <v>26</v>
      </c>
      <c r="I23" s="60" t="s">
        <v>27</v>
      </c>
    </row>
    <row r="24" spans="1:14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4">
      <c r="A25" s="7"/>
      <c r="B25" s="7"/>
      <c r="C25" s="7"/>
      <c r="D25" s="7"/>
      <c r="E25" s="7"/>
      <c r="F25" s="7"/>
      <c r="G25" s="7"/>
      <c r="H25" s="7"/>
      <c r="I25" s="7"/>
    </row>
    <row r="26" spans="1:14">
      <c r="A26" s="7"/>
      <c r="B26" s="7"/>
      <c r="C26" s="7"/>
      <c r="D26" s="7"/>
      <c r="E26" s="7"/>
      <c r="F26" s="7"/>
      <c r="G26" s="7"/>
      <c r="H26" s="7"/>
      <c r="I26" s="7"/>
    </row>
    <row r="27" spans="1:14">
      <c r="A27" s="7"/>
      <c r="B27" s="7"/>
      <c r="C27" s="7"/>
      <c r="D27" s="7"/>
      <c r="E27" s="7"/>
      <c r="F27" s="7"/>
      <c r="G27" s="7"/>
      <c r="H27" s="7"/>
      <c r="I27" s="7"/>
    </row>
    <row r="28" spans="1:14">
      <c r="A28" s="7"/>
      <c r="B28" s="7"/>
      <c r="C28" s="7"/>
      <c r="D28" s="7"/>
      <c r="E28" s="7"/>
      <c r="F28" s="7"/>
      <c r="G28" s="7"/>
      <c r="H28" s="7"/>
      <c r="I28" s="7"/>
    </row>
    <row r="29" spans="1:14">
      <c r="A29" s="7"/>
      <c r="B29" s="7"/>
      <c r="C29" s="7"/>
      <c r="D29" s="7"/>
      <c r="E29" s="7"/>
      <c r="F29" s="7"/>
      <c r="G29" s="7"/>
      <c r="H29" s="7"/>
      <c r="I29" s="7"/>
    </row>
    <row r="30" spans="1:14">
      <c r="A30" s="7"/>
      <c r="B30" s="7"/>
      <c r="C30" s="7"/>
      <c r="D30" s="7"/>
      <c r="E30" s="7"/>
      <c r="F30" s="7"/>
      <c r="G30" s="7"/>
      <c r="H30" s="7"/>
      <c r="I30" s="7"/>
    </row>
    <row r="31" spans="1:14">
      <c r="A31" s="7"/>
      <c r="B31" s="7"/>
      <c r="C31" s="7"/>
      <c r="D31" s="7"/>
      <c r="E31" s="7"/>
      <c r="F31" s="7"/>
      <c r="G31" s="7"/>
      <c r="H31" s="7"/>
      <c r="I31" s="7"/>
    </row>
    <row r="32" spans="1:14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19:E19"/>
    <mergeCell ref="F19:G19"/>
    <mergeCell ref="A4:I5"/>
    <mergeCell ref="A6:F6"/>
    <mergeCell ref="A7:F7"/>
    <mergeCell ref="A8:G8"/>
    <mergeCell ref="A9:G9"/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</mergeCells>
  <pageMargins left="0.3" right="0.3" top="0.3" bottom="0.3" header="0.3" footer="0.3"/>
  <pageSetup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4" workbookViewId="0">
      <selection activeCell="K13" sqref="K13"/>
    </sheetView>
  </sheetViews>
  <sheetFormatPr defaultRowHeight="15"/>
  <cols>
    <col min="1" max="1" width="2.5703125" customWidth="1"/>
    <col min="2" max="2" width="5" customWidth="1"/>
    <col min="3" max="3" width="11" customWidth="1"/>
    <col min="4" max="4" width="5.85546875" customWidth="1"/>
    <col min="5" max="5" width="11.7109375" customWidth="1"/>
    <col min="6" max="6" width="20" customWidth="1"/>
    <col min="7" max="7" width="9.140625" customWidth="1"/>
    <col min="8" max="8" width="13.5703125" customWidth="1"/>
    <col min="9" max="9" width="21.5703125" customWidth="1"/>
    <col min="10" max="10" width="7.5703125" customWidth="1"/>
    <col min="11" max="11" width="12.85546875" customWidth="1"/>
    <col min="13" max="13" width="19.5703125" customWidth="1"/>
    <col min="14" max="14" width="22.5703125" customWidth="1"/>
  </cols>
  <sheetData>
    <row r="2" spans="1:11" ht="15" customHeight="1"/>
    <row r="3" spans="1:11" ht="15" customHeight="1"/>
    <row r="4" spans="1:11" ht="12.75" customHeight="1">
      <c r="A4" s="301" t="s">
        <v>10</v>
      </c>
      <c r="B4" s="301"/>
      <c r="C4" s="301"/>
      <c r="D4" s="301"/>
      <c r="E4" s="301"/>
      <c r="F4" s="301"/>
      <c r="G4" s="301"/>
      <c r="H4" s="301"/>
      <c r="I4" s="301"/>
    </row>
    <row r="5" spans="1:11" ht="15" customHeight="1">
      <c r="A5" s="301"/>
      <c r="B5" s="301"/>
      <c r="C5" s="301"/>
      <c r="D5" s="301"/>
      <c r="E5" s="301"/>
      <c r="F5" s="301"/>
      <c r="G5" s="301"/>
      <c r="H5" s="301"/>
      <c r="I5" s="301"/>
    </row>
    <row r="6" spans="1:11" ht="23.25" customHeight="1">
      <c r="A6" s="302" t="s">
        <v>91</v>
      </c>
      <c r="B6" s="302"/>
      <c r="C6" s="302"/>
      <c r="D6" s="302"/>
      <c r="E6" s="302"/>
      <c r="F6" s="302"/>
      <c r="H6" s="5"/>
      <c r="I6" s="5"/>
    </row>
    <row r="7" spans="1:11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1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11" ht="32.25" customHeight="1">
      <c r="A9" s="302" t="s">
        <v>90</v>
      </c>
      <c r="B9" s="302"/>
      <c r="C9" s="302"/>
      <c r="D9" s="302"/>
      <c r="E9" s="302"/>
      <c r="F9" s="302"/>
      <c r="G9" s="302"/>
      <c r="H9" s="5"/>
      <c r="I9" s="5"/>
    </row>
    <row r="10" spans="1:11" s="37" customForma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</row>
    <row r="11" spans="1:11" s="37" customFormat="1" ht="12" customHeight="1">
      <c r="B11" s="315"/>
      <c r="C11" s="320"/>
      <c r="D11" s="321"/>
      <c r="E11" s="316"/>
      <c r="F11" s="315"/>
      <c r="G11" s="76" t="s">
        <v>16</v>
      </c>
      <c r="H11" s="76" t="s">
        <v>17</v>
      </c>
      <c r="I11" s="316"/>
    </row>
    <row r="12" spans="1:11" s="37" customFormat="1" ht="22.5" customHeight="1">
      <c r="B12" s="76">
        <v>1</v>
      </c>
      <c r="C12" s="316" t="s">
        <v>55</v>
      </c>
      <c r="D12" s="316"/>
      <c r="E12" s="33">
        <v>44244</v>
      </c>
      <c r="F12" s="74" t="s">
        <v>89</v>
      </c>
      <c r="G12" s="38" t="s">
        <v>37</v>
      </c>
      <c r="H12" s="39">
        <v>400000</v>
      </c>
      <c r="I12" s="325" t="s">
        <v>92</v>
      </c>
    </row>
    <row r="13" spans="1:11" s="37" customFormat="1" ht="22.5" customHeight="1">
      <c r="B13" s="76">
        <v>2</v>
      </c>
      <c r="C13" s="316" t="s">
        <v>56</v>
      </c>
      <c r="D13" s="316"/>
      <c r="E13" s="34"/>
      <c r="F13" s="34"/>
      <c r="G13" s="34"/>
      <c r="H13" s="34"/>
      <c r="I13" s="326"/>
    </row>
    <row r="14" spans="1:11" s="37" customFormat="1" ht="22.5" customHeight="1">
      <c r="B14" s="76">
        <v>3</v>
      </c>
      <c r="C14" s="316" t="s">
        <v>57</v>
      </c>
      <c r="D14" s="316"/>
      <c r="E14" s="34"/>
      <c r="F14" s="34"/>
      <c r="G14" s="34"/>
      <c r="H14" s="34"/>
      <c r="I14" s="38"/>
    </row>
    <row r="15" spans="1:11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400000</v>
      </c>
      <c r="I15" s="38"/>
    </row>
    <row r="16" spans="1:11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298724.40999999997</v>
      </c>
      <c r="I16" s="38"/>
      <c r="K16" s="53"/>
    </row>
    <row r="17" spans="1:14" s="37" customFormat="1" ht="21" customHeight="1">
      <c r="B17" s="322" t="s">
        <v>58</v>
      </c>
      <c r="C17" s="323"/>
      <c r="D17" s="323"/>
      <c r="E17" s="323"/>
      <c r="F17" s="324"/>
      <c r="G17" s="34"/>
      <c r="H17" s="39">
        <f>H15-H16</f>
        <v>101275.59000000003</v>
      </c>
      <c r="I17" s="34"/>
    </row>
    <row r="18" spans="1:14" ht="15" customHeight="1">
      <c r="A18" s="1"/>
      <c r="B18" s="10"/>
      <c r="C18" s="10"/>
      <c r="D18" s="10"/>
      <c r="E18" s="10"/>
      <c r="F18" s="10"/>
      <c r="G18" s="12"/>
      <c r="H18" s="12"/>
      <c r="I18" s="12"/>
      <c r="N18" s="37"/>
    </row>
    <row r="19" spans="1:14" ht="33" customHeight="1">
      <c r="A19" s="74"/>
      <c r="B19" s="74" t="s">
        <v>6</v>
      </c>
      <c r="D19" s="299" t="s">
        <v>21</v>
      </c>
      <c r="E19" s="299"/>
      <c r="F19" s="299" t="s">
        <v>31</v>
      </c>
      <c r="G19" s="299"/>
      <c r="H19" s="74" t="s">
        <v>3</v>
      </c>
      <c r="I19" s="74" t="s">
        <v>3</v>
      </c>
    </row>
    <row r="20" spans="1:14" ht="21" customHeight="1"/>
    <row r="21" spans="1:14" ht="19.5" customHeight="1"/>
    <row r="22" spans="1:14" ht="16.5" customHeight="1">
      <c r="A22" s="74"/>
      <c r="B22" s="74" t="s">
        <v>53</v>
      </c>
      <c r="D22" s="299" t="s">
        <v>40</v>
      </c>
      <c r="E22" s="299"/>
      <c r="F22" s="299" t="s">
        <v>41</v>
      </c>
      <c r="G22" s="299"/>
      <c r="H22" s="74" t="s">
        <v>42</v>
      </c>
      <c r="I22" s="74" t="s">
        <v>23</v>
      </c>
    </row>
    <row r="23" spans="1:14">
      <c r="A23" s="75"/>
      <c r="B23" s="75" t="s">
        <v>24</v>
      </c>
      <c r="D23" s="300" t="s">
        <v>25</v>
      </c>
      <c r="E23" s="300"/>
      <c r="F23" s="300" t="s">
        <v>30</v>
      </c>
      <c r="G23" s="300"/>
      <c r="H23" s="75" t="s">
        <v>26</v>
      </c>
      <c r="I23" s="74" t="s">
        <v>27</v>
      </c>
    </row>
    <row r="24" spans="1:14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4">
      <c r="A25" s="7"/>
      <c r="B25" s="7"/>
      <c r="C25" s="7"/>
      <c r="D25" s="7"/>
      <c r="E25" s="7"/>
      <c r="F25" s="7"/>
      <c r="G25" s="7"/>
      <c r="H25" s="7"/>
      <c r="I25" s="7"/>
    </row>
    <row r="26" spans="1:14">
      <c r="A26" s="7"/>
      <c r="B26" s="7"/>
      <c r="C26" s="7"/>
      <c r="D26" s="7"/>
      <c r="E26" s="7"/>
      <c r="F26" s="7"/>
      <c r="G26" s="7"/>
      <c r="H26" s="7"/>
      <c r="I26" s="7"/>
    </row>
    <row r="27" spans="1:14">
      <c r="A27" s="7"/>
      <c r="B27" s="7"/>
      <c r="C27" s="7"/>
      <c r="D27" s="7"/>
      <c r="E27" s="7"/>
      <c r="F27" s="7"/>
      <c r="G27" s="7"/>
      <c r="H27" s="7"/>
      <c r="I27" s="7"/>
    </row>
    <row r="28" spans="1:14">
      <c r="A28" s="7"/>
      <c r="B28" s="7"/>
      <c r="C28" s="7"/>
      <c r="D28" s="7"/>
      <c r="E28" s="7"/>
      <c r="F28" s="7"/>
      <c r="G28" s="7"/>
      <c r="H28" s="7"/>
      <c r="I28" s="7"/>
    </row>
    <row r="29" spans="1:14">
      <c r="A29" s="7"/>
      <c r="B29" s="7"/>
      <c r="C29" s="7"/>
      <c r="D29" s="7"/>
      <c r="E29" s="7"/>
      <c r="F29" s="7"/>
      <c r="G29" s="7"/>
      <c r="H29" s="7"/>
      <c r="I29" s="7"/>
    </row>
    <row r="30" spans="1:14">
      <c r="A30" s="7"/>
      <c r="B30" s="7"/>
      <c r="C30" s="7"/>
      <c r="D30" s="7"/>
      <c r="E30" s="7"/>
      <c r="F30" s="7"/>
      <c r="G30" s="7"/>
      <c r="H30" s="7"/>
      <c r="I30" s="7"/>
    </row>
    <row r="31" spans="1:14">
      <c r="A31" s="7"/>
      <c r="B31" s="7"/>
      <c r="C31" s="7"/>
      <c r="D31" s="7"/>
      <c r="E31" s="7"/>
      <c r="F31" s="7"/>
      <c r="G31" s="7"/>
      <c r="H31" s="7"/>
      <c r="I31" s="7"/>
    </row>
    <row r="32" spans="1:14">
      <c r="A32" s="7"/>
      <c r="B32" s="7"/>
      <c r="C32" s="7"/>
      <c r="D32" s="7"/>
      <c r="E32" s="7"/>
      <c r="F32" s="7"/>
      <c r="G32" s="7"/>
      <c r="H32" s="7"/>
      <c r="I32" s="7"/>
    </row>
  </sheetData>
  <mergeCells count="24">
    <mergeCell ref="I12:I13"/>
    <mergeCell ref="B10:B11"/>
    <mergeCell ref="C10:D11"/>
    <mergeCell ref="E10:E11"/>
    <mergeCell ref="F10:F11"/>
    <mergeCell ref="G10:H10"/>
    <mergeCell ref="I10:I11"/>
    <mergeCell ref="C12:D12"/>
    <mergeCell ref="A4:I5"/>
    <mergeCell ref="A6:F6"/>
    <mergeCell ref="A7:F7"/>
    <mergeCell ref="A8:G8"/>
    <mergeCell ref="A9:G9"/>
    <mergeCell ref="D23:E23"/>
    <mergeCell ref="F23:G23"/>
    <mergeCell ref="C13:D13"/>
    <mergeCell ref="C14:D14"/>
    <mergeCell ref="B15:F15"/>
    <mergeCell ref="F19:G19"/>
    <mergeCell ref="D22:E22"/>
    <mergeCell ref="F22:G22"/>
    <mergeCell ref="B17:F17"/>
    <mergeCell ref="D19:E19"/>
    <mergeCell ref="B16:F16"/>
  </mergeCells>
  <pageMargins left="0.3" right="0.3" top="0.3" bottom="0.3" header="0.3" footer="0.3"/>
  <pageSetup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8"/>
  <sheetViews>
    <sheetView workbookViewId="0">
      <selection activeCell="A19" sqref="A19:D28"/>
    </sheetView>
  </sheetViews>
  <sheetFormatPr defaultRowHeight="15"/>
  <cols>
    <col min="1" max="1" width="10" bestFit="1" customWidth="1"/>
    <col min="2" max="2" width="16" customWidth="1"/>
    <col min="3" max="3" width="60.140625" customWidth="1"/>
    <col min="4" max="4" width="22.28515625" customWidth="1"/>
  </cols>
  <sheetData>
    <row r="1" spans="1:4" ht="18.75">
      <c r="A1" s="327">
        <v>44214</v>
      </c>
      <c r="B1" s="327"/>
      <c r="C1" s="63"/>
      <c r="D1" s="63"/>
    </row>
    <row r="2" spans="1:4" ht="26.25" customHeight="1">
      <c r="A2" s="64" t="s">
        <v>15</v>
      </c>
      <c r="B2" s="64" t="s">
        <v>75</v>
      </c>
      <c r="C2" s="64" t="s">
        <v>76</v>
      </c>
      <c r="D2" s="64" t="s">
        <v>77</v>
      </c>
    </row>
    <row r="3" spans="1:4" ht="35.25" customHeight="1">
      <c r="A3" s="65">
        <v>1</v>
      </c>
      <c r="B3" s="66">
        <v>1193043935</v>
      </c>
      <c r="C3" s="70" t="s">
        <v>84</v>
      </c>
      <c r="D3" s="68">
        <v>67965.81</v>
      </c>
    </row>
    <row r="4" spans="1:4" ht="35.25" customHeight="1">
      <c r="A4" s="65">
        <f>A3+1</f>
        <v>2</v>
      </c>
      <c r="B4" s="66">
        <v>2249140110</v>
      </c>
      <c r="C4" s="67" t="s">
        <v>78</v>
      </c>
      <c r="D4" s="68">
        <v>68017.899999999994</v>
      </c>
    </row>
    <row r="5" spans="1:4" ht="35.25" customHeight="1">
      <c r="A5" s="65">
        <f>A4+1</f>
        <v>3</v>
      </c>
      <c r="B5" s="66">
        <v>4188203040</v>
      </c>
      <c r="C5" s="67" t="s">
        <v>79</v>
      </c>
      <c r="D5" s="68">
        <v>68470.399999999994</v>
      </c>
    </row>
    <row r="6" spans="1:4" ht="35.25" customHeight="1">
      <c r="A6" s="65">
        <f>A5+1</f>
        <v>4</v>
      </c>
      <c r="B6" s="66" t="s">
        <v>37</v>
      </c>
      <c r="C6" s="67" t="s">
        <v>80</v>
      </c>
      <c r="D6" s="68">
        <v>8000</v>
      </c>
    </row>
    <row r="7" spans="1:4" ht="31.5" customHeight="1">
      <c r="A7" s="328" t="s">
        <v>81</v>
      </c>
      <c r="B7" s="329"/>
      <c r="C7" s="330"/>
      <c r="D7" s="68">
        <f>SUM(D2:D6)</f>
        <v>212454.11</v>
      </c>
    </row>
    <row r="8" spans="1:4" ht="31.5" customHeight="1">
      <c r="A8" s="331" t="s">
        <v>82</v>
      </c>
      <c r="B8" s="332"/>
      <c r="C8" s="333"/>
      <c r="D8" s="68">
        <v>500000</v>
      </c>
    </row>
    <row r="9" spans="1:4" ht="31.5" customHeight="1">
      <c r="A9" s="334" t="s">
        <v>83</v>
      </c>
      <c r="B9" s="335"/>
      <c r="C9" s="336"/>
      <c r="D9" s="69">
        <f>D8-D7</f>
        <v>287545.89</v>
      </c>
    </row>
    <row r="11" spans="1:4">
      <c r="A11" s="73">
        <v>44230</v>
      </c>
    </row>
    <row r="12" spans="1:4" ht="29.25" customHeight="1">
      <c r="A12" s="64" t="s">
        <v>15</v>
      </c>
      <c r="B12" s="64" t="s">
        <v>75</v>
      </c>
      <c r="C12" s="64" t="s">
        <v>76</v>
      </c>
      <c r="D12" s="64" t="s">
        <v>77</v>
      </c>
    </row>
    <row r="13" spans="1:4" ht="24" customHeight="1">
      <c r="A13" s="65">
        <v>1</v>
      </c>
      <c r="B13" s="66">
        <v>2831017534</v>
      </c>
      <c r="C13" s="71" t="s">
        <v>85</v>
      </c>
      <c r="D13" s="71">
        <v>68645.919999999998</v>
      </c>
    </row>
    <row r="14" spans="1:4" ht="24" customHeight="1">
      <c r="A14" s="65">
        <f>A13+1</f>
        <v>2</v>
      </c>
      <c r="B14" s="66">
        <v>2831014093</v>
      </c>
      <c r="C14" s="71" t="s">
        <v>86</v>
      </c>
      <c r="D14" s="72">
        <v>67414.38</v>
      </c>
    </row>
    <row r="15" spans="1:4" ht="24" customHeight="1">
      <c r="A15" s="328" t="s">
        <v>81</v>
      </c>
      <c r="B15" s="329"/>
      <c r="C15" s="330"/>
      <c r="D15" s="68">
        <f>SUM(D13:D14)</f>
        <v>136060.29999999999</v>
      </c>
    </row>
    <row r="16" spans="1:4" ht="24" customHeight="1">
      <c r="A16" s="331" t="s">
        <v>82</v>
      </c>
      <c r="B16" s="332"/>
      <c r="C16" s="333"/>
      <c r="D16" s="68">
        <v>500000</v>
      </c>
    </row>
    <row r="17" spans="1:4" ht="24" customHeight="1">
      <c r="A17" s="334" t="s">
        <v>83</v>
      </c>
      <c r="B17" s="335"/>
      <c r="C17" s="336"/>
      <c r="D17" s="69">
        <f>D16-D15</f>
        <v>363939.7</v>
      </c>
    </row>
    <row r="19" spans="1:4">
      <c r="A19" s="78">
        <v>44266</v>
      </c>
    </row>
    <row r="20" spans="1:4" ht="15.75">
      <c r="A20" s="64" t="s">
        <v>15</v>
      </c>
      <c r="B20" s="64" t="s">
        <v>75</v>
      </c>
      <c r="C20" s="64" t="s">
        <v>76</v>
      </c>
      <c r="D20" s="64" t="s">
        <v>77</v>
      </c>
    </row>
    <row r="21" spans="1:4">
      <c r="A21" s="65">
        <v>1</v>
      </c>
      <c r="B21" s="66">
        <v>4493133271</v>
      </c>
      <c r="C21" s="77" t="s">
        <v>93</v>
      </c>
      <c r="D21" s="68">
        <v>67348.479999999996</v>
      </c>
    </row>
    <row r="22" spans="1:4">
      <c r="A22" s="65">
        <v>2</v>
      </c>
      <c r="B22" s="66">
        <v>4493133643</v>
      </c>
      <c r="C22" s="77" t="s">
        <v>94</v>
      </c>
      <c r="D22" s="68">
        <v>28832.959999999999</v>
      </c>
    </row>
    <row r="23" spans="1:4">
      <c r="A23" s="65">
        <v>3</v>
      </c>
      <c r="B23" s="66">
        <v>1418799233</v>
      </c>
      <c r="C23" s="77" t="s">
        <v>95</v>
      </c>
      <c r="D23" s="68">
        <v>61382.06</v>
      </c>
    </row>
    <row r="24" spans="1:4">
      <c r="A24" s="65">
        <v>4</v>
      </c>
      <c r="B24" s="66">
        <v>8370956775</v>
      </c>
      <c r="C24" s="77" t="s">
        <v>96</v>
      </c>
      <c r="D24" s="68">
        <v>70179.48</v>
      </c>
    </row>
    <row r="25" spans="1:4" ht="15" customHeight="1">
      <c r="A25" s="65">
        <v>5</v>
      </c>
      <c r="B25" s="66">
        <v>3146795341</v>
      </c>
      <c r="C25" s="77" t="s">
        <v>97</v>
      </c>
      <c r="D25" s="68">
        <v>70981.429999999993</v>
      </c>
    </row>
    <row r="26" spans="1:4" ht="15" customHeight="1">
      <c r="A26" s="328" t="s">
        <v>81</v>
      </c>
      <c r="B26" s="329"/>
      <c r="C26" s="330"/>
      <c r="D26" s="68">
        <f>SUM(D21:D25)</f>
        <v>298724.40999999997</v>
      </c>
    </row>
    <row r="27" spans="1:4">
      <c r="A27" s="331" t="s">
        <v>82</v>
      </c>
      <c r="B27" s="332"/>
      <c r="C27" s="333"/>
      <c r="D27" s="68">
        <v>400000</v>
      </c>
    </row>
    <row r="28" spans="1:4">
      <c r="A28" s="334" t="s">
        <v>83</v>
      </c>
      <c r="B28" s="335"/>
      <c r="C28" s="336"/>
      <c r="D28" s="69">
        <f>D27-D26</f>
        <v>101275.59000000003</v>
      </c>
    </row>
  </sheetData>
  <mergeCells count="10">
    <mergeCell ref="A26:C26"/>
    <mergeCell ref="A27:C27"/>
    <mergeCell ref="A28:C28"/>
    <mergeCell ref="A16:C16"/>
    <mergeCell ref="A17:C17"/>
    <mergeCell ref="A1:B1"/>
    <mergeCell ref="A7:C7"/>
    <mergeCell ref="A8:C8"/>
    <mergeCell ref="A9:C9"/>
    <mergeCell ref="A15:C15"/>
  </mergeCells>
  <pageMargins left="0.7" right="0.7" top="0.75" bottom="0.75" header="0.3" footer="0.3"/>
  <pageSetup orientation="portrait" horizontalDpi="0" verticalDpi="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7" workbookViewId="0">
      <selection activeCell="H12" sqref="H12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9.42578125" customWidth="1"/>
    <col min="6" max="6" width="22.5703125" customWidth="1"/>
    <col min="7" max="7" width="6" customWidth="1"/>
    <col min="8" max="8" width="13.5703125" customWidth="1"/>
    <col min="9" max="9" width="21.5703125" customWidth="1"/>
    <col min="10" max="10" width="7.5703125" customWidth="1"/>
    <col min="11" max="11" width="12.85546875" customWidth="1"/>
    <col min="13" max="13" width="19.5703125" customWidth="1"/>
    <col min="14" max="14" width="22.5703125" customWidth="1"/>
  </cols>
  <sheetData>
    <row r="2" spans="1:11" ht="15" customHeight="1"/>
    <row r="3" spans="1:11" ht="15" customHeight="1"/>
    <row r="4" spans="1:11" ht="12.75" customHeight="1">
      <c r="A4" s="301" t="s">
        <v>10</v>
      </c>
      <c r="B4" s="301"/>
      <c r="C4" s="301"/>
      <c r="D4" s="301"/>
      <c r="E4" s="301"/>
      <c r="F4" s="301"/>
      <c r="G4" s="301"/>
      <c r="H4" s="301"/>
      <c r="I4" s="301"/>
    </row>
    <row r="5" spans="1:11" ht="15" customHeight="1">
      <c r="A5" s="301"/>
      <c r="B5" s="301"/>
      <c r="C5" s="301"/>
      <c r="D5" s="301"/>
      <c r="E5" s="301"/>
      <c r="F5" s="301"/>
      <c r="G5" s="301"/>
      <c r="H5" s="301"/>
      <c r="I5" s="301"/>
    </row>
    <row r="6" spans="1:11" ht="23.25" customHeight="1">
      <c r="A6" s="302" t="s">
        <v>103</v>
      </c>
      <c r="B6" s="302"/>
      <c r="C6" s="302"/>
      <c r="D6" s="302"/>
      <c r="E6" s="302"/>
      <c r="F6" s="302"/>
      <c r="H6" s="5"/>
      <c r="I6" s="5"/>
    </row>
    <row r="7" spans="1:11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1" ht="24" customHeight="1">
      <c r="A8" s="302" t="s">
        <v>100</v>
      </c>
      <c r="B8" s="302"/>
      <c r="C8" s="302"/>
      <c r="D8" s="302"/>
      <c r="E8" s="302"/>
      <c r="F8" s="302"/>
      <c r="G8" s="302"/>
      <c r="H8" s="5"/>
      <c r="I8" s="5"/>
    </row>
    <row r="9" spans="1:11" ht="32.25" customHeight="1">
      <c r="A9" s="302" t="s">
        <v>99</v>
      </c>
      <c r="B9" s="302"/>
      <c r="C9" s="302"/>
      <c r="D9" s="302"/>
      <c r="E9" s="302"/>
      <c r="F9" s="302"/>
      <c r="G9" s="302"/>
      <c r="H9" s="5"/>
      <c r="I9" s="5"/>
    </row>
    <row r="10" spans="1:11" s="37" customForma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</row>
    <row r="11" spans="1:11" s="37" customFormat="1" ht="12" customHeight="1">
      <c r="B11" s="315"/>
      <c r="C11" s="320"/>
      <c r="D11" s="321"/>
      <c r="E11" s="316"/>
      <c r="F11" s="315"/>
      <c r="G11" s="81" t="s">
        <v>16</v>
      </c>
      <c r="H11" s="81" t="s">
        <v>17</v>
      </c>
      <c r="I11" s="316"/>
    </row>
    <row r="12" spans="1:11" s="37" customFormat="1" ht="67.5" customHeight="1">
      <c r="B12" s="81">
        <v>1</v>
      </c>
      <c r="C12" s="316" t="s">
        <v>55</v>
      </c>
      <c r="D12" s="316"/>
      <c r="E12" s="33">
        <v>44230</v>
      </c>
      <c r="F12" s="79" t="s">
        <v>98</v>
      </c>
      <c r="G12" s="38" t="s">
        <v>37</v>
      </c>
      <c r="H12" s="39">
        <v>320000</v>
      </c>
      <c r="I12" s="85" t="s">
        <v>101</v>
      </c>
    </row>
    <row r="13" spans="1:11" s="37" customFormat="1" ht="22.5" customHeight="1">
      <c r="B13" s="81">
        <v>2</v>
      </c>
      <c r="C13" s="316" t="s">
        <v>56</v>
      </c>
      <c r="D13" s="316"/>
      <c r="E13" s="34"/>
      <c r="F13" s="34"/>
      <c r="G13" s="34"/>
      <c r="H13" s="34"/>
      <c r="I13" s="85"/>
    </row>
    <row r="14" spans="1:11" s="37" customFormat="1" ht="22.5" customHeight="1">
      <c r="B14" s="81">
        <v>3</v>
      </c>
      <c r="C14" s="316" t="s">
        <v>57</v>
      </c>
      <c r="D14" s="316"/>
      <c r="E14" s="34"/>
      <c r="F14" s="34"/>
      <c r="G14" s="34"/>
      <c r="H14" s="34"/>
      <c r="I14" s="38"/>
    </row>
    <row r="15" spans="1:11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320000</v>
      </c>
      <c r="I15" s="38"/>
    </row>
    <row r="16" spans="1:11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331500</v>
      </c>
      <c r="I16" s="38"/>
      <c r="K16" s="53"/>
    </row>
    <row r="17" spans="1:14" s="37" customFormat="1" ht="21" customHeight="1">
      <c r="B17" s="322" t="s">
        <v>102</v>
      </c>
      <c r="C17" s="323"/>
      <c r="D17" s="323"/>
      <c r="E17" s="323"/>
      <c r="F17" s="324"/>
      <c r="G17" s="34"/>
      <c r="H17" s="39">
        <f>H15-H16</f>
        <v>-11500</v>
      </c>
      <c r="I17" s="34"/>
    </row>
    <row r="18" spans="1:14" ht="15" customHeight="1">
      <c r="A18" s="1"/>
      <c r="B18" s="10"/>
      <c r="C18" s="10"/>
      <c r="D18" s="10"/>
      <c r="E18" s="10"/>
      <c r="F18" s="10"/>
      <c r="G18" s="12"/>
      <c r="H18" s="12"/>
      <c r="I18" s="12"/>
      <c r="N18" s="37"/>
    </row>
    <row r="19" spans="1:14" ht="33" customHeight="1">
      <c r="A19" s="79"/>
      <c r="B19" s="79" t="s">
        <v>6</v>
      </c>
      <c r="D19" s="299" t="s">
        <v>21</v>
      </c>
      <c r="E19" s="299"/>
      <c r="F19" s="299" t="s">
        <v>31</v>
      </c>
      <c r="G19" s="299"/>
      <c r="H19" s="79" t="s">
        <v>3</v>
      </c>
      <c r="I19" s="79" t="s">
        <v>3</v>
      </c>
    </row>
    <row r="20" spans="1:14" ht="21" customHeight="1"/>
    <row r="21" spans="1:14" ht="19.5" customHeight="1"/>
    <row r="22" spans="1:14" ht="16.5" customHeight="1">
      <c r="A22" s="79"/>
      <c r="B22" s="79"/>
      <c r="D22" s="299"/>
      <c r="E22" s="299"/>
      <c r="F22" s="299"/>
      <c r="G22" s="299"/>
      <c r="H22" s="79"/>
      <c r="I22" s="79" t="s">
        <v>23</v>
      </c>
    </row>
    <row r="23" spans="1:14">
      <c r="A23" s="80"/>
      <c r="B23" s="80" t="s">
        <v>24</v>
      </c>
      <c r="D23" s="300" t="s">
        <v>25</v>
      </c>
      <c r="E23" s="300"/>
      <c r="F23" s="300" t="s">
        <v>30</v>
      </c>
      <c r="G23" s="300"/>
      <c r="H23" s="80" t="s">
        <v>26</v>
      </c>
      <c r="I23" s="79" t="s">
        <v>27</v>
      </c>
    </row>
    <row r="24" spans="1:14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4">
      <c r="A25" s="7"/>
      <c r="B25" s="7"/>
      <c r="C25" s="7"/>
      <c r="D25" s="7"/>
      <c r="E25" s="7"/>
      <c r="F25" s="7"/>
      <c r="G25" s="7"/>
      <c r="H25" s="7"/>
      <c r="I25" s="7"/>
    </row>
    <row r="26" spans="1:14">
      <c r="A26" s="7"/>
      <c r="B26" s="7"/>
      <c r="C26" s="7"/>
      <c r="D26" s="7"/>
      <c r="E26" s="7"/>
      <c r="F26" s="7"/>
      <c r="G26" s="7"/>
      <c r="H26" s="7"/>
      <c r="I26" s="7"/>
    </row>
    <row r="27" spans="1:14">
      <c r="A27" s="7"/>
      <c r="B27" s="7"/>
      <c r="C27" s="7"/>
      <c r="D27" s="7"/>
      <c r="E27" s="7"/>
      <c r="F27" s="7"/>
      <c r="G27" s="7"/>
      <c r="H27" s="7"/>
      <c r="I27" s="7"/>
    </row>
    <row r="28" spans="1:14">
      <c r="A28" s="7"/>
      <c r="B28" s="7"/>
      <c r="C28" s="7"/>
      <c r="D28" s="7"/>
      <c r="E28" s="7"/>
      <c r="F28" s="7"/>
      <c r="G28" s="7"/>
      <c r="H28" s="7"/>
      <c r="I28" s="7"/>
    </row>
    <row r="29" spans="1:14">
      <c r="A29" s="7"/>
      <c r="B29" s="7"/>
      <c r="C29" s="7"/>
      <c r="D29" s="7"/>
      <c r="E29" s="7"/>
      <c r="F29" s="7"/>
      <c r="G29" s="7"/>
      <c r="H29" s="7"/>
      <c r="I29" s="7"/>
    </row>
    <row r="30" spans="1:14">
      <c r="A30" s="7"/>
      <c r="B30" s="7"/>
      <c r="C30" s="7"/>
      <c r="D30" s="7"/>
      <c r="E30" s="7"/>
      <c r="F30" s="7"/>
      <c r="G30" s="7"/>
      <c r="H30" s="7"/>
      <c r="I30" s="7"/>
    </row>
    <row r="31" spans="1:14">
      <c r="A31" s="7"/>
      <c r="B31" s="7"/>
      <c r="C31" s="7"/>
      <c r="D31" s="7"/>
      <c r="E31" s="7"/>
      <c r="F31" s="7"/>
      <c r="G31" s="7"/>
      <c r="H31" s="7"/>
      <c r="I31" s="7"/>
    </row>
    <row r="32" spans="1:14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23:E23"/>
    <mergeCell ref="F23:G23"/>
    <mergeCell ref="B16:F16"/>
    <mergeCell ref="B17:F17"/>
    <mergeCell ref="D19:E19"/>
    <mergeCell ref="F19:G19"/>
    <mergeCell ref="D22:E22"/>
    <mergeCell ref="F22:G22"/>
    <mergeCell ref="I10:I11"/>
    <mergeCell ref="C12:D12"/>
    <mergeCell ref="C13:D13"/>
    <mergeCell ref="C14:D14"/>
    <mergeCell ref="B15:F15"/>
    <mergeCell ref="B10:B11"/>
    <mergeCell ref="C10:D11"/>
    <mergeCell ref="E10:E11"/>
    <mergeCell ref="F10:F11"/>
    <mergeCell ref="G10:H10"/>
    <mergeCell ref="A4:I5"/>
    <mergeCell ref="A6:F6"/>
    <mergeCell ref="A7:F7"/>
    <mergeCell ref="A8:G8"/>
    <mergeCell ref="A9:G9"/>
  </mergeCells>
  <pageMargins left="0.3" right="0.3" top="0.3" bottom="0.3" header="0.3" footer="0.3"/>
  <pageSetup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4" workbookViewId="0">
      <selection activeCell="I30" sqref="I30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9.42578125" customWidth="1"/>
    <col min="6" max="6" width="22.5703125" customWidth="1"/>
    <col min="7" max="7" width="6" customWidth="1"/>
    <col min="8" max="8" width="13.5703125" customWidth="1"/>
    <col min="9" max="9" width="21.5703125" customWidth="1"/>
    <col min="10" max="10" width="7.5703125" customWidth="1"/>
    <col min="11" max="11" width="12.85546875" customWidth="1"/>
    <col min="13" max="13" width="19.5703125" customWidth="1"/>
    <col min="14" max="14" width="22.5703125" customWidth="1"/>
  </cols>
  <sheetData>
    <row r="2" spans="1:11" ht="15" customHeight="1"/>
    <row r="3" spans="1:11" ht="15" customHeight="1"/>
    <row r="4" spans="1:11" ht="12.75" customHeight="1">
      <c r="A4" s="301" t="s">
        <v>10</v>
      </c>
      <c r="B4" s="301"/>
      <c r="C4" s="301"/>
      <c r="D4" s="301"/>
      <c r="E4" s="301"/>
      <c r="F4" s="301"/>
      <c r="G4" s="301"/>
      <c r="H4" s="301"/>
      <c r="I4" s="301"/>
    </row>
    <row r="5" spans="1:11" ht="15" customHeight="1">
      <c r="A5" s="301"/>
      <c r="B5" s="301"/>
      <c r="C5" s="301"/>
      <c r="D5" s="301"/>
      <c r="E5" s="301"/>
      <c r="F5" s="301"/>
      <c r="G5" s="301"/>
      <c r="H5" s="301"/>
      <c r="I5" s="301"/>
    </row>
    <row r="6" spans="1:11" ht="23.25" customHeight="1">
      <c r="A6" s="302" t="s">
        <v>105</v>
      </c>
      <c r="B6" s="302"/>
      <c r="C6" s="302"/>
      <c r="D6" s="302"/>
      <c r="E6" s="302"/>
      <c r="F6" s="302"/>
      <c r="H6" s="5"/>
      <c r="I6" s="5"/>
    </row>
    <row r="7" spans="1:11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1" ht="24" customHeight="1">
      <c r="A8" s="302" t="s">
        <v>100</v>
      </c>
      <c r="B8" s="302"/>
      <c r="C8" s="302"/>
      <c r="D8" s="302"/>
      <c r="E8" s="302"/>
      <c r="F8" s="302"/>
      <c r="G8" s="302"/>
      <c r="H8" s="5"/>
      <c r="I8" s="5"/>
    </row>
    <row r="9" spans="1:11" ht="32.25" customHeight="1">
      <c r="A9" s="302" t="s">
        <v>60</v>
      </c>
      <c r="B9" s="302"/>
      <c r="C9" s="302"/>
      <c r="D9" s="302"/>
      <c r="E9" s="302"/>
      <c r="F9" s="302"/>
      <c r="G9" s="302"/>
      <c r="H9" s="5"/>
      <c r="I9" s="5"/>
    </row>
    <row r="10" spans="1:11" s="37" customForma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</row>
    <row r="11" spans="1:11" s="37" customFormat="1" ht="12" customHeight="1">
      <c r="B11" s="315"/>
      <c r="C11" s="320"/>
      <c r="D11" s="321"/>
      <c r="E11" s="316"/>
      <c r="F11" s="315"/>
      <c r="G11" s="84" t="s">
        <v>16</v>
      </c>
      <c r="H11" s="84" t="s">
        <v>17</v>
      </c>
      <c r="I11" s="316"/>
    </row>
    <row r="12" spans="1:11" s="37" customFormat="1" ht="22.5" customHeight="1">
      <c r="B12" s="84">
        <v>1</v>
      </c>
      <c r="C12" s="316" t="s">
        <v>55</v>
      </c>
      <c r="D12" s="316"/>
      <c r="E12" s="33">
        <v>44313</v>
      </c>
      <c r="F12" s="82" t="s">
        <v>104</v>
      </c>
      <c r="G12" s="38" t="s">
        <v>37</v>
      </c>
      <c r="H12" s="39">
        <v>300000</v>
      </c>
      <c r="I12" s="85" t="s">
        <v>106</v>
      </c>
    </row>
    <row r="13" spans="1:11" s="37" customFormat="1" ht="22.5" customHeight="1">
      <c r="B13" s="84">
        <v>2</v>
      </c>
      <c r="C13" s="316" t="s">
        <v>56</v>
      </c>
      <c r="D13" s="316"/>
      <c r="E13" s="34"/>
      <c r="F13" s="34"/>
      <c r="G13" s="34"/>
      <c r="H13" s="34"/>
      <c r="I13" s="85"/>
    </row>
    <row r="14" spans="1:11" s="37" customFormat="1" ht="22.5" customHeight="1">
      <c r="B14" s="84">
        <v>3</v>
      </c>
      <c r="C14" s="316" t="s">
        <v>57</v>
      </c>
      <c r="D14" s="316"/>
      <c r="E14" s="34"/>
      <c r="F14" s="34"/>
      <c r="G14" s="34"/>
      <c r="H14" s="34"/>
      <c r="I14" s="38"/>
    </row>
    <row r="15" spans="1:11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300000</v>
      </c>
      <c r="I15" s="38"/>
    </row>
    <row r="16" spans="1:11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23448.82</v>
      </c>
      <c r="I16" s="38"/>
      <c r="K16" s="53"/>
    </row>
    <row r="17" spans="1:14" s="37" customFormat="1" ht="21" customHeight="1">
      <c r="B17" s="322" t="s">
        <v>102</v>
      </c>
      <c r="C17" s="323"/>
      <c r="D17" s="323"/>
      <c r="E17" s="323"/>
      <c r="F17" s="324"/>
      <c r="G17" s="34"/>
      <c r="H17" s="39">
        <f>H15-H16</f>
        <v>276551.18</v>
      </c>
      <c r="I17" s="34"/>
    </row>
    <row r="18" spans="1:14" ht="15" customHeight="1">
      <c r="A18" s="1"/>
      <c r="B18" s="10"/>
      <c r="C18" s="10"/>
      <c r="D18" s="10"/>
      <c r="E18" s="10"/>
      <c r="F18" s="10"/>
      <c r="G18" s="12"/>
      <c r="H18" s="12"/>
      <c r="I18" s="12"/>
      <c r="N18" s="37"/>
    </row>
    <row r="19" spans="1:14" ht="33" customHeight="1">
      <c r="A19" s="82"/>
      <c r="B19" s="82" t="s">
        <v>6</v>
      </c>
      <c r="D19" s="299" t="s">
        <v>21</v>
      </c>
      <c r="E19" s="299"/>
      <c r="F19" s="299" t="s">
        <v>31</v>
      </c>
      <c r="G19" s="299"/>
      <c r="H19" s="82" t="s">
        <v>3</v>
      </c>
      <c r="I19" s="82" t="s">
        <v>3</v>
      </c>
    </row>
    <row r="20" spans="1:14" ht="21" customHeight="1"/>
    <row r="21" spans="1:14" ht="19.5" customHeight="1"/>
    <row r="22" spans="1:14" ht="16.5" customHeight="1">
      <c r="A22" s="82"/>
      <c r="B22" s="82"/>
      <c r="D22" s="299"/>
      <c r="E22" s="299"/>
      <c r="F22" s="299"/>
      <c r="G22" s="299"/>
      <c r="H22" s="82"/>
      <c r="I22" s="82" t="s">
        <v>23</v>
      </c>
    </row>
    <row r="23" spans="1:14">
      <c r="A23" s="83"/>
      <c r="B23" s="83" t="s">
        <v>24</v>
      </c>
      <c r="D23" s="300" t="s">
        <v>25</v>
      </c>
      <c r="E23" s="300"/>
      <c r="F23" s="300" t="s">
        <v>30</v>
      </c>
      <c r="G23" s="300"/>
      <c r="H23" s="83" t="s">
        <v>26</v>
      </c>
      <c r="I23" s="82" t="s">
        <v>27</v>
      </c>
    </row>
    <row r="24" spans="1:14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4">
      <c r="A25" s="7"/>
      <c r="B25" s="7"/>
      <c r="C25" s="7"/>
      <c r="D25" s="7"/>
      <c r="E25" s="7"/>
      <c r="F25" s="7"/>
      <c r="G25" s="7"/>
      <c r="H25" s="7"/>
      <c r="I25" s="7"/>
    </row>
    <row r="26" spans="1:14">
      <c r="A26" s="7"/>
      <c r="B26" s="7"/>
      <c r="C26" s="7"/>
      <c r="D26" s="7"/>
      <c r="E26" s="7"/>
      <c r="F26" s="7"/>
      <c r="G26" s="7"/>
      <c r="H26" s="7"/>
      <c r="I26" s="7"/>
    </row>
    <row r="27" spans="1:14">
      <c r="A27" s="7"/>
      <c r="B27" s="7"/>
      <c r="C27" s="7"/>
      <c r="D27" s="7"/>
      <c r="E27" s="7"/>
      <c r="F27" s="7"/>
      <c r="G27" s="7"/>
      <c r="H27" s="7"/>
      <c r="I27" s="7"/>
    </row>
    <row r="28" spans="1:14">
      <c r="A28" s="7"/>
      <c r="B28" s="7"/>
      <c r="C28" s="7"/>
      <c r="D28" s="7"/>
      <c r="E28" s="7"/>
      <c r="F28" s="7"/>
      <c r="G28" s="7"/>
      <c r="H28" s="7"/>
      <c r="I28" s="7"/>
    </row>
    <row r="29" spans="1:14">
      <c r="A29" s="7"/>
      <c r="B29" s="7"/>
      <c r="C29" s="7"/>
      <c r="D29" s="7"/>
      <c r="E29" s="7"/>
      <c r="F29" s="7"/>
      <c r="G29" s="7"/>
      <c r="H29" s="7"/>
      <c r="I29" s="7"/>
    </row>
    <row r="30" spans="1:14">
      <c r="A30" s="7"/>
      <c r="B30" s="7"/>
      <c r="C30" s="7"/>
      <c r="D30" s="7"/>
      <c r="E30" s="7"/>
      <c r="F30" s="7"/>
      <c r="G30" s="7"/>
      <c r="H30" s="7"/>
      <c r="I30" s="7"/>
    </row>
    <row r="31" spans="1:14">
      <c r="A31" s="7"/>
      <c r="B31" s="7"/>
      <c r="C31" s="7"/>
      <c r="D31" s="7"/>
      <c r="E31" s="7"/>
      <c r="F31" s="7"/>
      <c r="G31" s="7"/>
      <c r="H31" s="7"/>
      <c r="I31" s="7"/>
    </row>
    <row r="32" spans="1:14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19:E19"/>
    <mergeCell ref="F19:G19"/>
    <mergeCell ref="A4:I5"/>
    <mergeCell ref="A6:F6"/>
    <mergeCell ref="A7:F7"/>
    <mergeCell ref="A8:G8"/>
    <mergeCell ref="A9:G9"/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</mergeCells>
  <pageMargins left="0.3" right="0.3" top="0.3" bottom="0.3" header="0.3" footer="0.3"/>
  <pageSetup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7" workbookViewId="0">
      <selection activeCell="K15" sqref="K15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22.5703125" customWidth="1"/>
    <col min="7" max="7" width="6" customWidth="1"/>
    <col min="8" max="8" width="13.5703125" customWidth="1"/>
    <col min="9" max="9" width="21.5703125" customWidth="1"/>
    <col min="10" max="10" width="7.5703125" customWidth="1"/>
    <col min="11" max="11" width="12.85546875" customWidth="1"/>
    <col min="13" max="13" width="19.5703125" customWidth="1"/>
    <col min="14" max="14" width="22.5703125" customWidth="1"/>
  </cols>
  <sheetData>
    <row r="2" spans="1:11" ht="15" customHeight="1"/>
    <row r="3" spans="1:11" ht="15" customHeight="1"/>
    <row r="4" spans="1:11" ht="12.75" customHeight="1">
      <c r="A4" s="301" t="s">
        <v>10</v>
      </c>
      <c r="B4" s="301"/>
      <c r="C4" s="301"/>
      <c r="D4" s="301"/>
      <c r="E4" s="301"/>
      <c r="F4" s="301"/>
      <c r="G4" s="301"/>
      <c r="H4" s="301"/>
      <c r="I4" s="301"/>
    </row>
    <row r="5" spans="1:11" ht="15" customHeight="1">
      <c r="A5" s="301"/>
      <c r="B5" s="301"/>
      <c r="C5" s="301"/>
      <c r="D5" s="301"/>
      <c r="E5" s="301"/>
      <c r="F5" s="301"/>
      <c r="G5" s="301"/>
      <c r="H5" s="301"/>
      <c r="I5" s="301"/>
    </row>
    <row r="6" spans="1:11" ht="23.25" customHeight="1">
      <c r="A6" s="302" t="s">
        <v>108</v>
      </c>
      <c r="B6" s="302"/>
      <c r="C6" s="302"/>
      <c r="D6" s="302"/>
      <c r="E6" s="302"/>
      <c r="F6" s="302"/>
      <c r="H6" s="5"/>
      <c r="I6" s="5"/>
    </row>
    <row r="7" spans="1:11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1" ht="24" customHeight="1">
      <c r="A8" s="302" t="s">
        <v>100</v>
      </c>
      <c r="B8" s="302"/>
      <c r="C8" s="302"/>
      <c r="D8" s="302"/>
      <c r="E8" s="302"/>
      <c r="F8" s="302"/>
      <c r="G8" s="302"/>
      <c r="H8" s="5"/>
      <c r="I8" s="5"/>
    </row>
    <row r="9" spans="1:11" ht="32.25" customHeight="1">
      <c r="A9" s="302" t="s">
        <v>90</v>
      </c>
      <c r="B9" s="302"/>
      <c r="C9" s="302"/>
      <c r="D9" s="302"/>
      <c r="E9" s="302"/>
      <c r="F9" s="302"/>
      <c r="G9" s="302"/>
      <c r="H9" s="5"/>
      <c r="I9" s="5"/>
    </row>
    <row r="10" spans="1:11" s="37" customForma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</row>
    <row r="11" spans="1:11" s="37" customFormat="1" ht="12" customHeight="1">
      <c r="B11" s="315"/>
      <c r="C11" s="320"/>
      <c r="D11" s="321"/>
      <c r="E11" s="316"/>
      <c r="F11" s="315"/>
      <c r="G11" s="88" t="s">
        <v>16</v>
      </c>
      <c r="H11" s="88" t="s">
        <v>17</v>
      </c>
      <c r="I11" s="316"/>
    </row>
    <row r="12" spans="1:11" s="37" customFormat="1" ht="22.5" customHeight="1">
      <c r="B12" s="88">
        <v>1</v>
      </c>
      <c r="C12" s="316" t="s">
        <v>55</v>
      </c>
      <c r="D12" s="316"/>
      <c r="E12" s="33">
        <v>44343</v>
      </c>
      <c r="F12" s="86" t="s">
        <v>107</v>
      </c>
      <c r="G12" s="38" t="s">
        <v>37</v>
      </c>
      <c r="H12" s="39">
        <v>400000</v>
      </c>
      <c r="I12" s="85" t="s">
        <v>106</v>
      </c>
    </row>
    <row r="13" spans="1:11" s="37" customFormat="1" ht="22.5" customHeight="1">
      <c r="B13" s="88">
        <v>2</v>
      </c>
      <c r="C13" s="316" t="s">
        <v>56</v>
      </c>
      <c r="D13" s="316"/>
      <c r="E13" s="34"/>
      <c r="F13" s="34"/>
      <c r="G13" s="34"/>
      <c r="H13" s="34"/>
      <c r="I13" s="85"/>
    </row>
    <row r="14" spans="1:11" s="37" customFormat="1" ht="22.5" customHeight="1">
      <c r="B14" s="88">
        <v>3</v>
      </c>
      <c r="C14" s="316" t="s">
        <v>57</v>
      </c>
      <c r="D14" s="316"/>
      <c r="E14" s="34"/>
      <c r="F14" s="34"/>
      <c r="G14" s="34"/>
      <c r="H14" s="34"/>
      <c r="I14" s="38"/>
    </row>
    <row r="15" spans="1:11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400000</v>
      </c>
      <c r="I15" s="38"/>
    </row>
    <row r="16" spans="1:11" s="37" customFormat="1" ht="21" customHeight="1">
      <c r="B16" s="317" t="s">
        <v>19</v>
      </c>
      <c r="C16" s="317"/>
      <c r="D16" s="317"/>
      <c r="E16" s="317"/>
      <c r="F16" s="317"/>
      <c r="G16" s="34"/>
      <c r="H16" s="39" t="e">
        <f>' WW-ADV2024050036 Attach'!#REF!</f>
        <v>#REF!</v>
      </c>
      <c r="I16" s="38"/>
      <c r="K16" s="53"/>
    </row>
    <row r="17" spans="1:14" s="37" customFormat="1" ht="21" customHeight="1">
      <c r="B17" s="322" t="s">
        <v>102</v>
      </c>
      <c r="C17" s="323"/>
      <c r="D17" s="323"/>
      <c r="E17" s="323"/>
      <c r="F17" s="324"/>
      <c r="G17" s="34"/>
      <c r="H17" s="39" t="e">
        <f>H15-H16</f>
        <v>#REF!</v>
      </c>
      <c r="I17" s="34"/>
    </row>
    <row r="18" spans="1:14" ht="15" customHeight="1">
      <c r="A18" s="1"/>
      <c r="B18" s="10"/>
      <c r="C18" s="10"/>
      <c r="D18" s="10"/>
      <c r="E18" s="10"/>
      <c r="F18" s="10"/>
      <c r="G18" s="12"/>
      <c r="H18" s="12"/>
      <c r="I18" s="12"/>
      <c r="N18" s="37"/>
    </row>
    <row r="19" spans="1:14" ht="33" customHeight="1">
      <c r="A19" s="86"/>
      <c r="B19" s="86" t="s">
        <v>6</v>
      </c>
      <c r="D19" s="299" t="s">
        <v>21</v>
      </c>
      <c r="E19" s="299"/>
      <c r="F19" s="299" t="s">
        <v>31</v>
      </c>
      <c r="G19" s="299"/>
      <c r="H19" s="86" t="s">
        <v>3</v>
      </c>
      <c r="I19" s="86" t="s">
        <v>3</v>
      </c>
    </row>
    <row r="20" spans="1:14" ht="21" customHeight="1"/>
    <row r="21" spans="1:14" ht="19.5" customHeight="1"/>
    <row r="22" spans="1:14" ht="16.5" customHeight="1">
      <c r="A22" s="86"/>
      <c r="B22" s="86"/>
      <c r="D22" s="299"/>
      <c r="E22" s="299"/>
      <c r="F22" s="299"/>
      <c r="G22" s="299"/>
      <c r="H22" s="86"/>
      <c r="I22" s="86" t="s">
        <v>23</v>
      </c>
    </row>
    <row r="23" spans="1:14">
      <c r="A23" s="87"/>
      <c r="B23" s="87" t="s">
        <v>24</v>
      </c>
      <c r="D23" s="300" t="s">
        <v>25</v>
      </c>
      <c r="E23" s="300"/>
      <c r="F23" s="300" t="s">
        <v>30</v>
      </c>
      <c r="G23" s="300"/>
      <c r="H23" s="87" t="s">
        <v>26</v>
      </c>
      <c r="I23" s="86" t="s">
        <v>27</v>
      </c>
    </row>
    <row r="24" spans="1:14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4">
      <c r="A25" s="7"/>
      <c r="B25" s="7"/>
      <c r="C25" s="7"/>
      <c r="D25" s="7"/>
      <c r="E25" s="7"/>
      <c r="F25" s="7"/>
      <c r="G25" s="7"/>
      <c r="H25" s="7"/>
      <c r="I25" s="7"/>
    </row>
    <row r="26" spans="1:14">
      <c r="A26" s="7"/>
      <c r="B26" s="7"/>
      <c r="C26" s="7"/>
      <c r="D26" s="7"/>
      <c r="E26" s="7"/>
      <c r="F26" s="7"/>
      <c r="G26" s="7"/>
      <c r="H26" s="7"/>
      <c r="I26" s="7"/>
    </row>
    <row r="27" spans="1:14">
      <c r="A27" s="7"/>
      <c r="B27" s="7"/>
      <c r="C27" s="7"/>
      <c r="D27" s="7"/>
      <c r="E27" s="7"/>
      <c r="F27" s="7"/>
      <c r="G27" s="7"/>
      <c r="H27" s="7"/>
      <c r="I27" s="7"/>
    </row>
    <row r="28" spans="1:14">
      <c r="A28" s="7"/>
      <c r="B28" s="7"/>
      <c r="C28" s="7"/>
      <c r="D28" s="7"/>
      <c r="E28" s="7"/>
      <c r="F28" s="7"/>
      <c r="G28" s="7"/>
      <c r="H28" s="7"/>
      <c r="I28" s="7"/>
    </row>
    <row r="29" spans="1:14">
      <c r="A29" s="7"/>
      <c r="B29" s="7"/>
      <c r="C29" s="7"/>
      <c r="D29" s="7"/>
      <c r="E29" s="7"/>
      <c r="F29" s="7"/>
      <c r="G29" s="7"/>
      <c r="H29" s="7"/>
      <c r="I29" s="7"/>
    </row>
    <row r="30" spans="1:14">
      <c r="A30" s="7"/>
      <c r="B30" s="7"/>
      <c r="C30" s="7"/>
      <c r="D30" s="7"/>
      <c r="E30" s="7"/>
      <c r="F30" s="7"/>
      <c r="G30" s="7"/>
      <c r="H30" s="7"/>
      <c r="I30" s="7"/>
    </row>
    <row r="31" spans="1:14">
      <c r="A31" s="7"/>
      <c r="B31" s="7"/>
      <c r="C31" s="7"/>
      <c r="D31" s="7"/>
      <c r="E31" s="7"/>
      <c r="F31" s="7"/>
      <c r="G31" s="7"/>
      <c r="H31" s="7"/>
      <c r="I31" s="7"/>
    </row>
    <row r="32" spans="1:14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19:E19"/>
    <mergeCell ref="F19:G19"/>
    <mergeCell ref="A4:I5"/>
    <mergeCell ref="A6:F6"/>
    <mergeCell ref="A7:F7"/>
    <mergeCell ref="A8:G8"/>
    <mergeCell ref="A9:G9"/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</mergeCells>
  <pageMargins left="0.3" right="0.3" top="0.3" bottom="0.3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13" workbookViewId="0">
      <selection activeCell="I29" sqref="I29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22.5703125" customWidth="1"/>
    <col min="7" max="7" width="6" customWidth="1"/>
    <col min="8" max="8" width="13.5703125" customWidth="1"/>
    <col min="9" max="9" width="21.5703125" customWidth="1"/>
    <col min="10" max="10" width="7.5703125" customWidth="1"/>
    <col min="11" max="11" width="12.85546875" customWidth="1"/>
    <col min="13" max="13" width="19.5703125" customWidth="1"/>
    <col min="14" max="14" width="22.5703125" customWidth="1"/>
  </cols>
  <sheetData>
    <row r="2" spans="1:11" ht="15" customHeight="1"/>
    <row r="3" spans="1:11" ht="15" customHeight="1"/>
    <row r="4" spans="1:11" ht="12.75" customHeight="1">
      <c r="A4" s="301" t="s">
        <v>10</v>
      </c>
      <c r="B4" s="301"/>
      <c r="C4" s="301"/>
      <c r="D4" s="301"/>
      <c r="E4" s="301"/>
      <c r="F4" s="301"/>
      <c r="G4" s="301"/>
      <c r="H4" s="301"/>
      <c r="I4" s="301"/>
    </row>
    <row r="5" spans="1:11" ht="15" customHeight="1">
      <c r="A5" s="301"/>
      <c r="B5" s="301"/>
      <c r="C5" s="301"/>
      <c r="D5" s="301"/>
      <c r="E5" s="301"/>
      <c r="F5" s="301"/>
      <c r="G5" s="301"/>
      <c r="H5" s="301"/>
      <c r="I5" s="301"/>
    </row>
    <row r="6" spans="1:11" ht="23.25" customHeight="1">
      <c r="A6" s="302" t="s">
        <v>110</v>
      </c>
      <c r="B6" s="302"/>
      <c r="C6" s="302"/>
      <c r="D6" s="302"/>
      <c r="E6" s="302"/>
      <c r="F6" s="302"/>
      <c r="H6" s="5"/>
      <c r="I6" s="5"/>
    </row>
    <row r="7" spans="1:11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1" ht="24" customHeight="1">
      <c r="A8" s="302" t="s">
        <v>100</v>
      </c>
      <c r="B8" s="302"/>
      <c r="C8" s="302"/>
      <c r="D8" s="302"/>
      <c r="E8" s="302"/>
      <c r="F8" s="302"/>
      <c r="G8" s="302"/>
      <c r="H8" s="5"/>
      <c r="I8" s="5"/>
    </row>
    <row r="9" spans="1:11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1" s="37" customForma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</row>
    <row r="11" spans="1:11" s="37" customFormat="1" ht="12" customHeight="1">
      <c r="B11" s="315"/>
      <c r="C11" s="320"/>
      <c r="D11" s="321"/>
      <c r="E11" s="316"/>
      <c r="F11" s="315"/>
      <c r="G11" s="94" t="s">
        <v>16</v>
      </c>
      <c r="H11" s="94" t="s">
        <v>17</v>
      </c>
      <c r="I11" s="316"/>
    </row>
    <row r="12" spans="1:11" s="37" customFormat="1" ht="22.5" customHeight="1">
      <c r="B12" s="94">
        <v>1</v>
      </c>
      <c r="C12" s="316" t="s">
        <v>55</v>
      </c>
      <c r="D12" s="316"/>
      <c r="E12" s="33">
        <v>44361</v>
      </c>
      <c r="F12" s="92" t="s">
        <v>109</v>
      </c>
      <c r="G12" s="38" t="s">
        <v>37</v>
      </c>
      <c r="H12" s="39">
        <v>500000</v>
      </c>
      <c r="I12" s="85" t="s">
        <v>106</v>
      </c>
    </row>
    <row r="13" spans="1:11" s="37" customFormat="1" ht="22.5" customHeight="1">
      <c r="B13" s="94">
        <v>2</v>
      </c>
      <c r="C13" s="316" t="s">
        <v>56</v>
      </c>
      <c r="D13" s="316"/>
      <c r="E13" s="34"/>
      <c r="F13" s="34"/>
      <c r="G13" s="34"/>
      <c r="H13" s="34"/>
      <c r="I13" s="85"/>
    </row>
    <row r="14" spans="1:11" s="37" customFormat="1" ht="22.5" customHeight="1">
      <c r="B14" s="94">
        <v>3</v>
      </c>
      <c r="C14" s="316" t="s">
        <v>57</v>
      </c>
      <c r="D14" s="316"/>
      <c r="E14" s="34"/>
      <c r="F14" s="34"/>
      <c r="G14" s="34"/>
      <c r="H14" s="34"/>
      <c r="I14" s="38"/>
    </row>
    <row r="15" spans="1:11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500000</v>
      </c>
      <c r="I15" s="38"/>
    </row>
    <row r="16" spans="1:11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446296.13</v>
      </c>
      <c r="I16" s="38"/>
      <c r="K16" s="53"/>
    </row>
    <row r="17" spans="1:14" s="37" customFormat="1" ht="21" customHeight="1">
      <c r="B17" s="322" t="s">
        <v>102</v>
      </c>
      <c r="C17" s="323"/>
      <c r="D17" s="323"/>
      <c r="E17" s="323"/>
      <c r="F17" s="324"/>
      <c r="G17" s="34"/>
      <c r="H17" s="39">
        <f>H15-H16</f>
        <v>53703.869999999995</v>
      </c>
      <c r="I17" s="34"/>
    </row>
    <row r="18" spans="1:14" ht="15" customHeight="1">
      <c r="A18" s="1"/>
      <c r="B18" s="10"/>
      <c r="C18" s="10"/>
      <c r="D18" s="10"/>
      <c r="E18" s="10"/>
      <c r="F18" s="10"/>
      <c r="G18" s="12"/>
      <c r="H18" s="12"/>
      <c r="I18" s="12"/>
      <c r="N18" s="37"/>
    </row>
    <row r="19" spans="1:14" ht="33" customHeight="1">
      <c r="A19" s="92"/>
      <c r="B19" s="92" t="s">
        <v>6</v>
      </c>
      <c r="D19" s="299" t="s">
        <v>21</v>
      </c>
      <c r="E19" s="299"/>
      <c r="F19" s="299" t="s">
        <v>31</v>
      </c>
      <c r="G19" s="299"/>
      <c r="H19" s="92" t="s">
        <v>3</v>
      </c>
      <c r="I19" s="92" t="s">
        <v>3</v>
      </c>
    </row>
    <row r="20" spans="1:14" ht="21" customHeight="1"/>
    <row r="21" spans="1:14" ht="19.5" customHeight="1"/>
    <row r="22" spans="1:14" ht="16.5" customHeight="1">
      <c r="A22" s="92"/>
      <c r="B22" s="92"/>
      <c r="D22" s="299"/>
      <c r="E22" s="299"/>
      <c r="F22" s="299"/>
      <c r="G22" s="299"/>
      <c r="H22" s="92"/>
      <c r="I22" s="92" t="s">
        <v>23</v>
      </c>
    </row>
    <row r="23" spans="1:14">
      <c r="A23" s="93"/>
      <c r="B23" s="93" t="s">
        <v>24</v>
      </c>
      <c r="D23" s="300" t="s">
        <v>25</v>
      </c>
      <c r="E23" s="300"/>
      <c r="F23" s="300" t="s">
        <v>30</v>
      </c>
      <c r="G23" s="300"/>
      <c r="H23" s="93" t="s">
        <v>26</v>
      </c>
      <c r="I23" s="92" t="s">
        <v>27</v>
      </c>
    </row>
    <row r="24" spans="1:14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4">
      <c r="A25" s="7"/>
      <c r="B25" s="7"/>
      <c r="C25" s="7"/>
      <c r="D25" s="7"/>
      <c r="E25" s="7"/>
      <c r="F25" s="7"/>
      <c r="G25" s="7"/>
      <c r="H25" s="7"/>
      <c r="I25" s="7"/>
    </row>
    <row r="26" spans="1:14">
      <c r="A26" s="7"/>
      <c r="B26" s="7"/>
      <c r="C26" s="7"/>
      <c r="D26" s="7"/>
      <c r="E26" s="7"/>
      <c r="F26" s="7"/>
      <c r="G26" s="7"/>
      <c r="H26" s="7"/>
      <c r="I26" s="7"/>
    </row>
    <row r="27" spans="1:14">
      <c r="A27" s="7"/>
      <c r="B27" s="7"/>
      <c r="C27" s="7"/>
      <c r="D27" s="7"/>
      <c r="E27" s="7"/>
      <c r="F27" s="7"/>
      <c r="G27" s="7"/>
      <c r="H27" s="7"/>
      <c r="I27" s="7"/>
    </row>
    <row r="28" spans="1:14">
      <c r="A28" s="7"/>
      <c r="B28" s="7"/>
      <c r="C28" s="7"/>
      <c r="D28" s="7"/>
      <c r="E28" s="7"/>
      <c r="F28" s="7"/>
      <c r="G28" s="7"/>
      <c r="H28" s="7"/>
      <c r="I28" s="7"/>
    </row>
    <row r="29" spans="1:14">
      <c r="A29" s="7"/>
      <c r="B29" s="7"/>
      <c r="C29" s="7"/>
      <c r="D29" s="7"/>
      <c r="E29" s="7"/>
      <c r="F29" s="7"/>
      <c r="G29" s="7"/>
      <c r="H29" s="7"/>
      <c r="I29" s="7"/>
    </row>
    <row r="30" spans="1:14">
      <c r="A30" s="7"/>
      <c r="B30" s="7"/>
      <c r="C30" s="7"/>
      <c r="D30" s="7"/>
      <c r="E30" s="7"/>
      <c r="F30" s="7"/>
      <c r="G30" s="7"/>
      <c r="H30" s="7"/>
      <c r="I30" s="7"/>
    </row>
    <row r="31" spans="1:14">
      <c r="A31" s="7"/>
      <c r="B31" s="7"/>
      <c r="C31" s="7"/>
      <c r="D31" s="7"/>
      <c r="E31" s="7"/>
      <c r="F31" s="7"/>
      <c r="G31" s="7"/>
      <c r="H31" s="7"/>
      <c r="I31" s="7"/>
    </row>
    <row r="32" spans="1:14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19:E19"/>
    <mergeCell ref="F19:G19"/>
    <mergeCell ref="A4:I5"/>
    <mergeCell ref="A6:F6"/>
    <mergeCell ref="A7:F7"/>
    <mergeCell ref="A8:G8"/>
    <mergeCell ref="A9:G9"/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</mergeCells>
  <pageMargins left="0.3" right="0.3" top="0.3" bottom="0.3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7" workbookViewId="0">
      <selection sqref="A1:A1048576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22.5703125" customWidth="1"/>
    <col min="7" max="7" width="6" customWidth="1"/>
    <col min="8" max="8" width="13.5703125" customWidth="1"/>
    <col min="9" max="9" width="21.5703125" customWidth="1"/>
    <col min="10" max="10" width="7.5703125" customWidth="1"/>
    <col min="11" max="11" width="12.85546875" customWidth="1"/>
    <col min="13" max="13" width="19.5703125" customWidth="1"/>
    <col min="14" max="14" width="22.5703125" customWidth="1"/>
  </cols>
  <sheetData>
    <row r="2" spans="1:11" ht="15" customHeight="1"/>
    <row r="3" spans="1:11" ht="15" customHeight="1"/>
    <row r="4" spans="1:11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1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1" ht="23.25" customHeight="1">
      <c r="A6" s="302" t="s">
        <v>111</v>
      </c>
      <c r="B6" s="302"/>
      <c r="C6" s="302"/>
      <c r="D6" s="302"/>
      <c r="E6" s="302"/>
      <c r="F6" s="302"/>
      <c r="H6" s="5"/>
      <c r="I6" s="5"/>
    </row>
    <row r="7" spans="1:11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1" ht="24" customHeight="1">
      <c r="A8" s="302" t="s">
        <v>100</v>
      </c>
      <c r="B8" s="302"/>
      <c r="C8" s="302"/>
      <c r="D8" s="302"/>
      <c r="E8" s="302"/>
      <c r="F8" s="302"/>
      <c r="G8" s="302"/>
      <c r="H8" s="5"/>
      <c r="I8" s="5"/>
    </row>
    <row r="9" spans="1:11" ht="32.25" customHeight="1">
      <c r="A9" s="302" t="s">
        <v>112</v>
      </c>
      <c r="B9" s="302"/>
      <c r="C9" s="302"/>
      <c r="D9" s="302"/>
      <c r="E9" s="302"/>
      <c r="F9" s="302"/>
      <c r="G9" s="302"/>
      <c r="H9" s="5"/>
      <c r="I9" s="5"/>
    </row>
    <row r="10" spans="1:11" s="37" customForma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</row>
    <row r="11" spans="1:11" s="37" customFormat="1" ht="12" customHeight="1">
      <c r="B11" s="315"/>
      <c r="C11" s="320"/>
      <c r="D11" s="321"/>
      <c r="E11" s="316"/>
      <c r="F11" s="315"/>
      <c r="G11" s="97" t="s">
        <v>16</v>
      </c>
      <c r="H11" s="97" t="s">
        <v>17</v>
      </c>
      <c r="I11" s="316"/>
    </row>
    <row r="12" spans="1:11" s="37" customFormat="1" ht="22.5" customHeight="1">
      <c r="B12" s="97">
        <v>1</v>
      </c>
      <c r="C12" s="316" t="s">
        <v>55</v>
      </c>
      <c r="D12" s="316"/>
      <c r="E12" s="33">
        <v>44392</v>
      </c>
      <c r="F12" s="95" t="s">
        <v>113</v>
      </c>
      <c r="G12" s="38" t="s">
        <v>37</v>
      </c>
      <c r="H12" s="39">
        <v>900000</v>
      </c>
      <c r="I12" s="85" t="s">
        <v>106</v>
      </c>
    </row>
    <row r="13" spans="1:11" s="37" customFormat="1" ht="22.5" customHeight="1">
      <c r="B13" s="97">
        <v>2</v>
      </c>
      <c r="C13" s="316" t="s">
        <v>56</v>
      </c>
      <c r="D13" s="316"/>
      <c r="E13" s="34"/>
      <c r="F13" s="34"/>
      <c r="G13" s="34"/>
      <c r="H13" s="34"/>
      <c r="I13" s="85"/>
    </row>
    <row r="14" spans="1:11" s="37" customFormat="1" ht="22.5" customHeight="1">
      <c r="B14" s="97">
        <v>3</v>
      </c>
      <c r="C14" s="316" t="s">
        <v>57</v>
      </c>
      <c r="D14" s="316"/>
      <c r="E14" s="34"/>
      <c r="F14" s="34"/>
      <c r="G14" s="34"/>
      <c r="H14" s="34"/>
      <c r="I14" s="38"/>
    </row>
    <row r="15" spans="1:11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900000</v>
      </c>
      <c r="I15" s="38"/>
    </row>
    <row r="16" spans="1:11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f>69152.44+81168.36</f>
        <v>150320.79999999999</v>
      </c>
      <c r="I16" s="38"/>
      <c r="K16" s="53"/>
    </row>
    <row r="17" spans="1:14" s="37" customFormat="1" ht="21" customHeight="1">
      <c r="B17" s="322" t="s">
        <v>58</v>
      </c>
      <c r="C17" s="323"/>
      <c r="D17" s="323"/>
      <c r="E17" s="323"/>
      <c r="F17" s="324"/>
      <c r="G17" s="34"/>
      <c r="H17" s="39">
        <f>H15-H16</f>
        <v>749679.2</v>
      </c>
      <c r="I17" s="34"/>
    </row>
    <row r="18" spans="1:14" ht="15" customHeight="1">
      <c r="A18" s="1"/>
      <c r="B18" s="10"/>
      <c r="C18" s="10"/>
      <c r="D18" s="10"/>
      <c r="E18" s="10"/>
      <c r="F18" s="10"/>
      <c r="G18" s="12"/>
      <c r="H18" s="12"/>
      <c r="I18" s="12"/>
      <c r="N18" s="37"/>
    </row>
    <row r="19" spans="1:14" ht="33" customHeight="1">
      <c r="A19" s="95"/>
      <c r="B19" s="95" t="s">
        <v>6</v>
      </c>
      <c r="D19" s="299" t="s">
        <v>21</v>
      </c>
      <c r="E19" s="299"/>
      <c r="F19" s="299" t="s">
        <v>31</v>
      </c>
      <c r="G19" s="299"/>
      <c r="H19" s="95" t="s">
        <v>3</v>
      </c>
      <c r="I19" s="95" t="s">
        <v>3</v>
      </c>
    </row>
    <row r="20" spans="1:14" ht="21" customHeight="1"/>
    <row r="21" spans="1:14" ht="19.5" customHeight="1"/>
    <row r="22" spans="1:14" ht="16.5" customHeight="1">
      <c r="A22" s="95"/>
      <c r="B22" s="95"/>
      <c r="D22" s="299"/>
      <c r="E22" s="299"/>
      <c r="F22" s="299"/>
      <c r="G22" s="299"/>
      <c r="H22" s="95"/>
      <c r="I22" s="95" t="s">
        <v>23</v>
      </c>
    </row>
    <row r="23" spans="1:14">
      <c r="A23" s="96"/>
      <c r="B23" s="96" t="s">
        <v>24</v>
      </c>
      <c r="D23" s="300" t="s">
        <v>25</v>
      </c>
      <c r="E23" s="300"/>
      <c r="F23" s="300" t="s">
        <v>30</v>
      </c>
      <c r="G23" s="300"/>
      <c r="H23" s="96" t="s">
        <v>26</v>
      </c>
      <c r="I23" s="95" t="s">
        <v>27</v>
      </c>
    </row>
    <row r="24" spans="1:14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4">
      <c r="A25" s="7"/>
      <c r="B25" s="7"/>
      <c r="C25" s="7"/>
      <c r="D25" s="7"/>
      <c r="E25" s="7"/>
      <c r="F25" s="7"/>
      <c r="G25" s="7"/>
      <c r="H25" s="7"/>
      <c r="I25" s="7"/>
    </row>
    <row r="26" spans="1:14">
      <c r="A26" s="7"/>
      <c r="B26" s="7"/>
      <c r="C26" s="7"/>
      <c r="D26" s="7"/>
      <c r="E26" s="7"/>
      <c r="F26" s="7"/>
      <c r="G26" s="7"/>
      <c r="H26" s="7"/>
      <c r="I26" s="7"/>
    </row>
    <row r="27" spans="1:14">
      <c r="A27" s="7"/>
      <c r="B27" s="7"/>
      <c r="C27" s="7"/>
      <c r="D27" s="7"/>
      <c r="E27" s="7"/>
      <c r="F27" s="7"/>
      <c r="G27" s="7"/>
      <c r="H27" s="7"/>
      <c r="I27" s="7"/>
    </row>
    <row r="28" spans="1:14">
      <c r="A28" s="7"/>
      <c r="B28" s="7"/>
      <c r="C28" s="7"/>
      <c r="D28" s="7"/>
      <c r="E28" s="7"/>
      <c r="F28" s="7"/>
      <c r="G28" s="7"/>
      <c r="H28" s="7"/>
      <c r="I28" s="7"/>
    </row>
    <row r="29" spans="1:14">
      <c r="A29" s="7"/>
      <c r="B29" s="7"/>
      <c r="C29" s="7"/>
      <c r="D29" s="7"/>
      <c r="E29" s="7"/>
      <c r="F29" s="7"/>
      <c r="G29" s="7"/>
      <c r="H29" s="7"/>
      <c r="I29" s="7"/>
    </row>
    <row r="30" spans="1:14">
      <c r="A30" s="7"/>
      <c r="B30" s="7"/>
      <c r="C30" s="7"/>
      <c r="D30" s="7"/>
      <c r="E30" s="7"/>
      <c r="F30" s="7"/>
      <c r="G30" s="7"/>
      <c r="H30" s="7"/>
      <c r="I30" s="7"/>
    </row>
    <row r="31" spans="1:14">
      <c r="A31" s="7"/>
      <c r="B31" s="7"/>
      <c r="C31" s="7"/>
      <c r="D31" s="7"/>
      <c r="E31" s="7"/>
      <c r="F31" s="7"/>
      <c r="G31" s="7"/>
      <c r="H31" s="7"/>
      <c r="I31" s="7"/>
    </row>
    <row r="32" spans="1:14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  <mergeCell ref="D19:E19"/>
    <mergeCell ref="F19:G19"/>
    <mergeCell ref="A4:I5"/>
    <mergeCell ref="A6:F6"/>
    <mergeCell ref="A7:F7"/>
    <mergeCell ref="A8:G8"/>
    <mergeCell ref="A9:G9"/>
  </mergeCells>
  <pageMargins left="0.3" right="0.3" top="0.3" bottom="0.3" header="0.3" footer="0.3"/>
  <pageSetup orientation="portrait" horizontalDpi="360" verticalDpi="36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workbookViewId="0">
      <selection activeCell="H19" sqref="H19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22.5703125" customWidth="1"/>
    <col min="7" max="7" width="6" customWidth="1"/>
    <col min="8" max="8" width="13.5703125" customWidth="1"/>
    <col min="9" max="9" width="22.5703125" customWidth="1"/>
    <col min="10" max="10" width="7.5703125" customWidth="1"/>
    <col min="11" max="11" width="12.85546875" customWidth="1"/>
    <col min="13" max="13" width="19.5703125" customWidth="1"/>
    <col min="14" max="14" width="22.5703125" customWidth="1"/>
  </cols>
  <sheetData>
    <row r="2" spans="1:13" ht="15" customHeight="1"/>
    <row r="3" spans="1:13" ht="15" customHeight="1"/>
    <row r="4" spans="1:13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3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3" ht="23.25" customHeight="1">
      <c r="A6" s="302" t="s">
        <v>117</v>
      </c>
      <c r="B6" s="302"/>
      <c r="C6" s="302"/>
      <c r="D6" s="302"/>
      <c r="E6" s="302"/>
      <c r="F6" s="302"/>
      <c r="H6" s="5"/>
      <c r="I6" s="5"/>
    </row>
    <row r="7" spans="1:13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3" ht="24" customHeight="1">
      <c r="A8" s="302" t="s">
        <v>100</v>
      </c>
      <c r="B8" s="302"/>
      <c r="C8" s="302"/>
      <c r="D8" s="302"/>
      <c r="E8" s="302"/>
      <c r="F8" s="302"/>
      <c r="G8" s="302"/>
      <c r="H8" s="5"/>
      <c r="I8" s="5"/>
    </row>
    <row r="9" spans="1:13" ht="32.25" customHeight="1">
      <c r="A9" s="302" t="s">
        <v>116</v>
      </c>
      <c r="B9" s="302"/>
      <c r="C9" s="302"/>
      <c r="D9" s="302"/>
      <c r="E9" s="302"/>
      <c r="F9" s="302"/>
      <c r="G9" s="302"/>
      <c r="H9" s="5"/>
      <c r="I9" s="5"/>
    </row>
    <row r="10" spans="1:13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</row>
    <row r="11" spans="1:13" s="37" customFormat="1" ht="19.5" customHeight="1">
      <c r="B11" s="315"/>
      <c r="C11" s="320"/>
      <c r="D11" s="321"/>
      <c r="E11" s="316"/>
      <c r="F11" s="315"/>
      <c r="G11" s="100" t="s">
        <v>16</v>
      </c>
      <c r="H11" s="100" t="s">
        <v>17</v>
      </c>
      <c r="I11" s="316"/>
    </row>
    <row r="12" spans="1:13" s="37" customFormat="1" ht="29.25" customHeight="1">
      <c r="B12" s="100">
        <v>1</v>
      </c>
      <c r="C12" s="316" t="s">
        <v>55</v>
      </c>
      <c r="D12" s="316"/>
      <c r="E12" s="33">
        <v>44422</v>
      </c>
      <c r="F12" s="98" t="s">
        <v>114</v>
      </c>
      <c r="G12" s="38" t="s">
        <v>37</v>
      </c>
      <c r="H12" s="39">
        <v>800000</v>
      </c>
      <c r="I12" s="85" t="s">
        <v>115</v>
      </c>
    </row>
    <row r="13" spans="1:13" s="37" customFormat="1" ht="29.25" customHeight="1">
      <c r="B13" s="100">
        <v>2</v>
      </c>
      <c r="C13" s="316" t="s">
        <v>56</v>
      </c>
      <c r="D13" s="316"/>
      <c r="E13" s="34"/>
      <c r="F13" s="34"/>
      <c r="G13" s="34"/>
      <c r="H13" s="34"/>
      <c r="I13" s="85"/>
    </row>
    <row r="14" spans="1:13" s="37" customFormat="1" ht="29.25" customHeight="1">
      <c r="B14" s="100">
        <v>3</v>
      </c>
      <c r="C14" s="316" t="s">
        <v>57</v>
      </c>
      <c r="D14" s="316"/>
      <c r="E14" s="34"/>
      <c r="F14" s="34"/>
      <c r="G14" s="34"/>
      <c r="H14" s="34"/>
      <c r="I14" s="38"/>
    </row>
    <row r="15" spans="1:13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800000</v>
      </c>
      <c r="I15" s="38"/>
    </row>
    <row r="16" spans="1:13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f>231151.64</f>
        <v>231151.64</v>
      </c>
      <c r="I16" s="38"/>
      <c r="K16" s="53"/>
      <c r="L16" s="105"/>
      <c r="M16" s="105"/>
    </row>
    <row r="17" spans="1:14" s="37" customFormat="1" ht="21" customHeight="1">
      <c r="B17" s="322" t="s">
        <v>58</v>
      </c>
      <c r="C17" s="323"/>
      <c r="D17" s="323"/>
      <c r="E17" s="323"/>
      <c r="F17" s="324"/>
      <c r="G17" s="34"/>
      <c r="H17" s="39">
        <f>H15-H16</f>
        <v>568848.36</v>
      </c>
      <c r="I17" s="34"/>
      <c r="K17" s="106">
        <f>H17-500000</f>
        <v>68848.359999999986</v>
      </c>
      <c r="L17" s="105"/>
      <c r="M17" s="107">
        <v>423573.29</v>
      </c>
    </row>
    <row r="18" spans="1:14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48"/>
      <c r="L18" s="48"/>
      <c r="M18" s="108">
        <v>75000</v>
      </c>
      <c r="N18" s="37"/>
    </row>
    <row r="19" spans="1:14" ht="33" customHeight="1">
      <c r="A19" s="98"/>
      <c r="B19" s="98" t="s">
        <v>6</v>
      </c>
      <c r="D19" s="299" t="s">
        <v>21</v>
      </c>
      <c r="E19" s="299"/>
      <c r="F19" s="299" t="s">
        <v>31</v>
      </c>
      <c r="G19" s="299"/>
      <c r="H19" s="98" t="s">
        <v>3</v>
      </c>
      <c r="I19" s="98" t="s">
        <v>3</v>
      </c>
      <c r="K19" s="48"/>
      <c r="L19" s="48"/>
      <c r="M19" s="109">
        <f>SUM(M17:M18)</f>
        <v>498573.29</v>
      </c>
    </row>
    <row r="20" spans="1:14" ht="21" customHeight="1">
      <c r="K20" s="48"/>
      <c r="L20" s="48"/>
      <c r="M20" s="109">
        <f>1000000-M19</f>
        <v>501426.71</v>
      </c>
      <c r="N20" s="110">
        <f>M20+K17</f>
        <v>570275.07000000007</v>
      </c>
    </row>
    <row r="21" spans="1:14" ht="19.5" customHeight="1"/>
    <row r="22" spans="1:14" ht="16.5" customHeight="1">
      <c r="A22" s="98"/>
      <c r="B22" s="98" t="s">
        <v>23</v>
      </c>
      <c r="D22" s="299" t="s">
        <v>23</v>
      </c>
      <c r="E22" s="299"/>
      <c r="F22" s="299" t="s">
        <v>23</v>
      </c>
      <c r="G22" s="299"/>
      <c r="H22" s="98" t="s">
        <v>23</v>
      </c>
      <c r="I22" s="98" t="s">
        <v>23</v>
      </c>
    </row>
    <row r="23" spans="1:14">
      <c r="A23" s="99"/>
      <c r="B23" s="99" t="s">
        <v>24</v>
      </c>
      <c r="D23" s="300" t="s">
        <v>25</v>
      </c>
      <c r="E23" s="300"/>
      <c r="F23" s="300" t="s">
        <v>30</v>
      </c>
      <c r="G23" s="300"/>
      <c r="H23" s="99" t="s">
        <v>26</v>
      </c>
      <c r="I23" s="98" t="s">
        <v>27</v>
      </c>
    </row>
    <row r="24" spans="1:14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4">
      <c r="A25" s="7"/>
      <c r="B25" s="7"/>
      <c r="C25" s="7"/>
      <c r="D25" s="7"/>
      <c r="E25" s="7"/>
      <c r="F25" s="7"/>
      <c r="G25" s="7"/>
      <c r="H25" s="7"/>
      <c r="I25" s="7"/>
    </row>
    <row r="26" spans="1:14">
      <c r="A26" s="7"/>
      <c r="B26" s="7"/>
      <c r="C26" s="7"/>
      <c r="D26" s="7"/>
      <c r="E26" s="7"/>
      <c r="F26" s="7"/>
      <c r="G26" s="7"/>
      <c r="H26" s="7"/>
      <c r="I26" s="7"/>
    </row>
    <row r="27" spans="1:14">
      <c r="A27" s="7"/>
      <c r="B27" s="7"/>
      <c r="C27" s="7"/>
      <c r="D27" s="7"/>
      <c r="E27" s="7"/>
      <c r="F27" s="7"/>
      <c r="G27" s="7"/>
      <c r="H27" s="7"/>
      <c r="I27" s="7"/>
    </row>
    <row r="28" spans="1:14">
      <c r="A28" s="7"/>
      <c r="B28" s="7"/>
      <c r="C28" s="7"/>
      <c r="D28" s="7"/>
      <c r="E28" s="7"/>
      <c r="F28" s="7"/>
      <c r="G28" s="7"/>
      <c r="H28" s="7"/>
      <c r="I28" s="7"/>
    </row>
    <row r="29" spans="1:14">
      <c r="A29" s="7"/>
      <c r="B29" s="7"/>
      <c r="C29" s="7"/>
      <c r="D29" s="7"/>
      <c r="E29" s="7"/>
      <c r="F29" s="7"/>
      <c r="G29" s="7"/>
      <c r="H29" s="7"/>
      <c r="I29" s="7"/>
    </row>
    <row r="30" spans="1:14">
      <c r="A30" s="7"/>
      <c r="B30" s="7"/>
      <c r="C30" s="7"/>
      <c r="D30" s="7"/>
      <c r="E30" s="7"/>
      <c r="F30" s="7"/>
      <c r="G30" s="7"/>
      <c r="H30" s="7"/>
      <c r="I30" s="7"/>
    </row>
    <row r="31" spans="1:14">
      <c r="A31" s="7"/>
      <c r="B31" s="7"/>
      <c r="C31" s="7"/>
      <c r="D31" s="7"/>
      <c r="E31" s="7"/>
      <c r="F31" s="7"/>
      <c r="G31" s="7"/>
      <c r="H31" s="7"/>
      <c r="I31" s="7"/>
    </row>
    <row r="32" spans="1:14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  <mergeCell ref="D19:E19"/>
    <mergeCell ref="F19:G19"/>
    <mergeCell ref="A4:I5"/>
    <mergeCell ref="A6:F6"/>
    <mergeCell ref="A7:F7"/>
    <mergeCell ref="A8:G8"/>
    <mergeCell ref="A9:G9"/>
  </mergeCells>
  <pageMargins left="0.3" right="0.3" top="0.3" bottom="0.3" header="0.3" footer="0.3"/>
  <pageSetup orientation="portrait" horizontalDpi="360" verticalDpi="36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13" workbookViewId="0">
      <selection activeCell="H14" sqref="H14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22.5703125" customWidth="1"/>
    <col min="7" max="7" width="6" customWidth="1"/>
    <col min="8" max="8" width="13.5703125" customWidth="1"/>
    <col min="9" max="9" width="22.5703125" customWidth="1"/>
    <col min="10" max="10" width="7.5703125" customWidth="1"/>
    <col min="11" max="11" width="12.85546875" customWidth="1"/>
    <col min="13" max="13" width="19.5703125" customWidth="1"/>
    <col min="14" max="14" width="22.5703125" customWidth="1"/>
  </cols>
  <sheetData>
    <row r="2" spans="1:14" ht="15" customHeight="1"/>
    <row r="3" spans="1:14" ht="15" customHeight="1"/>
    <row r="4" spans="1:14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4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4" ht="23.25" customHeight="1">
      <c r="A6" s="302" t="s">
        <v>120</v>
      </c>
      <c r="B6" s="302"/>
      <c r="C6" s="302"/>
      <c r="D6" s="302"/>
      <c r="E6" s="302"/>
      <c r="F6" s="302"/>
      <c r="H6" s="5"/>
      <c r="I6" s="5"/>
    </row>
    <row r="7" spans="1:14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4" ht="24" customHeight="1">
      <c r="A8" s="302" t="s">
        <v>100</v>
      </c>
      <c r="B8" s="302"/>
      <c r="C8" s="302"/>
      <c r="D8" s="302"/>
      <c r="E8" s="302"/>
      <c r="F8" s="302"/>
      <c r="G8" s="302"/>
      <c r="H8" s="5"/>
      <c r="I8" s="5"/>
    </row>
    <row r="9" spans="1:14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4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</row>
    <row r="11" spans="1:14" s="37" customFormat="1" ht="19.5" customHeight="1">
      <c r="B11" s="315"/>
      <c r="C11" s="320"/>
      <c r="D11" s="321"/>
      <c r="E11" s="316"/>
      <c r="F11" s="315"/>
      <c r="G11" s="104" t="s">
        <v>16</v>
      </c>
      <c r="H11" s="104" t="s">
        <v>17</v>
      </c>
      <c r="I11" s="316"/>
      <c r="M11" s="111">
        <v>25951.16</v>
      </c>
    </row>
    <row r="12" spans="1:14" s="37" customFormat="1" ht="29.25" customHeight="1">
      <c r="B12" s="104">
        <v>1</v>
      </c>
      <c r="C12" s="316" t="s">
        <v>55</v>
      </c>
      <c r="D12" s="316"/>
      <c r="E12" s="33">
        <v>44460</v>
      </c>
      <c r="F12" s="102" t="s">
        <v>118</v>
      </c>
      <c r="G12" s="38" t="s">
        <v>37</v>
      </c>
      <c r="H12" s="39">
        <v>500000</v>
      </c>
      <c r="I12" s="85" t="s">
        <v>119</v>
      </c>
      <c r="M12" s="111">
        <v>44979.41</v>
      </c>
      <c r="N12" s="37">
        <f>M12+M13</f>
        <v>108352.39000000001</v>
      </c>
    </row>
    <row r="13" spans="1:14" s="37" customFormat="1" ht="29.25" customHeight="1">
      <c r="B13" s="104">
        <v>2</v>
      </c>
      <c r="C13" s="316" t="s">
        <v>56</v>
      </c>
      <c r="D13" s="316"/>
      <c r="E13" s="34"/>
      <c r="F13" s="34"/>
      <c r="G13" s="34"/>
      <c r="H13" s="34"/>
      <c r="I13" s="85"/>
      <c r="M13" s="111">
        <v>63372.98</v>
      </c>
    </row>
    <row r="14" spans="1:14" s="37" customFormat="1" ht="29.25" customHeight="1">
      <c r="B14" s="104">
        <v>3</v>
      </c>
      <c r="C14" s="316" t="s">
        <v>57</v>
      </c>
      <c r="D14" s="316"/>
      <c r="E14" s="34"/>
      <c r="F14" s="34"/>
      <c r="G14" s="34"/>
      <c r="H14" s="34"/>
      <c r="I14" s="38"/>
      <c r="M14" s="112">
        <v>67183.899999999994</v>
      </c>
    </row>
    <row r="15" spans="1:14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500000</v>
      </c>
      <c r="I15" s="38"/>
      <c r="M15" s="113">
        <f>SUM(M11:M14)</f>
        <v>201487.45</v>
      </c>
    </row>
    <row r="16" spans="1:14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201487.45</v>
      </c>
      <c r="I16" s="38"/>
      <c r="K16" s="53"/>
      <c r="L16" s="105"/>
    </row>
    <row r="17" spans="1:14" s="37" customFormat="1" ht="21" customHeight="1">
      <c r="B17" s="322" t="s">
        <v>58</v>
      </c>
      <c r="C17" s="323"/>
      <c r="D17" s="323"/>
      <c r="E17" s="323"/>
      <c r="F17" s="324"/>
      <c r="G17" s="34"/>
      <c r="H17" s="39">
        <f>H15-H16</f>
        <v>298512.55</v>
      </c>
      <c r="I17" s="34"/>
    </row>
    <row r="18" spans="1:14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4" ht="33" customHeight="1">
      <c r="A19" s="102"/>
      <c r="B19" s="102" t="s">
        <v>6</v>
      </c>
      <c r="D19" s="299" t="s">
        <v>21</v>
      </c>
      <c r="E19" s="299"/>
      <c r="F19" s="299" t="s">
        <v>31</v>
      </c>
      <c r="G19" s="299"/>
      <c r="H19" s="102" t="s">
        <v>3</v>
      </c>
      <c r="I19" s="102" t="s">
        <v>3</v>
      </c>
      <c r="K19" s="37"/>
      <c r="L19" s="37"/>
      <c r="M19" s="111"/>
      <c r="N19" s="37"/>
    </row>
    <row r="20" spans="1:14" ht="21" customHeight="1">
      <c r="K20" s="37"/>
      <c r="L20" s="37"/>
      <c r="M20" s="37"/>
      <c r="N20" s="37"/>
    </row>
    <row r="21" spans="1:14" ht="19.5" customHeight="1"/>
    <row r="22" spans="1:14" ht="16.5" customHeight="1">
      <c r="A22" s="102"/>
      <c r="B22" s="102" t="s">
        <v>23</v>
      </c>
      <c r="D22" s="299" t="s">
        <v>23</v>
      </c>
      <c r="E22" s="299"/>
      <c r="F22" s="299" t="s">
        <v>23</v>
      </c>
      <c r="G22" s="299"/>
      <c r="H22" s="102" t="s">
        <v>23</v>
      </c>
      <c r="I22" s="102" t="s">
        <v>23</v>
      </c>
    </row>
    <row r="23" spans="1:14">
      <c r="A23" s="103"/>
      <c r="B23" s="103" t="s">
        <v>24</v>
      </c>
      <c r="D23" s="300" t="s">
        <v>25</v>
      </c>
      <c r="E23" s="300"/>
      <c r="F23" s="300" t="s">
        <v>30</v>
      </c>
      <c r="G23" s="300"/>
      <c r="H23" s="103" t="s">
        <v>26</v>
      </c>
      <c r="I23" s="102" t="s">
        <v>27</v>
      </c>
    </row>
    <row r="24" spans="1:14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4">
      <c r="A25" s="7"/>
      <c r="B25" s="7"/>
      <c r="C25" s="7"/>
      <c r="D25" s="7"/>
      <c r="E25" s="7"/>
      <c r="F25" s="7"/>
      <c r="G25" s="7"/>
      <c r="H25" s="7"/>
      <c r="I25" s="7"/>
    </row>
    <row r="26" spans="1:14">
      <c r="A26" s="7"/>
      <c r="B26" s="7"/>
      <c r="C26" s="7"/>
      <c r="D26" s="7"/>
      <c r="E26" s="7"/>
      <c r="F26" s="7"/>
      <c r="G26" s="7"/>
      <c r="H26" s="7"/>
      <c r="I26" s="7"/>
    </row>
    <row r="27" spans="1:14">
      <c r="A27" s="7"/>
      <c r="B27" s="7"/>
      <c r="C27" s="7"/>
      <c r="D27" s="7"/>
      <c r="E27" s="7"/>
      <c r="F27" s="7"/>
      <c r="G27" s="7"/>
      <c r="H27" s="7"/>
      <c r="I27" s="7"/>
    </row>
    <row r="28" spans="1:14">
      <c r="A28" s="7"/>
      <c r="B28" s="7"/>
      <c r="C28" s="7"/>
      <c r="D28" s="7"/>
      <c r="E28" s="7"/>
      <c r="F28" s="7"/>
      <c r="G28" s="7"/>
      <c r="H28" s="7"/>
      <c r="I28" s="7"/>
    </row>
    <row r="29" spans="1:14">
      <c r="A29" s="7"/>
      <c r="B29" s="7"/>
      <c r="C29" s="7"/>
      <c r="D29" s="7"/>
      <c r="E29" s="7"/>
      <c r="F29" s="7"/>
      <c r="G29" s="7"/>
      <c r="H29" s="7"/>
      <c r="I29" s="7"/>
    </row>
    <row r="30" spans="1:14">
      <c r="A30" s="7"/>
      <c r="B30" s="7"/>
      <c r="C30" s="7"/>
      <c r="D30" s="7"/>
      <c r="E30" s="7"/>
      <c r="F30" s="7"/>
      <c r="G30" s="7"/>
      <c r="H30" s="7"/>
      <c r="I30" s="7"/>
    </row>
    <row r="31" spans="1:14">
      <c r="A31" s="7"/>
      <c r="B31" s="7"/>
      <c r="C31" s="7"/>
      <c r="D31" s="7"/>
      <c r="E31" s="7"/>
      <c r="F31" s="7"/>
      <c r="G31" s="7"/>
      <c r="H31" s="7"/>
      <c r="I31" s="7"/>
    </row>
    <row r="32" spans="1:14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  <mergeCell ref="D19:E19"/>
    <mergeCell ref="F19:G19"/>
    <mergeCell ref="A4:I5"/>
    <mergeCell ref="A6:F6"/>
    <mergeCell ref="A7:F7"/>
    <mergeCell ref="A8:G8"/>
    <mergeCell ref="A9:G9"/>
  </mergeCells>
  <pageMargins left="0.3" right="0.3" top="0.3" bottom="0.3" header="0.3" footer="0.3"/>
  <pageSetup orientation="portrait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opLeftCell="A4" workbookViewId="0">
      <selection activeCell="J14" sqref="J14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22.5703125" customWidth="1"/>
    <col min="7" max="7" width="6" customWidth="1"/>
    <col min="8" max="8" width="13.5703125" customWidth="1"/>
    <col min="9" max="9" width="22.5703125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121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60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16" t="s">
        <v>16</v>
      </c>
      <c r="H11" s="116" t="s">
        <v>17</v>
      </c>
      <c r="I11" s="316"/>
      <c r="M11"/>
      <c r="N11"/>
      <c r="O11"/>
    </row>
    <row r="12" spans="1:15" s="37" customFormat="1" ht="29.25" customHeight="1">
      <c r="B12" s="116">
        <v>1</v>
      </c>
      <c r="C12" s="316" t="s">
        <v>55</v>
      </c>
      <c r="D12" s="316"/>
      <c r="E12" s="33">
        <v>44460</v>
      </c>
      <c r="F12" s="114" t="s">
        <v>129</v>
      </c>
      <c r="G12" s="38" t="s">
        <v>37</v>
      </c>
      <c r="H12" s="39">
        <v>300000</v>
      </c>
      <c r="I12" s="85" t="s">
        <v>130</v>
      </c>
      <c r="M12"/>
      <c r="N12"/>
      <c r="O12"/>
    </row>
    <row r="13" spans="1:15" s="37" customFormat="1" ht="29.25" customHeight="1">
      <c r="B13" s="116">
        <v>2</v>
      </c>
      <c r="C13" s="316" t="s">
        <v>56</v>
      </c>
      <c r="D13" s="316"/>
      <c r="E13" s="34"/>
      <c r="F13" s="34"/>
      <c r="G13" s="34"/>
      <c r="H13" s="34"/>
      <c r="I13" s="85"/>
      <c r="M13"/>
      <c r="N13"/>
      <c r="O13"/>
    </row>
    <row r="14" spans="1:15" s="37" customFormat="1" ht="29.25" customHeight="1">
      <c r="B14" s="116">
        <v>3</v>
      </c>
      <c r="C14" s="316" t="s">
        <v>57</v>
      </c>
      <c r="D14" s="316"/>
      <c r="E14" s="34"/>
      <c r="F14" s="34"/>
      <c r="G14" s="34"/>
      <c r="H14" s="34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300000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f>N31</f>
        <v>404860.46</v>
      </c>
      <c r="I16" s="38"/>
      <c r="K16" s="53"/>
      <c r="L16" s="105"/>
      <c r="M16"/>
      <c r="N16"/>
      <c r="O16"/>
    </row>
    <row r="17" spans="1:15" s="37" customFormat="1" ht="21" customHeight="1">
      <c r="B17" s="338" t="s">
        <v>131</v>
      </c>
      <c r="C17" s="339"/>
      <c r="D17" s="339"/>
      <c r="E17" s="339"/>
      <c r="F17" s="340"/>
      <c r="G17" s="34"/>
      <c r="H17" s="39">
        <f>H15-H16</f>
        <v>-104860.46000000002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14"/>
      <c r="B19" s="114" t="s">
        <v>6</v>
      </c>
      <c r="D19" s="299" t="s">
        <v>21</v>
      </c>
      <c r="E19" s="299"/>
      <c r="F19" s="299" t="s">
        <v>31</v>
      </c>
      <c r="G19" s="299"/>
      <c r="H19" s="114" t="s">
        <v>3</v>
      </c>
      <c r="I19" s="114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14"/>
      <c r="B22" s="114" t="s">
        <v>23</v>
      </c>
      <c r="D22" s="299" t="s">
        <v>23</v>
      </c>
      <c r="E22" s="299"/>
      <c r="F22" s="299" t="s">
        <v>23</v>
      </c>
      <c r="G22" s="299"/>
      <c r="H22" s="114" t="s">
        <v>23</v>
      </c>
      <c r="I22" s="114" t="s">
        <v>23</v>
      </c>
    </row>
    <row r="23" spans="1:15">
      <c r="A23" s="115"/>
      <c r="B23" s="115" t="s">
        <v>24</v>
      </c>
      <c r="D23" s="300" t="s">
        <v>25</v>
      </c>
      <c r="E23" s="300"/>
      <c r="F23" s="300" t="s">
        <v>30</v>
      </c>
      <c r="G23" s="300"/>
      <c r="H23" s="115" t="s">
        <v>26</v>
      </c>
      <c r="I23" s="114" t="s">
        <v>27</v>
      </c>
    </row>
    <row r="24" spans="1:15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  <c r="L25" s="123" t="s">
        <v>127</v>
      </c>
      <c r="M25" s="123" t="s">
        <v>128</v>
      </c>
      <c r="N25" s="123" t="s">
        <v>77</v>
      </c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  <c r="L26" s="120">
        <v>5095240500</v>
      </c>
      <c r="M26" s="124" t="s">
        <v>122</v>
      </c>
      <c r="N26" s="121">
        <v>76200</v>
      </c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  <c r="L27" s="120">
        <v>2674425412</v>
      </c>
      <c r="M27" s="124" t="s">
        <v>123</v>
      </c>
      <c r="N27" s="121">
        <v>73437.83</v>
      </c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  <c r="L28" s="120">
        <v>5384193791</v>
      </c>
      <c r="M28" s="124" t="s">
        <v>124</v>
      </c>
      <c r="N28" s="121">
        <v>85544.33</v>
      </c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  <c r="L29" s="120">
        <v>5721817452</v>
      </c>
      <c r="M29" s="124" t="s">
        <v>125</v>
      </c>
      <c r="N29" s="121">
        <v>84930.32</v>
      </c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  <c r="L30" s="120">
        <v>9671694804</v>
      </c>
      <c r="M30" s="122" t="s">
        <v>126</v>
      </c>
      <c r="N30" s="121">
        <v>84747.98</v>
      </c>
    </row>
    <row r="31" spans="1:15">
      <c r="A31" s="7"/>
      <c r="B31" s="7"/>
      <c r="C31" s="7"/>
      <c r="D31" s="7"/>
      <c r="E31" s="7"/>
      <c r="F31" s="7"/>
      <c r="G31" s="7"/>
      <c r="H31" s="7"/>
      <c r="I31" s="7"/>
      <c r="N31" s="110">
        <f>SUM(N26:N30)</f>
        <v>404860.46</v>
      </c>
    </row>
    <row r="32" spans="1:15">
      <c r="A32" s="7"/>
      <c r="B32" s="7"/>
      <c r="C32" s="7"/>
      <c r="D32" s="7"/>
      <c r="E32" s="7"/>
      <c r="F32" s="7"/>
      <c r="G32" s="7"/>
      <c r="H32" s="7"/>
      <c r="I32" s="7"/>
      <c r="N32" s="110">
        <f>N31-300000</f>
        <v>104860.46000000002</v>
      </c>
    </row>
  </sheetData>
  <mergeCells count="23"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  <mergeCell ref="D19:E19"/>
    <mergeCell ref="F19:G19"/>
    <mergeCell ref="A4:I5"/>
    <mergeCell ref="A6:F6"/>
    <mergeCell ref="A7:F7"/>
    <mergeCell ref="A8:G8"/>
    <mergeCell ref="A9:G9"/>
  </mergeCells>
  <pageMargins left="0.3" right="0.3" top="0.3" bottom="0.3" header="0.3" footer="0.3"/>
  <pageSetup orientation="portrait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opLeftCell="A10" workbookViewId="0">
      <selection activeCell="H12" sqref="H12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22.5703125" customWidth="1"/>
    <col min="7" max="7" width="6" customWidth="1"/>
    <col min="8" max="8" width="13.5703125" customWidth="1"/>
    <col min="9" max="9" width="22.5703125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138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60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19" t="s">
        <v>16</v>
      </c>
      <c r="H11" s="119" t="s">
        <v>17</v>
      </c>
      <c r="I11" s="316"/>
      <c r="M11"/>
      <c r="N11"/>
      <c r="O11"/>
    </row>
    <row r="12" spans="1:15" s="37" customFormat="1" ht="29.25" customHeight="1">
      <c r="B12" s="119">
        <v>1</v>
      </c>
      <c r="C12" s="316" t="s">
        <v>55</v>
      </c>
      <c r="D12" s="316"/>
      <c r="E12" s="33">
        <v>44478</v>
      </c>
      <c r="F12" s="117" t="s">
        <v>132</v>
      </c>
      <c r="G12" s="38" t="s">
        <v>37</v>
      </c>
      <c r="H12" s="39">
        <v>300000</v>
      </c>
      <c r="I12" s="85" t="s">
        <v>133</v>
      </c>
      <c r="M12"/>
      <c r="N12"/>
      <c r="O12"/>
    </row>
    <row r="13" spans="1:15" s="37" customFormat="1" ht="29.25" customHeight="1">
      <c r="B13" s="119">
        <v>2</v>
      </c>
      <c r="C13" s="316" t="s">
        <v>56</v>
      </c>
      <c r="D13" s="316"/>
      <c r="E13" s="34"/>
      <c r="F13" s="34"/>
      <c r="G13" s="34"/>
      <c r="H13" s="34"/>
      <c r="I13" s="85"/>
      <c r="M13"/>
      <c r="N13"/>
      <c r="O13"/>
    </row>
    <row r="14" spans="1:15" s="37" customFormat="1" ht="29.25" customHeight="1">
      <c r="B14" s="119">
        <v>3</v>
      </c>
      <c r="C14" s="316" t="s">
        <v>57</v>
      </c>
      <c r="D14" s="316"/>
      <c r="E14" s="34"/>
      <c r="F14" s="34"/>
      <c r="G14" s="34"/>
      <c r="H14" s="34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300000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295241.48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39">
        <f>H15-H16</f>
        <v>4758.5200000000186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17"/>
      <c r="B19" s="117" t="s">
        <v>6</v>
      </c>
      <c r="D19" s="299" t="s">
        <v>21</v>
      </c>
      <c r="E19" s="299"/>
      <c r="F19" s="299" t="s">
        <v>31</v>
      </c>
      <c r="G19" s="299"/>
      <c r="H19" s="117" t="s">
        <v>3</v>
      </c>
      <c r="I19" s="117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17"/>
      <c r="B22" s="117" t="s">
        <v>23</v>
      </c>
      <c r="D22" s="299" t="s">
        <v>23</v>
      </c>
      <c r="E22" s="299"/>
      <c r="F22" s="299" t="s">
        <v>23</v>
      </c>
      <c r="G22" s="299"/>
      <c r="H22" s="117" t="s">
        <v>23</v>
      </c>
      <c r="I22" s="117" t="s">
        <v>23</v>
      </c>
    </row>
    <row r="23" spans="1:15">
      <c r="A23" s="118"/>
      <c r="B23" s="118" t="s">
        <v>24</v>
      </c>
      <c r="D23" s="300" t="s">
        <v>25</v>
      </c>
      <c r="E23" s="300"/>
      <c r="F23" s="300" t="s">
        <v>30</v>
      </c>
      <c r="G23" s="300"/>
      <c r="H23" s="118" t="s">
        <v>26</v>
      </c>
      <c r="I23" s="117" t="s">
        <v>27</v>
      </c>
    </row>
    <row r="24" spans="1:15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  <c r="L25" s="64" t="s">
        <v>75</v>
      </c>
      <c r="M25" s="64" t="s">
        <v>76</v>
      </c>
      <c r="N25" s="64" t="s">
        <v>77</v>
      </c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  <c r="L26" s="101">
        <v>6982480750</v>
      </c>
      <c r="M26" s="77" t="s">
        <v>134</v>
      </c>
      <c r="N26" s="68">
        <v>77330.97</v>
      </c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  <c r="L27" s="101">
        <v>9248766822</v>
      </c>
      <c r="M27" s="77" t="s">
        <v>135</v>
      </c>
      <c r="N27" s="68">
        <v>74768.38</v>
      </c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  <c r="L28" s="101">
        <v>9500996466</v>
      </c>
      <c r="M28" s="77" t="s">
        <v>136</v>
      </c>
      <c r="N28" s="68">
        <v>51279.1</v>
      </c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  <c r="L29" s="101">
        <v>7774887956</v>
      </c>
      <c r="M29" s="77" t="s">
        <v>137</v>
      </c>
      <c r="N29" s="68">
        <v>91863.03</v>
      </c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  <c r="L30" s="89" t="s">
        <v>81</v>
      </c>
      <c r="M30" s="90"/>
      <c r="N30" s="68">
        <f>SUM(N26:N29)</f>
        <v>295241.48</v>
      </c>
    </row>
    <row r="31" spans="1:15">
      <c r="A31" s="7"/>
      <c r="B31" s="7"/>
      <c r="C31" s="7"/>
      <c r="D31" s="7"/>
      <c r="E31" s="7"/>
      <c r="F31" s="7"/>
      <c r="G31" s="7"/>
      <c r="H31" s="7"/>
      <c r="I31" s="7"/>
      <c r="L31" s="89" t="s">
        <v>82</v>
      </c>
      <c r="M31" s="91"/>
      <c r="N31" s="68">
        <v>300000</v>
      </c>
    </row>
    <row r="32" spans="1:15">
      <c r="A32" s="7"/>
      <c r="B32" s="7"/>
      <c r="C32" s="7"/>
      <c r="D32" s="7"/>
      <c r="E32" s="7"/>
      <c r="F32" s="7"/>
      <c r="G32" s="7"/>
      <c r="H32" s="7"/>
      <c r="I32" s="7"/>
      <c r="L32" s="89" t="s">
        <v>83</v>
      </c>
      <c r="M32" s="90"/>
      <c r="N32" s="69">
        <f>N31-N30</f>
        <v>4758.5200000000186</v>
      </c>
    </row>
  </sheetData>
  <mergeCells count="23">
    <mergeCell ref="D19:E19"/>
    <mergeCell ref="F19:G19"/>
    <mergeCell ref="A4:I5"/>
    <mergeCell ref="A6:F6"/>
    <mergeCell ref="A7:F7"/>
    <mergeCell ref="A8:G8"/>
    <mergeCell ref="A9:G9"/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</mergeCells>
  <pageMargins left="0.3" right="0.3" top="0.3" bottom="0.3" header="0.3" footer="0.3"/>
  <pageSetup orientation="portrait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opLeftCell="A25" workbookViewId="0">
      <selection activeCell="L38" sqref="L38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22.5703125" customWidth="1"/>
    <col min="7" max="7" width="6" customWidth="1"/>
    <col min="8" max="8" width="13.5703125" customWidth="1"/>
    <col min="9" max="9" width="22.5703125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141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27" t="s">
        <v>16</v>
      </c>
      <c r="H11" s="127" t="s">
        <v>17</v>
      </c>
      <c r="I11" s="316"/>
      <c r="M11"/>
      <c r="N11"/>
      <c r="O11"/>
    </row>
    <row r="12" spans="1:15" s="37" customFormat="1" ht="29.25" customHeight="1">
      <c r="B12" s="127">
        <v>1</v>
      </c>
      <c r="C12" s="316" t="s">
        <v>55</v>
      </c>
      <c r="D12" s="316"/>
      <c r="E12" s="33">
        <v>44497</v>
      </c>
      <c r="F12" s="125" t="s">
        <v>139</v>
      </c>
      <c r="G12" s="38" t="s">
        <v>37</v>
      </c>
      <c r="H12" s="39">
        <v>500000</v>
      </c>
      <c r="I12" s="85" t="s">
        <v>140</v>
      </c>
      <c r="M12"/>
      <c r="N12"/>
      <c r="O12"/>
    </row>
    <row r="13" spans="1:15" s="37" customFormat="1" ht="29.25" customHeight="1">
      <c r="B13" s="127">
        <v>2</v>
      </c>
      <c r="C13" s="316" t="s">
        <v>56</v>
      </c>
      <c r="D13" s="316"/>
      <c r="E13" s="34"/>
      <c r="F13" s="34"/>
      <c r="G13" s="34"/>
      <c r="H13" s="34"/>
      <c r="I13" s="85"/>
      <c r="M13"/>
      <c r="N13"/>
      <c r="O13"/>
    </row>
    <row r="14" spans="1:15" s="37" customFormat="1" ht="29.25" customHeight="1">
      <c r="B14" s="127">
        <v>3</v>
      </c>
      <c r="C14" s="316" t="s">
        <v>57</v>
      </c>
      <c r="D14" s="316"/>
      <c r="E14" s="34"/>
      <c r="F14" s="34"/>
      <c r="G14" s="34"/>
      <c r="H14" s="34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500000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353889.36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39">
        <f>H15-H16</f>
        <v>146110.64000000001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25"/>
      <c r="B19" s="125" t="s">
        <v>6</v>
      </c>
      <c r="D19" s="299" t="s">
        <v>21</v>
      </c>
      <c r="E19" s="299"/>
      <c r="F19" s="299" t="s">
        <v>31</v>
      </c>
      <c r="G19" s="299"/>
      <c r="H19" s="125" t="s">
        <v>3</v>
      </c>
      <c r="I19" s="125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25"/>
      <c r="B22" s="125" t="s">
        <v>23</v>
      </c>
      <c r="D22" s="299" t="s">
        <v>23</v>
      </c>
      <c r="E22" s="299"/>
      <c r="F22" s="299" t="s">
        <v>23</v>
      </c>
      <c r="G22" s="299"/>
      <c r="H22" s="125" t="s">
        <v>23</v>
      </c>
      <c r="I22" s="125" t="s">
        <v>23</v>
      </c>
    </row>
    <row r="23" spans="1:15">
      <c r="A23" s="126"/>
      <c r="B23" s="126" t="s">
        <v>24</v>
      </c>
      <c r="D23" s="300" t="s">
        <v>25</v>
      </c>
      <c r="E23" s="300"/>
      <c r="F23" s="300" t="s">
        <v>30</v>
      </c>
      <c r="G23" s="300"/>
      <c r="H23" s="126" t="s">
        <v>26</v>
      </c>
      <c r="I23" s="125" t="s">
        <v>27</v>
      </c>
    </row>
    <row r="24" spans="1:15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  <mergeCell ref="D19:E19"/>
    <mergeCell ref="F19:G19"/>
    <mergeCell ref="A4:I5"/>
    <mergeCell ref="A6:F6"/>
    <mergeCell ref="A7:F7"/>
    <mergeCell ref="A8:G8"/>
    <mergeCell ref="A9:G9"/>
  </mergeCells>
  <pageMargins left="0.3" right="0.3" top="0.3" bottom="0.3" header="0.3" footer="0.3"/>
  <pageSetup orientation="portrait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opLeftCell="A7" workbookViewId="0">
      <selection activeCell="H19" sqref="H19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22.5703125" customWidth="1"/>
    <col min="7" max="7" width="6" customWidth="1"/>
    <col min="8" max="8" width="13.5703125" customWidth="1"/>
    <col min="9" max="9" width="22.5703125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143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60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30" t="s">
        <v>16</v>
      </c>
      <c r="H11" s="130" t="s">
        <v>17</v>
      </c>
      <c r="I11" s="316"/>
      <c r="M11"/>
      <c r="N11"/>
      <c r="O11"/>
    </row>
    <row r="12" spans="1:15" s="37" customFormat="1" ht="29.25" customHeight="1">
      <c r="B12" s="130">
        <v>1</v>
      </c>
      <c r="C12" s="316" t="s">
        <v>55</v>
      </c>
      <c r="D12" s="316"/>
      <c r="E12" s="33">
        <v>44497</v>
      </c>
      <c r="F12" s="128" t="s">
        <v>142</v>
      </c>
      <c r="G12" s="38" t="s">
        <v>37</v>
      </c>
      <c r="H12" s="39">
        <v>300000</v>
      </c>
      <c r="I12" s="85" t="s">
        <v>144</v>
      </c>
      <c r="M12"/>
      <c r="N12"/>
      <c r="O12"/>
    </row>
    <row r="13" spans="1:15" s="37" customFormat="1" ht="29.25" customHeight="1">
      <c r="B13" s="130">
        <v>2</v>
      </c>
      <c r="C13" s="316" t="s">
        <v>56</v>
      </c>
      <c r="D13" s="316"/>
      <c r="E13" s="34"/>
      <c r="F13" s="34"/>
      <c r="G13" s="34"/>
      <c r="H13" s="34"/>
      <c r="I13" s="85"/>
      <c r="M13"/>
      <c r="N13"/>
      <c r="O13"/>
    </row>
    <row r="14" spans="1:15" s="37" customFormat="1" ht="29.25" customHeight="1">
      <c r="B14" s="130">
        <v>3</v>
      </c>
      <c r="C14" s="316" t="s">
        <v>57</v>
      </c>
      <c r="D14" s="316"/>
      <c r="E14" s="34"/>
      <c r="F14" s="34"/>
      <c r="G14" s="34"/>
      <c r="H14" s="34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300000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268372.05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39">
        <f>H15-H16</f>
        <v>31627.950000000012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28"/>
      <c r="B19" s="128" t="s">
        <v>6</v>
      </c>
      <c r="D19" s="299" t="s">
        <v>21</v>
      </c>
      <c r="E19" s="299"/>
      <c r="F19" s="299" t="s">
        <v>31</v>
      </c>
      <c r="G19" s="299"/>
      <c r="H19" s="128" t="s">
        <v>3</v>
      </c>
      <c r="I19" s="128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28"/>
      <c r="B22" s="128" t="s">
        <v>23</v>
      </c>
      <c r="D22" s="299" t="s">
        <v>23</v>
      </c>
      <c r="E22" s="299"/>
      <c r="F22" s="299" t="s">
        <v>23</v>
      </c>
      <c r="G22" s="299"/>
      <c r="H22" s="128" t="s">
        <v>23</v>
      </c>
      <c r="I22" s="128" t="s">
        <v>23</v>
      </c>
    </row>
    <row r="23" spans="1:15">
      <c r="A23" s="129"/>
      <c r="B23" s="129" t="s">
        <v>24</v>
      </c>
      <c r="D23" s="300" t="s">
        <v>25</v>
      </c>
      <c r="E23" s="300"/>
      <c r="F23" s="300" t="s">
        <v>30</v>
      </c>
      <c r="G23" s="300"/>
      <c r="H23" s="129" t="s">
        <v>26</v>
      </c>
      <c r="I23" s="128" t="s">
        <v>27</v>
      </c>
    </row>
    <row r="24" spans="1:15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  <mergeCell ref="D19:E19"/>
    <mergeCell ref="F19:G19"/>
    <mergeCell ref="A4:I5"/>
    <mergeCell ref="A6:F6"/>
    <mergeCell ref="A7:F7"/>
    <mergeCell ref="A8:G8"/>
    <mergeCell ref="A9:G9"/>
  </mergeCells>
  <pageMargins left="0.3" right="0.3" top="0.3" bottom="0.3" header="0.3" footer="0.3"/>
  <pageSetup orientation="portrait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workbookViewId="0">
      <selection activeCell="I19" sqref="I19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22.5703125" customWidth="1"/>
    <col min="7" max="7" width="6" customWidth="1"/>
    <col min="8" max="8" width="13.5703125" customWidth="1"/>
    <col min="9" max="9" width="22.5703125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145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33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33" t="s">
        <v>16</v>
      </c>
      <c r="H11" s="133" t="s">
        <v>17</v>
      </c>
      <c r="I11" s="316"/>
      <c r="M11"/>
      <c r="N11"/>
      <c r="O11"/>
    </row>
    <row r="12" spans="1:15" s="37" customFormat="1" ht="29.25" customHeight="1">
      <c r="B12" s="133">
        <v>1</v>
      </c>
      <c r="C12" s="316" t="s">
        <v>55</v>
      </c>
      <c r="D12" s="316"/>
      <c r="E12" s="33">
        <v>44497</v>
      </c>
      <c r="F12" s="131" t="s">
        <v>146</v>
      </c>
      <c r="G12" s="38" t="s">
        <v>37</v>
      </c>
      <c r="H12" s="39">
        <v>500000</v>
      </c>
      <c r="I12" s="85" t="s">
        <v>147</v>
      </c>
      <c r="M12"/>
      <c r="N12"/>
      <c r="O12"/>
    </row>
    <row r="13" spans="1:15" s="37" customFormat="1" ht="29.25" customHeight="1">
      <c r="B13" s="133">
        <v>2</v>
      </c>
      <c r="C13" s="316" t="s">
        <v>56</v>
      </c>
      <c r="D13" s="316"/>
      <c r="E13" s="34"/>
      <c r="F13" s="34"/>
      <c r="G13" s="34"/>
      <c r="H13" s="34"/>
      <c r="I13" s="85"/>
      <c r="M13"/>
      <c r="N13"/>
      <c r="O13"/>
    </row>
    <row r="14" spans="1:15" s="37" customFormat="1" ht="29.25" customHeight="1">
      <c r="B14" s="133">
        <v>3</v>
      </c>
      <c r="C14" s="316" t="s">
        <v>57</v>
      </c>
      <c r="D14" s="316"/>
      <c r="E14" s="34"/>
      <c r="F14" s="34"/>
      <c r="G14" s="34"/>
      <c r="H14" s="34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500000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f>76923.78+39263.07</f>
        <v>116186.85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39">
        <f>H15-H16</f>
        <v>383813.15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31"/>
      <c r="B19" s="131" t="s">
        <v>6</v>
      </c>
      <c r="D19" s="299" t="s">
        <v>21</v>
      </c>
      <c r="E19" s="299"/>
      <c r="F19" s="299" t="s">
        <v>31</v>
      </c>
      <c r="G19" s="299"/>
      <c r="H19" s="131" t="s">
        <v>3</v>
      </c>
      <c r="I19" s="131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31"/>
      <c r="B22" s="131" t="s">
        <v>23</v>
      </c>
      <c r="D22" s="299" t="s">
        <v>23</v>
      </c>
      <c r="E22" s="299"/>
      <c r="F22" s="299" t="s">
        <v>23</v>
      </c>
      <c r="G22" s="299"/>
      <c r="H22" s="131" t="s">
        <v>23</v>
      </c>
      <c r="I22" s="131" t="s">
        <v>23</v>
      </c>
    </row>
    <row r="23" spans="1:15">
      <c r="A23" s="132"/>
      <c r="B23" s="132" t="s">
        <v>24</v>
      </c>
      <c r="D23" s="300" t="s">
        <v>25</v>
      </c>
      <c r="E23" s="300"/>
      <c r="F23" s="300" t="s">
        <v>30</v>
      </c>
      <c r="G23" s="300"/>
      <c r="H23" s="132" t="s">
        <v>26</v>
      </c>
      <c r="I23" s="131" t="s">
        <v>27</v>
      </c>
    </row>
    <row r="24" spans="1:15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  <mergeCell ref="D19:E19"/>
    <mergeCell ref="F19:G19"/>
    <mergeCell ref="A4:I5"/>
    <mergeCell ref="A6:F6"/>
    <mergeCell ref="A7:F7"/>
    <mergeCell ref="A8:G8"/>
    <mergeCell ref="A9:G9"/>
  </mergeCells>
  <pageMargins left="0.3" right="0.3" top="0.3" bottom="0.3" header="0.3" footer="0.3"/>
  <pageSetup orientation="portrait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opLeftCell="A7" workbookViewId="0">
      <selection activeCell="H16" sqref="H16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22.5703125" customWidth="1"/>
    <col min="7" max="7" width="6" customWidth="1"/>
    <col min="8" max="8" width="13.5703125" customWidth="1"/>
    <col min="9" max="9" width="22.5703125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148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149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90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36" t="s">
        <v>16</v>
      </c>
      <c r="H11" s="136" t="s">
        <v>17</v>
      </c>
      <c r="I11" s="316"/>
      <c r="M11"/>
      <c r="N11"/>
      <c r="O11"/>
    </row>
    <row r="12" spans="1:15" s="37" customFormat="1" ht="29.25" customHeight="1">
      <c r="B12" s="136">
        <v>1</v>
      </c>
      <c r="C12" s="316" t="s">
        <v>55</v>
      </c>
      <c r="D12" s="316"/>
      <c r="E12" s="33">
        <v>44559</v>
      </c>
      <c r="F12" s="134" t="s">
        <v>150</v>
      </c>
      <c r="G12" s="38" t="s">
        <v>37</v>
      </c>
      <c r="H12" s="39">
        <v>400000</v>
      </c>
      <c r="I12" s="85" t="s">
        <v>151</v>
      </c>
      <c r="M12"/>
      <c r="N12"/>
      <c r="O12"/>
    </row>
    <row r="13" spans="1:15" s="37" customFormat="1" ht="29.25" customHeight="1">
      <c r="B13" s="136">
        <v>2</v>
      </c>
      <c r="C13" s="316" t="s">
        <v>56</v>
      </c>
      <c r="D13" s="316"/>
      <c r="E13" s="34"/>
      <c r="F13" s="34"/>
      <c r="G13" s="34"/>
      <c r="H13" s="34"/>
      <c r="I13" s="85"/>
      <c r="M13"/>
      <c r="N13"/>
      <c r="O13"/>
    </row>
    <row r="14" spans="1:15" s="37" customFormat="1" ht="29.25" customHeight="1">
      <c r="B14" s="136">
        <v>3</v>
      </c>
      <c r="C14" s="316" t="s">
        <v>57</v>
      </c>
      <c r="D14" s="316"/>
      <c r="E14" s="34"/>
      <c r="F14" s="34"/>
      <c r="G14" s="34"/>
      <c r="H14" s="34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400000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303270.48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39">
        <f>H15-H16</f>
        <v>96729.520000000019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34"/>
      <c r="B19" s="134" t="s">
        <v>6</v>
      </c>
      <c r="D19" s="299" t="s">
        <v>21</v>
      </c>
      <c r="E19" s="299"/>
      <c r="F19" s="299" t="s">
        <v>31</v>
      </c>
      <c r="G19" s="299"/>
      <c r="H19" s="134" t="s">
        <v>3</v>
      </c>
      <c r="I19" s="134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34"/>
      <c r="B22" s="134" t="s">
        <v>23</v>
      </c>
      <c r="D22" s="299" t="s">
        <v>23</v>
      </c>
      <c r="E22" s="299"/>
      <c r="F22" s="299" t="s">
        <v>23</v>
      </c>
      <c r="G22" s="299"/>
      <c r="H22" s="134" t="s">
        <v>23</v>
      </c>
      <c r="I22" s="134" t="s">
        <v>23</v>
      </c>
    </row>
    <row r="23" spans="1:15">
      <c r="A23" s="135"/>
      <c r="B23" s="135" t="s">
        <v>24</v>
      </c>
      <c r="D23" s="300" t="s">
        <v>25</v>
      </c>
      <c r="E23" s="300"/>
      <c r="F23" s="300" t="s">
        <v>30</v>
      </c>
      <c r="G23" s="300"/>
      <c r="H23" s="135" t="s">
        <v>26</v>
      </c>
      <c r="I23" s="134" t="s">
        <v>27</v>
      </c>
    </row>
    <row r="24" spans="1:15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  <mergeCell ref="D19:E19"/>
    <mergeCell ref="F19:G19"/>
    <mergeCell ref="A4:I5"/>
    <mergeCell ref="A6:F6"/>
    <mergeCell ref="A7:F7"/>
    <mergeCell ref="A8:G8"/>
    <mergeCell ref="A9:G9"/>
  </mergeCells>
  <pageMargins left="0.3" right="0.3" top="0.3" bottom="0.3" header="0.3" footer="0.3"/>
  <pageSetup orientation="portrait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opLeftCell="A4" workbookViewId="0">
      <selection activeCell="I14" sqref="I14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22.5703125" customWidth="1"/>
    <col min="7" max="7" width="6" customWidth="1"/>
    <col min="8" max="8" width="11.5703125" customWidth="1"/>
    <col min="9" max="9" width="25.28515625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154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149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39" t="s">
        <v>16</v>
      </c>
      <c r="H11" s="139" t="s">
        <v>17</v>
      </c>
      <c r="I11" s="316"/>
      <c r="M11"/>
      <c r="N11"/>
      <c r="O11"/>
    </row>
    <row r="12" spans="1:15" s="37" customFormat="1" ht="29.25" customHeight="1">
      <c r="B12" s="139">
        <v>1</v>
      </c>
      <c r="C12" s="316" t="s">
        <v>55</v>
      </c>
      <c r="D12" s="316"/>
      <c r="E12" s="33">
        <v>44575</v>
      </c>
      <c r="F12" s="137" t="s">
        <v>152</v>
      </c>
      <c r="G12" s="38" t="s">
        <v>37</v>
      </c>
      <c r="H12" s="39">
        <v>500000</v>
      </c>
      <c r="I12" s="85" t="s">
        <v>153</v>
      </c>
      <c r="M12"/>
      <c r="N12"/>
      <c r="O12"/>
    </row>
    <row r="13" spans="1:15" s="37" customFormat="1" ht="29.25" customHeight="1">
      <c r="B13" s="139">
        <v>2</v>
      </c>
      <c r="C13" s="316" t="s">
        <v>56</v>
      </c>
      <c r="D13" s="316"/>
      <c r="E13" s="34"/>
      <c r="F13" s="34"/>
      <c r="G13" s="34"/>
      <c r="H13" s="34"/>
      <c r="I13" s="85"/>
      <c r="M13"/>
      <c r="N13"/>
      <c r="O13"/>
    </row>
    <row r="14" spans="1:15" s="37" customFormat="1" ht="29.25" customHeight="1">
      <c r="B14" s="139">
        <v>3</v>
      </c>
      <c r="C14" s="316" t="s">
        <v>57</v>
      </c>
      <c r="D14" s="316"/>
      <c r="E14" s="34"/>
      <c r="F14" s="34"/>
      <c r="G14" s="34"/>
      <c r="H14" s="34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500000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180576.07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39">
        <f>H15-H16</f>
        <v>319423.93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37"/>
      <c r="B19" s="137" t="s">
        <v>6</v>
      </c>
      <c r="D19" s="299" t="s">
        <v>21</v>
      </c>
      <c r="E19" s="299"/>
      <c r="F19" s="299" t="s">
        <v>31</v>
      </c>
      <c r="G19" s="299"/>
      <c r="H19" s="137" t="s">
        <v>3</v>
      </c>
      <c r="I19" s="137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37"/>
      <c r="B22" s="137" t="s">
        <v>23</v>
      </c>
      <c r="D22" s="299" t="s">
        <v>23</v>
      </c>
      <c r="E22" s="299"/>
      <c r="F22" s="299" t="s">
        <v>23</v>
      </c>
      <c r="G22" s="299"/>
      <c r="H22" s="137" t="s">
        <v>23</v>
      </c>
      <c r="I22" s="137" t="s">
        <v>23</v>
      </c>
    </row>
    <row r="23" spans="1:15">
      <c r="A23" s="138"/>
      <c r="B23" s="138" t="s">
        <v>24</v>
      </c>
      <c r="D23" s="300" t="s">
        <v>25</v>
      </c>
      <c r="E23" s="300"/>
      <c r="F23" s="300" t="s">
        <v>30</v>
      </c>
      <c r="G23" s="300"/>
      <c r="H23" s="138" t="s">
        <v>26</v>
      </c>
      <c r="I23" s="137" t="s">
        <v>27</v>
      </c>
    </row>
    <row r="24" spans="1:15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19:E19"/>
    <mergeCell ref="F19:G19"/>
    <mergeCell ref="A4:I5"/>
    <mergeCell ref="A6:F6"/>
    <mergeCell ref="A7:F7"/>
    <mergeCell ref="A8:G8"/>
    <mergeCell ref="A9:G9"/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</mergeCells>
  <pageMargins left="0.3" right="0.3" top="0.3" bottom="0.3" header="0.3" footer="0.3"/>
  <pageSetup orientation="portrait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opLeftCell="A7" workbookViewId="0">
      <selection activeCell="H17" sqref="H17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22.5703125" customWidth="1"/>
    <col min="7" max="7" width="6" customWidth="1"/>
    <col min="8" max="8" width="11.5703125" customWidth="1"/>
    <col min="9" max="9" width="25.28515625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157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149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34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158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43" t="s">
        <v>16</v>
      </c>
      <c r="H11" s="143" t="s">
        <v>17</v>
      </c>
      <c r="I11" s="316"/>
      <c r="M11"/>
      <c r="N11"/>
      <c r="O11"/>
    </row>
    <row r="12" spans="1:15" s="37" customFormat="1" ht="29.25" customHeight="1">
      <c r="B12" s="143">
        <v>1</v>
      </c>
      <c r="C12" s="316" t="s">
        <v>55</v>
      </c>
      <c r="D12" s="316"/>
      <c r="E12" s="33">
        <v>44587</v>
      </c>
      <c r="F12" s="141" t="s">
        <v>155</v>
      </c>
      <c r="G12" s="38" t="s">
        <v>37</v>
      </c>
      <c r="H12" s="39">
        <v>350000</v>
      </c>
      <c r="I12" s="85" t="s">
        <v>156</v>
      </c>
      <c r="M12"/>
      <c r="N12"/>
      <c r="O12"/>
    </row>
    <row r="13" spans="1:15" s="37" customFormat="1" ht="29.25" customHeight="1">
      <c r="B13" s="143">
        <v>2</v>
      </c>
      <c r="C13" s="316" t="s">
        <v>56</v>
      </c>
      <c r="D13" s="316"/>
      <c r="E13" s="34"/>
      <c r="F13" s="34"/>
      <c r="G13" s="34"/>
      <c r="H13" s="34"/>
      <c r="I13" s="85"/>
      <c r="M13"/>
      <c r="N13"/>
      <c r="O13"/>
    </row>
    <row r="14" spans="1:15" s="37" customFormat="1" ht="29.25" customHeight="1">
      <c r="B14" s="143">
        <v>3</v>
      </c>
      <c r="C14" s="316" t="s">
        <v>57</v>
      </c>
      <c r="D14" s="316"/>
      <c r="E14" s="34"/>
      <c r="F14" s="34"/>
      <c r="G14" s="34"/>
      <c r="H14" s="34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350000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f>86534.52+86548.86</f>
        <v>173083.38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39">
        <f>H15-H16</f>
        <v>176916.62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41"/>
      <c r="B19" s="141" t="s">
        <v>6</v>
      </c>
      <c r="D19" s="299" t="s">
        <v>21</v>
      </c>
      <c r="E19" s="299"/>
      <c r="F19" s="299" t="s">
        <v>31</v>
      </c>
      <c r="G19" s="299"/>
      <c r="H19" s="141" t="s">
        <v>3</v>
      </c>
      <c r="I19" s="141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41"/>
      <c r="B22" s="141" t="s">
        <v>23</v>
      </c>
      <c r="D22" s="299" t="s">
        <v>23</v>
      </c>
      <c r="E22" s="299"/>
      <c r="F22" s="299" t="s">
        <v>23</v>
      </c>
      <c r="G22" s="299"/>
      <c r="H22" s="141" t="s">
        <v>23</v>
      </c>
      <c r="I22" s="141" t="s">
        <v>23</v>
      </c>
    </row>
    <row r="23" spans="1:15">
      <c r="A23" s="142"/>
      <c r="B23" s="142" t="s">
        <v>24</v>
      </c>
      <c r="D23" s="300" t="s">
        <v>25</v>
      </c>
      <c r="E23" s="300"/>
      <c r="F23" s="300" t="s">
        <v>30</v>
      </c>
      <c r="G23" s="300"/>
      <c r="H23" s="142" t="s">
        <v>26</v>
      </c>
      <c r="I23" s="141" t="s">
        <v>27</v>
      </c>
    </row>
    <row r="24" spans="1:15" ht="30" customHeight="1">
      <c r="A24" s="7"/>
      <c r="B24" s="8"/>
      <c r="C24" s="8"/>
      <c r="D24" s="8"/>
      <c r="E24" s="8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3">
    <mergeCell ref="D22:E22"/>
    <mergeCell ref="F22:G22"/>
    <mergeCell ref="D23:E23"/>
    <mergeCell ref="F23:G23"/>
    <mergeCell ref="I10:I11"/>
    <mergeCell ref="C12:D12"/>
    <mergeCell ref="C13:D13"/>
    <mergeCell ref="C14:D14"/>
    <mergeCell ref="B15:F15"/>
    <mergeCell ref="B16:F16"/>
    <mergeCell ref="B10:B11"/>
    <mergeCell ref="C10:D11"/>
    <mergeCell ref="E10:E11"/>
    <mergeCell ref="F10:F11"/>
    <mergeCell ref="G10:H10"/>
    <mergeCell ref="B17:F17"/>
    <mergeCell ref="D19:E19"/>
    <mergeCell ref="F19:G19"/>
    <mergeCell ref="A4:I5"/>
    <mergeCell ref="A6:F6"/>
    <mergeCell ref="A7:F7"/>
    <mergeCell ref="A8:G8"/>
    <mergeCell ref="A9:G9"/>
  </mergeCells>
  <pageMargins left="0.3" right="0.3" top="0.3" bottom="0.3" header="0.3" footer="0.3"/>
  <pageSetup orientation="portrait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opLeftCell="A4" workbookViewId="0">
      <selection activeCell="I12" sqref="I12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20.5703125" customWidth="1"/>
    <col min="7" max="7" width="6" customWidth="1"/>
    <col min="8" max="8" width="11.5703125" customWidth="1"/>
    <col min="9" max="9" width="25.28515625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161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149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162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46" t="s">
        <v>16</v>
      </c>
      <c r="H11" s="146" t="s">
        <v>17</v>
      </c>
      <c r="I11" s="316"/>
      <c r="M11"/>
      <c r="N11"/>
      <c r="O11"/>
    </row>
    <row r="12" spans="1:15" s="37" customFormat="1" ht="29.25" customHeight="1">
      <c r="B12" s="146">
        <v>1</v>
      </c>
      <c r="C12" s="316" t="s">
        <v>55</v>
      </c>
      <c r="D12" s="316"/>
      <c r="E12" s="33">
        <v>44616</v>
      </c>
      <c r="F12" s="144" t="s">
        <v>159</v>
      </c>
      <c r="G12" s="38" t="s">
        <v>37</v>
      </c>
      <c r="H12" s="39">
        <v>500000</v>
      </c>
      <c r="I12" s="85" t="s">
        <v>160</v>
      </c>
      <c r="M12"/>
      <c r="N12"/>
      <c r="O12"/>
    </row>
    <row r="13" spans="1:15" s="37" customFormat="1" ht="29.25" customHeight="1">
      <c r="B13" s="146">
        <v>2</v>
      </c>
      <c r="C13" s="316" t="s">
        <v>56</v>
      </c>
      <c r="D13" s="316"/>
      <c r="E13" s="34"/>
      <c r="F13" s="34"/>
      <c r="G13" s="34"/>
      <c r="H13" s="34"/>
      <c r="I13" s="85"/>
      <c r="M13"/>
      <c r="N13"/>
      <c r="O13"/>
    </row>
    <row r="14" spans="1:15" s="37" customFormat="1" ht="29.25" customHeight="1">
      <c r="B14" s="146">
        <v>3</v>
      </c>
      <c r="C14" s="316" t="s">
        <v>57</v>
      </c>
      <c r="D14" s="316"/>
      <c r="E14" s="34"/>
      <c r="F14" s="34"/>
      <c r="G14" s="34"/>
      <c r="H14" s="34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500000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f>332753.5</f>
        <v>332753.5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39">
        <f>H15-H16</f>
        <v>167246.5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44"/>
      <c r="B19" s="144" t="s">
        <v>6</v>
      </c>
      <c r="D19" s="299" t="s">
        <v>21</v>
      </c>
      <c r="E19" s="299"/>
      <c r="F19" s="299" t="s">
        <v>31</v>
      </c>
      <c r="G19" s="299"/>
      <c r="H19" s="144" t="s">
        <v>3</v>
      </c>
      <c r="I19" s="144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44"/>
      <c r="B22" s="144" t="s">
        <v>23</v>
      </c>
      <c r="D22" s="299" t="s">
        <v>23</v>
      </c>
      <c r="E22" s="299"/>
      <c r="F22" s="299" t="s">
        <v>23</v>
      </c>
      <c r="G22" s="299"/>
      <c r="H22" s="144" t="s">
        <v>23</v>
      </c>
      <c r="I22" s="144" t="s">
        <v>23</v>
      </c>
    </row>
    <row r="23" spans="1:15">
      <c r="A23" s="145"/>
      <c r="B23" s="145" t="s">
        <v>24</v>
      </c>
      <c r="D23" s="300" t="s">
        <v>25</v>
      </c>
      <c r="E23" s="300"/>
      <c r="F23" s="300" t="s">
        <v>30</v>
      </c>
      <c r="G23" s="300"/>
      <c r="H23" s="145" t="s">
        <v>26</v>
      </c>
      <c r="I23" s="144" t="s">
        <v>27</v>
      </c>
    </row>
    <row r="24" spans="1:15" ht="30" customHeight="1">
      <c r="A24" s="341" t="s">
        <v>163</v>
      </c>
      <c r="B24" s="341"/>
      <c r="C24" s="341"/>
      <c r="D24" s="341"/>
      <c r="E24" s="341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4">
    <mergeCell ref="A24:E24"/>
    <mergeCell ref="B17:F17"/>
    <mergeCell ref="D19:E19"/>
    <mergeCell ref="F19:G19"/>
    <mergeCell ref="D22:E22"/>
    <mergeCell ref="F22:G22"/>
    <mergeCell ref="D23:E23"/>
    <mergeCell ref="F23:G23"/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</mergeCells>
  <pageMargins left="0.3" right="0.3" top="0.3" bottom="0.3" header="0.3" footer="0.3"/>
  <pageSetup orientation="portrait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opLeftCell="A7" workbookViewId="0">
      <selection activeCell="K13" sqref="K13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18.85546875" customWidth="1"/>
    <col min="7" max="7" width="6" customWidth="1"/>
    <col min="8" max="8" width="11.5703125" customWidth="1"/>
    <col min="9" max="9" width="27.85546875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161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149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162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165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46" t="s">
        <v>16</v>
      </c>
      <c r="H11" s="146" t="s">
        <v>17</v>
      </c>
      <c r="I11" s="316"/>
      <c r="M11"/>
      <c r="N11"/>
      <c r="O11"/>
    </row>
    <row r="12" spans="1:15" s="37" customFormat="1" ht="29.25" customHeight="1">
      <c r="B12" s="146">
        <v>1</v>
      </c>
      <c r="C12" s="316" t="s">
        <v>55</v>
      </c>
      <c r="D12" s="316"/>
      <c r="E12" s="33">
        <v>44620</v>
      </c>
      <c r="F12" s="144" t="s">
        <v>164</v>
      </c>
      <c r="G12" s="38" t="s">
        <v>37</v>
      </c>
      <c r="H12" s="39">
        <v>150000</v>
      </c>
      <c r="I12" s="85" t="s">
        <v>166</v>
      </c>
      <c r="M12"/>
      <c r="N12"/>
      <c r="O12"/>
    </row>
    <row r="13" spans="1:15" s="37" customFormat="1" ht="29.25" customHeight="1">
      <c r="B13" s="146">
        <v>2</v>
      </c>
      <c r="C13" s="316" t="s">
        <v>56</v>
      </c>
      <c r="D13" s="316"/>
      <c r="E13" s="34"/>
      <c r="F13" s="34"/>
      <c r="G13" s="34"/>
      <c r="H13" s="34"/>
      <c r="I13" s="85"/>
      <c r="M13"/>
      <c r="N13"/>
      <c r="O13"/>
    </row>
    <row r="14" spans="1:15" s="37" customFormat="1" ht="29.25" customHeight="1">
      <c r="B14" s="146">
        <v>3</v>
      </c>
      <c r="C14" s="316" t="s">
        <v>57</v>
      </c>
      <c r="D14" s="316"/>
      <c r="E14" s="34"/>
      <c r="F14" s="34"/>
      <c r="G14" s="34"/>
      <c r="H14" s="34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150000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94000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39">
        <f>H15-H16</f>
        <v>56000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44"/>
      <c r="B19" s="144" t="s">
        <v>6</v>
      </c>
      <c r="D19" s="299" t="s">
        <v>21</v>
      </c>
      <c r="E19" s="299"/>
      <c r="F19" s="299" t="s">
        <v>31</v>
      </c>
      <c r="G19" s="299"/>
      <c r="H19" s="144" t="s">
        <v>3</v>
      </c>
      <c r="I19" s="144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44"/>
      <c r="B22" s="144" t="s">
        <v>23</v>
      </c>
      <c r="D22" s="299" t="s">
        <v>23</v>
      </c>
      <c r="E22" s="299"/>
      <c r="F22" s="299" t="s">
        <v>23</v>
      </c>
      <c r="G22" s="299"/>
      <c r="H22" s="144" t="s">
        <v>23</v>
      </c>
      <c r="I22" s="144" t="s">
        <v>23</v>
      </c>
    </row>
    <row r="23" spans="1:15">
      <c r="A23" s="145"/>
      <c r="B23" s="145" t="s">
        <v>24</v>
      </c>
      <c r="D23" s="300" t="s">
        <v>25</v>
      </c>
      <c r="E23" s="300"/>
      <c r="F23" s="300" t="s">
        <v>30</v>
      </c>
      <c r="G23" s="300"/>
      <c r="H23" s="145" t="s">
        <v>26</v>
      </c>
      <c r="I23" s="144" t="s">
        <v>27</v>
      </c>
    </row>
    <row r="24" spans="1:15" ht="30" customHeight="1">
      <c r="A24" s="341" t="s">
        <v>163</v>
      </c>
      <c r="B24" s="341"/>
      <c r="C24" s="341"/>
      <c r="D24" s="341"/>
      <c r="E24" s="341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4">
    <mergeCell ref="A24:E24"/>
    <mergeCell ref="B17:F17"/>
    <mergeCell ref="D19:E19"/>
    <mergeCell ref="F19:G19"/>
    <mergeCell ref="D22:E22"/>
    <mergeCell ref="F22:G22"/>
    <mergeCell ref="D23:E23"/>
    <mergeCell ref="F23:G23"/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</mergeCells>
  <pageMargins left="0.3" right="0.3" top="0.3" bottom="0.3" header="0.3" footer="0.3"/>
  <pageSetup orientation="portrait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opLeftCell="A4" workbookViewId="0">
      <selection activeCell="I15" sqref="I15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18.85546875" customWidth="1"/>
    <col min="7" max="7" width="6" customWidth="1"/>
    <col min="8" max="8" width="11.5703125" customWidth="1"/>
    <col min="9" max="9" width="27.85546875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169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149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162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165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49" t="s">
        <v>16</v>
      </c>
      <c r="H11" s="149" t="s">
        <v>17</v>
      </c>
      <c r="I11" s="316"/>
      <c r="M11"/>
      <c r="N11"/>
      <c r="O11"/>
    </row>
    <row r="12" spans="1:15" s="37" customFormat="1" ht="29.25" customHeight="1">
      <c r="B12" s="149">
        <v>1</v>
      </c>
      <c r="C12" s="316" t="s">
        <v>55</v>
      </c>
      <c r="D12" s="316"/>
      <c r="E12" s="33">
        <v>44652</v>
      </c>
      <c r="F12" s="147" t="s">
        <v>168</v>
      </c>
      <c r="G12" s="38" t="s">
        <v>37</v>
      </c>
      <c r="H12" s="39">
        <v>150000</v>
      </c>
      <c r="I12" s="85" t="s">
        <v>167</v>
      </c>
      <c r="M12"/>
      <c r="N12"/>
      <c r="O12"/>
    </row>
    <row r="13" spans="1:15" s="37" customFormat="1" ht="29.25" customHeight="1">
      <c r="B13" s="149">
        <v>2</v>
      </c>
      <c r="C13" s="316" t="s">
        <v>56</v>
      </c>
      <c r="D13" s="316"/>
      <c r="E13" s="34"/>
      <c r="F13" s="34"/>
      <c r="G13" s="34"/>
      <c r="H13" s="34"/>
      <c r="I13" s="85"/>
      <c r="M13"/>
      <c r="N13"/>
      <c r="O13"/>
    </row>
    <row r="14" spans="1:15" s="37" customFormat="1" ht="29.25" customHeight="1">
      <c r="B14" s="149">
        <v>3</v>
      </c>
      <c r="C14" s="316" t="s">
        <v>57</v>
      </c>
      <c r="D14" s="316"/>
      <c r="E14" s="34"/>
      <c r="F14" s="34"/>
      <c r="G14" s="34"/>
      <c r="H14" s="34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150000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0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39">
        <f>H15-H16</f>
        <v>150000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47"/>
      <c r="B19" s="147" t="s">
        <v>6</v>
      </c>
      <c r="D19" s="299" t="s">
        <v>21</v>
      </c>
      <c r="E19" s="299"/>
      <c r="F19" s="299" t="s">
        <v>31</v>
      </c>
      <c r="G19" s="299"/>
      <c r="H19" s="147" t="s">
        <v>3</v>
      </c>
      <c r="I19" s="147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47"/>
      <c r="B22" s="147" t="s">
        <v>23</v>
      </c>
      <c r="D22" s="299" t="s">
        <v>23</v>
      </c>
      <c r="E22" s="299"/>
      <c r="F22" s="299" t="s">
        <v>23</v>
      </c>
      <c r="G22" s="299"/>
      <c r="H22" s="147" t="s">
        <v>23</v>
      </c>
      <c r="I22" s="147" t="s">
        <v>23</v>
      </c>
    </row>
    <row r="23" spans="1:15">
      <c r="A23" s="148"/>
      <c r="B23" s="148" t="s">
        <v>24</v>
      </c>
      <c r="D23" s="300" t="s">
        <v>25</v>
      </c>
      <c r="E23" s="300"/>
      <c r="F23" s="300" t="s">
        <v>30</v>
      </c>
      <c r="G23" s="300"/>
      <c r="H23" s="148" t="s">
        <v>26</v>
      </c>
      <c r="I23" s="147" t="s">
        <v>27</v>
      </c>
    </row>
    <row r="24" spans="1:15" ht="30" customHeight="1">
      <c r="A24" s="341" t="s">
        <v>163</v>
      </c>
      <c r="B24" s="341"/>
      <c r="C24" s="341"/>
      <c r="D24" s="341"/>
      <c r="E24" s="341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4"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  <mergeCell ref="A24:E24"/>
    <mergeCell ref="B17:F17"/>
    <mergeCell ref="D19:E19"/>
    <mergeCell ref="F19:G19"/>
    <mergeCell ref="D22:E22"/>
    <mergeCell ref="F22:G22"/>
    <mergeCell ref="D23:E23"/>
    <mergeCell ref="F23:G23"/>
  </mergeCells>
  <pageMargins left="0.3" right="0.3" top="0.3" bottom="0.3" header="0.3" footer="0.3"/>
  <pageSetup orientation="portrait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opLeftCell="A7" workbookViewId="0">
      <selection activeCell="I18" sqref="I18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18.85546875" customWidth="1"/>
    <col min="7" max="7" width="6" customWidth="1"/>
    <col min="8" max="8" width="11.5703125" customWidth="1"/>
    <col min="9" max="9" width="27.85546875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169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149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162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49" t="s">
        <v>16</v>
      </c>
      <c r="H11" s="149" t="s">
        <v>17</v>
      </c>
      <c r="I11" s="316"/>
      <c r="M11"/>
      <c r="N11"/>
      <c r="O11"/>
    </row>
    <row r="12" spans="1:15" s="37" customFormat="1" ht="29.25" customHeight="1">
      <c r="B12" s="149">
        <v>1</v>
      </c>
      <c r="C12" s="316" t="s">
        <v>55</v>
      </c>
      <c r="D12" s="316"/>
      <c r="E12" s="33">
        <v>44652</v>
      </c>
      <c r="F12" s="147" t="s">
        <v>171</v>
      </c>
      <c r="G12" s="38" t="s">
        <v>37</v>
      </c>
      <c r="H12" s="39">
        <v>500000</v>
      </c>
      <c r="I12" s="85" t="s">
        <v>170</v>
      </c>
      <c r="M12"/>
      <c r="N12"/>
      <c r="O12"/>
    </row>
    <row r="13" spans="1:15" s="37" customFormat="1" ht="29.25" customHeight="1">
      <c r="B13" s="149">
        <v>2</v>
      </c>
      <c r="C13" s="316" t="s">
        <v>56</v>
      </c>
      <c r="D13" s="316"/>
      <c r="E13" s="34"/>
      <c r="F13" s="34"/>
      <c r="G13" s="34"/>
      <c r="H13" s="34"/>
      <c r="I13" s="85"/>
      <c r="M13"/>
      <c r="N13"/>
      <c r="O13"/>
    </row>
    <row r="14" spans="1:15" s="37" customFormat="1" ht="29.25" customHeight="1">
      <c r="B14" s="149">
        <v>3</v>
      </c>
      <c r="C14" s="316" t="s">
        <v>57</v>
      </c>
      <c r="D14" s="316"/>
      <c r="E14" s="34"/>
      <c r="F14" s="34"/>
      <c r="G14" s="34"/>
      <c r="H14" s="34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500000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192141.62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39">
        <f>H15-H16</f>
        <v>307858.38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47"/>
      <c r="B19" s="147" t="s">
        <v>6</v>
      </c>
      <c r="D19" s="299" t="s">
        <v>21</v>
      </c>
      <c r="E19" s="299"/>
      <c r="F19" s="299" t="s">
        <v>31</v>
      </c>
      <c r="G19" s="299"/>
      <c r="H19" s="147" t="s">
        <v>3</v>
      </c>
      <c r="I19" s="147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47"/>
      <c r="B22" s="147" t="s">
        <v>23</v>
      </c>
      <c r="D22" s="299" t="s">
        <v>23</v>
      </c>
      <c r="E22" s="299"/>
      <c r="F22" s="299" t="s">
        <v>23</v>
      </c>
      <c r="G22" s="299"/>
      <c r="H22" s="147" t="s">
        <v>23</v>
      </c>
      <c r="I22" s="147" t="s">
        <v>23</v>
      </c>
    </row>
    <row r="23" spans="1:15">
      <c r="A23" s="148"/>
      <c r="B23" s="148" t="s">
        <v>24</v>
      </c>
      <c r="D23" s="300" t="s">
        <v>25</v>
      </c>
      <c r="E23" s="300"/>
      <c r="F23" s="300" t="s">
        <v>30</v>
      </c>
      <c r="G23" s="300"/>
      <c r="H23" s="148" t="s">
        <v>26</v>
      </c>
      <c r="I23" s="147" t="s">
        <v>27</v>
      </c>
    </row>
    <row r="24" spans="1:15" ht="30" customHeight="1">
      <c r="A24" s="341" t="s">
        <v>163</v>
      </c>
      <c r="B24" s="341"/>
      <c r="C24" s="341"/>
      <c r="D24" s="341"/>
      <c r="E24" s="341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4"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  <mergeCell ref="A24:E24"/>
    <mergeCell ref="B17:F17"/>
    <mergeCell ref="D19:E19"/>
    <mergeCell ref="F19:G19"/>
    <mergeCell ref="D22:E22"/>
    <mergeCell ref="F22:G22"/>
    <mergeCell ref="D23:E23"/>
    <mergeCell ref="F23:G23"/>
  </mergeCells>
  <pageMargins left="0.3" right="0.3" top="0.3" bottom="0.3" header="0.3" footer="0.3"/>
  <pageSetup orientation="portrait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opLeftCell="A10" workbookViewId="0">
      <selection activeCell="H19" sqref="H19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18.85546875" customWidth="1"/>
    <col min="7" max="7" width="6" customWidth="1"/>
    <col min="8" max="8" width="11.5703125" customWidth="1"/>
    <col min="9" max="9" width="27.85546875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174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149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162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52" t="s">
        <v>16</v>
      </c>
      <c r="H11" s="152" t="s">
        <v>17</v>
      </c>
      <c r="I11" s="316"/>
      <c r="M11"/>
      <c r="N11"/>
      <c r="O11"/>
    </row>
    <row r="12" spans="1:15" s="37" customFormat="1" ht="29.25" customHeight="1">
      <c r="B12" s="152">
        <v>1</v>
      </c>
      <c r="C12" s="316" t="s">
        <v>55</v>
      </c>
      <c r="D12" s="316"/>
      <c r="E12" s="33">
        <v>44677</v>
      </c>
      <c r="F12" s="150" t="s">
        <v>172</v>
      </c>
      <c r="G12" s="38" t="s">
        <v>37</v>
      </c>
      <c r="H12" s="39">
        <v>500000</v>
      </c>
      <c r="I12" s="85" t="s">
        <v>173</v>
      </c>
      <c r="M12"/>
      <c r="N12"/>
      <c r="O12"/>
    </row>
    <row r="13" spans="1:15" s="37" customFormat="1" ht="29.25" customHeight="1">
      <c r="B13" s="152">
        <v>2</v>
      </c>
      <c r="C13" s="316" t="s">
        <v>56</v>
      </c>
      <c r="D13" s="316"/>
      <c r="E13" s="34"/>
      <c r="F13" s="34"/>
      <c r="G13" s="34"/>
      <c r="H13" s="34"/>
      <c r="I13" s="85"/>
      <c r="M13"/>
      <c r="N13"/>
      <c r="O13"/>
    </row>
    <row r="14" spans="1:15" s="37" customFormat="1" ht="29.25" customHeight="1">
      <c r="B14" s="152">
        <v>3</v>
      </c>
      <c r="C14" s="316" t="s">
        <v>57</v>
      </c>
      <c r="D14" s="316"/>
      <c r="E14" s="34"/>
      <c r="F14" s="34"/>
      <c r="G14" s="34"/>
      <c r="H14" s="34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39">
        <f>H12</f>
        <v>500000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39">
        <v>374175.51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39">
        <f>H15-H16</f>
        <v>125824.48999999999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50"/>
      <c r="B19" s="150" t="s">
        <v>6</v>
      </c>
      <c r="D19" s="299" t="s">
        <v>21</v>
      </c>
      <c r="E19" s="299"/>
      <c r="F19" s="299" t="s">
        <v>31</v>
      </c>
      <c r="G19" s="299"/>
      <c r="H19" s="150" t="s">
        <v>3</v>
      </c>
      <c r="I19" s="150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50"/>
      <c r="B22" s="150" t="s">
        <v>23</v>
      </c>
      <c r="D22" s="299" t="s">
        <v>23</v>
      </c>
      <c r="E22" s="299"/>
      <c r="F22" s="299" t="s">
        <v>23</v>
      </c>
      <c r="G22" s="299"/>
      <c r="H22" s="150" t="s">
        <v>23</v>
      </c>
      <c r="I22" s="150" t="s">
        <v>23</v>
      </c>
    </row>
    <row r="23" spans="1:15">
      <c r="A23" s="151"/>
      <c r="B23" s="151" t="s">
        <v>24</v>
      </c>
      <c r="D23" s="300" t="s">
        <v>25</v>
      </c>
      <c r="E23" s="300"/>
      <c r="F23" s="300" t="s">
        <v>30</v>
      </c>
      <c r="G23" s="300"/>
      <c r="H23" s="151" t="s">
        <v>26</v>
      </c>
      <c r="I23" s="150" t="s">
        <v>27</v>
      </c>
    </row>
    <row r="24" spans="1:15" ht="30" customHeight="1">
      <c r="A24" s="341" t="s">
        <v>163</v>
      </c>
      <c r="B24" s="341"/>
      <c r="C24" s="341"/>
      <c r="D24" s="341"/>
      <c r="E24" s="341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4">
    <mergeCell ref="A24:E24"/>
    <mergeCell ref="B17:F17"/>
    <mergeCell ref="D19:E19"/>
    <mergeCell ref="F19:G19"/>
    <mergeCell ref="D22:E22"/>
    <mergeCell ref="F22:G22"/>
    <mergeCell ref="D23:E23"/>
    <mergeCell ref="F23:G23"/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</mergeCells>
  <pageMargins left="0.3" right="0.3" top="0.3" bottom="0.3" header="0.3" footer="0.3"/>
  <pageSetup orientation="portrait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opLeftCell="A4" workbookViewId="0">
      <selection activeCell="F10" sqref="F10:F11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18.85546875" customWidth="1"/>
    <col min="7" max="7" width="6" customWidth="1"/>
    <col min="8" max="8" width="14.42578125" customWidth="1"/>
    <col min="9" max="9" width="22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176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149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162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177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55" t="s">
        <v>16</v>
      </c>
      <c r="H11" s="155" t="s">
        <v>17</v>
      </c>
      <c r="I11" s="316"/>
      <c r="M11"/>
      <c r="N11"/>
      <c r="O11"/>
    </row>
    <row r="12" spans="1:15" s="37" customFormat="1" ht="75.75" customHeight="1">
      <c r="B12" s="155">
        <v>1</v>
      </c>
      <c r="C12" s="316" t="s">
        <v>55</v>
      </c>
      <c r="D12" s="316"/>
      <c r="E12" s="33">
        <v>44677</v>
      </c>
      <c r="F12" s="153" t="s">
        <v>175</v>
      </c>
      <c r="G12" s="38" t="s">
        <v>37</v>
      </c>
      <c r="H12" s="160">
        <v>100000</v>
      </c>
      <c r="I12" s="85" t="s">
        <v>178</v>
      </c>
      <c r="M12"/>
      <c r="N12"/>
      <c r="O12"/>
    </row>
    <row r="13" spans="1:15" s="37" customFormat="1" ht="29.25" customHeight="1">
      <c r="B13" s="155">
        <v>2</v>
      </c>
      <c r="C13" s="316" t="s">
        <v>56</v>
      </c>
      <c r="D13" s="316"/>
      <c r="E13" s="34"/>
      <c r="F13" s="34"/>
      <c r="G13" s="34"/>
      <c r="H13" s="161"/>
      <c r="I13" s="85"/>
      <c r="M13"/>
      <c r="N13"/>
      <c r="O13"/>
    </row>
    <row r="14" spans="1:15" s="37" customFormat="1" ht="29.25" customHeight="1">
      <c r="B14" s="155">
        <v>3</v>
      </c>
      <c r="C14" s="316" t="s">
        <v>57</v>
      </c>
      <c r="D14" s="316"/>
      <c r="E14" s="34"/>
      <c r="F14" s="34"/>
      <c r="G14" s="34"/>
      <c r="H14" s="161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160">
        <f>H12</f>
        <v>100000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160">
        <v>0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160">
        <f>H15-H16</f>
        <v>100000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53"/>
      <c r="B19" s="153" t="s">
        <v>6</v>
      </c>
      <c r="D19" s="299" t="s">
        <v>21</v>
      </c>
      <c r="E19" s="299"/>
      <c r="F19" s="299" t="s">
        <v>31</v>
      </c>
      <c r="G19" s="299"/>
      <c r="H19" s="153" t="s">
        <v>3</v>
      </c>
      <c r="I19" s="153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53"/>
      <c r="B22" s="153" t="s">
        <v>23</v>
      </c>
      <c r="D22" s="299" t="s">
        <v>23</v>
      </c>
      <c r="E22" s="299"/>
      <c r="F22" s="299" t="s">
        <v>23</v>
      </c>
      <c r="G22" s="299"/>
      <c r="H22" s="153" t="s">
        <v>23</v>
      </c>
      <c r="I22" s="153" t="s">
        <v>23</v>
      </c>
    </row>
    <row r="23" spans="1:15">
      <c r="A23" s="154"/>
      <c r="B23" s="154" t="s">
        <v>24</v>
      </c>
      <c r="D23" s="300" t="s">
        <v>25</v>
      </c>
      <c r="E23" s="300"/>
      <c r="F23" s="300" t="s">
        <v>30</v>
      </c>
      <c r="G23" s="300"/>
      <c r="H23" s="159" t="s">
        <v>26</v>
      </c>
      <c r="I23" s="153" t="s">
        <v>27</v>
      </c>
    </row>
    <row r="24" spans="1:15" ht="30" customHeight="1">
      <c r="A24" s="341" t="s">
        <v>163</v>
      </c>
      <c r="B24" s="341"/>
      <c r="C24" s="341"/>
      <c r="D24" s="341"/>
      <c r="E24" s="341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4">
    <mergeCell ref="A24:E24"/>
    <mergeCell ref="B17:F17"/>
    <mergeCell ref="D19:E19"/>
    <mergeCell ref="F19:G19"/>
    <mergeCell ref="D22:E22"/>
    <mergeCell ref="F22:G22"/>
    <mergeCell ref="D23:E23"/>
    <mergeCell ref="F23:G23"/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</mergeCells>
  <pageMargins left="0.3" right="0.3" top="0.3" bottom="0.3" header="0.3" footer="0.3"/>
  <pageSetup orientation="portrait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opLeftCell="A10" workbookViewId="0">
      <selection activeCell="I16" sqref="I16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18.85546875" customWidth="1"/>
    <col min="7" max="7" width="6" customWidth="1"/>
    <col min="8" max="8" width="14.42578125" customWidth="1"/>
    <col min="9" max="9" width="22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176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149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162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55" t="s">
        <v>16</v>
      </c>
      <c r="H11" s="155" t="s">
        <v>17</v>
      </c>
      <c r="I11" s="316"/>
      <c r="M11"/>
      <c r="N11"/>
      <c r="O11"/>
    </row>
    <row r="12" spans="1:15" s="37" customFormat="1" ht="63.75" customHeight="1">
      <c r="B12" s="155">
        <v>1</v>
      </c>
      <c r="C12" s="316" t="s">
        <v>55</v>
      </c>
      <c r="D12" s="316"/>
      <c r="E12" s="33">
        <v>44698</v>
      </c>
      <c r="F12" s="153" t="s">
        <v>179</v>
      </c>
      <c r="G12" s="38" t="s">
        <v>37</v>
      </c>
      <c r="H12" s="160">
        <v>500000</v>
      </c>
      <c r="I12" s="85" t="s">
        <v>180</v>
      </c>
      <c r="M12"/>
      <c r="N12"/>
      <c r="O12"/>
    </row>
    <row r="13" spans="1:15" s="37" customFormat="1" ht="29.25" customHeight="1">
      <c r="B13" s="155">
        <v>2</v>
      </c>
      <c r="C13" s="316" t="s">
        <v>56</v>
      </c>
      <c r="D13" s="316"/>
      <c r="E13" s="34"/>
      <c r="F13" s="34"/>
      <c r="G13" s="34"/>
      <c r="H13" s="161"/>
      <c r="I13" s="85"/>
      <c r="M13"/>
      <c r="N13"/>
      <c r="O13"/>
    </row>
    <row r="14" spans="1:15" s="37" customFormat="1" ht="29.25" customHeight="1">
      <c r="B14" s="155">
        <v>3</v>
      </c>
      <c r="C14" s="316" t="s">
        <v>57</v>
      </c>
      <c r="D14" s="316"/>
      <c r="E14" s="34"/>
      <c r="F14" s="34"/>
      <c r="G14" s="34"/>
      <c r="H14" s="161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162">
        <f>H12</f>
        <v>500000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162">
        <v>593629.75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162">
        <f>H15-H16</f>
        <v>-93629.75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53"/>
      <c r="B19" s="153" t="s">
        <v>6</v>
      </c>
      <c r="D19" s="299" t="s">
        <v>21</v>
      </c>
      <c r="E19" s="299"/>
      <c r="F19" s="299" t="s">
        <v>31</v>
      </c>
      <c r="G19" s="299"/>
      <c r="H19" s="153" t="s">
        <v>3</v>
      </c>
      <c r="I19" s="153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53"/>
      <c r="B22" s="153" t="s">
        <v>23</v>
      </c>
      <c r="D22" s="299" t="s">
        <v>23</v>
      </c>
      <c r="E22" s="299"/>
      <c r="F22" s="299" t="s">
        <v>23</v>
      </c>
      <c r="G22" s="299"/>
      <c r="H22" s="153" t="s">
        <v>23</v>
      </c>
      <c r="I22" s="153" t="s">
        <v>23</v>
      </c>
    </row>
    <row r="23" spans="1:15">
      <c r="A23" s="154"/>
      <c r="B23" s="154" t="s">
        <v>24</v>
      </c>
      <c r="D23" s="300" t="s">
        <v>25</v>
      </c>
      <c r="E23" s="300"/>
      <c r="F23" s="300" t="s">
        <v>30</v>
      </c>
      <c r="G23" s="300"/>
      <c r="H23" s="159" t="s">
        <v>26</v>
      </c>
      <c r="I23" s="153" t="s">
        <v>27</v>
      </c>
    </row>
    <row r="24" spans="1:15" ht="30" customHeight="1">
      <c r="A24" s="341" t="s">
        <v>163</v>
      </c>
      <c r="B24" s="341"/>
      <c r="C24" s="341"/>
      <c r="D24" s="341"/>
      <c r="E24" s="341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4">
    <mergeCell ref="A24:E24"/>
    <mergeCell ref="B17:F17"/>
    <mergeCell ref="D19:E19"/>
    <mergeCell ref="F19:G19"/>
    <mergeCell ref="D22:E22"/>
    <mergeCell ref="F22:G22"/>
    <mergeCell ref="D23:E23"/>
    <mergeCell ref="F23:G23"/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</mergeCells>
  <pageMargins left="0.3" right="0.3" top="0.3" bottom="0.3" header="0.3" footer="0.3"/>
  <pageSetup orientation="portrait" horizontalDpi="360" verticalDpi="36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opLeftCell="A7" workbookViewId="0">
      <selection activeCell="H16" sqref="H16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18.85546875" customWidth="1"/>
    <col min="7" max="7" width="6" customWidth="1"/>
    <col min="8" max="8" width="14.42578125" customWidth="1"/>
    <col min="9" max="9" width="22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183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149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162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184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58" t="s">
        <v>16</v>
      </c>
      <c r="H11" s="158" t="s">
        <v>17</v>
      </c>
      <c r="I11" s="316"/>
      <c r="M11"/>
      <c r="N11"/>
      <c r="O11"/>
    </row>
    <row r="12" spans="1:15" s="37" customFormat="1" ht="63.75" customHeight="1">
      <c r="B12" s="158">
        <v>1</v>
      </c>
      <c r="C12" s="316" t="s">
        <v>55</v>
      </c>
      <c r="D12" s="316"/>
      <c r="E12" s="33">
        <v>44706</v>
      </c>
      <c r="F12" s="156" t="s">
        <v>181</v>
      </c>
      <c r="G12" s="38" t="s">
        <v>37</v>
      </c>
      <c r="H12" s="160">
        <v>750000</v>
      </c>
      <c r="I12" s="85" t="s">
        <v>182</v>
      </c>
      <c r="M12"/>
      <c r="N12"/>
      <c r="O12"/>
    </row>
    <row r="13" spans="1:15" s="37" customFormat="1" ht="29.25" customHeight="1">
      <c r="B13" s="158">
        <v>2</v>
      </c>
      <c r="C13" s="316" t="s">
        <v>56</v>
      </c>
      <c r="D13" s="316"/>
      <c r="E13" s="34"/>
      <c r="F13" s="34"/>
      <c r="G13" s="34"/>
      <c r="H13" s="161"/>
      <c r="I13" s="85"/>
      <c r="M13"/>
      <c r="N13"/>
      <c r="O13"/>
    </row>
    <row r="14" spans="1:15" s="37" customFormat="1" ht="29.25" customHeight="1">
      <c r="B14" s="158">
        <v>3</v>
      </c>
      <c r="C14" s="316" t="s">
        <v>57</v>
      </c>
      <c r="D14" s="316"/>
      <c r="E14" s="34"/>
      <c r="F14" s="34"/>
      <c r="G14" s="34"/>
      <c r="H14" s="161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162">
        <f>H12</f>
        <v>750000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162">
        <v>448479.02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162">
        <f>H15-H16</f>
        <v>301520.98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56"/>
      <c r="B19" s="156" t="s">
        <v>6</v>
      </c>
      <c r="D19" s="299" t="s">
        <v>21</v>
      </c>
      <c r="E19" s="299"/>
      <c r="F19" s="299" t="s">
        <v>31</v>
      </c>
      <c r="G19" s="299"/>
      <c r="H19" s="156" t="s">
        <v>3</v>
      </c>
      <c r="I19" s="156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56"/>
      <c r="B22" s="156" t="s">
        <v>23</v>
      </c>
      <c r="D22" s="299" t="s">
        <v>23</v>
      </c>
      <c r="E22" s="299"/>
      <c r="F22" s="299" t="s">
        <v>23</v>
      </c>
      <c r="G22" s="299"/>
      <c r="H22" s="156" t="s">
        <v>23</v>
      </c>
      <c r="I22" s="156" t="s">
        <v>23</v>
      </c>
    </row>
    <row r="23" spans="1:15">
      <c r="A23" s="157"/>
      <c r="B23" s="157" t="s">
        <v>24</v>
      </c>
      <c r="D23" s="300" t="s">
        <v>25</v>
      </c>
      <c r="E23" s="300"/>
      <c r="F23" s="300" t="s">
        <v>30</v>
      </c>
      <c r="G23" s="300"/>
      <c r="H23" s="159" t="s">
        <v>26</v>
      </c>
      <c r="I23" s="156" t="s">
        <v>27</v>
      </c>
    </row>
    <row r="24" spans="1:15" ht="30" customHeight="1">
      <c r="A24" s="341" t="s">
        <v>163</v>
      </c>
      <c r="B24" s="341"/>
      <c r="C24" s="341"/>
      <c r="D24" s="341"/>
      <c r="E24" s="341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4"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  <mergeCell ref="A24:E24"/>
    <mergeCell ref="B17:F17"/>
    <mergeCell ref="D19:E19"/>
    <mergeCell ref="F19:G19"/>
    <mergeCell ref="D22:E22"/>
    <mergeCell ref="F22:G22"/>
    <mergeCell ref="D23:E23"/>
    <mergeCell ref="F23:G23"/>
  </mergeCells>
  <pageMargins left="0.3" right="0.3" top="0.3" bottom="0.3" header="0.3" footer="0.3"/>
  <pageSetup orientation="portrait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opLeftCell="A7" workbookViewId="0">
      <selection activeCell="K16" sqref="K16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18.85546875" customWidth="1"/>
    <col min="7" max="7" width="6" customWidth="1"/>
    <col min="8" max="8" width="14.42578125" customWidth="1"/>
    <col min="9" max="9" width="22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190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149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162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65" t="s">
        <v>16</v>
      </c>
      <c r="H11" s="165" t="s">
        <v>17</v>
      </c>
      <c r="I11" s="316"/>
      <c r="M11"/>
      <c r="N11"/>
      <c r="O11"/>
    </row>
    <row r="12" spans="1:15" s="37" customFormat="1" ht="63.75" customHeight="1">
      <c r="B12" s="165">
        <v>1</v>
      </c>
      <c r="C12" s="316" t="s">
        <v>55</v>
      </c>
      <c r="D12" s="316"/>
      <c r="E12" s="33">
        <v>44728</v>
      </c>
      <c r="F12" s="163" t="s">
        <v>186</v>
      </c>
      <c r="G12" s="38" t="s">
        <v>37</v>
      </c>
      <c r="H12" s="160">
        <v>500000</v>
      </c>
      <c r="I12" s="85" t="s">
        <v>185</v>
      </c>
      <c r="M12"/>
      <c r="N12"/>
      <c r="O12"/>
    </row>
    <row r="13" spans="1:15" s="37" customFormat="1" ht="29.25" customHeight="1">
      <c r="B13" s="165">
        <v>2</v>
      </c>
      <c r="C13" s="316" t="s">
        <v>56</v>
      </c>
      <c r="D13" s="316"/>
      <c r="E13" s="34"/>
      <c r="F13" s="34"/>
      <c r="G13" s="34"/>
      <c r="H13" s="161"/>
      <c r="I13" s="85"/>
      <c r="M13"/>
      <c r="N13"/>
      <c r="O13"/>
    </row>
    <row r="14" spans="1:15" s="37" customFormat="1" ht="29.25" customHeight="1">
      <c r="B14" s="165">
        <v>3</v>
      </c>
      <c r="C14" s="316" t="s">
        <v>57</v>
      </c>
      <c r="D14" s="316"/>
      <c r="E14" s="34"/>
      <c r="F14" s="34"/>
      <c r="G14" s="34"/>
      <c r="H14" s="161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162">
        <f>H12</f>
        <v>500000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162">
        <v>376129.34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162">
        <f>H15-H16</f>
        <v>123870.65999999997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63"/>
      <c r="B19" s="163" t="s">
        <v>6</v>
      </c>
      <c r="D19" s="299" t="s">
        <v>21</v>
      </c>
      <c r="E19" s="299"/>
      <c r="F19" s="299" t="s">
        <v>31</v>
      </c>
      <c r="G19" s="299"/>
      <c r="H19" s="163" t="s">
        <v>3</v>
      </c>
      <c r="I19" s="163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63"/>
      <c r="B22" s="163" t="s">
        <v>23</v>
      </c>
      <c r="D22" s="299" t="s">
        <v>23</v>
      </c>
      <c r="E22" s="299"/>
      <c r="F22" s="299" t="s">
        <v>23</v>
      </c>
      <c r="G22" s="299"/>
      <c r="H22" s="163" t="s">
        <v>23</v>
      </c>
      <c r="I22" s="163" t="s">
        <v>23</v>
      </c>
    </row>
    <row r="23" spans="1:15">
      <c r="A23" s="164"/>
      <c r="B23" s="164" t="s">
        <v>24</v>
      </c>
      <c r="D23" s="300" t="s">
        <v>25</v>
      </c>
      <c r="E23" s="300"/>
      <c r="F23" s="300" t="s">
        <v>30</v>
      </c>
      <c r="G23" s="300"/>
      <c r="H23" s="159" t="s">
        <v>26</v>
      </c>
      <c r="I23" s="163" t="s">
        <v>27</v>
      </c>
    </row>
    <row r="24" spans="1:15" ht="30" customHeight="1">
      <c r="A24" s="341" t="s">
        <v>163</v>
      </c>
      <c r="B24" s="341"/>
      <c r="C24" s="341"/>
      <c r="D24" s="341"/>
      <c r="E24" s="341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4"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  <mergeCell ref="A24:E24"/>
    <mergeCell ref="B17:F17"/>
    <mergeCell ref="D19:E19"/>
    <mergeCell ref="F19:G19"/>
    <mergeCell ref="D22:E22"/>
    <mergeCell ref="F22:G22"/>
    <mergeCell ref="D23:E23"/>
    <mergeCell ref="F23:G23"/>
  </mergeCells>
  <pageMargins left="0.3" right="0.3" top="0.3" bottom="0.3" header="0.3" footer="0.3"/>
  <pageSetup orientation="portrait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workbookViewId="0">
      <selection activeCell="J12" sqref="J12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18.85546875" customWidth="1"/>
    <col min="7" max="7" width="6" customWidth="1"/>
    <col min="8" max="8" width="14.42578125" customWidth="1"/>
    <col min="9" max="9" width="22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190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149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162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189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68" t="s">
        <v>16</v>
      </c>
      <c r="H11" s="168" t="s">
        <v>17</v>
      </c>
      <c r="I11" s="316"/>
      <c r="M11"/>
      <c r="N11"/>
      <c r="O11"/>
    </row>
    <row r="12" spans="1:15" s="37" customFormat="1" ht="63.75" customHeight="1">
      <c r="B12" s="168">
        <v>1</v>
      </c>
      <c r="C12" s="316" t="s">
        <v>55</v>
      </c>
      <c r="D12" s="316"/>
      <c r="E12" s="33">
        <v>44733</v>
      </c>
      <c r="F12" s="166" t="s">
        <v>187</v>
      </c>
      <c r="G12" s="38" t="s">
        <v>37</v>
      </c>
      <c r="H12" s="160">
        <v>1000000</v>
      </c>
      <c r="I12" s="85" t="s">
        <v>195</v>
      </c>
      <c r="M12"/>
      <c r="N12"/>
      <c r="O12"/>
    </row>
    <row r="13" spans="1:15" s="37" customFormat="1" ht="29.25" customHeight="1">
      <c r="B13" s="168">
        <v>2</v>
      </c>
      <c r="C13" s="316" t="s">
        <v>56</v>
      </c>
      <c r="D13" s="316"/>
      <c r="E13" s="34"/>
      <c r="F13" s="34"/>
      <c r="G13" s="34"/>
      <c r="H13" s="161"/>
      <c r="I13" s="85"/>
      <c r="M13"/>
      <c r="N13"/>
      <c r="O13"/>
    </row>
    <row r="14" spans="1:15" s="37" customFormat="1" ht="29.25" customHeight="1">
      <c r="B14" s="168">
        <v>3</v>
      </c>
      <c r="C14" s="316" t="s">
        <v>57</v>
      </c>
      <c r="D14" s="316"/>
      <c r="E14" s="34"/>
      <c r="F14" s="34"/>
      <c r="G14" s="34"/>
      <c r="H14" s="161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162">
        <f>H12</f>
        <v>1000000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162">
        <v>921600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162">
        <f>H15-H16</f>
        <v>78400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66"/>
      <c r="B19" s="166" t="s">
        <v>6</v>
      </c>
      <c r="D19" s="299" t="s">
        <v>21</v>
      </c>
      <c r="E19" s="299"/>
      <c r="F19" s="299" t="s">
        <v>31</v>
      </c>
      <c r="G19" s="299"/>
      <c r="H19" s="166" t="s">
        <v>3</v>
      </c>
      <c r="I19" s="166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66"/>
      <c r="B22" s="166" t="s">
        <v>23</v>
      </c>
      <c r="D22" s="299" t="s">
        <v>23</v>
      </c>
      <c r="E22" s="299"/>
      <c r="F22" s="299" t="s">
        <v>23</v>
      </c>
      <c r="G22" s="299"/>
      <c r="H22" s="166" t="s">
        <v>23</v>
      </c>
      <c r="I22" s="166" t="s">
        <v>23</v>
      </c>
    </row>
    <row r="23" spans="1:15">
      <c r="A23" s="167"/>
      <c r="B23" s="167" t="s">
        <v>24</v>
      </c>
      <c r="D23" s="300" t="s">
        <v>25</v>
      </c>
      <c r="E23" s="300"/>
      <c r="F23" s="300" t="s">
        <v>30</v>
      </c>
      <c r="G23" s="300"/>
      <c r="H23" s="159" t="s">
        <v>26</v>
      </c>
      <c r="I23" s="166" t="s">
        <v>27</v>
      </c>
    </row>
    <row r="24" spans="1:15" ht="30" customHeight="1">
      <c r="A24" s="341" t="s">
        <v>163</v>
      </c>
      <c r="B24" s="341"/>
      <c r="C24" s="341"/>
      <c r="D24" s="341"/>
      <c r="E24" s="341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4">
    <mergeCell ref="A24:E24"/>
    <mergeCell ref="B17:F17"/>
    <mergeCell ref="D19:E19"/>
    <mergeCell ref="F19:G19"/>
    <mergeCell ref="D22:E22"/>
    <mergeCell ref="F22:G22"/>
    <mergeCell ref="D23:E23"/>
    <mergeCell ref="F23:G23"/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</mergeCells>
  <pageMargins left="0.3" right="0.3" top="0.3" bottom="0.3" header="0.3" footer="0.3"/>
  <pageSetup orientation="portrait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opLeftCell="A4" workbookViewId="0">
      <selection activeCell="I12" sqref="I12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18.85546875" customWidth="1"/>
    <col min="7" max="7" width="6" customWidth="1"/>
    <col min="8" max="8" width="14.42578125" customWidth="1"/>
    <col min="9" max="9" width="22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190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149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162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189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68" t="s">
        <v>16</v>
      </c>
      <c r="H11" s="168" t="s">
        <v>17</v>
      </c>
      <c r="I11" s="316"/>
      <c r="M11"/>
      <c r="N11"/>
      <c r="O11"/>
    </row>
    <row r="12" spans="1:15" s="37" customFormat="1" ht="63.75" customHeight="1">
      <c r="B12" s="168">
        <v>1</v>
      </c>
      <c r="C12" s="316" t="s">
        <v>55</v>
      </c>
      <c r="D12" s="316"/>
      <c r="E12" s="33">
        <v>44733</v>
      </c>
      <c r="F12" s="166" t="s">
        <v>188</v>
      </c>
      <c r="G12" s="38" t="s">
        <v>37</v>
      </c>
      <c r="H12" s="160">
        <v>1000000</v>
      </c>
      <c r="I12" s="85" t="s">
        <v>194</v>
      </c>
      <c r="M12"/>
      <c r="N12"/>
      <c r="O12"/>
    </row>
    <row r="13" spans="1:15" s="37" customFormat="1" ht="29.25" customHeight="1">
      <c r="B13" s="168">
        <v>2</v>
      </c>
      <c r="C13" s="316" t="s">
        <v>56</v>
      </c>
      <c r="D13" s="316"/>
      <c r="E13" s="34"/>
      <c r="F13" s="34"/>
      <c r="G13" s="34"/>
      <c r="H13" s="161"/>
      <c r="I13" s="85"/>
      <c r="M13"/>
      <c r="N13"/>
      <c r="O13"/>
    </row>
    <row r="14" spans="1:15" s="37" customFormat="1" ht="29.25" customHeight="1">
      <c r="B14" s="168">
        <v>3</v>
      </c>
      <c r="C14" s="316" t="s">
        <v>57</v>
      </c>
      <c r="D14" s="316"/>
      <c r="E14" s="34"/>
      <c r="F14" s="34"/>
      <c r="G14" s="34"/>
      <c r="H14" s="161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162">
        <f>H12</f>
        <v>1000000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162">
        <v>921600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162">
        <f>H15-H16</f>
        <v>78400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66"/>
      <c r="B19" s="166" t="s">
        <v>6</v>
      </c>
      <c r="D19" s="299" t="s">
        <v>21</v>
      </c>
      <c r="E19" s="299"/>
      <c r="F19" s="299" t="s">
        <v>31</v>
      </c>
      <c r="G19" s="299"/>
      <c r="H19" s="166" t="s">
        <v>3</v>
      </c>
      <c r="I19" s="166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66"/>
      <c r="B22" s="166" t="s">
        <v>23</v>
      </c>
      <c r="D22" s="299" t="s">
        <v>23</v>
      </c>
      <c r="E22" s="299"/>
      <c r="F22" s="299" t="s">
        <v>23</v>
      </c>
      <c r="G22" s="299"/>
      <c r="H22" s="166" t="s">
        <v>23</v>
      </c>
      <c r="I22" s="166" t="s">
        <v>23</v>
      </c>
    </row>
    <row r="23" spans="1:15">
      <c r="A23" s="167"/>
      <c r="B23" s="167" t="s">
        <v>24</v>
      </c>
      <c r="D23" s="300" t="s">
        <v>25</v>
      </c>
      <c r="E23" s="300"/>
      <c r="F23" s="300" t="s">
        <v>30</v>
      </c>
      <c r="G23" s="300"/>
      <c r="H23" s="159" t="s">
        <v>26</v>
      </c>
      <c r="I23" s="166" t="s">
        <v>27</v>
      </c>
    </row>
    <row r="24" spans="1:15" ht="30" customHeight="1">
      <c r="A24" s="341" t="s">
        <v>163</v>
      </c>
      <c r="B24" s="341"/>
      <c r="C24" s="341"/>
      <c r="D24" s="341"/>
      <c r="E24" s="341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4">
    <mergeCell ref="A24:E24"/>
    <mergeCell ref="B17:F17"/>
    <mergeCell ref="D19:E19"/>
    <mergeCell ref="F19:G19"/>
    <mergeCell ref="D22:E22"/>
    <mergeCell ref="F22:G22"/>
    <mergeCell ref="D23:E23"/>
    <mergeCell ref="F23:G23"/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</mergeCells>
  <pageMargins left="0.3" right="0.3" top="0.3" bottom="0.3" header="0.3" footer="0.3"/>
  <pageSetup orientation="portrait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topLeftCell="A4" workbookViewId="0">
      <selection activeCell="I12" sqref="I12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18.85546875" customWidth="1"/>
    <col min="7" max="7" width="6" customWidth="1"/>
    <col min="8" max="8" width="14.42578125" customWidth="1"/>
    <col min="9" max="9" width="22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190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149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162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192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68" t="s">
        <v>16</v>
      </c>
      <c r="H11" s="168" t="s">
        <v>17</v>
      </c>
      <c r="I11" s="316"/>
      <c r="M11"/>
      <c r="N11"/>
      <c r="O11"/>
    </row>
    <row r="12" spans="1:15" s="37" customFormat="1" ht="63.75" customHeight="1">
      <c r="B12" s="168">
        <v>1</v>
      </c>
      <c r="C12" s="316" t="s">
        <v>55</v>
      </c>
      <c r="D12" s="316"/>
      <c r="E12" s="33">
        <v>44733</v>
      </c>
      <c r="F12" s="166" t="s">
        <v>191</v>
      </c>
      <c r="G12" s="38" t="s">
        <v>37</v>
      </c>
      <c r="H12" s="160">
        <v>200000</v>
      </c>
      <c r="I12" s="85" t="s">
        <v>193</v>
      </c>
      <c r="M12"/>
      <c r="N12"/>
      <c r="O12"/>
    </row>
    <row r="13" spans="1:15" s="37" customFormat="1" ht="29.25" customHeight="1">
      <c r="B13" s="168">
        <v>2</v>
      </c>
      <c r="C13" s="316" t="s">
        <v>56</v>
      </c>
      <c r="D13" s="316"/>
      <c r="E13" s="34"/>
      <c r="F13" s="34"/>
      <c r="G13" s="34"/>
      <c r="H13" s="161"/>
      <c r="I13" s="85"/>
      <c r="M13"/>
      <c r="N13"/>
      <c r="O13"/>
    </row>
    <row r="14" spans="1:15" s="37" customFormat="1" ht="29.25" customHeight="1">
      <c r="B14" s="168">
        <v>3</v>
      </c>
      <c r="C14" s="316" t="s">
        <v>57</v>
      </c>
      <c r="D14" s="316"/>
      <c r="E14" s="34"/>
      <c r="F14" s="34"/>
      <c r="G14" s="34"/>
      <c r="H14" s="161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162">
        <f>H12</f>
        <v>200000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162">
        <v>96000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162">
        <f>H15-H16</f>
        <v>104000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66"/>
      <c r="B19" s="166" t="s">
        <v>6</v>
      </c>
      <c r="D19" s="299" t="s">
        <v>21</v>
      </c>
      <c r="E19" s="299"/>
      <c r="F19" s="299" t="s">
        <v>31</v>
      </c>
      <c r="G19" s="299"/>
      <c r="H19" s="166" t="s">
        <v>3</v>
      </c>
      <c r="I19" s="166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66"/>
      <c r="B22" s="166" t="s">
        <v>23</v>
      </c>
      <c r="D22" s="299" t="s">
        <v>23</v>
      </c>
      <c r="E22" s="299"/>
      <c r="F22" s="299" t="s">
        <v>23</v>
      </c>
      <c r="G22" s="299"/>
      <c r="H22" s="166" t="s">
        <v>23</v>
      </c>
      <c r="I22" s="166" t="s">
        <v>23</v>
      </c>
    </row>
    <row r="23" spans="1:15">
      <c r="A23" s="167"/>
      <c r="B23" s="167" t="s">
        <v>24</v>
      </c>
      <c r="D23" s="300" t="s">
        <v>25</v>
      </c>
      <c r="E23" s="300"/>
      <c r="F23" s="300" t="s">
        <v>30</v>
      </c>
      <c r="G23" s="300"/>
      <c r="H23" s="159" t="s">
        <v>26</v>
      </c>
      <c r="I23" s="166" t="s">
        <v>27</v>
      </c>
    </row>
    <row r="24" spans="1:15" ht="30" customHeight="1">
      <c r="A24" s="341" t="s">
        <v>163</v>
      </c>
      <c r="B24" s="341"/>
      <c r="C24" s="341"/>
      <c r="D24" s="341"/>
      <c r="E24" s="341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4">
    <mergeCell ref="A24:E24"/>
    <mergeCell ref="B17:F17"/>
    <mergeCell ref="D19:E19"/>
    <mergeCell ref="F19:G19"/>
    <mergeCell ref="D22:E22"/>
    <mergeCell ref="F22:G22"/>
    <mergeCell ref="D23:E23"/>
    <mergeCell ref="F23:G23"/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</mergeCells>
  <pageMargins left="0.3" right="0.3" top="0.3" bottom="0.3" header="0.3" footer="0.3"/>
  <pageSetup orientation="portrait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workbookViewId="0">
      <selection activeCell="F12" sqref="F12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18.85546875" customWidth="1"/>
    <col min="7" max="7" width="6" customWidth="1"/>
    <col min="8" max="8" width="14.42578125" customWidth="1"/>
    <col min="9" max="9" width="22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198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149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162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52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71" t="s">
        <v>16</v>
      </c>
      <c r="H11" s="171" t="s">
        <v>17</v>
      </c>
      <c r="I11" s="316"/>
      <c r="M11"/>
      <c r="N11"/>
      <c r="O11"/>
    </row>
    <row r="12" spans="1:15" s="37" customFormat="1" ht="63.75" customHeight="1">
      <c r="B12" s="171">
        <v>1</v>
      </c>
      <c r="C12" s="316" t="s">
        <v>55</v>
      </c>
      <c r="D12" s="316"/>
      <c r="E12" s="33">
        <v>44739</v>
      </c>
      <c r="F12" s="169" t="s">
        <v>196</v>
      </c>
      <c r="G12" s="38" t="s">
        <v>37</v>
      </c>
      <c r="H12" s="160">
        <v>500000</v>
      </c>
      <c r="I12" s="85" t="s">
        <v>197</v>
      </c>
      <c r="M12"/>
      <c r="N12"/>
      <c r="O12"/>
    </row>
    <row r="13" spans="1:15" s="37" customFormat="1" ht="29.25" customHeight="1">
      <c r="B13" s="171">
        <v>2</v>
      </c>
      <c r="C13" s="316" t="s">
        <v>56</v>
      </c>
      <c r="D13" s="316"/>
      <c r="E13" s="34"/>
      <c r="F13" s="34"/>
      <c r="G13" s="34"/>
      <c r="H13" s="161"/>
      <c r="I13" s="85"/>
      <c r="M13"/>
      <c r="N13"/>
      <c r="O13"/>
    </row>
    <row r="14" spans="1:15" s="37" customFormat="1" ht="29.25" customHeight="1">
      <c r="B14" s="171">
        <v>3</v>
      </c>
      <c r="C14" s="316" t="s">
        <v>57</v>
      </c>
      <c r="D14" s="316"/>
      <c r="E14" s="34"/>
      <c r="F14" s="34"/>
      <c r="G14" s="34"/>
      <c r="H14" s="161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162">
        <f>H12</f>
        <v>500000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162">
        <v>0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162">
        <f>H15-H16</f>
        <v>500000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69"/>
      <c r="B19" s="169" t="s">
        <v>6</v>
      </c>
      <c r="D19" s="299" t="s">
        <v>21</v>
      </c>
      <c r="E19" s="299"/>
      <c r="F19" s="299" t="s">
        <v>31</v>
      </c>
      <c r="G19" s="299"/>
      <c r="H19" s="169" t="s">
        <v>3</v>
      </c>
      <c r="I19" s="169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69"/>
      <c r="B22" s="169" t="s">
        <v>23</v>
      </c>
      <c r="D22" s="299" t="s">
        <v>23</v>
      </c>
      <c r="E22" s="299"/>
      <c r="F22" s="299" t="s">
        <v>23</v>
      </c>
      <c r="G22" s="299"/>
      <c r="H22" s="169" t="s">
        <v>23</v>
      </c>
      <c r="I22" s="169" t="s">
        <v>23</v>
      </c>
    </row>
    <row r="23" spans="1:15">
      <c r="A23" s="170"/>
      <c r="B23" s="170" t="s">
        <v>24</v>
      </c>
      <c r="D23" s="300" t="s">
        <v>25</v>
      </c>
      <c r="E23" s="300"/>
      <c r="F23" s="300" t="s">
        <v>30</v>
      </c>
      <c r="G23" s="300"/>
      <c r="H23" s="159" t="s">
        <v>26</v>
      </c>
      <c r="I23" s="169" t="s">
        <v>27</v>
      </c>
    </row>
    <row r="24" spans="1:15" ht="30" customHeight="1">
      <c r="A24" s="342" t="s">
        <v>199</v>
      </c>
      <c r="B24" s="342"/>
      <c r="C24" s="342"/>
      <c r="D24" s="342"/>
      <c r="E24" s="342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4">
    <mergeCell ref="A24:E24"/>
    <mergeCell ref="B17:F17"/>
    <mergeCell ref="D19:E19"/>
    <mergeCell ref="F19:G19"/>
    <mergeCell ref="D22:E22"/>
    <mergeCell ref="F22:G22"/>
    <mergeCell ref="D23:E23"/>
    <mergeCell ref="F23:G23"/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</mergeCells>
  <pageMargins left="0.3" right="0.3" top="0.3" bottom="0.3" header="0.3" footer="0.3"/>
  <pageSetup orientation="portrait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workbookViewId="0">
      <selection activeCell="A6" sqref="A6:F6"/>
    </sheetView>
  </sheetViews>
  <sheetFormatPr defaultRowHeight="15"/>
  <cols>
    <col min="1" max="1" width="3.140625" customWidth="1"/>
    <col min="2" max="2" width="5" customWidth="1"/>
    <col min="3" max="3" width="11" customWidth="1"/>
    <col min="4" max="4" width="5.85546875" customWidth="1"/>
    <col min="5" max="5" width="10.5703125" customWidth="1"/>
    <col min="6" max="6" width="18.85546875" customWidth="1"/>
    <col min="7" max="7" width="6" customWidth="1"/>
    <col min="8" max="8" width="14.42578125" customWidth="1"/>
    <col min="9" max="9" width="22" customWidth="1"/>
    <col min="10" max="10" width="7.5703125" customWidth="1"/>
    <col min="11" max="11" width="12.85546875" customWidth="1"/>
    <col min="12" max="12" width="20.42578125" customWidth="1"/>
    <col min="13" max="13" width="46.28515625" customWidth="1"/>
    <col min="14" max="14" width="22.5703125" customWidth="1"/>
  </cols>
  <sheetData>
    <row r="2" spans="1:15" ht="15" customHeight="1"/>
    <row r="3" spans="1:15" ht="15" customHeight="1"/>
    <row r="4" spans="1:15" ht="12.75" customHeight="1">
      <c r="A4" s="337" t="s">
        <v>10</v>
      </c>
      <c r="B4" s="337"/>
      <c r="C4" s="337"/>
      <c r="D4" s="337"/>
      <c r="E4" s="337"/>
      <c r="F4" s="337"/>
      <c r="G4" s="337"/>
      <c r="H4" s="337"/>
      <c r="I4" s="337"/>
    </row>
    <row r="5" spans="1:15" ht="15" customHeight="1">
      <c r="A5" s="337"/>
      <c r="B5" s="337"/>
      <c r="C5" s="337"/>
      <c r="D5" s="337"/>
      <c r="E5" s="337"/>
      <c r="F5" s="337"/>
      <c r="G5" s="337"/>
      <c r="H5" s="337"/>
      <c r="I5" s="337"/>
    </row>
    <row r="6" spans="1:15" ht="23.25" customHeight="1">
      <c r="A6" s="302" t="s">
        <v>202</v>
      </c>
      <c r="B6" s="302"/>
      <c r="C6" s="302"/>
      <c r="D6" s="302"/>
      <c r="E6" s="302"/>
      <c r="F6" s="302"/>
      <c r="H6" s="5"/>
      <c r="I6" s="5"/>
    </row>
    <row r="7" spans="1:15" ht="23.25" customHeight="1">
      <c r="A7" s="302" t="s">
        <v>149</v>
      </c>
      <c r="B7" s="302"/>
      <c r="C7" s="302"/>
      <c r="D7" s="302"/>
      <c r="E7" s="302"/>
      <c r="F7" s="302"/>
      <c r="H7" s="5"/>
      <c r="I7" s="5"/>
    </row>
    <row r="8" spans="1:15" ht="24" customHeight="1">
      <c r="A8" s="302" t="s">
        <v>162</v>
      </c>
      <c r="B8" s="302"/>
      <c r="C8" s="302"/>
      <c r="D8" s="302"/>
      <c r="E8" s="302"/>
      <c r="F8" s="302"/>
      <c r="G8" s="302"/>
      <c r="H8" s="5"/>
      <c r="I8" s="5"/>
    </row>
    <row r="9" spans="1:15" ht="32.25" customHeight="1">
      <c r="A9" s="302" t="s">
        <v>192</v>
      </c>
      <c r="B9" s="302"/>
      <c r="C9" s="302"/>
      <c r="D9" s="302"/>
      <c r="E9" s="302"/>
      <c r="F9" s="302"/>
      <c r="G9" s="302"/>
      <c r="H9" s="5"/>
      <c r="I9" s="5"/>
    </row>
    <row r="10" spans="1:15" s="37" customFormat="1" ht="19.5" customHeight="1">
      <c r="B10" s="314" t="s">
        <v>15</v>
      </c>
      <c r="C10" s="318" t="s">
        <v>2</v>
      </c>
      <c r="D10" s="319"/>
      <c r="E10" s="316" t="s">
        <v>0</v>
      </c>
      <c r="F10" s="314" t="s">
        <v>4</v>
      </c>
      <c r="G10" s="316" t="s">
        <v>1</v>
      </c>
      <c r="H10" s="316"/>
      <c r="I10" s="316" t="s">
        <v>20</v>
      </c>
      <c r="M10"/>
      <c r="N10"/>
      <c r="O10"/>
    </row>
    <row r="11" spans="1:15" s="37" customFormat="1" ht="19.5" customHeight="1">
      <c r="B11" s="315"/>
      <c r="C11" s="320"/>
      <c r="D11" s="321"/>
      <c r="E11" s="316"/>
      <c r="F11" s="315"/>
      <c r="G11" s="174" t="s">
        <v>16</v>
      </c>
      <c r="H11" s="174" t="s">
        <v>17</v>
      </c>
      <c r="I11" s="316"/>
      <c r="M11"/>
      <c r="N11"/>
      <c r="O11"/>
    </row>
    <row r="12" spans="1:15" s="37" customFormat="1" ht="78" customHeight="1">
      <c r="B12" s="174">
        <v>1</v>
      </c>
      <c r="C12" s="316" t="s">
        <v>55</v>
      </c>
      <c r="D12" s="316"/>
      <c r="E12" s="33">
        <v>44755</v>
      </c>
      <c r="F12" s="48" t="s">
        <v>200</v>
      </c>
      <c r="G12" s="38" t="s">
        <v>37</v>
      </c>
      <c r="H12" s="160">
        <v>200000</v>
      </c>
      <c r="I12" s="175" t="s">
        <v>201</v>
      </c>
      <c r="M12"/>
      <c r="N12"/>
      <c r="O12"/>
    </row>
    <row r="13" spans="1:15" s="37" customFormat="1" ht="29.25" customHeight="1">
      <c r="B13" s="174">
        <v>2</v>
      </c>
      <c r="C13" s="316" t="s">
        <v>56</v>
      </c>
      <c r="D13" s="316"/>
      <c r="E13" s="34"/>
      <c r="F13" s="34"/>
      <c r="G13" s="34"/>
      <c r="H13" s="161"/>
      <c r="I13" s="85"/>
      <c r="M13"/>
      <c r="N13"/>
      <c r="O13"/>
    </row>
    <row r="14" spans="1:15" s="37" customFormat="1" ht="29.25" customHeight="1">
      <c r="B14" s="174">
        <v>3</v>
      </c>
      <c r="C14" s="316" t="s">
        <v>57</v>
      </c>
      <c r="D14" s="316"/>
      <c r="E14" s="34"/>
      <c r="F14" s="34"/>
      <c r="G14" s="34"/>
      <c r="H14" s="161"/>
      <c r="I14" s="38"/>
      <c r="M14"/>
      <c r="N14"/>
      <c r="O14"/>
    </row>
    <row r="15" spans="1:15" s="37" customFormat="1" ht="21" customHeight="1">
      <c r="B15" s="317" t="s">
        <v>5</v>
      </c>
      <c r="C15" s="317"/>
      <c r="D15" s="317"/>
      <c r="E15" s="317"/>
      <c r="F15" s="317"/>
      <c r="G15" s="34"/>
      <c r="H15" s="162">
        <f>H12</f>
        <v>200000</v>
      </c>
      <c r="I15" s="38"/>
      <c r="M15"/>
      <c r="N15"/>
      <c r="O15"/>
    </row>
    <row r="16" spans="1:15" s="37" customFormat="1" ht="21" customHeight="1">
      <c r="B16" s="317" t="s">
        <v>19</v>
      </c>
      <c r="C16" s="317"/>
      <c r="D16" s="317"/>
      <c r="E16" s="317"/>
      <c r="F16" s="317"/>
      <c r="G16" s="34"/>
      <c r="H16" s="162">
        <f>70000+50600</f>
        <v>120600</v>
      </c>
      <c r="I16" s="38"/>
      <c r="K16" s="53"/>
      <c r="L16" s="105"/>
      <c r="M16"/>
      <c r="N16"/>
      <c r="O16"/>
    </row>
    <row r="17" spans="1:15" s="37" customFormat="1" ht="21" customHeight="1">
      <c r="B17" s="322" t="s">
        <v>18</v>
      </c>
      <c r="C17" s="339"/>
      <c r="D17" s="339"/>
      <c r="E17" s="339"/>
      <c r="F17" s="340"/>
      <c r="G17" s="34"/>
      <c r="H17" s="162">
        <f>H15-H16</f>
        <v>79400</v>
      </c>
      <c r="I17" s="34"/>
      <c r="M17"/>
      <c r="N17"/>
      <c r="O17"/>
    </row>
    <row r="18" spans="1:15" ht="15" customHeight="1">
      <c r="A18" s="1"/>
      <c r="B18" s="10"/>
      <c r="C18" s="10"/>
      <c r="D18" s="10"/>
      <c r="E18" s="10"/>
      <c r="F18" s="10"/>
      <c r="G18" s="12"/>
      <c r="H18" s="12"/>
      <c r="I18" s="12"/>
      <c r="K18" s="37"/>
      <c r="L18" s="37"/>
      <c r="M18" s="111"/>
      <c r="N18" s="37"/>
    </row>
    <row r="19" spans="1:15" ht="33" customHeight="1">
      <c r="A19" s="172"/>
      <c r="B19" s="172" t="s">
        <v>6</v>
      </c>
      <c r="D19" s="299" t="s">
        <v>21</v>
      </c>
      <c r="E19" s="299"/>
      <c r="F19" s="299" t="s">
        <v>31</v>
      </c>
      <c r="G19" s="299"/>
      <c r="H19" s="172" t="s">
        <v>3</v>
      </c>
      <c r="I19" s="172" t="s">
        <v>3</v>
      </c>
      <c r="K19" s="37"/>
      <c r="L19" s="37"/>
      <c r="M19" s="111"/>
      <c r="N19" s="37"/>
    </row>
    <row r="20" spans="1:15" ht="21" customHeight="1">
      <c r="K20" s="37"/>
      <c r="L20" s="37"/>
      <c r="M20" s="37"/>
      <c r="N20" s="37"/>
    </row>
    <row r="21" spans="1:15" ht="19.5" customHeight="1"/>
    <row r="22" spans="1:15" ht="16.5" customHeight="1">
      <c r="A22" s="172"/>
      <c r="B22" s="172" t="s">
        <v>23</v>
      </c>
      <c r="D22" s="299" t="s">
        <v>23</v>
      </c>
      <c r="E22" s="299"/>
      <c r="F22" s="299" t="s">
        <v>23</v>
      </c>
      <c r="G22" s="299"/>
      <c r="H22" s="172" t="s">
        <v>23</v>
      </c>
      <c r="I22" s="172" t="s">
        <v>23</v>
      </c>
    </row>
    <row r="23" spans="1:15">
      <c r="A23" s="173"/>
      <c r="B23" s="173" t="s">
        <v>24</v>
      </c>
      <c r="D23" s="300" t="s">
        <v>25</v>
      </c>
      <c r="E23" s="300"/>
      <c r="F23" s="300" t="s">
        <v>30</v>
      </c>
      <c r="G23" s="300"/>
      <c r="H23" s="159" t="s">
        <v>26</v>
      </c>
      <c r="I23" s="172" t="s">
        <v>27</v>
      </c>
    </row>
    <row r="24" spans="1:15" ht="30" customHeight="1">
      <c r="A24" s="342" t="s">
        <v>199</v>
      </c>
      <c r="B24" s="342"/>
      <c r="C24" s="342"/>
      <c r="D24" s="342"/>
      <c r="E24" s="342"/>
      <c r="F24" s="8"/>
      <c r="G24" s="8"/>
      <c r="H24" s="15"/>
      <c r="I24" s="18" t="s">
        <v>28</v>
      </c>
    </row>
    <row r="25" spans="1:15" ht="25.5" customHeight="1">
      <c r="A25" s="7"/>
      <c r="B25" s="7"/>
      <c r="C25" s="7"/>
      <c r="D25" s="7"/>
      <c r="E25" s="7"/>
      <c r="F25" s="7"/>
      <c r="G25" s="7"/>
      <c r="H25" s="7"/>
      <c r="I25" s="7"/>
    </row>
    <row r="26" spans="1:15" ht="21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15" ht="21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15" ht="21.75" customHeight="1">
      <c r="A28" s="7"/>
      <c r="B28" s="7"/>
      <c r="C28" s="7"/>
      <c r="D28" s="7"/>
      <c r="E28" s="7"/>
      <c r="F28" s="7"/>
      <c r="G28" s="7"/>
      <c r="H28" s="7"/>
      <c r="I28" s="7"/>
    </row>
    <row r="29" spans="1:15" ht="21.75" customHeight="1">
      <c r="A29" s="7"/>
      <c r="B29" s="7"/>
      <c r="C29" s="7"/>
      <c r="D29" s="7"/>
      <c r="E29" s="7"/>
      <c r="F29" s="7"/>
      <c r="G29" s="7"/>
      <c r="H29" s="7"/>
      <c r="I29" s="7"/>
    </row>
    <row r="30" spans="1:15" ht="21.75" customHeight="1">
      <c r="A30" s="7"/>
      <c r="B30" s="7"/>
      <c r="C30" s="7"/>
      <c r="D30" s="7"/>
      <c r="E30" s="7"/>
      <c r="F30" s="7"/>
      <c r="G30" s="7"/>
      <c r="H30" s="7"/>
      <c r="I30" s="7"/>
    </row>
    <row r="31" spans="1:15">
      <c r="A31" s="7"/>
      <c r="B31" s="7"/>
      <c r="C31" s="7"/>
      <c r="D31" s="7"/>
      <c r="E31" s="7"/>
      <c r="F31" s="7"/>
      <c r="G31" s="7"/>
      <c r="H31" s="7"/>
      <c r="I31" s="7"/>
    </row>
    <row r="32" spans="1:15">
      <c r="A32" s="7"/>
      <c r="B32" s="7"/>
      <c r="C32" s="7"/>
      <c r="D32" s="7"/>
      <c r="E32" s="7"/>
      <c r="F32" s="7"/>
      <c r="G32" s="7"/>
      <c r="H32" s="7"/>
      <c r="I32" s="7"/>
    </row>
  </sheetData>
  <mergeCells count="24">
    <mergeCell ref="A24:E24"/>
    <mergeCell ref="B17:F17"/>
    <mergeCell ref="D19:E19"/>
    <mergeCell ref="F19:G19"/>
    <mergeCell ref="D22:E22"/>
    <mergeCell ref="F22:G22"/>
    <mergeCell ref="D23:E23"/>
    <mergeCell ref="F23:G23"/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</mergeCells>
  <pageMargins left="0.3" right="0.3" top="0.3" bottom="0.3" header="0.3" footer="0.3"/>
  <pageSetup orientation="portrait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workbookViewId="0">
      <selection activeCell="K17" sqref="K17"/>
    </sheetView>
  </sheetViews>
  <sheetFormatPr defaultRowHeight="15"/>
  <cols>
    <col min="1" max="1" width="3.140625" style="111" customWidth="1"/>
    <col min="2" max="2" width="5" style="111" customWidth="1"/>
    <col min="3" max="3" width="11" style="111" customWidth="1"/>
    <col min="4" max="4" width="4.42578125" style="111" customWidth="1"/>
    <col min="5" max="5" width="9.85546875" style="111" customWidth="1"/>
    <col min="6" max="6" width="19.7109375" style="111" customWidth="1"/>
    <col min="7" max="7" width="6" style="111" customWidth="1"/>
    <col min="8" max="8" width="14.42578125" style="111" customWidth="1"/>
    <col min="9" max="9" width="24.28515625" style="111" customWidth="1"/>
    <col min="10" max="10" width="7.5703125" style="111" customWidth="1"/>
    <col min="11" max="11" width="12.85546875" style="111" customWidth="1"/>
    <col min="12" max="12" width="20.42578125" style="111" customWidth="1"/>
    <col min="13" max="13" width="46.28515625" style="111" customWidth="1"/>
    <col min="14" max="14" width="22.5703125" style="111" customWidth="1"/>
    <col min="15" max="16384" width="9.140625" style="111"/>
  </cols>
  <sheetData>
    <row r="2" spans="1:12" ht="15" customHeight="1"/>
    <row r="3" spans="1:12" ht="15" customHeight="1"/>
    <row r="4" spans="1:12" ht="12.75" customHeight="1">
      <c r="A4" s="344" t="s">
        <v>10</v>
      </c>
      <c r="B4" s="344"/>
      <c r="C4" s="344"/>
      <c r="D4" s="344"/>
      <c r="E4" s="344"/>
      <c r="F4" s="344"/>
      <c r="G4" s="344"/>
      <c r="H4" s="344"/>
      <c r="I4" s="344"/>
    </row>
    <row r="5" spans="1:12" ht="15" customHeight="1">
      <c r="A5" s="344"/>
      <c r="B5" s="344"/>
      <c r="C5" s="344"/>
      <c r="D5" s="344"/>
      <c r="E5" s="344"/>
      <c r="F5" s="344"/>
      <c r="G5" s="344"/>
      <c r="H5" s="344"/>
      <c r="I5" s="344"/>
    </row>
    <row r="6" spans="1:12" ht="23.25" customHeight="1">
      <c r="A6" s="345" t="s">
        <v>214</v>
      </c>
      <c r="B6" s="345"/>
      <c r="C6" s="345"/>
      <c r="D6" s="345"/>
      <c r="E6" s="345"/>
      <c r="F6" s="345"/>
      <c r="H6" s="176"/>
      <c r="I6" s="176"/>
    </row>
    <row r="7" spans="1:12" ht="23.25" customHeight="1">
      <c r="A7" s="345" t="s">
        <v>203</v>
      </c>
      <c r="B7" s="345"/>
      <c r="C7" s="345"/>
      <c r="D7" s="345"/>
      <c r="E7" s="345"/>
      <c r="F7" s="345"/>
      <c r="H7" s="176"/>
      <c r="I7" s="176"/>
    </row>
    <row r="8" spans="1:12" ht="24" customHeight="1">
      <c r="A8" s="345" t="s">
        <v>162</v>
      </c>
      <c r="B8" s="345"/>
      <c r="C8" s="345"/>
      <c r="D8" s="345"/>
      <c r="E8" s="345"/>
      <c r="F8" s="345"/>
      <c r="G8" s="345"/>
      <c r="H8" s="176"/>
      <c r="I8" s="176"/>
    </row>
    <row r="9" spans="1:12" ht="32.25" customHeight="1">
      <c r="A9" s="345" t="s">
        <v>205</v>
      </c>
      <c r="B9" s="345"/>
      <c r="C9" s="345"/>
      <c r="D9" s="345"/>
      <c r="E9" s="345"/>
      <c r="F9" s="345"/>
      <c r="G9" s="345"/>
      <c r="H9" s="176"/>
      <c r="I9" s="176"/>
    </row>
    <row r="10" spans="1:12" ht="19.5" customHeight="1">
      <c r="B10" s="346" t="s">
        <v>15</v>
      </c>
      <c r="C10" s="348" t="s">
        <v>2</v>
      </c>
      <c r="D10" s="349"/>
      <c r="E10" s="352" t="s">
        <v>0</v>
      </c>
      <c r="F10" s="346" t="s">
        <v>4</v>
      </c>
      <c r="G10" s="352" t="s">
        <v>1</v>
      </c>
      <c r="H10" s="352"/>
      <c r="I10" s="352" t="s">
        <v>20</v>
      </c>
    </row>
    <row r="11" spans="1:12" ht="19.5" customHeight="1">
      <c r="B11" s="347"/>
      <c r="C11" s="350"/>
      <c r="D11" s="351"/>
      <c r="E11" s="352"/>
      <c r="F11" s="347"/>
      <c r="G11" s="123" t="s">
        <v>16</v>
      </c>
      <c r="H11" s="123" t="s">
        <v>17</v>
      </c>
      <c r="I11" s="352"/>
    </row>
    <row r="12" spans="1:12" ht="78" customHeight="1">
      <c r="B12" s="123">
        <v>1</v>
      </c>
      <c r="C12" s="353" t="s">
        <v>215</v>
      </c>
      <c r="D12" s="353"/>
      <c r="E12" s="193">
        <v>45440</v>
      </c>
      <c r="F12" s="194" t="s">
        <v>209</v>
      </c>
      <c r="G12" s="177" t="s">
        <v>37</v>
      </c>
      <c r="H12" s="178">
        <v>1000000</v>
      </c>
      <c r="I12" s="195" t="s">
        <v>204</v>
      </c>
    </row>
    <row r="13" spans="1:12" ht="29.25" customHeight="1">
      <c r="B13" s="123">
        <v>2</v>
      </c>
      <c r="C13" s="353" t="s">
        <v>216</v>
      </c>
      <c r="D13" s="353"/>
      <c r="E13" s="180"/>
      <c r="F13" s="180"/>
      <c r="G13" s="180"/>
      <c r="H13" s="181"/>
      <c r="I13" s="182"/>
    </row>
    <row r="14" spans="1:12" ht="29.25" customHeight="1">
      <c r="B14" s="123">
        <v>3</v>
      </c>
      <c r="C14" s="353" t="s">
        <v>217</v>
      </c>
      <c r="D14" s="353"/>
      <c r="E14" s="180"/>
      <c r="F14" s="180"/>
      <c r="G14" s="180"/>
      <c r="H14" s="181"/>
      <c r="I14" s="177"/>
    </row>
    <row r="15" spans="1:12" ht="21" customHeight="1">
      <c r="B15" s="343" t="s">
        <v>5</v>
      </c>
      <c r="C15" s="343"/>
      <c r="D15" s="343"/>
      <c r="E15" s="343"/>
      <c r="F15" s="343"/>
      <c r="G15" s="180"/>
      <c r="H15" s="183">
        <f>H12</f>
        <v>1000000</v>
      </c>
      <c r="I15" s="177"/>
    </row>
    <row r="16" spans="1:12" ht="21" customHeight="1">
      <c r="B16" s="343" t="s">
        <v>19</v>
      </c>
      <c r="C16" s="343"/>
      <c r="D16" s="343"/>
      <c r="E16" s="343"/>
      <c r="F16" s="343"/>
      <c r="G16" s="180"/>
      <c r="H16" s="183">
        <f>35000+292000+514000+130000+35000</f>
        <v>1006000</v>
      </c>
      <c r="I16" s="177"/>
      <c r="K16" s="184"/>
      <c r="L16" s="112"/>
    </row>
    <row r="17" spans="1:9" ht="21" customHeight="1">
      <c r="B17" s="355" t="s">
        <v>18</v>
      </c>
      <c r="C17" s="356"/>
      <c r="D17" s="356"/>
      <c r="E17" s="356"/>
      <c r="F17" s="357"/>
      <c r="G17" s="180"/>
      <c r="H17" s="183">
        <f>H15-H16</f>
        <v>-6000</v>
      </c>
      <c r="I17" s="180"/>
    </row>
    <row r="18" spans="1:9" ht="15" customHeight="1">
      <c r="A18" s="185"/>
      <c r="B18" s="186"/>
      <c r="C18" s="186"/>
      <c r="D18" s="186"/>
      <c r="E18" s="186"/>
      <c r="F18" s="186"/>
      <c r="G18" s="187"/>
      <c r="H18" s="187"/>
      <c r="I18" s="187"/>
    </row>
    <row r="19" spans="1:9" ht="33" customHeight="1">
      <c r="A19" s="140"/>
      <c r="B19" s="140" t="s">
        <v>6</v>
      </c>
      <c r="D19" s="358" t="s">
        <v>21</v>
      </c>
      <c r="E19" s="358"/>
      <c r="F19" s="358" t="s">
        <v>31</v>
      </c>
      <c r="G19" s="358"/>
      <c r="H19" s="140" t="s">
        <v>3</v>
      </c>
      <c r="I19" s="140" t="s">
        <v>3</v>
      </c>
    </row>
    <row r="20" spans="1:9" ht="21" customHeight="1"/>
    <row r="21" spans="1:9" ht="19.5" customHeight="1"/>
    <row r="22" spans="1:9" ht="16.5" customHeight="1">
      <c r="A22" s="140"/>
      <c r="B22" s="140" t="s">
        <v>23</v>
      </c>
      <c r="D22" s="358" t="s">
        <v>23</v>
      </c>
      <c r="E22" s="358"/>
      <c r="F22" s="358" t="s">
        <v>23</v>
      </c>
      <c r="G22" s="358"/>
      <c r="H22" s="140" t="s">
        <v>23</v>
      </c>
      <c r="I22" s="140" t="s">
        <v>23</v>
      </c>
    </row>
    <row r="23" spans="1:9" ht="30">
      <c r="A23" s="188"/>
      <c r="B23" s="188" t="s">
        <v>24</v>
      </c>
      <c r="D23" s="359" t="s">
        <v>25</v>
      </c>
      <c r="E23" s="359"/>
      <c r="F23" s="359" t="s">
        <v>30</v>
      </c>
      <c r="G23" s="359"/>
      <c r="H23" s="189" t="s">
        <v>26</v>
      </c>
      <c r="I23" s="140" t="s">
        <v>27</v>
      </c>
    </row>
    <row r="24" spans="1:9" ht="30" customHeight="1">
      <c r="A24" s="354" t="s">
        <v>218</v>
      </c>
      <c r="B24" s="354"/>
      <c r="C24" s="354"/>
      <c r="D24" s="354"/>
      <c r="E24" s="354"/>
      <c r="F24" s="190"/>
      <c r="G24" s="190"/>
      <c r="H24" s="191"/>
      <c r="I24" s="192" t="s">
        <v>28</v>
      </c>
    </row>
    <row r="25" spans="1:9" ht="25.5" customHeight="1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9" ht="21.75" customHeight="1">
      <c r="A26" s="190"/>
      <c r="B26" s="190"/>
      <c r="C26" s="190"/>
      <c r="D26" s="190"/>
      <c r="E26" s="190"/>
      <c r="F26" s="190"/>
      <c r="G26" s="190"/>
      <c r="H26" s="190"/>
      <c r="I26" s="190"/>
    </row>
    <row r="27" spans="1:9" ht="21.75" customHeight="1">
      <c r="A27" s="190"/>
      <c r="B27" s="190"/>
      <c r="C27" s="190"/>
      <c r="D27" s="190"/>
      <c r="E27" s="190"/>
      <c r="F27" s="190"/>
      <c r="G27" s="190"/>
      <c r="H27" s="190"/>
      <c r="I27" s="190"/>
    </row>
    <row r="28" spans="1:9" ht="21.75" customHeight="1">
      <c r="A28" s="190"/>
      <c r="B28" s="190"/>
      <c r="C28" s="190"/>
      <c r="D28" s="190"/>
      <c r="E28" s="190"/>
      <c r="F28" s="190"/>
      <c r="G28" s="190"/>
      <c r="H28" s="190"/>
      <c r="I28" s="190"/>
    </row>
    <row r="29" spans="1:9" ht="21.75" customHeight="1">
      <c r="A29" s="190"/>
      <c r="B29" s="190"/>
      <c r="C29" s="190"/>
      <c r="D29" s="190"/>
      <c r="E29" s="190"/>
      <c r="F29" s="190"/>
      <c r="G29" s="190"/>
      <c r="H29" s="190"/>
      <c r="I29" s="190"/>
    </row>
    <row r="30" spans="1:9" ht="21.75" customHeight="1">
      <c r="A30" s="190"/>
      <c r="B30" s="190"/>
      <c r="C30" s="190"/>
      <c r="D30" s="190"/>
      <c r="E30" s="190"/>
      <c r="F30" s="190"/>
      <c r="G30" s="190"/>
      <c r="H30" s="190"/>
      <c r="I30" s="190"/>
    </row>
    <row r="31" spans="1:9">
      <c r="A31" s="190"/>
      <c r="B31" s="190"/>
      <c r="C31" s="190"/>
      <c r="D31" s="190"/>
      <c r="E31" s="190"/>
      <c r="F31" s="190"/>
      <c r="G31" s="190"/>
      <c r="H31" s="190"/>
      <c r="I31" s="190"/>
    </row>
    <row r="32" spans="1:9">
      <c r="A32" s="190"/>
      <c r="B32" s="190"/>
      <c r="C32" s="190"/>
      <c r="D32" s="190"/>
      <c r="E32" s="190"/>
      <c r="F32" s="190"/>
      <c r="G32" s="190"/>
      <c r="H32" s="190"/>
      <c r="I32" s="190"/>
    </row>
  </sheetData>
  <mergeCells count="24">
    <mergeCell ref="A24:E24"/>
    <mergeCell ref="B17:F17"/>
    <mergeCell ref="D19:E19"/>
    <mergeCell ref="F19:G19"/>
    <mergeCell ref="D22:E22"/>
    <mergeCell ref="F22:G22"/>
    <mergeCell ref="D23:E23"/>
    <mergeCell ref="F23:G23"/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</mergeCells>
  <pageMargins left="0.3" right="0.3" top="0.3" bottom="0.3" header="0.3" footer="0.3"/>
  <pageSetup orientation="portrait" horizontalDpi="360" verticalDpi="36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zoomScaleNormal="100" workbookViewId="0">
      <selection sqref="A1:XFD1048576"/>
    </sheetView>
  </sheetViews>
  <sheetFormatPr defaultRowHeight="21" customHeight="1"/>
  <cols>
    <col min="1" max="1" width="31.42578125" style="112" customWidth="1"/>
    <col min="2" max="2" width="18.5703125" style="112" customWidth="1"/>
    <col min="3" max="3" width="30" style="196" customWidth="1"/>
    <col min="4" max="16384" width="9.140625" style="112"/>
  </cols>
  <sheetData>
    <row r="1" spans="1:3" s="201" customFormat="1" ht="21" customHeight="1">
      <c r="A1" s="204" t="s">
        <v>220</v>
      </c>
      <c r="B1" s="204" t="s">
        <v>1</v>
      </c>
      <c r="C1" s="205" t="s">
        <v>222</v>
      </c>
    </row>
    <row r="2" spans="1:3" ht="21" customHeight="1">
      <c r="A2" s="194" t="s">
        <v>219</v>
      </c>
      <c r="B2" s="202">
        <v>1000000</v>
      </c>
      <c r="C2" s="203" t="s">
        <v>209</v>
      </c>
    </row>
    <row r="3" spans="1:3" ht="21" customHeight="1">
      <c r="A3" s="194" t="s">
        <v>221</v>
      </c>
      <c r="B3" s="202">
        <v>644000</v>
      </c>
      <c r="C3" s="203" t="s">
        <v>225</v>
      </c>
    </row>
    <row r="4" spans="1:3" ht="21" customHeight="1">
      <c r="A4" s="194" t="s">
        <v>223</v>
      </c>
      <c r="B4" s="202">
        <v>292000</v>
      </c>
      <c r="C4" s="203" t="s">
        <v>224</v>
      </c>
    </row>
    <row r="5" spans="1:3" ht="21" customHeight="1">
      <c r="A5" s="194" t="s">
        <v>226</v>
      </c>
      <c r="B5" s="202">
        <v>35000</v>
      </c>
      <c r="C5" s="203" t="s">
        <v>224</v>
      </c>
    </row>
    <row r="6" spans="1:3" ht="21" customHeight="1">
      <c r="A6" s="194" t="s">
        <v>227</v>
      </c>
      <c r="B6" s="202">
        <v>35000</v>
      </c>
      <c r="C6" s="203" t="s">
        <v>228</v>
      </c>
    </row>
    <row r="7" spans="1:3" ht="21" customHeight="1">
      <c r="A7" s="194" t="s">
        <v>229</v>
      </c>
      <c r="B7" s="202">
        <f>SUM(B3:B6)</f>
        <v>1006000</v>
      </c>
      <c r="C7" s="203"/>
    </row>
    <row r="8" spans="1:3" ht="21" customHeight="1">
      <c r="A8" s="194" t="s">
        <v>230</v>
      </c>
      <c r="B8" s="202">
        <f>B2-B7</f>
        <v>-6000</v>
      </c>
      <c r="C8" s="203"/>
    </row>
    <row r="9" spans="1:3" ht="21" customHeight="1">
      <c r="A9" s="194"/>
      <c r="B9" s="202"/>
      <c r="C9" s="203"/>
    </row>
  </sheetData>
  <pageMargins left="0.7" right="0.7" top="0.75" bottom="0.75" header="0.3" footer="0.3"/>
  <pageSetup orientation="portrait" horizontalDpi="360" verticalDpi="36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opLeftCell="A4" workbookViewId="0">
      <selection activeCell="F14" sqref="F14"/>
    </sheetView>
  </sheetViews>
  <sheetFormatPr defaultRowHeight="15"/>
  <cols>
    <col min="1" max="1" width="3.140625" style="111" customWidth="1"/>
    <col min="2" max="2" width="5" style="111" customWidth="1"/>
    <col min="3" max="3" width="11" style="111" customWidth="1"/>
    <col min="4" max="4" width="4.42578125" style="111" customWidth="1"/>
    <col min="5" max="5" width="9.85546875" style="111" customWidth="1"/>
    <col min="6" max="6" width="19.7109375" style="111" customWidth="1"/>
    <col min="7" max="7" width="6" style="111" customWidth="1"/>
    <col min="8" max="8" width="14.42578125" style="111" customWidth="1"/>
    <col min="9" max="9" width="24.28515625" style="111" customWidth="1"/>
    <col min="10" max="10" width="7.5703125" style="111" customWidth="1"/>
    <col min="11" max="11" width="12.85546875" style="111" customWidth="1"/>
    <col min="12" max="12" width="20.42578125" style="111" customWidth="1"/>
    <col min="13" max="13" width="46.28515625" style="111" customWidth="1"/>
    <col min="14" max="14" width="22.5703125" style="111" customWidth="1"/>
    <col min="15" max="16384" width="9.140625" style="111"/>
  </cols>
  <sheetData>
    <row r="2" spans="1:12" ht="15" customHeight="1"/>
    <row r="3" spans="1:12" ht="15" customHeight="1"/>
    <row r="4" spans="1:12" ht="12.75" customHeight="1">
      <c r="A4" s="344" t="s">
        <v>10</v>
      </c>
      <c r="B4" s="344"/>
      <c r="C4" s="344"/>
      <c r="D4" s="344"/>
      <c r="E4" s="344"/>
      <c r="F4" s="344"/>
      <c r="G4" s="344"/>
      <c r="H4" s="344"/>
      <c r="I4" s="344"/>
    </row>
    <row r="5" spans="1:12" ht="15" customHeight="1">
      <c r="A5" s="344"/>
      <c r="B5" s="344"/>
      <c r="C5" s="344"/>
      <c r="D5" s="344"/>
      <c r="E5" s="344"/>
      <c r="F5" s="344"/>
      <c r="G5" s="344"/>
      <c r="H5" s="344"/>
      <c r="I5" s="344"/>
    </row>
    <row r="6" spans="1:12" ht="23.25" customHeight="1">
      <c r="A6" s="345" t="s">
        <v>210</v>
      </c>
      <c r="B6" s="345"/>
      <c r="C6" s="345"/>
      <c r="D6" s="345"/>
      <c r="E6" s="345"/>
      <c r="F6" s="345"/>
      <c r="H6" s="176"/>
      <c r="I6" s="176"/>
    </row>
    <row r="7" spans="1:12" ht="23.25" customHeight="1">
      <c r="A7" s="345" t="s">
        <v>203</v>
      </c>
      <c r="B7" s="345"/>
      <c r="C7" s="345"/>
      <c r="D7" s="345"/>
      <c r="E7" s="345"/>
      <c r="F7" s="345"/>
      <c r="H7" s="176"/>
      <c r="I7" s="176"/>
    </row>
    <row r="8" spans="1:12" ht="24" customHeight="1">
      <c r="A8" s="345" t="s">
        <v>162</v>
      </c>
      <c r="B8" s="345"/>
      <c r="C8" s="345"/>
      <c r="D8" s="345"/>
      <c r="E8" s="345"/>
      <c r="F8" s="345"/>
      <c r="G8" s="345"/>
      <c r="H8" s="176"/>
      <c r="I8" s="176"/>
    </row>
    <row r="9" spans="1:12" ht="32.25" customHeight="1">
      <c r="A9" s="345" t="s">
        <v>213</v>
      </c>
      <c r="B9" s="345"/>
      <c r="C9" s="345"/>
      <c r="D9" s="345"/>
      <c r="E9" s="345"/>
      <c r="F9" s="345"/>
      <c r="G9" s="345"/>
      <c r="H9" s="176"/>
      <c r="I9" s="176"/>
    </row>
    <row r="10" spans="1:12" ht="19.5" customHeight="1">
      <c r="B10" s="346" t="s">
        <v>15</v>
      </c>
      <c r="C10" s="348" t="s">
        <v>2</v>
      </c>
      <c r="D10" s="349"/>
      <c r="E10" s="352" t="s">
        <v>0</v>
      </c>
      <c r="F10" s="346" t="s">
        <v>4</v>
      </c>
      <c r="G10" s="352" t="s">
        <v>1</v>
      </c>
      <c r="H10" s="352"/>
      <c r="I10" s="352" t="s">
        <v>20</v>
      </c>
    </row>
    <row r="11" spans="1:12" ht="19.5" customHeight="1">
      <c r="B11" s="347"/>
      <c r="C11" s="350"/>
      <c r="D11" s="351"/>
      <c r="E11" s="352"/>
      <c r="F11" s="347"/>
      <c r="G11" s="123" t="s">
        <v>16</v>
      </c>
      <c r="H11" s="123" t="s">
        <v>17</v>
      </c>
      <c r="I11" s="352"/>
    </row>
    <row r="12" spans="1:12" ht="78" customHeight="1">
      <c r="B12" s="123">
        <v>1</v>
      </c>
      <c r="C12" s="352" t="s">
        <v>206</v>
      </c>
      <c r="D12" s="352"/>
      <c r="E12" s="193">
        <v>45441</v>
      </c>
      <c r="F12" s="194" t="s">
        <v>212</v>
      </c>
      <c r="G12" s="177" t="s">
        <v>37</v>
      </c>
      <c r="H12" s="178">
        <v>500000</v>
      </c>
      <c r="I12" s="179" t="s">
        <v>211</v>
      </c>
    </row>
    <row r="13" spans="1:12" ht="29.25" customHeight="1">
      <c r="B13" s="123">
        <v>2</v>
      </c>
      <c r="C13" s="352" t="s">
        <v>207</v>
      </c>
      <c r="D13" s="352"/>
      <c r="E13" s="180"/>
      <c r="F13" s="180"/>
      <c r="G13" s="180"/>
      <c r="H13" s="181"/>
      <c r="I13" s="182"/>
    </row>
    <row r="14" spans="1:12" ht="29.25" customHeight="1">
      <c r="B14" s="123">
        <v>3</v>
      </c>
      <c r="C14" s="352" t="s">
        <v>208</v>
      </c>
      <c r="D14" s="352"/>
      <c r="E14" s="180"/>
      <c r="F14" s="180"/>
      <c r="G14" s="180"/>
      <c r="H14" s="181"/>
      <c r="I14" s="177"/>
    </row>
    <row r="15" spans="1:12" ht="21" customHeight="1">
      <c r="B15" s="343" t="s">
        <v>5</v>
      </c>
      <c r="C15" s="343"/>
      <c r="D15" s="343"/>
      <c r="E15" s="343"/>
      <c r="F15" s="343"/>
      <c r="G15" s="180"/>
      <c r="H15" s="183">
        <f>H12</f>
        <v>500000</v>
      </c>
      <c r="I15" s="177"/>
    </row>
    <row r="16" spans="1:12" ht="21" customHeight="1">
      <c r="B16" s="343" t="s">
        <v>19</v>
      </c>
      <c r="C16" s="343"/>
      <c r="D16" s="343"/>
      <c r="E16" s="343"/>
      <c r="F16" s="343"/>
      <c r="G16" s="180"/>
      <c r="H16" s="183">
        <f>90600+130000</f>
        <v>220600</v>
      </c>
      <c r="I16" s="177"/>
      <c r="K16" s="184"/>
      <c r="L16" s="112"/>
    </row>
    <row r="17" spans="1:9" ht="21" customHeight="1">
      <c r="B17" s="355" t="s">
        <v>18</v>
      </c>
      <c r="C17" s="356"/>
      <c r="D17" s="356"/>
      <c r="E17" s="356"/>
      <c r="F17" s="357"/>
      <c r="G17" s="180"/>
      <c r="H17" s="183">
        <f>H15-H16</f>
        <v>279400</v>
      </c>
      <c r="I17" s="180"/>
    </row>
    <row r="18" spans="1:9" ht="15" customHeight="1">
      <c r="A18" s="185"/>
      <c r="B18" s="186"/>
      <c r="C18" s="186"/>
      <c r="D18" s="186"/>
      <c r="E18" s="186"/>
      <c r="F18" s="186"/>
      <c r="G18" s="187"/>
      <c r="H18" s="187"/>
      <c r="I18" s="187"/>
    </row>
    <row r="19" spans="1:9" ht="33" customHeight="1">
      <c r="A19" s="140"/>
      <c r="B19" s="140" t="s">
        <v>6</v>
      </c>
      <c r="D19" s="358" t="s">
        <v>21</v>
      </c>
      <c r="E19" s="358"/>
      <c r="F19" s="358" t="s">
        <v>31</v>
      </c>
      <c r="G19" s="358"/>
      <c r="H19" s="140" t="s">
        <v>3</v>
      </c>
      <c r="I19" s="140" t="s">
        <v>3</v>
      </c>
    </row>
    <row r="20" spans="1:9" ht="21" customHeight="1"/>
    <row r="21" spans="1:9" ht="19.5" customHeight="1"/>
    <row r="22" spans="1:9" ht="16.5" customHeight="1">
      <c r="A22" s="140"/>
      <c r="B22" s="140" t="s">
        <v>23</v>
      </c>
      <c r="D22" s="358" t="s">
        <v>23</v>
      </c>
      <c r="E22" s="358"/>
      <c r="F22" s="358" t="s">
        <v>23</v>
      </c>
      <c r="G22" s="358"/>
      <c r="H22" s="140" t="s">
        <v>23</v>
      </c>
      <c r="I22" s="140" t="s">
        <v>23</v>
      </c>
    </row>
    <row r="23" spans="1:9" ht="30">
      <c r="A23" s="188"/>
      <c r="B23" s="188" t="s">
        <v>24</v>
      </c>
      <c r="D23" s="359" t="s">
        <v>25</v>
      </c>
      <c r="E23" s="359"/>
      <c r="F23" s="359" t="s">
        <v>30</v>
      </c>
      <c r="G23" s="359"/>
      <c r="H23" s="189" t="s">
        <v>26</v>
      </c>
      <c r="I23" s="140" t="s">
        <v>27</v>
      </c>
    </row>
    <row r="24" spans="1:9" ht="30" customHeight="1">
      <c r="A24" s="354" t="s">
        <v>199</v>
      </c>
      <c r="B24" s="354"/>
      <c r="C24" s="354"/>
      <c r="D24" s="354"/>
      <c r="E24" s="354"/>
      <c r="F24" s="190"/>
      <c r="G24" s="190"/>
      <c r="H24" s="191"/>
      <c r="I24" s="192" t="s">
        <v>28</v>
      </c>
    </row>
    <row r="25" spans="1:9" ht="25.5" customHeight="1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9" ht="21.75" customHeight="1">
      <c r="A26" s="190"/>
      <c r="B26" s="190"/>
      <c r="C26" s="190"/>
      <c r="D26" s="190"/>
      <c r="E26" s="190"/>
      <c r="F26" s="190"/>
      <c r="G26" s="190"/>
      <c r="H26" s="190"/>
      <c r="I26" s="190"/>
    </row>
    <row r="27" spans="1:9" ht="21.75" customHeight="1">
      <c r="A27" s="190"/>
      <c r="B27" s="190"/>
      <c r="C27" s="190"/>
      <c r="D27" s="190"/>
      <c r="E27" s="190"/>
      <c r="F27" s="190"/>
      <c r="G27" s="190"/>
      <c r="H27" s="190"/>
      <c r="I27" s="190"/>
    </row>
    <row r="28" spans="1:9" ht="21.75" customHeight="1">
      <c r="A28" s="190"/>
      <c r="B28" s="190"/>
      <c r="C28" s="190"/>
      <c r="D28" s="190"/>
      <c r="E28" s="190"/>
      <c r="F28" s="190"/>
      <c r="G28" s="190"/>
      <c r="H28" s="190"/>
      <c r="I28" s="190"/>
    </row>
    <row r="29" spans="1:9" ht="21.75" customHeight="1">
      <c r="A29" s="190"/>
      <c r="B29" s="190"/>
      <c r="C29" s="190"/>
      <c r="D29" s="190"/>
      <c r="E29" s="190"/>
      <c r="F29" s="190"/>
      <c r="G29" s="190"/>
      <c r="H29" s="190"/>
      <c r="I29" s="190"/>
    </row>
    <row r="30" spans="1:9" ht="21.75" customHeight="1">
      <c r="A30" s="190"/>
      <c r="B30" s="190"/>
      <c r="C30" s="190"/>
      <c r="D30" s="190"/>
      <c r="E30" s="190"/>
      <c r="F30" s="190"/>
      <c r="G30" s="190"/>
      <c r="H30" s="190"/>
      <c r="I30" s="190"/>
    </row>
    <row r="31" spans="1:9">
      <c r="A31" s="190"/>
      <c r="B31" s="190"/>
      <c r="C31" s="190"/>
      <c r="D31" s="190"/>
      <c r="E31" s="190"/>
      <c r="F31" s="190"/>
      <c r="G31" s="190"/>
      <c r="H31" s="190"/>
      <c r="I31" s="190"/>
    </row>
    <row r="32" spans="1:9">
      <c r="A32" s="190"/>
      <c r="B32" s="190"/>
      <c r="C32" s="190"/>
      <c r="D32" s="190"/>
      <c r="E32" s="190"/>
      <c r="F32" s="190"/>
      <c r="G32" s="190"/>
      <c r="H32" s="190"/>
      <c r="I32" s="190"/>
    </row>
  </sheetData>
  <mergeCells count="24">
    <mergeCell ref="A24:E24"/>
    <mergeCell ref="B17:F17"/>
    <mergeCell ref="D19:E19"/>
    <mergeCell ref="F19:G19"/>
    <mergeCell ref="D22:E22"/>
    <mergeCell ref="F22:G22"/>
    <mergeCell ref="D23:E23"/>
    <mergeCell ref="F23:G23"/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</mergeCells>
  <pageMargins left="0.3" right="0.3" top="0.3" bottom="0.3" header="0.3" footer="0.3"/>
  <pageSetup orientation="portrait" horizontalDpi="360" verticalDpi="36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workbookViewId="0">
      <selection sqref="A1:XFD1048576"/>
    </sheetView>
  </sheetViews>
  <sheetFormatPr defaultRowHeight="15"/>
  <cols>
    <col min="1" max="1" width="3.140625" style="111" customWidth="1"/>
    <col min="2" max="2" width="5" style="111" customWidth="1"/>
    <col min="3" max="3" width="11" style="111" customWidth="1"/>
    <col min="4" max="4" width="4.42578125" style="111" customWidth="1"/>
    <col min="5" max="5" width="9.85546875" style="111" customWidth="1"/>
    <col min="6" max="6" width="20.7109375" style="111" customWidth="1"/>
    <col min="7" max="7" width="6" style="111" customWidth="1"/>
    <col min="8" max="8" width="14.42578125" style="111" customWidth="1"/>
    <col min="9" max="9" width="24.28515625" style="111" customWidth="1"/>
    <col min="10" max="10" width="7.5703125" style="111" customWidth="1"/>
    <col min="11" max="11" width="12.85546875" style="111" customWidth="1"/>
    <col min="12" max="12" width="20.42578125" style="111" customWidth="1"/>
    <col min="13" max="13" width="46.28515625" style="111" customWidth="1"/>
    <col min="14" max="14" width="22.5703125" style="111" customWidth="1"/>
    <col min="15" max="16384" width="9.140625" style="111"/>
  </cols>
  <sheetData>
    <row r="2" spans="1:12" ht="15" customHeight="1"/>
    <row r="3" spans="1:12" ht="15" customHeight="1"/>
    <row r="4" spans="1:12" ht="12.75" customHeight="1">
      <c r="A4" s="344" t="s">
        <v>10</v>
      </c>
      <c r="B4" s="344"/>
      <c r="C4" s="344"/>
      <c r="D4" s="344"/>
      <c r="E4" s="344"/>
      <c r="F4" s="344"/>
      <c r="G4" s="344"/>
      <c r="H4" s="344"/>
      <c r="I4" s="344"/>
    </row>
    <row r="5" spans="1:12" ht="15" customHeight="1">
      <c r="A5" s="344"/>
      <c r="B5" s="344"/>
      <c r="C5" s="344"/>
      <c r="D5" s="344"/>
      <c r="E5" s="344"/>
      <c r="F5" s="344"/>
      <c r="G5" s="344"/>
      <c r="H5" s="344"/>
      <c r="I5" s="344"/>
    </row>
    <row r="6" spans="1:12" ht="23.25" customHeight="1">
      <c r="A6" s="345" t="s">
        <v>232</v>
      </c>
      <c r="B6" s="345"/>
      <c r="C6" s="345"/>
      <c r="D6" s="345"/>
      <c r="E6" s="345"/>
      <c r="F6" s="345"/>
      <c r="H6" s="176"/>
      <c r="I6" s="176"/>
    </row>
    <row r="7" spans="1:12" ht="23.25" customHeight="1">
      <c r="A7" s="345" t="s">
        <v>240</v>
      </c>
      <c r="B7" s="345"/>
      <c r="C7" s="345"/>
      <c r="D7" s="345"/>
      <c r="E7" s="345"/>
      <c r="F7" s="345"/>
      <c r="H7" s="176"/>
      <c r="I7" s="176"/>
    </row>
    <row r="8" spans="1:12" ht="24" customHeight="1">
      <c r="A8" s="345" t="s">
        <v>241</v>
      </c>
      <c r="B8" s="345"/>
      <c r="C8" s="345"/>
      <c r="D8" s="345"/>
      <c r="E8" s="345"/>
      <c r="F8" s="345"/>
      <c r="G8" s="345"/>
      <c r="H8" s="176"/>
      <c r="I8" s="176"/>
    </row>
    <row r="9" spans="1:12" ht="32.25" customHeight="1">
      <c r="A9" s="345" t="s">
        <v>233</v>
      </c>
      <c r="B9" s="345"/>
      <c r="C9" s="345"/>
      <c r="D9" s="345"/>
      <c r="E9" s="345"/>
      <c r="F9" s="345"/>
      <c r="G9" s="345"/>
      <c r="H9" s="176"/>
      <c r="I9" s="176"/>
    </row>
    <row r="10" spans="1:12" ht="19.5" customHeight="1">
      <c r="B10" s="346" t="s">
        <v>15</v>
      </c>
      <c r="C10" s="348" t="s">
        <v>2</v>
      </c>
      <c r="D10" s="349"/>
      <c r="E10" s="352" t="s">
        <v>0</v>
      </c>
      <c r="F10" s="346" t="s">
        <v>4</v>
      </c>
      <c r="G10" s="352" t="s">
        <v>1</v>
      </c>
      <c r="H10" s="352"/>
      <c r="I10" s="352" t="s">
        <v>20</v>
      </c>
    </row>
    <row r="11" spans="1:12" ht="19.5" customHeight="1">
      <c r="B11" s="347"/>
      <c r="C11" s="350"/>
      <c r="D11" s="351"/>
      <c r="E11" s="352"/>
      <c r="F11" s="347"/>
      <c r="G11" s="198" t="s">
        <v>16</v>
      </c>
      <c r="H11" s="198" t="s">
        <v>17</v>
      </c>
      <c r="I11" s="352"/>
    </row>
    <row r="12" spans="1:12" ht="78" customHeight="1">
      <c r="B12" s="198">
        <v>1</v>
      </c>
      <c r="C12" s="353" t="s">
        <v>215</v>
      </c>
      <c r="D12" s="353"/>
      <c r="E12" s="193">
        <v>45450</v>
      </c>
      <c r="F12" s="194" t="s">
        <v>231</v>
      </c>
      <c r="G12" s="177" t="s">
        <v>37</v>
      </c>
      <c r="H12" s="178">
        <v>2000000</v>
      </c>
      <c r="I12" s="195" t="s">
        <v>234</v>
      </c>
    </row>
    <row r="13" spans="1:12" ht="29.25" customHeight="1">
      <c r="B13" s="198">
        <v>2</v>
      </c>
      <c r="C13" s="353" t="s">
        <v>216</v>
      </c>
      <c r="D13" s="353"/>
      <c r="E13" s="180"/>
      <c r="F13" s="180"/>
      <c r="G13" s="180"/>
      <c r="H13" s="181"/>
      <c r="I13" s="182"/>
    </row>
    <row r="14" spans="1:12" ht="29.25" customHeight="1">
      <c r="B14" s="198">
        <v>3</v>
      </c>
      <c r="C14" s="353" t="s">
        <v>217</v>
      </c>
      <c r="D14" s="353"/>
      <c r="E14" s="180"/>
      <c r="F14" s="180"/>
      <c r="G14" s="180"/>
      <c r="H14" s="181"/>
      <c r="I14" s="177"/>
    </row>
    <row r="15" spans="1:12" ht="21" customHeight="1">
      <c r="B15" s="343" t="s">
        <v>5</v>
      </c>
      <c r="C15" s="343"/>
      <c r="D15" s="343"/>
      <c r="E15" s="343"/>
      <c r="F15" s="343"/>
      <c r="G15" s="180"/>
      <c r="H15" s="183">
        <f>H12</f>
        <v>2000000</v>
      </c>
      <c r="I15" s="177"/>
    </row>
    <row r="16" spans="1:12" ht="21" customHeight="1">
      <c r="B16" s="343" t="s">
        <v>19</v>
      </c>
      <c r="C16" s="343"/>
      <c r="D16" s="343"/>
      <c r="E16" s="343"/>
      <c r="F16" s="343"/>
      <c r="G16" s="180"/>
      <c r="H16" s="183">
        <f>19000+155000+210000+8400+745000+810000</f>
        <v>1947400</v>
      </c>
      <c r="I16" s="177"/>
      <c r="K16" s="184"/>
      <c r="L16" s="112"/>
    </row>
    <row r="17" spans="1:9" ht="21" customHeight="1">
      <c r="B17" s="355" t="s">
        <v>18</v>
      </c>
      <c r="C17" s="356"/>
      <c r="D17" s="356"/>
      <c r="E17" s="356"/>
      <c r="F17" s="357"/>
      <c r="G17" s="180"/>
      <c r="H17" s="183">
        <f>H15-H16</f>
        <v>52600</v>
      </c>
      <c r="I17" s="180"/>
    </row>
    <row r="18" spans="1:9" ht="15" customHeight="1">
      <c r="A18" s="185"/>
      <c r="B18" s="186"/>
      <c r="C18" s="186"/>
      <c r="D18" s="186"/>
      <c r="E18" s="186"/>
      <c r="F18" s="186"/>
      <c r="G18" s="187"/>
      <c r="H18" s="187"/>
      <c r="I18" s="187"/>
    </row>
    <row r="19" spans="1:9" ht="33" customHeight="1">
      <c r="A19" s="199"/>
      <c r="B19" s="199" t="s">
        <v>6</v>
      </c>
      <c r="D19" s="358" t="s">
        <v>21</v>
      </c>
      <c r="E19" s="358"/>
      <c r="F19" s="358" t="s">
        <v>31</v>
      </c>
      <c r="G19" s="358"/>
      <c r="H19" s="199" t="s">
        <v>3</v>
      </c>
      <c r="I19" s="199" t="s">
        <v>3</v>
      </c>
    </row>
    <row r="20" spans="1:9" ht="21" customHeight="1"/>
    <row r="21" spans="1:9" ht="19.5" customHeight="1"/>
    <row r="22" spans="1:9" ht="16.5" customHeight="1">
      <c r="A22" s="199"/>
      <c r="B22" s="199" t="s">
        <v>23</v>
      </c>
      <c r="D22" s="358" t="s">
        <v>23</v>
      </c>
      <c r="E22" s="358"/>
      <c r="F22" s="358" t="s">
        <v>23</v>
      </c>
      <c r="G22" s="358"/>
      <c r="H22" s="199" t="s">
        <v>23</v>
      </c>
      <c r="I22" s="199" t="s">
        <v>23</v>
      </c>
    </row>
    <row r="23" spans="1:9" ht="30">
      <c r="A23" s="200"/>
      <c r="B23" s="200" t="s">
        <v>24</v>
      </c>
      <c r="D23" s="359" t="s">
        <v>25</v>
      </c>
      <c r="E23" s="359"/>
      <c r="F23" s="359" t="s">
        <v>30</v>
      </c>
      <c r="G23" s="359"/>
      <c r="H23" s="189" t="s">
        <v>26</v>
      </c>
      <c r="I23" s="199" t="s">
        <v>27</v>
      </c>
    </row>
    <row r="24" spans="1:9" ht="30" customHeight="1">
      <c r="A24" s="354" t="s">
        <v>218</v>
      </c>
      <c r="B24" s="354"/>
      <c r="C24" s="354"/>
      <c r="D24" s="354"/>
      <c r="E24" s="354"/>
      <c r="F24" s="190"/>
      <c r="G24" s="190"/>
      <c r="H24" s="191"/>
      <c r="I24" s="192" t="s">
        <v>28</v>
      </c>
    </row>
    <row r="25" spans="1:9" ht="25.5" customHeight="1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9" ht="21.75" customHeight="1">
      <c r="A26" s="190"/>
      <c r="B26" s="190"/>
      <c r="C26" s="190"/>
      <c r="D26" s="190"/>
      <c r="E26" s="190"/>
      <c r="F26" s="190"/>
      <c r="G26" s="190"/>
      <c r="H26" s="190"/>
      <c r="I26" s="190"/>
    </row>
    <row r="27" spans="1:9" ht="21.75" customHeight="1">
      <c r="A27" s="190"/>
      <c r="B27" s="190"/>
      <c r="C27" s="190"/>
      <c r="D27" s="190"/>
      <c r="E27" s="190"/>
      <c r="F27" s="190"/>
      <c r="G27" s="190"/>
      <c r="H27" s="190"/>
      <c r="I27" s="190"/>
    </row>
    <row r="28" spans="1:9" ht="21.75" customHeight="1">
      <c r="A28" s="190"/>
      <c r="B28" s="190"/>
      <c r="C28" s="190"/>
      <c r="D28" s="190"/>
      <c r="E28" s="190"/>
      <c r="F28" s="190"/>
      <c r="G28" s="190"/>
      <c r="H28" s="190"/>
      <c r="I28" s="190"/>
    </row>
    <row r="29" spans="1:9" ht="21.75" customHeight="1">
      <c r="A29" s="190"/>
      <c r="B29" s="190"/>
      <c r="C29" s="190"/>
      <c r="D29" s="190"/>
      <c r="E29" s="190"/>
      <c r="F29" s="190"/>
      <c r="G29" s="190"/>
      <c r="H29" s="190"/>
      <c r="I29" s="190"/>
    </row>
    <row r="30" spans="1:9" ht="21.75" customHeight="1">
      <c r="A30" s="190"/>
      <c r="B30" s="190"/>
      <c r="C30" s="190"/>
      <c r="D30" s="190"/>
      <c r="E30" s="190"/>
      <c r="F30" s="190"/>
      <c r="G30" s="190"/>
      <c r="H30" s="190"/>
      <c r="I30" s="190"/>
    </row>
    <row r="31" spans="1:9">
      <c r="A31" s="190"/>
      <c r="B31" s="190"/>
      <c r="C31" s="190"/>
      <c r="D31" s="190"/>
      <c r="E31" s="190"/>
      <c r="F31" s="190"/>
      <c r="G31" s="190"/>
      <c r="H31" s="190"/>
      <c r="I31" s="190"/>
    </row>
    <row r="32" spans="1:9">
      <c r="A32" s="190"/>
      <c r="B32" s="190"/>
      <c r="C32" s="190"/>
      <c r="D32" s="190"/>
      <c r="E32" s="190"/>
      <c r="F32" s="190"/>
      <c r="G32" s="190"/>
      <c r="H32" s="190"/>
      <c r="I32" s="190"/>
    </row>
  </sheetData>
  <mergeCells count="24"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  <mergeCell ref="A24:E24"/>
    <mergeCell ref="B17:F17"/>
    <mergeCell ref="D19:E19"/>
    <mergeCell ref="F19:G19"/>
    <mergeCell ref="D22:E22"/>
    <mergeCell ref="F22:G22"/>
    <mergeCell ref="D23:E23"/>
    <mergeCell ref="F23:G23"/>
  </mergeCells>
  <pageMargins left="0.3" right="0.3" top="0.3" bottom="0.3" header="0.3" footer="0.3"/>
  <pageSetup orientation="portrait" horizontalDpi="360" verticalDpi="36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sqref="A1:D11"/>
    </sheetView>
  </sheetViews>
  <sheetFormatPr defaultRowHeight="21" customHeight="1"/>
  <cols>
    <col min="1" max="2" width="31.42578125" style="112" customWidth="1"/>
    <col min="3" max="3" width="18.5703125" style="112" customWidth="1"/>
    <col min="4" max="4" width="30" style="197" customWidth="1"/>
    <col min="5" max="16384" width="9.140625" style="112"/>
  </cols>
  <sheetData>
    <row r="1" spans="1:4" s="201" customFormat="1" ht="21" customHeight="1">
      <c r="A1" s="204" t="s">
        <v>220</v>
      </c>
      <c r="B1" s="204" t="s">
        <v>243</v>
      </c>
      <c r="C1" s="204" t="s">
        <v>1</v>
      </c>
      <c r="D1" s="205" t="s">
        <v>222</v>
      </c>
    </row>
    <row r="2" spans="1:4" ht="21" customHeight="1">
      <c r="A2" s="194" t="s">
        <v>219</v>
      </c>
      <c r="B2" s="194"/>
      <c r="C2" s="202">
        <v>2000000</v>
      </c>
      <c r="D2" s="203" t="s">
        <v>231</v>
      </c>
    </row>
    <row r="3" spans="1:4" ht="21" customHeight="1">
      <c r="A3" s="194" t="s">
        <v>242</v>
      </c>
      <c r="B3" s="194" t="s">
        <v>244</v>
      </c>
      <c r="C3" s="202">
        <v>19000</v>
      </c>
      <c r="D3" s="203" t="s">
        <v>224</v>
      </c>
    </row>
    <row r="4" spans="1:4" ht="21" customHeight="1">
      <c r="A4" s="194" t="s">
        <v>245</v>
      </c>
      <c r="B4" s="194" t="s">
        <v>246</v>
      </c>
      <c r="C4" s="202">
        <v>155000</v>
      </c>
      <c r="D4" s="203" t="s">
        <v>235</v>
      </c>
    </row>
    <row r="5" spans="1:4" ht="21" customHeight="1">
      <c r="A5" s="194" t="s">
        <v>247</v>
      </c>
      <c r="B5" s="194" t="s">
        <v>248</v>
      </c>
      <c r="C5" s="202">
        <v>210000</v>
      </c>
      <c r="D5" s="203" t="s">
        <v>236</v>
      </c>
    </row>
    <row r="6" spans="1:4" ht="21" customHeight="1">
      <c r="A6" s="194" t="s">
        <v>249</v>
      </c>
      <c r="B6" s="194" t="s">
        <v>244</v>
      </c>
      <c r="C6" s="202">
        <v>8400</v>
      </c>
      <c r="D6" s="203" t="s">
        <v>237</v>
      </c>
    </row>
    <row r="7" spans="1:4" ht="21" customHeight="1">
      <c r="A7" s="194" t="s">
        <v>250</v>
      </c>
      <c r="B7" s="194" t="s">
        <v>251</v>
      </c>
      <c r="C7" s="202">
        <v>745000</v>
      </c>
      <c r="D7" s="203" t="s">
        <v>224</v>
      </c>
    </row>
    <row r="8" spans="1:4" ht="21" customHeight="1">
      <c r="A8" s="194" t="s">
        <v>252</v>
      </c>
      <c r="B8" s="194" t="s">
        <v>253</v>
      </c>
      <c r="C8" s="202">
        <v>810000</v>
      </c>
      <c r="D8" s="203" t="s">
        <v>238</v>
      </c>
    </row>
    <row r="9" spans="1:4" ht="21" customHeight="1">
      <c r="A9" s="194" t="s">
        <v>229</v>
      </c>
      <c r="B9" s="194"/>
      <c r="C9" s="202">
        <f>SUM(C3:C8)</f>
        <v>1947400</v>
      </c>
      <c r="D9" s="203"/>
    </row>
    <row r="10" spans="1:4" ht="21" customHeight="1">
      <c r="A10" s="194" t="s">
        <v>239</v>
      </c>
      <c r="B10" s="194"/>
      <c r="C10" s="202">
        <f>C2-C9</f>
        <v>52600</v>
      </c>
      <c r="D10" s="203"/>
    </row>
    <row r="11" spans="1:4" ht="21" customHeight="1">
      <c r="A11" s="194"/>
      <c r="B11" s="194"/>
      <c r="C11" s="202"/>
      <c r="D11" s="203"/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opLeftCell="A7" workbookViewId="0">
      <selection activeCell="G13" sqref="G13"/>
    </sheetView>
  </sheetViews>
  <sheetFormatPr defaultRowHeight="15"/>
  <cols>
    <col min="1" max="1" width="3.140625" style="111" customWidth="1"/>
    <col min="2" max="2" width="5" style="111" customWidth="1"/>
    <col min="3" max="3" width="11" style="111" customWidth="1"/>
    <col min="4" max="4" width="4.42578125" style="111" customWidth="1"/>
    <col min="5" max="5" width="9.85546875" style="111" customWidth="1"/>
    <col min="6" max="6" width="20.7109375" style="111" customWidth="1"/>
    <col min="7" max="7" width="6" style="111" customWidth="1"/>
    <col min="8" max="8" width="14.42578125" style="111" customWidth="1"/>
    <col min="9" max="9" width="24.28515625" style="111" customWidth="1"/>
    <col min="10" max="10" width="7.5703125" style="111" customWidth="1"/>
    <col min="11" max="11" width="12.85546875" style="111" customWidth="1"/>
    <col min="12" max="12" width="20.42578125" style="111" customWidth="1"/>
    <col min="13" max="13" width="46.28515625" style="111" customWidth="1"/>
    <col min="14" max="14" width="22.5703125" style="111" customWidth="1"/>
    <col min="15" max="16384" width="9.140625" style="111"/>
  </cols>
  <sheetData>
    <row r="2" spans="1:12" ht="15" customHeight="1"/>
    <row r="3" spans="1:12" ht="15" customHeight="1"/>
    <row r="4" spans="1:12" ht="12.75" customHeight="1">
      <c r="A4" s="344" t="s">
        <v>10</v>
      </c>
      <c r="B4" s="344"/>
      <c r="C4" s="344"/>
      <c r="D4" s="344"/>
      <c r="E4" s="344"/>
      <c r="F4" s="344"/>
      <c r="G4" s="344"/>
      <c r="H4" s="344"/>
      <c r="I4" s="344"/>
    </row>
    <row r="5" spans="1:12" ht="15" customHeight="1">
      <c r="A5" s="344"/>
      <c r="B5" s="344"/>
      <c r="C5" s="344"/>
      <c r="D5" s="344"/>
      <c r="E5" s="344"/>
      <c r="F5" s="344"/>
      <c r="G5" s="344"/>
      <c r="H5" s="344"/>
      <c r="I5" s="344"/>
    </row>
    <row r="6" spans="1:12" ht="23.25" customHeight="1">
      <c r="A6" s="345" t="s">
        <v>255</v>
      </c>
      <c r="B6" s="345"/>
      <c r="C6" s="345"/>
      <c r="D6" s="345"/>
      <c r="E6" s="345"/>
      <c r="F6" s="345"/>
      <c r="H6" s="176"/>
      <c r="I6" s="176"/>
    </row>
    <row r="7" spans="1:12" ht="23.25" customHeight="1">
      <c r="A7" s="345" t="s">
        <v>240</v>
      </c>
      <c r="B7" s="345"/>
      <c r="C7" s="345"/>
      <c r="D7" s="345"/>
      <c r="E7" s="345"/>
      <c r="F7" s="345"/>
      <c r="H7" s="176"/>
      <c r="I7" s="176"/>
    </row>
    <row r="8" spans="1:12" ht="24" customHeight="1">
      <c r="A8" s="345" t="s">
        <v>241</v>
      </c>
      <c r="B8" s="345"/>
      <c r="C8" s="345"/>
      <c r="D8" s="345"/>
      <c r="E8" s="345"/>
      <c r="F8" s="345"/>
      <c r="G8" s="345"/>
      <c r="H8" s="176"/>
      <c r="I8" s="176"/>
    </row>
    <row r="9" spans="1:12" ht="32.25" customHeight="1">
      <c r="A9" s="345" t="s">
        <v>256</v>
      </c>
      <c r="B9" s="345"/>
      <c r="C9" s="345"/>
      <c r="D9" s="345"/>
      <c r="E9" s="345"/>
      <c r="F9" s="345"/>
      <c r="G9" s="345"/>
      <c r="H9" s="176"/>
      <c r="I9" s="176"/>
    </row>
    <row r="10" spans="1:12" ht="19.5" customHeight="1">
      <c r="B10" s="346" t="s">
        <v>15</v>
      </c>
      <c r="C10" s="348" t="s">
        <v>2</v>
      </c>
      <c r="D10" s="349"/>
      <c r="E10" s="352" t="s">
        <v>0</v>
      </c>
      <c r="F10" s="346" t="s">
        <v>4</v>
      </c>
      <c r="G10" s="352" t="s">
        <v>1</v>
      </c>
      <c r="H10" s="352"/>
      <c r="I10" s="352" t="s">
        <v>20</v>
      </c>
    </row>
    <row r="11" spans="1:12" ht="19.5" customHeight="1">
      <c r="B11" s="347"/>
      <c r="C11" s="350"/>
      <c r="D11" s="351"/>
      <c r="E11" s="352"/>
      <c r="F11" s="347"/>
      <c r="G11" s="206" t="s">
        <v>16</v>
      </c>
      <c r="H11" s="206" t="s">
        <v>17</v>
      </c>
      <c r="I11" s="352"/>
    </row>
    <row r="12" spans="1:12" ht="78" customHeight="1">
      <c r="B12" s="206">
        <v>1</v>
      </c>
      <c r="C12" s="353" t="s">
        <v>215</v>
      </c>
      <c r="D12" s="353"/>
      <c r="E12" s="193">
        <v>45467</v>
      </c>
      <c r="F12" s="194" t="s">
        <v>273</v>
      </c>
      <c r="G12" s="177" t="s">
        <v>37</v>
      </c>
      <c r="H12" s="178">
        <v>1500000</v>
      </c>
      <c r="I12" s="195" t="s">
        <v>257</v>
      </c>
    </row>
    <row r="13" spans="1:12" ht="29.25" customHeight="1">
      <c r="B13" s="206">
        <v>2</v>
      </c>
      <c r="C13" s="353" t="s">
        <v>216</v>
      </c>
      <c r="D13" s="353"/>
      <c r="E13" s="180"/>
      <c r="F13" s="180"/>
      <c r="G13" s="180"/>
      <c r="H13" s="181"/>
      <c r="I13" s="182"/>
    </row>
    <row r="14" spans="1:12" ht="29.25" customHeight="1">
      <c r="B14" s="206">
        <v>3</v>
      </c>
      <c r="C14" s="353" t="s">
        <v>217</v>
      </c>
      <c r="D14" s="353"/>
      <c r="E14" s="180"/>
      <c r="F14" s="180"/>
      <c r="G14" s="180"/>
      <c r="H14" s="181"/>
      <c r="I14" s="177"/>
    </row>
    <row r="15" spans="1:12" ht="21" customHeight="1">
      <c r="B15" s="343" t="s">
        <v>5</v>
      </c>
      <c r="C15" s="343"/>
      <c r="D15" s="343"/>
      <c r="E15" s="343"/>
      <c r="F15" s="343"/>
      <c r="G15" s="180"/>
      <c r="H15" s="215">
        <f>H12</f>
        <v>1500000</v>
      </c>
      <c r="I15" s="177"/>
    </row>
    <row r="16" spans="1:12" ht="21" customHeight="1">
      <c r="B16" s="343" t="s">
        <v>19</v>
      </c>
      <c r="C16" s="343"/>
      <c r="D16" s="343"/>
      <c r="E16" s="343"/>
      <c r="F16" s="343"/>
      <c r="G16" s="180"/>
      <c r="H16" s="215">
        <f>'WW-ADV2024060028 Atc'!C12</f>
        <v>1444700</v>
      </c>
      <c r="I16" s="177"/>
      <c r="K16" s="184"/>
      <c r="L16" s="112"/>
    </row>
    <row r="17" spans="1:9" ht="21" customHeight="1">
      <c r="B17" s="355" t="s">
        <v>18</v>
      </c>
      <c r="C17" s="356"/>
      <c r="D17" s="356"/>
      <c r="E17" s="356"/>
      <c r="F17" s="357"/>
      <c r="G17" s="180"/>
      <c r="H17" s="215">
        <f>H15-H16</f>
        <v>55300</v>
      </c>
      <c r="I17" s="180"/>
    </row>
    <row r="18" spans="1:9" ht="15" customHeight="1">
      <c r="A18" s="185"/>
      <c r="B18" s="186"/>
      <c r="C18" s="186"/>
      <c r="D18" s="186"/>
      <c r="E18" s="186"/>
      <c r="F18" s="186"/>
      <c r="G18" s="187"/>
      <c r="H18" s="187"/>
      <c r="I18" s="187"/>
    </row>
    <row r="19" spans="1:9" ht="33" customHeight="1">
      <c r="A19" s="207"/>
      <c r="B19" s="207" t="s">
        <v>6</v>
      </c>
      <c r="D19" s="358" t="s">
        <v>21</v>
      </c>
      <c r="E19" s="358"/>
      <c r="F19" s="358" t="s">
        <v>31</v>
      </c>
      <c r="G19" s="358"/>
      <c r="H19" s="207" t="s">
        <v>3</v>
      </c>
      <c r="I19" s="207" t="s">
        <v>3</v>
      </c>
    </row>
    <row r="20" spans="1:9" ht="21" customHeight="1"/>
    <row r="21" spans="1:9" ht="19.5" customHeight="1"/>
    <row r="22" spans="1:9" ht="16.5" customHeight="1">
      <c r="A22" s="207"/>
      <c r="B22" s="207" t="s">
        <v>23</v>
      </c>
      <c r="D22" s="358" t="s">
        <v>23</v>
      </c>
      <c r="E22" s="358"/>
      <c r="F22" s="358" t="s">
        <v>23</v>
      </c>
      <c r="G22" s="358"/>
      <c r="H22" s="207" t="s">
        <v>23</v>
      </c>
      <c r="I22" s="207" t="s">
        <v>23</v>
      </c>
    </row>
    <row r="23" spans="1:9" ht="30">
      <c r="A23" s="208"/>
      <c r="B23" s="208" t="s">
        <v>24</v>
      </c>
      <c r="D23" s="359" t="s">
        <v>25</v>
      </c>
      <c r="E23" s="359"/>
      <c r="F23" s="359" t="s">
        <v>30</v>
      </c>
      <c r="G23" s="359"/>
      <c r="H23" s="189" t="s">
        <v>26</v>
      </c>
      <c r="I23" s="207" t="s">
        <v>27</v>
      </c>
    </row>
    <row r="24" spans="1:9" ht="30" customHeight="1">
      <c r="A24" s="354" t="s">
        <v>218</v>
      </c>
      <c r="B24" s="354"/>
      <c r="C24" s="354"/>
      <c r="D24" s="354"/>
      <c r="E24" s="354"/>
      <c r="F24" s="190"/>
      <c r="G24" s="190"/>
      <c r="H24" s="191"/>
      <c r="I24" s="192" t="s">
        <v>28</v>
      </c>
    </row>
    <row r="25" spans="1:9" ht="25.5" customHeight="1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9" ht="21.75" customHeight="1">
      <c r="A26" s="190"/>
      <c r="B26" s="190"/>
      <c r="C26" s="190"/>
      <c r="D26" s="190"/>
      <c r="E26" s="190"/>
      <c r="F26" s="190"/>
      <c r="G26" s="190"/>
      <c r="H26" s="190"/>
      <c r="I26" s="190"/>
    </row>
    <row r="27" spans="1:9" ht="21.75" customHeight="1">
      <c r="A27" s="190"/>
      <c r="B27" s="190"/>
      <c r="C27" s="190"/>
      <c r="D27" s="190"/>
      <c r="E27" s="190"/>
      <c r="F27" s="190"/>
      <c r="G27" s="190"/>
      <c r="H27" s="190"/>
      <c r="I27" s="190"/>
    </row>
    <row r="28" spans="1:9" ht="21.75" customHeight="1">
      <c r="A28" s="190"/>
      <c r="B28" s="190"/>
      <c r="C28" s="190"/>
      <c r="D28" s="190"/>
      <c r="E28" s="190"/>
      <c r="F28" s="190"/>
      <c r="G28" s="190"/>
      <c r="H28" s="190"/>
      <c r="I28" s="190"/>
    </row>
    <row r="29" spans="1:9" ht="21.75" customHeight="1">
      <c r="A29" s="190"/>
      <c r="B29" s="190"/>
      <c r="C29" s="190"/>
      <c r="D29" s="190"/>
      <c r="E29" s="190"/>
      <c r="F29" s="190"/>
      <c r="G29" s="190"/>
      <c r="H29" s="190"/>
      <c r="I29" s="190"/>
    </row>
    <row r="30" spans="1:9" ht="21.75" customHeight="1">
      <c r="A30" s="190"/>
      <c r="B30" s="190"/>
      <c r="C30" s="190"/>
      <c r="D30" s="190"/>
      <c r="E30" s="190"/>
      <c r="F30" s="190"/>
      <c r="G30" s="190"/>
      <c r="H30" s="190"/>
      <c r="I30" s="190"/>
    </row>
    <row r="31" spans="1:9">
      <c r="A31" s="190"/>
      <c r="B31" s="190"/>
      <c r="C31" s="190"/>
      <c r="D31" s="190"/>
      <c r="E31" s="190"/>
      <c r="F31" s="190"/>
      <c r="G31" s="190"/>
      <c r="H31" s="190"/>
      <c r="I31" s="190"/>
    </row>
    <row r="32" spans="1:9">
      <c r="A32" s="190"/>
      <c r="B32" s="190"/>
      <c r="C32" s="190"/>
      <c r="D32" s="190"/>
      <c r="E32" s="190"/>
      <c r="F32" s="190"/>
      <c r="G32" s="190"/>
      <c r="H32" s="190"/>
      <c r="I32" s="190"/>
    </row>
  </sheetData>
  <mergeCells count="24"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  <mergeCell ref="A24:E24"/>
    <mergeCell ref="B17:F17"/>
    <mergeCell ref="D19:E19"/>
    <mergeCell ref="F19:G19"/>
    <mergeCell ref="D22:E22"/>
    <mergeCell ref="F22:G22"/>
    <mergeCell ref="D23:E23"/>
    <mergeCell ref="F23:G23"/>
  </mergeCells>
  <pageMargins left="0.7" right="0.7" top="0.75" bottom="0.75" header="0.3" footer="0.3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C18" sqref="C18"/>
    </sheetView>
  </sheetViews>
  <sheetFormatPr defaultRowHeight="15"/>
  <cols>
    <col min="1" max="1" width="31.140625" customWidth="1"/>
    <col min="2" max="2" width="34.140625" customWidth="1"/>
    <col min="3" max="3" width="25.7109375" customWidth="1"/>
    <col min="4" max="4" width="23.85546875" customWidth="1"/>
  </cols>
  <sheetData>
    <row r="1" spans="1:4" ht="32.25" customHeight="1">
      <c r="B1" s="216" t="s">
        <v>271</v>
      </c>
    </row>
    <row r="2" spans="1:4" s="1" customFormat="1" ht="27.75" customHeight="1">
      <c r="A2" s="217" t="s">
        <v>220</v>
      </c>
      <c r="B2" s="217" t="s">
        <v>243</v>
      </c>
      <c r="C2" s="217" t="s">
        <v>1</v>
      </c>
      <c r="D2" s="218" t="s">
        <v>222</v>
      </c>
    </row>
    <row r="3" spans="1:4" ht="18" customHeight="1">
      <c r="A3" s="212" t="s">
        <v>275</v>
      </c>
      <c r="B3" s="91"/>
      <c r="C3" s="202">
        <v>1500000</v>
      </c>
      <c r="D3" s="203"/>
    </row>
    <row r="4" spans="1:4" ht="18" customHeight="1">
      <c r="A4" s="194" t="s">
        <v>279</v>
      </c>
      <c r="B4" s="194" t="s">
        <v>244</v>
      </c>
      <c r="C4" s="202">
        <v>318400</v>
      </c>
      <c r="D4" s="203" t="s">
        <v>258</v>
      </c>
    </row>
    <row r="5" spans="1:4" ht="18" customHeight="1">
      <c r="A5" s="194" t="s">
        <v>280</v>
      </c>
      <c r="B5" s="194" t="s">
        <v>281</v>
      </c>
      <c r="C5" s="202">
        <v>20000</v>
      </c>
      <c r="D5" s="203" t="s">
        <v>263</v>
      </c>
    </row>
    <row r="6" spans="1:4" ht="18" customHeight="1">
      <c r="A6" s="194" t="s">
        <v>282</v>
      </c>
      <c r="B6" s="194" t="s">
        <v>283</v>
      </c>
      <c r="C6" s="202">
        <v>950000</v>
      </c>
      <c r="D6" s="203" t="s">
        <v>260</v>
      </c>
    </row>
    <row r="7" spans="1:4" ht="18" customHeight="1">
      <c r="A7" s="194" t="s">
        <v>284</v>
      </c>
      <c r="B7" s="194" t="s">
        <v>285</v>
      </c>
      <c r="C7" s="202">
        <v>6600</v>
      </c>
      <c r="D7" s="203" t="s">
        <v>261</v>
      </c>
    </row>
    <row r="8" spans="1:4" ht="18" customHeight="1">
      <c r="A8" s="194" t="s">
        <v>286</v>
      </c>
      <c r="B8" s="194" t="s">
        <v>285</v>
      </c>
      <c r="C8" s="202">
        <v>82000</v>
      </c>
      <c r="D8" s="203" t="s">
        <v>262</v>
      </c>
    </row>
    <row r="9" spans="1:4" ht="18" customHeight="1">
      <c r="A9" s="194" t="s">
        <v>287</v>
      </c>
      <c r="B9" s="194" t="s">
        <v>288</v>
      </c>
      <c r="C9" s="202">
        <v>23700</v>
      </c>
      <c r="D9" s="203" t="s">
        <v>264</v>
      </c>
    </row>
    <row r="10" spans="1:4" ht="18" customHeight="1">
      <c r="A10" s="194" t="s">
        <v>289</v>
      </c>
      <c r="B10" s="194" t="s">
        <v>288</v>
      </c>
      <c r="C10" s="202">
        <v>8000</v>
      </c>
      <c r="D10" s="203" t="s">
        <v>265</v>
      </c>
    </row>
    <row r="11" spans="1:4" ht="18" customHeight="1">
      <c r="A11" s="194" t="s">
        <v>291</v>
      </c>
      <c r="B11" s="194" t="s">
        <v>290</v>
      </c>
      <c r="C11" s="202">
        <v>36000</v>
      </c>
      <c r="D11" s="203" t="s">
        <v>266</v>
      </c>
    </row>
    <row r="12" spans="1:4" ht="18" customHeight="1">
      <c r="A12" s="194" t="s">
        <v>229</v>
      </c>
      <c r="B12" s="194"/>
      <c r="C12" s="202">
        <f>SUM(C4:C11)</f>
        <v>1444700</v>
      </c>
      <c r="D12" s="203"/>
    </row>
    <row r="13" spans="1:4" ht="18" customHeight="1">
      <c r="A13" s="194" t="s">
        <v>239</v>
      </c>
      <c r="B13" s="194"/>
      <c r="C13" s="214">
        <f>C3-C12</f>
        <v>55300</v>
      </c>
      <c r="D13" s="203"/>
    </row>
    <row r="14" spans="1:4" ht="18" customHeight="1">
      <c r="A14" s="194"/>
      <c r="B14" s="194"/>
      <c r="C14" s="202"/>
      <c r="D14" s="203"/>
    </row>
    <row r="15" spans="1:4">
      <c r="C15" s="111"/>
      <c r="D15" s="111"/>
    </row>
    <row r="16" spans="1:4">
      <c r="C16" s="111">
        <v>1500000</v>
      </c>
      <c r="D16" s="111"/>
    </row>
    <row r="17" spans="3:4">
      <c r="C17" s="111">
        <v>162162</v>
      </c>
      <c r="D17" s="111" t="s">
        <v>267</v>
      </c>
    </row>
    <row r="18" spans="3:4">
      <c r="C18" s="111">
        <v>330000</v>
      </c>
      <c r="D18" s="111" t="s">
        <v>259</v>
      </c>
    </row>
    <row r="19" spans="3:4">
      <c r="C19" s="111">
        <v>15000</v>
      </c>
      <c r="D19" s="111" t="s">
        <v>268</v>
      </c>
    </row>
    <row r="20" spans="3:4">
      <c r="C20" s="111">
        <v>350000</v>
      </c>
      <c r="D20" s="111" t="s">
        <v>259</v>
      </c>
    </row>
    <row r="21" spans="3:4">
      <c r="C21" s="111">
        <v>92000</v>
      </c>
      <c r="D21" s="111" t="s">
        <v>269</v>
      </c>
    </row>
    <row r="22" spans="3:4">
      <c r="C22" s="111">
        <f>SUM(C17:C21)</f>
        <v>949162</v>
      </c>
      <c r="D22" s="111" t="s">
        <v>270</v>
      </c>
    </row>
    <row r="23" spans="3:4">
      <c r="C23" s="213">
        <f>C3-C22</f>
        <v>550838</v>
      </c>
      <c r="D23" s="111"/>
    </row>
    <row r="24" spans="3:4">
      <c r="C24" s="111"/>
      <c r="D24" s="111"/>
    </row>
    <row r="25" spans="3:4">
      <c r="C25" s="111"/>
      <c r="D25" s="111"/>
    </row>
  </sheetData>
  <pageMargins left="0.7" right="0.7" top="0.75" bottom="0.75" header="0.3" footer="0.3"/>
  <pageSetup orientation="portrait" horizontalDpi="360" verticalDpi="36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workbookViewId="0">
      <selection sqref="A1:XFD1048576"/>
    </sheetView>
  </sheetViews>
  <sheetFormatPr defaultRowHeight="15"/>
  <cols>
    <col min="1" max="1" width="1.5703125" style="111" customWidth="1"/>
    <col min="2" max="2" width="5" style="111" customWidth="1"/>
    <col min="3" max="3" width="11" style="111" customWidth="1"/>
    <col min="4" max="4" width="4.42578125" style="111" customWidth="1"/>
    <col min="5" max="5" width="9.85546875" style="111" customWidth="1"/>
    <col min="6" max="6" width="20.7109375" style="111" customWidth="1"/>
    <col min="7" max="7" width="6" style="111" customWidth="1"/>
    <col min="8" max="8" width="14.42578125" style="111" customWidth="1"/>
    <col min="9" max="9" width="24.28515625" style="111" customWidth="1"/>
    <col min="10" max="10" width="7.5703125" style="111" customWidth="1"/>
    <col min="11" max="11" width="12.85546875" style="111" customWidth="1"/>
    <col min="12" max="12" width="20.42578125" style="111" customWidth="1"/>
    <col min="13" max="13" width="46.28515625" style="111" customWidth="1"/>
    <col min="14" max="14" width="22.5703125" style="111" customWidth="1"/>
    <col min="15" max="16384" width="9.140625" style="111"/>
  </cols>
  <sheetData>
    <row r="2" spans="1:12" ht="15" customHeight="1"/>
    <row r="3" spans="1:12" ht="15" customHeight="1"/>
    <row r="4" spans="1:12" ht="12.75" customHeight="1">
      <c r="A4" s="344" t="s">
        <v>10</v>
      </c>
      <c r="B4" s="344"/>
      <c r="C4" s="344"/>
      <c r="D4" s="344"/>
      <c r="E4" s="344"/>
      <c r="F4" s="344"/>
      <c r="G4" s="344"/>
      <c r="H4" s="344"/>
      <c r="I4" s="344"/>
    </row>
    <row r="5" spans="1:12" ht="15" customHeight="1">
      <c r="A5" s="344"/>
      <c r="B5" s="344"/>
      <c r="C5" s="344"/>
      <c r="D5" s="344"/>
      <c r="E5" s="344"/>
      <c r="F5" s="344"/>
      <c r="G5" s="344"/>
      <c r="H5" s="344"/>
      <c r="I5" s="344"/>
    </row>
    <row r="6" spans="1:12" ht="23.25" customHeight="1">
      <c r="A6" s="345" t="s">
        <v>255</v>
      </c>
      <c r="B6" s="345"/>
      <c r="C6" s="345"/>
      <c r="D6" s="345"/>
      <c r="E6" s="345"/>
      <c r="F6" s="345"/>
      <c r="H6" s="176"/>
      <c r="I6" s="176"/>
    </row>
    <row r="7" spans="1:12" ht="23.25" customHeight="1">
      <c r="A7" s="345" t="s">
        <v>240</v>
      </c>
      <c r="B7" s="345"/>
      <c r="C7" s="345"/>
      <c r="D7" s="345"/>
      <c r="E7" s="345"/>
      <c r="F7" s="345"/>
      <c r="H7" s="176"/>
      <c r="I7" s="176"/>
    </row>
    <row r="8" spans="1:12" ht="24" customHeight="1">
      <c r="A8" s="345" t="s">
        <v>241</v>
      </c>
      <c r="B8" s="345"/>
      <c r="C8" s="345"/>
      <c r="D8" s="345"/>
      <c r="E8" s="345"/>
      <c r="F8" s="345"/>
      <c r="G8" s="345"/>
      <c r="H8" s="176"/>
      <c r="I8" s="176"/>
    </row>
    <row r="9" spans="1:12" ht="32.25" customHeight="1">
      <c r="A9" s="345" t="s">
        <v>256</v>
      </c>
      <c r="B9" s="345"/>
      <c r="C9" s="345"/>
      <c r="D9" s="345"/>
      <c r="E9" s="345"/>
      <c r="F9" s="345"/>
      <c r="G9" s="345"/>
      <c r="H9" s="176"/>
      <c r="I9" s="176"/>
    </row>
    <row r="10" spans="1:12" ht="19.5" customHeight="1">
      <c r="B10" s="346" t="s">
        <v>15</v>
      </c>
      <c r="C10" s="348" t="s">
        <v>2</v>
      </c>
      <c r="D10" s="349"/>
      <c r="E10" s="352" t="s">
        <v>0</v>
      </c>
      <c r="F10" s="346" t="s">
        <v>4</v>
      </c>
      <c r="G10" s="352" t="s">
        <v>1</v>
      </c>
      <c r="H10" s="352"/>
      <c r="I10" s="352" t="s">
        <v>20</v>
      </c>
    </row>
    <row r="11" spans="1:12" ht="19.5" customHeight="1">
      <c r="B11" s="347"/>
      <c r="C11" s="350"/>
      <c r="D11" s="351"/>
      <c r="E11" s="352"/>
      <c r="F11" s="347"/>
      <c r="G11" s="206" t="s">
        <v>16</v>
      </c>
      <c r="H11" s="206" t="s">
        <v>17</v>
      </c>
      <c r="I11" s="352"/>
    </row>
    <row r="12" spans="1:12" ht="78" customHeight="1">
      <c r="B12" s="206">
        <v>1</v>
      </c>
      <c r="C12" s="353" t="s">
        <v>215</v>
      </c>
      <c r="D12" s="353"/>
      <c r="E12" s="193">
        <v>45467</v>
      </c>
      <c r="F12" s="194" t="s">
        <v>254</v>
      </c>
      <c r="G12" s="177" t="s">
        <v>37</v>
      </c>
      <c r="H12" s="178">
        <v>1500000</v>
      </c>
      <c r="I12" s="195" t="s">
        <v>274</v>
      </c>
    </row>
    <row r="13" spans="1:12" ht="29.25" customHeight="1">
      <c r="B13" s="206">
        <v>2</v>
      </c>
      <c r="C13" s="353" t="s">
        <v>216</v>
      </c>
      <c r="D13" s="353"/>
      <c r="E13" s="180"/>
      <c r="F13" s="180"/>
      <c r="G13" s="180"/>
      <c r="H13" s="181"/>
      <c r="I13" s="182"/>
    </row>
    <row r="14" spans="1:12" ht="29.25" customHeight="1">
      <c r="B14" s="206">
        <v>3</v>
      </c>
      <c r="C14" s="353" t="s">
        <v>217</v>
      </c>
      <c r="D14" s="353"/>
      <c r="E14" s="180"/>
      <c r="F14" s="180"/>
      <c r="G14" s="180"/>
      <c r="H14" s="181"/>
      <c r="I14" s="177"/>
    </row>
    <row r="15" spans="1:12" ht="21" customHeight="1">
      <c r="B15" s="343" t="s">
        <v>5</v>
      </c>
      <c r="C15" s="343"/>
      <c r="D15" s="343"/>
      <c r="E15" s="343"/>
      <c r="F15" s="343"/>
      <c r="G15" s="180"/>
      <c r="H15" s="215">
        <f>H12</f>
        <v>1500000</v>
      </c>
      <c r="I15" s="177"/>
    </row>
    <row r="16" spans="1:12" ht="21" customHeight="1">
      <c r="B16" s="343" t="s">
        <v>19</v>
      </c>
      <c r="C16" s="343"/>
      <c r="D16" s="343"/>
      <c r="E16" s="343"/>
      <c r="F16" s="343"/>
      <c r="G16" s="180"/>
      <c r="H16" s="215">
        <f>'WW-ADV2024060035 Atc (2)'!C10</f>
        <v>949162</v>
      </c>
      <c r="I16" s="177"/>
      <c r="K16" s="184"/>
      <c r="L16" s="112"/>
    </row>
    <row r="17" spans="1:9" ht="21" customHeight="1">
      <c r="B17" s="355" t="s">
        <v>18</v>
      </c>
      <c r="C17" s="356"/>
      <c r="D17" s="356"/>
      <c r="E17" s="356"/>
      <c r="F17" s="357"/>
      <c r="G17" s="180"/>
      <c r="H17" s="215">
        <f>H15-H16</f>
        <v>550838</v>
      </c>
      <c r="I17" s="180"/>
    </row>
    <row r="18" spans="1:9" ht="15" customHeight="1">
      <c r="A18" s="185"/>
      <c r="B18" s="186"/>
      <c r="C18" s="186"/>
      <c r="D18" s="186"/>
      <c r="E18" s="186"/>
      <c r="F18" s="186"/>
      <c r="G18" s="187"/>
      <c r="H18" s="187"/>
      <c r="I18" s="187"/>
    </row>
    <row r="19" spans="1:9" ht="33" customHeight="1">
      <c r="A19" s="207"/>
      <c r="B19" s="207" t="s">
        <v>6</v>
      </c>
      <c r="D19" s="358" t="s">
        <v>21</v>
      </c>
      <c r="E19" s="358"/>
      <c r="F19" s="358" t="s">
        <v>31</v>
      </c>
      <c r="G19" s="358"/>
      <c r="H19" s="207" t="s">
        <v>3</v>
      </c>
      <c r="I19" s="207" t="s">
        <v>3</v>
      </c>
    </row>
    <row r="20" spans="1:9" ht="21" customHeight="1"/>
    <row r="21" spans="1:9" ht="19.5" customHeight="1"/>
    <row r="22" spans="1:9" ht="16.5" customHeight="1">
      <c r="A22" s="207"/>
      <c r="B22" s="207" t="s">
        <v>23</v>
      </c>
      <c r="D22" s="358" t="s">
        <v>23</v>
      </c>
      <c r="E22" s="358"/>
      <c r="F22" s="358" t="s">
        <v>23</v>
      </c>
      <c r="G22" s="358"/>
      <c r="H22" s="207" t="s">
        <v>23</v>
      </c>
      <c r="I22" s="207" t="s">
        <v>23</v>
      </c>
    </row>
    <row r="23" spans="1:9" ht="30">
      <c r="A23" s="208"/>
      <c r="B23" s="208" t="s">
        <v>24</v>
      </c>
      <c r="D23" s="359" t="s">
        <v>25</v>
      </c>
      <c r="E23" s="359"/>
      <c r="F23" s="359" t="s">
        <v>30</v>
      </c>
      <c r="G23" s="359"/>
      <c r="H23" s="189" t="s">
        <v>26</v>
      </c>
      <c r="I23" s="207" t="s">
        <v>27</v>
      </c>
    </row>
    <row r="24" spans="1:9" ht="30" customHeight="1">
      <c r="A24" s="354" t="s">
        <v>218</v>
      </c>
      <c r="B24" s="354"/>
      <c r="C24" s="354"/>
      <c r="D24" s="354"/>
      <c r="E24" s="354"/>
      <c r="F24" s="190"/>
      <c r="G24" s="190"/>
      <c r="H24" s="191"/>
      <c r="I24" s="192" t="s">
        <v>28</v>
      </c>
    </row>
    <row r="25" spans="1:9" ht="25.5" customHeight="1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9" ht="21.75" customHeight="1">
      <c r="A26" s="190"/>
      <c r="B26" s="190"/>
      <c r="C26" s="190"/>
      <c r="D26" s="190"/>
      <c r="E26" s="190"/>
      <c r="F26" s="190"/>
      <c r="G26" s="190"/>
      <c r="H26" s="190"/>
      <c r="I26" s="190"/>
    </row>
    <row r="27" spans="1:9" ht="21.75" customHeight="1">
      <c r="A27" s="190"/>
      <c r="B27" s="190"/>
      <c r="C27" s="190"/>
      <c r="D27" s="190"/>
      <c r="E27" s="190"/>
      <c r="F27" s="190"/>
      <c r="G27" s="190"/>
      <c r="H27" s="190"/>
      <c r="I27" s="190"/>
    </row>
    <row r="28" spans="1:9" ht="21.75" customHeight="1">
      <c r="A28" s="190"/>
      <c r="B28" s="190"/>
      <c r="C28" s="190"/>
      <c r="D28" s="190"/>
      <c r="E28" s="190"/>
      <c r="F28" s="190"/>
      <c r="G28" s="190"/>
      <c r="H28" s="190"/>
      <c r="I28" s="190"/>
    </row>
    <row r="29" spans="1:9" ht="21.75" customHeight="1">
      <c r="A29" s="190"/>
      <c r="B29" s="190"/>
      <c r="C29" s="190"/>
      <c r="D29" s="190"/>
      <c r="E29" s="190"/>
      <c r="F29" s="190"/>
      <c r="G29" s="190"/>
      <c r="H29" s="190"/>
      <c r="I29" s="190"/>
    </row>
    <row r="30" spans="1:9" ht="21.75" customHeight="1">
      <c r="A30" s="190"/>
      <c r="B30" s="190"/>
      <c r="C30" s="190"/>
      <c r="D30" s="190"/>
      <c r="E30" s="190"/>
      <c r="F30" s="190"/>
      <c r="G30" s="190"/>
      <c r="H30" s="190"/>
      <c r="I30" s="190"/>
    </row>
    <row r="31" spans="1:9">
      <c r="A31" s="190"/>
      <c r="B31" s="190"/>
      <c r="C31" s="190"/>
      <c r="D31" s="190"/>
      <c r="E31" s="190"/>
      <c r="F31" s="190"/>
      <c r="G31" s="190"/>
      <c r="H31" s="190"/>
      <c r="I31" s="190"/>
    </row>
    <row r="32" spans="1:9">
      <c r="A32" s="190"/>
      <c r="B32" s="190"/>
      <c r="C32" s="190"/>
      <c r="D32" s="190"/>
      <c r="E32" s="190"/>
      <c r="F32" s="190"/>
      <c r="G32" s="190"/>
      <c r="H32" s="190"/>
      <c r="I32" s="190"/>
    </row>
  </sheetData>
  <mergeCells count="24"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  <mergeCell ref="A24:E24"/>
    <mergeCell ref="B17:F17"/>
    <mergeCell ref="D19:E19"/>
    <mergeCell ref="F19:G19"/>
    <mergeCell ref="D22:E22"/>
    <mergeCell ref="F22:G22"/>
    <mergeCell ref="D23:E23"/>
    <mergeCell ref="F23:G23"/>
  </mergeCells>
  <pageMargins left="0.7" right="0.7" top="0.75" bottom="0.75" header="0.3" footer="0.3"/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4" sqref="C4"/>
    </sheetView>
  </sheetViews>
  <sheetFormatPr defaultRowHeight="15"/>
  <cols>
    <col min="1" max="1" width="31.140625" customWidth="1"/>
    <col min="2" max="2" width="34.140625" customWidth="1"/>
    <col min="3" max="3" width="25.7109375" customWidth="1"/>
    <col min="4" max="4" width="23.85546875" customWidth="1"/>
  </cols>
  <sheetData>
    <row r="1" spans="1:4" ht="32.25" customHeight="1">
      <c r="B1" s="216" t="s">
        <v>271</v>
      </c>
    </row>
    <row r="2" spans="1:4" s="1" customFormat="1" ht="27.75" customHeight="1">
      <c r="A2" s="223" t="s">
        <v>220</v>
      </c>
      <c r="B2" s="223" t="s">
        <v>243</v>
      </c>
      <c r="C2" s="223" t="s">
        <v>1</v>
      </c>
      <c r="D2" s="224" t="s">
        <v>222</v>
      </c>
    </row>
    <row r="3" spans="1:4" ht="18" customHeight="1">
      <c r="A3" s="212" t="s">
        <v>272</v>
      </c>
      <c r="B3" s="91"/>
      <c r="C3" s="202">
        <v>1500000</v>
      </c>
      <c r="D3" s="203"/>
    </row>
    <row r="4" spans="1:4" ht="18" customHeight="1">
      <c r="A4" s="194" t="s">
        <v>292</v>
      </c>
      <c r="B4" s="194" t="s">
        <v>293</v>
      </c>
      <c r="C4" s="202">
        <v>162162</v>
      </c>
      <c r="D4" s="194" t="s">
        <v>267</v>
      </c>
    </row>
    <row r="5" spans="1:4" ht="18" customHeight="1">
      <c r="A5" s="194" t="s">
        <v>294</v>
      </c>
      <c r="B5" s="194" t="s">
        <v>295</v>
      </c>
      <c r="C5" s="202">
        <v>330000</v>
      </c>
      <c r="D5" s="194" t="s">
        <v>259</v>
      </c>
    </row>
    <row r="6" spans="1:4" ht="18" customHeight="1">
      <c r="A6" s="194" t="s">
        <v>296</v>
      </c>
      <c r="B6" s="194" t="s">
        <v>295</v>
      </c>
      <c r="C6" s="202">
        <v>15000</v>
      </c>
      <c r="D6" s="194" t="s">
        <v>268</v>
      </c>
    </row>
    <row r="7" spans="1:4" ht="18" customHeight="1">
      <c r="A7" s="194" t="s">
        <v>297</v>
      </c>
      <c r="B7" s="194" t="s">
        <v>290</v>
      </c>
      <c r="C7" s="202">
        <v>350000</v>
      </c>
      <c r="D7" s="194" t="s">
        <v>259</v>
      </c>
    </row>
    <row r="8" spans="1:4" ht="18" customHeight="1">
      <c r="A8" s="194" t="s">
        <v>298</v>
      </c>
      <c r="B8" s="194" t="s">
        <v>295</v>
      </c>
      <c r="C8" s="202">
        <v>92000</v>
      </c>
      <c r="D8" s="194" t="s">
        <v>269</v>
      </c>
    </row>
    <row r="9" spans="1:4" ht="18" customHeight="1">
      <c r="A9" s="194"/>
      <c r="B9" s="194"/>
      <c r="C9" s="202"/>
      <c r="D9" s="194"/>
    </row>
    <row r="10" spans="1:4" ht="18" customHeight="1">
      <c r="A10" s="194" t="s">
        <v>229</v>
      </c>
      <c r="B10" s="194"/>
      <c r="C10" s="202">
        <f>SUM(C4:C9)</f>
        <v>949162</v>
      </c>
      <c r="D10" s="203"/>
    </row>
    <row r="11" spans="1:4" ht="18" customHeight="1">
      <c r="A11" s="194" t="s">
        <v>239</v>
      </c>
      <c r="B11" s="194"/>
      <c r="C11" s="214">
        <f>C3-C10</f>
        <v>550838</v>
      </c>
      <c r="D11" s="203"/>
    </row>
    <row r="12" spans="1:4" ht="18" customHeight="1">
      <c r="A12" s="194"/>
      <c r="B12" s="194"/>
      <c r="C12" s="202"/>
      <c r="D12" s="203"/>
    </row>
    <row r="13" spans="1:4">
      <c r="C13" s="111"/>
      <c r="D13" s="111"/>
    </row>
    <row r="14" spans="1:4">
      <c r="C14" s="111">
        <v>1500000</v>
      </c>
      <c r="D14" s="111"/>
    </row>
    <row r="15" spans="1:4">
      <c r="C15" s="111">
        <v>162162</v>
      </c>
      <c r="D15" s="111" t="s">
        <v>267</v>
      </c>
    </row>
    <row r="16" spans="1:4">
      <c r="C16" s="111">
        <v>330000</v>
      </c>
      <c r="D16" s="111" t="s">
        <v>259</v>
      </c>
    </row>
    <row r="17" spans="3:4">
      <c r="C17" s="111">
        <v>15000</v>
      </c>
      <c r="D17" s="111" t="s">
        <v>268</v>
      </c>
    </row>
    <row r="18" spans="3:4">
      <c r="C18" s="111">
        <v>350000</v>
      </c>
      <c r="D18" s="111" t="s">
        <v>259</v>
      </c>
    </row>
    <row r="19" spans="3:4">
      <c r="C19" s="111">
        <v>92000</v>
      </c>
      <c r="D19" s="111" t="s">
        <v>269</v>
      </c>
    </row>
    <row r="20" spans="3:4">
      <c r="C20" s="111">
        <f>SUM(C15:C19)</f>
        <v>949162</v>
      </c>
      <c r="D20" s="111" t="s">
        <v>270</v>
      </c>
    </row>
    <row r="21" spans="3:4">
      <c r="C21" s="213">
        <f>C3-C20</f>
        <v>550838</v>
      </c>
      <c r="D21" s="111"/>
    </row>
    <row r="22" spans="3:4">
      <c r="C22" s="111"/>
      <c r="D22" s="111"/>
    </row>
    <row r="23" spans="3:4">
      <c r="C23" s="111"/>
      <c r="D23" s="111"/>
    </row>
  </sheetData>
  <pageMargins left="0.7" right="0.7" top="0.75" bottom="0.75" header="0.3" footer="0.3"/>
  <pageSetup orientation="portrait" horizontalDpi="360" verticalDpi="360" r:id="rId1"/>
  <ignoredErrors>
    <ignoredError sqref="C10" formulaRange="1"/>
  </ignoredError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D8" sqref="D8"/>
    </sheetView>
  </sheetViews>
  <sheetFormatPr defaultRowHeight="15"/>
  <cols>
    <col min="1" max="1" width="31.140625" customWidth="1"/>
    <col min="2" max="2" width="34.140625" customWidth="1"/>
    <col min="3" max="3" width="25.7109375" customWidth="1"/>
    <col min="4" max="4" width="23.85546875" customWidth="1"/>
  </cols>
  <sheetData>
    <row r="1" spans="1:4" ht="32.25" customHeight="1">
      <c r="B1" s="216" t="s">
        <v>271</v>
      </c>
    </row>
    <row r="2" spans="1:4" s="1" customFormat="1" ht="27.75" customHeight="1">
      <c r="A2" s="217" t="s">
        <v>220</v>
      </c>
      <c r="B2" s="217" t="s">
        <v>243</v>
      </c>
      <c r="C2" s="217" t="s">
        <v>1</v>
      </c>
      <c r="D2" s="218" t="s">
        <v>222</v>
      </c>
    </row>
    <row r="3" spans="1:4" ht="18" customHeight="1">
      <c r="A3" s="212" t="s">
        <v>276</v>
      </c>
      <c r="B3" s="91"/>
      <c r="C3" s="202">
        <v>500000</v>
      </c>
      <c r="D3" s="203"/>
    </row>
    <row r="4" spans="1:4" ht="18" customHeight="1">
      <c r="A4" s="194" t="s">
        <v>301</v>
      </c>
      <c r="B4" s="194"/>
      <c r="C4" s="194">
        <v>103750</v>
      </c>
      <c r="D4" s="194" t="s">
        <v>277</v>
      </c>
    </row>
    <row r="5" spans="1:4" ht="18" customHeight="1">
      <c r="A5" s="194" t="s">
        <v>302</v>
      </c>
      <c r="B5" s="194"/>
      <c r="C5" s="194">
        <v>81000</v>
      </c>
      <c r="D5" s="194" t="s">
        <v>277</v>
      </c>
    </row>
    <row r="6" spans="1:4" ht="18" customHeight="1">
      <c r="A6" s="194" t="s">
        <v>303</v>
      </c>
      <c r="B6" s="194"/>
      <c r="C6" s="194">
        <v>43605</v>
      </c>
      <c r="D6" s="194" t="s">
        <v>278</v>
      </c>
    </row>
    <row r="7" spans="1:4" ht="18" customHeight="1">
      <c r="A7" s="194" t="s">
        <v>229</v>
      </c>
      <c r="B7" s="194"/>
      <c r="C7" s="202">
        <f>SUM(C4:C6)</f>
        <v>228355</v>
      </c>
      <c r="D7" s="203"/>
    </row>
    <row r="8" spans="1:4" ht="18" customHeight="1">
      <c r="A8" s="194" t="s">
        <v>239</v>
      </c>
      <c r="B8" s="194"/>
      <c r="C8" s="214">
        <f>C3-C7</f>
        <v>271645</v>
      </c>
      <c r="D8" s="203"/>
    </row>
    <row r="9" spans="1:4" ht="18" customHeight="1">
      <c r="A9" s="194"/>
      <c r="B9" s="194"/>
      <c r="C9" s="202"/>
      <c r="D9" s="203"/>
    </row>
    <row r="10" spans="1:4">
      <c r="C10" s="111"/>
      <c r="D10" s="111"/>
    </row>
    <row r="11" spans="1:4">
      <c r="C11" s="111">
        <v>1500000</v>
      </c>
      <c r="D11" s="111"/>
    </row>
    <row r="12" spans="1:4">
      <c r="C12" s="111">
        <v>162162</v>
      </c>
      <c r="D12" s="111" t="s">
        <v>267</v>
      </c>
    </row>
    <row r="13" spans="1:4">
      <c r="C13" s="111">
        <v>330000</v>
      </c>
      <c r="D13" s="111" t="s">
        <v>259</v>
      </c>
    </row>
    <row r="14" spans="1:4">
      <c r="C14" s="111">
        <v>15000</v>
      </c>
      <c r="D14" s="111" t="s">
        <v>268</v>
      </c>
    </row>
    <row r="15" spans="1:4">
      <c r="C15" s="111">
        <v>350000</v>
      </c>
      <c r="D15" s="111" t="s">
        <v>259</v>
      </c>
    </row>
    <row r="16" spans="1:4">
      <c r="C16" s="111">
        <v>92000</v>
      </c>
      <c r="D16" s="111" t="s">
        <v>269</v>
      </c>
    </row>
    <row r="17" spans="3:4">
      <c r="C17" s="111">
        <f>SUM(C12:C16)</f>
        <v>949162</v>
      </c>
      <c r="D17" s="111" t="s">
        <v>270</v>
      </c>
    </row>
    <row r="18" spans="3:4">
      <c r="C18" s="213">
        <f>C3-C17</f>
        <v>-449162</v>
      </c>
      <c r="D18" s="111"/>
    </row>
    <row r="19" spans="3:4">
      <c r="C19" s="111"/>
      <c r="D19" s="111"/>
    </row>
    <row r="20" spans="3:4">
      <c r="C20" s="111"/>
      <c r="D20" s="111"/>
    </row>
  </sheetData>
  <pageMargins left="0.7" right="0.7" top="0.75" bottom="0.75" header="0.3" footer="0.3"/>
  <pageSetup orientation="portrait" horizontalDpi="360" verticalDpi="36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opLeftCell="A10" workbookViewId="0">
      <selection activeCell="F12" sqref="F12"/>
    </sheetView>
  </sheetViews>
  <sheetFormatPr defaultRowHeight="15"/>
  <cols>
    <col min="1" max="1" width="3.140625" style="111" customWidth="1"/>
    <col min="2" max="2" width="5" style="111" customWidth="1"/>
    <col min="3" max="3" width="11" style="111" customWidth="1"/>
    <col min="4" max="4" width="4.42578125" style="111" customWidth="1"/>
    <col min="5" max="5" width="9.85546875" style="111" customWidth="1"/>
    <col min="6" max="6" width="20.7109375" style="111" customWidth="1"/>
    <col min="7" max="7" width="6" style="111" customWidth="1"/>
    <col min="8" max="8" width="14.42578125" style="111" customWidth="1"/>
    <col min="9" max="9" width="24.28515625" style="111" customWidth="1"/>
    <col min="10" max="10" width="7.5703125" style="111" customWidth="1"/>
    <col min="11" max="11" width="12.85546875" style="111" customWidth="1"/>
    <col min="12" max="12" width="20.42578125" style="111" customWidth="1"/>
    <col min="13" max="13" width="46.28515625" style="111" customWidth="1"/>
    <col min="14" max="14" width="22.5703125" style="111" customWidth="1"/>
    <col min="15" max="16384" width="9.140625" style="111"/>
  </cols>
  <sheetData>
    <row r="2" spans="1:12" ht="15" customHeight="1"/>
    <row r="3" spans="1:12" ht="15" customHeight="1"/>
    <row r="4" spans="1:12" ht="12.75" customHeight="1">
      <c r="A4" s="344" t="s">
        <v>10</v>
      </c>
      <c r="B4" s="344"/>
      <c r="C4" s="344"/>
      <c r="D4" s="344"/>
      <c r="E4" s="344"/>
      <c r="F4" s="344"/>
      <c r="G4" s="344"/>
      <c r="H4" s="344"/>
      <c r="I4" s="344"/>
    </row>
    <row r="5" spans="1:12" ht="15" customHeight="1">
      <c r="A5" s="344"/>
      <c r="B5" s="344"/>
      <c r="C5" s="344"/>
      <c r="D5" s="344"/>
      <c r="E5" s="344"/>
      <c r="F5" s="344"/>
      <c r="G5" s="344"/>
      <c r="H5" s="344"/>
      <c r="I5" s="344"/>
    </row>
    <row r="6" spans="1:12" ht="23.25" customHeight="1">
      <c r="A6" s="345" t="s">
        <v>255</v>
      </c>
      <c r="B6" s="345"/>
      <c r="C6" s="345"/>
      <c r="D6" s="345"/>
      <c r="E6" s="345"/>
      <c r="F6" s="345"/>
      <c r="H6" s="176"/>
      <c r="I6" s="176"/>
    </row>
    <row r="7" spans="1:12" ht="23.25" customHeight="1">
      <c r="A7" s="345" t="s">
        <v>240</v>
      </c>
      <c r="B7" s="345"/>
      <c r="C7" s="345"/>
      <c r="D7" s="345"/>
      <c r="E7" s="345"/>
      <c r="F7" s="345"/>
      <c r="H7" s="176"/>
      <c r="I7" s="176"/>
    </row>
    <row r="8" spans="1:12" ht="24" customHeight="1">
      <c r="A8" s="345" t="s">
        <v>241</v>
      </c>
      <c r="B8" s="345"/>
      <c r="C8" s="345"/>
      <c r="D8" s="345"/>
      <c r="E8" s="345"/>
      <c r="F8" s="345"/>
      <c r="G8" s="345"/>
      <c r="H8" s="176"/>
      <c r="I8" s="176"/>
    </row>
    <row r="9" spans="1:12" ht="32.25" customHeight="1">
      <c r="A9" s="345" t="s">
        <v>213</v>
      </c>
      <c r="B9" s="345"/>
      <c r="C9" s="345"/>
      <c r="D9" s="345"/>
      <c r="E9" s="345"/>
      <c r="F9" s="345"/>
      <c r="G9" s="345"/>
      <c r="H9" s="176"/>
      <c r="I9" s="176"/>
    </row>
    <row r="10" spans="1:12" ht="19.5" customHeight="1">
      <c r="B10" s="346" t="s">
        <v>15</v>
      </c>
      <c r="C10" s="348" t="s">
        <v>2</v>
      </c>
      <c r="D10" s="349"/>
      <c r="E10" s="352" t="s">
        <v>0</v>
      </c>
      <c r="F10" s="346" t="s">
        <v>4</v>
      </c>
      <c r="G10" s="352" t="s">
        <v>1</v>
      </c>
      <c r="H10" s="352"/>
      <c r="I10" s="352" t="s">
        <v>20</v>
      </c>
    </row>
    <row r="11" spans="1:12" ht="19.5" customHeight="1">
      <c r="B11" s="347"/>
      <c r="C11" s="350"/>
      <c r="D11" s="351"/>
      <c r="E11" s="352"/>
      <c r="F11" s="347"/>
      <c r="G11" s="211" t="s">
        <v>16</v>
      </c>
      <c r="H11" s="211" t="s">
        <v>17</v>
      </c>
      <c r="I11" s="352"/>
    </row>
    <row r="12" spans="1:12" ht="78" customHeight="1">
      <c r="B12" s="211">
        <v>1</v>
      </c>
      <c r="C12" s="353" t="s">
        <v>215</v>
      </c>
      <c r="D12" s="353"/>
      <c r="E12" s="193">
        <v>45467</v>
      </c>
      <c r="F12" s="194" t="s">
        <v>299</v>
      </c>
      <c r="G12" s="177" t="s">
        <v>37</v>
      </c>
      <c r="H12" s="178">
        <v>500000</v>
      </c>
      <c r="I12" s="195" t="s">
        <v>300</v>
      </c>
    </row>
    <row r="13" spans="1:12" ht="29.25" customHeight="1">
      <c r="B13" s="211">
        <v>2</v>
      </c>
      <c r="C13" s="353" t="s">
        <v>216</v>
      </c>
      <c r="D13" s="353"/>
      <c r="E13" s="180"/>
      <c r="F13" s="180"/>
      <c r="G13" s="180"/>
      <c r="H13" s="181"/>
      <c r="I13" s="182"/>
    </row>
    <row r="14" spans="1:12" ht="29.25" customHeight="1">
      <c r="B14" s="211">
        <v>3</v>
      </c>
      <c r="C14" s="353" t="s">
        <v>217</v>
      </c>
      <c r="D14" s="353"/>
      <c r="E14" s="180"/>
      <c r="F14" s="180"/>
      <c r="G14" s="180"/>
      <c r="H14" s="181"/>
      <c r="I14" s="177"/>
    </row>
    <row r="15" spans="1:12" ht="21" customHeight="1">
      <c r="B15" s="343" t="s">
        <v>5</v>
      </c>
      <c r="C15" s="343"/>
      <c r="D15" s="343"/>
      <c r="E15" s="343"/>
      <c r="F15" s="343"/>
      <c r="G15" s="180"/>
      <c r="H15" s="215">
        <f>H12</f>
        <v>500000</v>
      </c>
      <c r="I15" s="177"/>
    </row>
    <row r="16" spans="1:12" ht="21" customHeight="1">
      <c r="B16" s="343" t="s">
        <v>19</v>
      </c>
      <c r="C16" s="343"/>
      <c r="D16" s="343"/>
      <c r="E16" s="343"/>
      <c r="F16" s="343"/>
      <c r="G16" s="180"/>
      <c r="H16" s="215">
        <v>228355</v>
      </c>
      <c r="I16" s="177"/>
      <c r="K16" s="184"/>
      <c r="L16" s="112"/>
    </row>
    <row r="17" spans="1:9" ht="21" customHeight="1">
      <c r="B17" s="355" t="s">
        <v>18</v>
      </c>
      <c r="C17" s="356"/>
      <c r="D17" s="356"/>
      <c r="E17" s="356"/>
      <c r="F17" s="357"/>
      <c r="G17" s="180"/>
      <c r="H17" s="215">
        <f>H15-H16</f>
        <v>271645</v>
      </c>
      <c r="I17" s="180"/>
    </row>
    <row r="18" spans="1:9" ht="15" customHeight="1">
      <c r="A18" s="185"/>
      <c r="B18" s="186"/>
      <c r="C18" s="186"/>
      <c r="D18" s="186"/>
      <c r="E18" s="186"/>
      <c r="F18" s="186"/>
      <c r="G18" s="187"/>
      <c r="H18" s="187"/>
      <c r="I18" s="187"/>
    </row>
    <row r="19" spans="1:9" ht="33" customHeight="1">
      <c r="A19" s="209"/>
      <c r="B19" s="209" t="s">
        <v>6</v>
      </c>
      <c r="D19" s="358" t="s">
        <v>21</v>
      </c>
      <c r="E19" s="358"/>
      <c r="F19" s="358" t="s">
        <v>31</v>
      </c>
      <c r="G19" s="358"/>
      <c r="H19" s="209" t="s">
        <v>3</v>
      </c>
      <c r="I19" s="209" t="s">
        <v>3</v>
      </c>
    </row>
    <row r="20" spans="1:9" ht="21" customHeight="1"/>
    <row r="21" spans="1:9" ht="19.5" customHeight="1"/>
    <row r="22" spans="1:9" ht="16.5" customHeight="1">
      <c r="A22" s="209"/>
      <c r="B22" s="209" t="s">
        <v>23</v>
      </c>
      <c r="D22" s="358" t="s">
        <v>23</v>
      </c>
      <c r="E22" s="358"/>
      <c r="F22" s="358" t="s">
        <v>23</v>
      </c>
      <c r="G22" s="358"/>
      <c r="H22" s="209" t="s">
        <v>23</v>
      </c>
      <c r="I22" s="209" t="s">
        <v>23</v>
      </c>
    </row>
    <row r="23" spans="1:9" ht="30">
      <c r="A23" s="210"/>
      <c r="B23" s="210" t="s">
        <v>24</v>
      </c>
      <c r="D23" s="359" t="s">
        <v>25</v>
      </c>
      <c r="E23" s="359"/>
      <c r="F23" s="359" t="s">
        <v>30</v>
      </c>
      <c r="G23" s="359"/>
      <c r="H23" s="189" t="s">
        <v>26</v>
      </c>
      <c r="I23" s="209" t="s">
        <v>27</v>
      </c>
    </row>
    <row r="24" spans="1:9" ht="30" customHeight="1">
      <c r="A24" s="354" t="s">
        <v>218</v>
      </c>
      <c r="B24" s="354"/>
      <c r="C24" s="354"/>
      <c r="D24" s="354"/>
      <c r="E24" s="354"/>
      <c r="F24" s="190"/>
      <c r="G24" s="190"/>
      <c r="H24" s="191"/>
      <c r="I24" s="192" t="s">
        <v>28</v>
      </c>
    </row>
    <row r="25" spans="1:9" ht="25.5" customHeight="1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9" ht="21.75" customHeight="1">
      <c r="A26" s="190"/>
      <c r="B26" s="190"/>
      <c r="C26" s="190"/>
      <c r="D26" s="190"/>
      <c r="E26" s="190"/>
      <c r="F26" s="190"/>
      <c r="G26" s="190"/>
      <c r="H26" s="190"/>
      <c r="I26" s="190"/>
    </row>
    <row r="27" spans="1:9" ht="21.75" customHeight="1">
      <c r="A27" s="190"/>
      <c r="B27" s="190"/>
      <c r="C27" s="190"/>
      <c r="D27" s="190"/>
      <c r="E27" s="190"/>
      <c r="F27" s="190"/>
      <c r="G27" s="190"/>
      <c r="H27" s="190"/>
      <c r="I27" s="190"/>
    </row>
    <row r="28" spans="1:9" ht="21.75" customHeight="1">
      <c r="A28" s="190"/>
      <c r="B28" s="190"/>
      <c r="C28" s="190"/>
      <c r="D28" s="190"/>
      <c r="E28" s="190"/>
      <c r="F28" s="190"/>
      <c r="G28" s="190"/>
      <c r="H28" s="190"/>
      <c r="I28" s="190"/>
    </row>
    <row r="29" spans="1:9" ht="21.75" customHeight="1">
      <c r="A29" s="190"/>
      <c r="B29" s="190"/>
      <c r="C29" s="190"/>
      <c r="D29" s="190"/>
      <c r="E29" s="190"/>
      <c r="F29" s="190"/>
      <c r="G29" s="190"/>
      <c r="H29" s="190"/>
      <c r="I29" s="190"/>
    </row>
    <row r="30" spans="1:9" ht="21.75" customHeight="1">
      <c r="A30" s="190"/>
      <c r="B30" s="190"/>
      <c r="C30" s="190"/>
      <c r="D30" s="190"/>
      <c r="E30" s="190"/>
      <c r="F30" s="190"/>
      <c r="G30" s="190"/>
      <c r="H30" s="190"/>
      <c r="I30" s="190"/>
    </row>
    <row r="31" spans="1:9">
      <c r="A31" s="190"/>
      <c r="B31" s="190"/>
      <c r="C31" s="190"/>
      <c r="D31" s="190"/>
      <c r="E31" s="190"/>
      <c r="F31" s="190"/>
      <c r="G31" s="190"/>
      <c r="H31" s="190"/>
      <c r="I31" s="190"/>
    </row>
    <row r="32" spans="1:9">
      <c r="A32" s="190"/>
      <c r="B32" s="190"/>
      <c r="C32" s="190"/>
      <c r="D32" s="190"/>
      <c r="E32" s="190"/>
      <c r="F32" s="190"/>
      <c r="G32" s="190"/>
      <c r="H32" s="190"/>
      <c r="I32" s="190"/>
    </row>
  </sheetData>
  <mergeCells count="24">
    <mergeCell ref="A24:E24"/>
    <mergeCell ref="B17:F17"/>
    <mergeCell ref="D19:E19"/>
    <mergeCell ref="F19:G19"/>
    <mergeCell ref="D22:E22"/>
    <mergeCell ref="F22:G22"/>
    <mergeCell ref="D23:E23"/>
    <mergeCell ref="F23:G23"/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</mergeCells>
  <pageMargins left="0.7" right="0.7" top="0.75" bottom="0.75" header="0.3" footer="0.3"/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activeCell="B17" sqref="B17"/>
    </sheetView>
  </sheetViews>
  <sheetFormatPr defaultRowHeight="15"/>
  <cols>
    <col min="1" max="1" width="31.140625" customWidth="1"/>
    <col min="2" max="2" width="34.140625" customWidth="1"/>
    <col min="3" max="3" width="25.7109375" customWidth="1"/>
    <col min="4" max="4" width="23.85546875" customWidth="1"/>
  </cols>
  <sheetData>
    <row r="1" spans="1:4" ht="32.25" customHeight="1">
      <c r="B1" s="216" t="s">
        <v>271</v>
      </c>
    </row>
    <row r="2" spans="1:4" s="1" customFormat="1" ht="27.75" customHeight="1">
      <c r="A2" s="223" t="s">
        <v>220</v>
      </c>
      <c r="B2" s="223" t="s">
        <v>243</v>
      </c>
      <c r="C2" s="223" t="s">
        <v>1</v>
      </c>
      <c r="D2" s="224" t="s">
        <v>222</v>
      </c>
    </row>
    <row r="3" spans="1:4" ht="18" customHeight="1">
      <c r="A3" s="212" t="s">
        <v>304</v>
      </c>
      <c r="B3" s="91"/>
      <c r="C3" s="202">
        <v>2000000</v>
      </c>
      <c r="D3" s="203"/>
    </row>
    <row r="4" spans="1:4" ht="18" customHeight="1">
      <c r="A4" s="194" t="s">
        <v>305</v>
      </c>
      <c r="B4" s="194" t="s">
        <v>306</v>
      </c>
      <c r="C4" s="202">
        <v>1680000</v>
      </c>
      <c r="D4" s="194" t="s">
        <v>259</v>
      </c>
    </row>
    <row r="5" spans="1:4" ht="18" customHeight="1">
      <c r="A5" s="194" t="s">
        <v>307</v>
      </c>
      <c r="B5" s="194" t="s">
        <v>308</v>
      </c>
      <c r="C5" s="202">
        <v>170000</v>
      </c>
      <c r="D5" s="194" t="s">
        <v>259</v>
      </c>
    </row>
    <row r="6" spans="1:4" ht="18" customHeight="1">
      <c r="A6" s="194" t="s">
        <v>309</v>
      </c>
      <c r="B6" s="194" t="s">
        <v>308</v>
      </c>
      <c r="C6" s="202">
        <v>87000</v>
      </c>
      <c r="D6" s="194" t="s">
        <v>269</v>
      </c>
    </row>
    <row r="7" spans="1:4" ht="18" customHeight="1">
      <c r="A7" s="194" t="s">
        <v>310</v>
      </c>
      <c r="B7" s="194" t="s">
        <v>308</v>
      </c>
      <c r="C7" s="202"/>
      <c r="D7" s="194" t="s">
        <v>311</v>
      </c>
    </row>
    <row r="8" spans="1:4" ht="18" customHeight="1">
      <c r="A8" s="194" t="s">
        <v>229</v>
      </c>
      <c r="B8" s="194"/>
      <c r="C8" s="202">
        <f>SUM(C4:C7)</f>
        <v>1937000</v>
      </c>
      <c r="D8" s="203"/>
    </row>
    <row r="9" spans="1:4" ht="18" customHeight="1">
      <c r="A9" s="194" t="s">
        <v>239</v>
      </c>
      <c r="B9" s="194"/>
      <c r="C9" s="214">
        <f>C3-C8</f>
        <v>63000</v>
      </c>
      <c r="D9" s="203"/>
    </row>
    <row r="10" spans="1:4" ht="18" customHeight="1">
      <c r="A10" s="194"/>
      <c r="B10" s="194"/>
      <c r="C10" s="202"/>
      <c r="D10" s="203"/>
    </row>
    <row r="11" spans="1:4">
      <c r="C11" s="111"/>
      <c r="D11" s="111"/>
    </row>
    <row r="12" spans="1:4">
      <c r="C12" s="111"/>
      <c r="D12" s="111"/>
    </row>
    <row r="13" spans="1:4">
      <c r="C13" s="111"/>
      <c r="D13" s="111"/>
    </row>
    <row r="14" spans="1:4">
      <c r="C14" s="111"/>
      <c r="D14" s="111"/>
    </row>
    <row r="15" spans="1:4">
      <c r="C15" s="111"/>
      <c r="D15" s="111"/>
    </row>
    <row r="16" spans="1:4">
      <c r="C16" s="111"/>
      <c r="D16" s="111"/>
    </row>
    <row r="17" spans="3:4">
      <c r="C17" s="111"/>
      <c r="D17" s="111"/>
    </row>
    <row r="18" spans="3:4">
      <c r="C18" s="111"/>
      <c r="D18" s="111"/>
    </row>
    <row r="19" spans="3:4">
      <c r="C19" s="213"/>
      <c r="D19" s="111"/>
    </row>
    <row r="20" spans="3:4">
      <c r="C20" s="111"/>
      <c r="D20" s="111"/>
    </row>
    <row r="21" spans="3:4">
      <c r="C21" s="111"/>
      <c r="D21" s="111"/>
    </row>
  </sheetData>
  <pageMargins left="0.7" right="0.7" top="0.75" bottom="0.75" header="0.3" footer="0.3"/>
  <pageSetup orientation="portrait" horizontalDpi="360" verticalDpi="36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opLeftCell="A10" workbookViewId="0">
      <selection activeCell="I13" sqref="I13"/>
    </sheetView>
  </sheetViews>
  <sheetFormatPr defaultRowHeight="15"/>
  <cols>
    <col min="1" max="1" width="0.7109375" style="111" customWidth="1"/>
    <col min="2" max="2" width="5" style="111" customWidth="1"/>
    <col min="3" max="3" width="7.28515625" style="111" customWidth="1"/>
    <col min="4" max="4" width="9.7109375" style="111" customWidth="1"/>
    <col min="5" max="5" width="9.85546875" style="111" customWidth="1"/>
    <col min="6" max="6" width="20.7109375" style="111" customWidth="1"/>
    <col min="7" max="7" width="6" style="111" customWidth="1"/>
    <col min="8" max="8" width="15.42578125" style="111" customWidth="1"/>
    <col min="9" max="9" width="22.28515625" style="111" customWidth="1"/>
    <col min="10" max="10" width="7.5703125" style="111" customWidth="1"/>
    <col min="11" max="11" width="12.85546875" style="111" customWidth="1"/>
    <col min="12" max="12" width="20.42578125" style="111" customWidth="1"/>
    <col min="13" max="13" width="46.28515625" style="111" customWidth="1"/>
    <col min="14" max="14" width="22.5703125" style="111" customWidth="1"/>
    <col min="15" max="16384" width="9.140625" style="111"/>
  </cols>
  <sheetData>
    <row r="2" spans="1:12" ht="15" customHeight="1"/>
    <row r="3" spans="1:12" ht="15" customHeight="1"/>
    <row r="4" spans="1:12">
      <c r="A4" s="344" t="s">
        <v>10</v>
      </c>
      <c r="B4" s="344"/>
      <c r="C4" s="344"/>
      <c r="D4" s="344"/>
      <c r="E4" s="344"/>
      <c r="F4" s="344"/>
      <c r="G4" s="344"/>
      <c r="H4" s="344"/>
      <c r="I4" s="344"/>
    </row>
    <row r="5" spans="1:12" ht="15" customHeight="1">
      <c r="A5" s="344"/>
      <c r="B5" s="344"/>
      <c r="C5" s="344"/>
      <c r="D5" s="344"/>
      <c r="E5" s="344"/>
      <c r="F5" s="344"/>
      <c r="G5" s="344"/>
      <c r="H5" s="344"/>
      <c r="I5" s="344"/>
    </row>
    <row r="6" spans="1:12" ht="23.25" customHeight="1">
      <c r="A6" s="345" t="s">
        <v>471</v>
      </c>
      <c r="B6" s="345"/>
      <c r="C6" s="345"/>
      <c r="D6" s="345"/>
      <c r="E6" s="345"/>
      <c r="F6" s="345"/>
      <c r="H6" s="176"/>
      <c r="I6" s="176"/>
    </row>
    <row r="7" spans="1:12" ht="23.25" customHeight="1">
      <c r="A7" s="345" t="s">
        <v>240</v>
      </c>
      <c r="B7" s="345"/>
      <c r="C7" s="345"/>
      <c r="D7" s="345"/>
      <c r="E7" s="345"/>
      <c r="F7" s="345"/>
      <c r="H7" s="176"/>
      <c r="I7" s="176"/>
    </row>
    <row r="8" spans="1:12" ht="23.25">
      <c r="A8" s="345" t="s">
        <v>241</v>
      </c>
      <c r="B8" s="345"/>
      <c r="C8" s="345"/>
      <c r="D8" s="345"/>
      <c r="E8" s="345"/>
      <c r="F8" s="345"/>
      <c r="G8" s="345"/>
      <c r="H8" s="176"/>
      <c r="I8" s="176"/>
    </row>
    <row r="9" spans="1:12" ht="23.25">
      <c r="A9" s="345" t="s">
        <v>233</v>
      </c>
      <c r="B9" s="345"/>
      <c r="C9" s="345"/>
      <c r="D9" s="345"/>
      <c r="E9" s="345"/>
      <c r="F9" s="345"/>
      <c r="G9" s="345"/>
      <c r="H9" s="176"/>
      <c r="I9" s="176"/>
    </row>
    <row r="10" spans="1:12">
      <c r="B10" s="346" t="s">
        <v>15</v>
      </c>
      <c r="C10" s="348" t="s">
        <v>2</v>
      </c>
      <c r="D10" s="349"/>
      <c r="E10" s="352" t="s">
        <v>0</v>
      </c>
      <c r="F10" s="346" t="s">
        <v>4</v>
      </c>
      <c r="G10" s="352" t="s">
        <v>1</v>
      </c>
      <c r="H10" s="352"/>
      <c r="I10" s="352" t="s">
        <v>20</v>
      </c>
    </row>
    <row r="11" spans="1:12">
      <c r="B11" s="347"/>
      <c r="C11" s="350"/>
      <c r="D11" s="351"/>
      <c r="E11" s="352"/>
      <c r="F11" s="347"/>
      <c r="G11" s="228" t="s">
        <v>16</v>
      </c>
      <c r="H11" s="228" t="s">
        <v>17</v>
      </c>
      <c r="I11" s="352"/>
    </row>
    <row r="12" spans="1:12" ht="135">
      <c r="B12" s="228">
        <v>1</v>
      </c>
      <c r="C12" s="360" t="s">
        <v>215</v>
      </c>
      <c r="D12" s="360"/>
      <c r="E12" s="193">
        <v>45573</v>
      </c>
      <c r="F12" s="194" t="s">
        <v>467</v>
      </c>
      <c r="G12" s="177" t="s">
        <v>37</v>
      </c>
      <c r="H12" s="178">
        <v>2000000</v>
      </c>
      <c r="I12" s="182" t="s">
        <v>472</v>
      </c>
    </row>
    <row r="13" spans="1:12" ht="15.75">
      <c r="B13" s="228">
        <v>2</v>
      </c>
      <c r="C13" s="353" t="s">
        <v>216</v>
      </c>
      <c r="D13" s="353"/>
      <c r="E13" s="180"/>
      <c r="F13" s="180"/>
      <c r="G13" s="180"/>
      <c r="H13" s="181"/>
      <c r="I13" s="182"/>
    </row>
    <row r="14" spans="1:12" ht="15.75">
      <c r="B14" s="228">
        <v>3</v>
      </c>
      <c r="C14" s="353" t="s">
        <v>217</v>
      </c>
      <c r="D14" s="353"/>
      <c r="E14" s="180"/>
      <c r="F14" s="180"/>
      <c r="G14" s="180"/>
      <c r="H14" s="181"/>
      <c r="I14" s="177"/>
    </row>
    <row r="15" spans="1:12">
      <c r="B15" s="343" t="s">
        <v>5</v>
      </c>
      <c r="C15" s="343"/>
      <c r="D15" s="343"/>
      <c r="E15" s="343"/>
      <c r="F15" s="343"/>
      <c r="G15" s="180"/>
      <c r="H15" s="183">
        <f>H12</f>
        <v>2000000</v>
      </c>
      <c r="I15" s="177"/>
    </row>
    <row r="16" spans="1:12">
      <c r="B16" s="343" t="s">
        <v>19</v>
      </c>
      <c r="C16" s="343"/>
      <c r="D16" s="343"/>
      <c r="E16" s="343"/>
      <c r="F16" s="343"/>
      <c r="G16" s="180"/>
      <c r="H16" s="229">
        <v>0</v>
      </c>
      <c r="I16" s="177"/>
      <c r="K16" s="184">
        <f>H17-L16</f>
        <v>1897000</v>
      </c>
      <c r="L16" s="112">
        <v>103000</v>
      </c>
    </row>
    <row r="17" spans="1:9">
      <c r="B17" s="355" t="s">
        <v>18</v>
      </c>
      <c r="C17" s="356"/>
      <c r="D17" s="356"/>
      <c r="E17" s="356"/>
      <c r="F17" s="357"/>
      <c r="G17" s="180"/>
      <c r="H17" s="183">
        <f>H15-H16</f>
        <v>2000000</v>
      </c>
      <c r="I17" s="180"/>
    </row>
    <row r="18" spans="1:9" ht="16.5">
      <c r="A18" s="185"/>
      <c r="B18" s="186"/>
      <c r="C18" s="186"/>
      <c r="D18" s="186"/>
      <c r="E18" s="186"/>
      <c r="F18" s="186"/>
      <c r="G18" s="187"/>
      <c r="H18" s="187"/>
      <c r="I18" s="187"/>
    </row>
    <row r="19" spans="1:9">
      <c r="A19" s="226"/>
      <c r="B19" s="226" t="s">
        <v>6</v>
      </c>
      <c r="D19" s="358" t="s">
        <v>21</v>
      </c>
      <c r="E19" s="358"/>
      <c r="F19" s="358" t="s">
        <v>31</v>
      </c>
      <c r="G19" s="358"/>
      <c r="H19" s="226" t="s">
        <v>3</v>
      </c>
      <c r="I19" s="226" t="s">
        <v>3</v>
      </c>
    </row>
    <row r="22" spans="1:9">
      <c r="A22" s="226"/>
      <c r="B22" s="226" t="s">
        <v>23</v>
      </c>
      <c r="D22" s="358" t="s">
        <v>23</v>
      </c>
      <c r="E22" s="358"/>
      <c r="F22" s="358" t="s">
        <v>23</v>
      </c>
      <c r="G22" s="358"/>
      <c r="H22" s="226" t="s">
        <v>23</v>
      </c>
      <c r="I22" s="226" t="s">
        <v>23</v>
      </c>
    </row>
    <row r="23" spans="1:9" s="225" customFormat="1">
      <c r="B23" s="227" t="s">
        <v>24</v>
      </c>
      <c r="C23" s="227"/>
      <c r="D23" s="358" t="s">
        <v>25</v>
      </c>
      <c r="E23" s="358"/>
      <c r="F23" s="358" t="s">
        <v>30</v>
      </c>
      <c r="G23" s="358"/>
      <c r="H23" s="230" t="s">
        <v>26</v>
      </c>
      <c r="I23" s="226" t="s">
        <v>27</v>
      </c>
    </row>
    <row r="24" spans="1:9" ht="15.75">
      <c r="A24" s="354" t="s">
        <v>313</v>
      </c>
      <c r="B24" s="354"/>
      <c r="C24" s="354"/>
      <c r="D24" s="354"/>
      <c r="E24" s="354"/>
      <c r="F24" s="190"/>
      <c r="G24" s="190"/>
      <c r="H24" s="191"/>
      <c r="I24" s="192" t="s">
        <v>28</v>
      </c>
    </row>
    <row r="25" spans="1:9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9">
      <c r="A26" s="190"/>
      <c r="B26" s="190"/>
      <c r="C26" s="190"/>
      <c r="D26" s="190"/>
      <c r="E26" s="190"/>
      <c r="F26" s="190"/>
      <c r="G26" s="190"/>
      <c r="H26" s="190"/>
      <c r="I26" s="190"/>
    </row>
    <row r="27" spans="1:9">
      <c r="A27" s="190"/>
      <c r="B27" s="190"/>
      <c r="C27" s="190"/>
      <c r="D27" s="190"/>
      <c r="E27" s="190"/>
      <c r="F27" s="190"/>
      <c r="G27" s="190"/>
      <c r="H27" s="190"/>
      <c r="I27" s="190"/>
    </row>
    <row r="28" spans="1:9">
      <c r="A28" s="190"/>
      <c r="B28" s="190"/>
      <c r="C28" s="190"/>
      <c r="D28" s="190"/>
      <c r="E28" s="190"/>
      <c r="F28" s="190"/>
      <c r="G28" s="190"/>
      <c r="H28" s="190"/>
      <c r="I28" s="190"/>
    </row>
    <row r="29" spans="1:9">
      <c r="A29" s="190"/>
      <c r="B29" s="190"/>
      <c r="C29" s="190"/>
      <c r="D29" s="190"/>
      <c r="E29" s="190"/>
      <c r="F29" s="190"/>
      <c r="G29" s="190"/>
      <c r="H29" s="190"/>
      <c r="I29" s="190"/>
    </row>
    <row r="30" spans="1:9">
      <c r="A30" s="190"/>
      <c r="B30" s="190"/>
      <c r="C30" s="190"/>
      <c r="D30" s="190"/>
      <c r="E30" s="190"/>
      <c r="F30" s="190"/>
      <c r="G30" s="190"/>
      <c r="H30" s="190"/>
      <c r="I30" s="190"/>
    </row>
    <row r="31" spans="1:9">
      <c r="A31" s="190"/>
      <c r="B31" s="190"/>
      <c r="C31" s="190"/>
      <c r="D31" s="190"/>
      <c r="E31" s="190"/>
      <c r="F31" s="190"/>
      <c r="G31" s="190"/>
      <c r="H31" s="190"/>
      <c r="I31" s="190"/>
    </row>
    <row r="32" spans="1:9">
      <c r="A32" s="190"/>
      <c r="B32" s="190"/>
      <c r="C32" s="190"/>
      <c r="D32" s="190"/>
      <c r="E32" s="190"/>
      <c r="F32" s="190"/>
      <c r="G32" s="190"/>
      <c r="H32" s="190"/>
      <c r="I32" s="190"/>
    </row>
  </sheetData>
  <mergeCells count="24">
    <mergeCell ref="A24:E24"/>
    <mergeCell ref="B17:F17"/>
    <mergeCell ref="D19:E19"/>
    <mergeCell ref="F19:G19"/>
    <mergeCell ref="D22:E22"/>
    <mergeCell ref="F22:G22"/>
    <mergeCell ref="D23:E23"/>
    <mergeCell ref="F23:G23"/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</mergeCells>
  <pageMargins left="0.7" right="0.7" top="0.75" bottom="0.75" header="0.3" footer="0.3"/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opLeftCell="A10" workbookViewId="0">
      <selection activeCell="H12" sqref="H12"/>
    </sheetView>
  </sheetViews>
  <sheetFormatPr defaultRowHeight="15"/>
  <cols>
    <col min="1" max="1" width="0.7109375" style="111" customWidth="1"/>
    <col min="2" max="2" width="5" style="111" customWidth="1"/>
    <col min="3" max="3" width="7.28515625" style="111" customWidth="1"/>
    <col min="4" max="4" width="9.7109375" style="111" customWidth="1"/>
    <col min="5" max="5" width="9.85546875" style="111" customWidth="1"/>
    <col min="6" max="6" width="20.7109375" style="111" customWidth="1"/>
    <col min="7" max="7" width="6" style="111" customWidth="1"/>
    <col min="8" max="8" width="15.42578125" style="111" customWidth="1"/>
    <col min="9" max="9" width="22.28515625" style="111" customWidth="1"/>
    <col min="10" max="10" width="7.5703125" style="111" customWidth="1"/>
    <col min="11" max="11" width="12.85546875" style="111" customWidth="1"/>
    <col min="12" max="12" width="20.42578125" style="111" customWidth="1"/>
    <col min="13" max="13" width="46.28515625" style="111" customWidth="1"/>
    <col min="14" max="14" width="22.5703125" style="111" customWidth="1"/>
    <col min="15" max="16384" width="9.140625" style="111"/>
  </cols>
  <sheetData>
    <row r="2" spans="1:12" ht="15" customHeight="1"/>
    <row r="3" spans="1:12" ht="15" customHeight="1"/>
    <row r="4" spans="1:12">
      <c r="A4" s="344" t="s">
        <v>10</v>
      </c>
      <c r="B4" s="344"/>
      <c r="C4" s="344"/>
      <c r="D4" s="344"/>
      <c r="E4" s="344"/>
      <c r="F4" s="344"/>
      <c r="G4" s="344"/>
      <c r="H4" s="344"/>
      <c r="I4" s="344"/>
    </row>
    <row r="5" spans="1:12" ht="15" customHeight="1">
      <c r="A5" s="344"/>
      <c r="B5" s="344"/>
      <c r="C5" s="344"/>
      <c r="D5" s="344"/>
      <c r="E5" s="344"/>
      <c r="F5" s="344"/>
      <c r="G5" s="344"/>
      <c r="H5" s="344"/>
      <c r="I5" s="344"/>
    </row>
    <row r="6" spans="1:12" ht="23.25" customHeight="1">
      <c r="A6" s="345" t="s">
        <v>312</v>
      </c>
      <c r="B6" s="345"/>
      <c r="C6" s="345"/>
      <c r="D6" s="345"/>
      <c r="E6" s="345"/>
      <c r="F6" s="345"/>
      <c r="H6" s="176"/>
      <c r="I6" s="176"/>
    </row>
    <row r="7" spans="1:12" ht="23.25" customHeight="1">
      <c r="A7" s="345" t="s">
        <v>240</v>
      </c>
      <c r="B7" s="345"/>
      <c r="C7" s="345"/>
      <c r="D7" s="345"/>
      <c r="E7" s="345"/>
      <c r="F7" s="345"/>
      <c r="H7" s="176"/>
      <c r="I7" s="176"/>
    </row>
    <row r="8" spans="1:12" ht="23.25">
      <c r="A8" s="345" t="s">
        <v>241</v>
      </c>
      <c r="B8" s="345"/>
      <c r="C8" s="345"/>
      <c r="D8" s="345"/>
      <c r="E8" s="345"/>
      <c r="F8" s="345"/>
      <c r="G8" s="345"/>
      <c r="H8" s="176"/>
      <c r="I8" s="176"/>
    </row>
    <row r="9" spans="1:12" ht="23.25">
      <c r="A9" s="345" t="s">
        <v>314</v>
      </c>
      <c r="B9" s="345"/>
      <c r="C9" s="345"/>
      <c r="D9" s="345"/>
      <c r="E9" s="345"/>
      <c r="F9" s="345"/>
      <c r="G9" s="345"/>
      <c r="H9" s="176"/>
      <c r="I9" s="176"/>
    </row>
    <row r="10" spans="1:12">
      <c r="B10" s="346" t="s">
        <v>15</v>
      </c>
      <c r="C10" s="348" t="s">
        <v>2</v>
      </c>
      <c r="D10" s="349"/>
      <c r="E10" s="352" t="s">
        <v>0</v>
      </c>
      <c r="F10" s="346" t="s">
        <v>4</v>
      </c>
      <c r="G10" s="352" t="s">
        <v>1</v>
      </c>
      <c r="H10" s="352"/>
      <c r="I10" s="352" t="s">
        <v>20</v>
      </c>
    </row>
    <row r="11" spans="1:12">
      <c r="B11" s="347"/>
      <c r="C11" s="350"/>
      <c r="D11" s="351"/>
      <c r="E11" s="352"/>
      <c r="F11" s="347"/>
      <c r="G11" s="228" t="s">
        <v>16</v>
      </c>
      <c r="H11" s="228" t="s">
        <v>17</v>
      </c>
      <c r="I11" s="352"/>
    </row>
    <row r="12" spans="1:12" ht="120">
      <c r="B12" s="228">
        <v>1</v>
      </c>
      <c r="C12" s="360" t="s">
        <v>215</v>
      </c>
      <c r="D12" s="360"/>
      <c r="E12" s="193">
        <v>45497</v>
      </c>
      <c r="F12" s="194" t="s">
        <v>315</v>
      </c>
      <c r="G12" s="177" t="s">
        <v>37</v>
      </c>
      <c r="H12" s="178">
        <v>680000</v>
      </c>
      <c r="I12" s="231" t="s">
        <v>316</v>
      </c>
    </row>
    <row r="13" spans="1:12" ht="15.75">
      <c r="B13" s="228">
        <v>2</v>
      </c>
      <c r="C13" s="353" t="s">
        <v>216</v>
      </c>
      <c r="D13" s="353"/>
      <c r="E13" s="180"/>
      <c r="F13" s="180"/>
      <c r="G13" s="180"/>
      <c r="H13" s="181"/>
      <c r="I13" s="182"/>
    </row>
    <row r="14" spans="1:12" ht="15.75">
      <c r="B14" s="228">
        <v>3</v>
      </c>
      <c r="C14" s="353" t="s">
        <v>217</v>
      </c>
      <c r="D14" s="353"/>
      <c r="E14" s="180"/>
      <c r="F14" s="180"/>
      <c r="G14" s="180"/>
      <c r="H14" s="181"/>
      <c r="I14" s="177"/>
    </row>
    <row r="15" spans="1:12">
      <c r="B15" s="343" t="s">
        <v>5</v>
      </c>
      <c r="C15" s="343"/>
      <c r="D15" s="343"/>
      <c r="E15" s="343"/>
      <c r="F15" s="343"/>
      <c r="G15" s="180"/>
      <c r="H15" s="202">
        <f>H12</f>
        <v>680000</v>
      </c>
      <c r="I15" s="177"/>
    </row>
    <row r="16" spans="1:12">
      <c r="B16" s="343" t="s">
        <v>19</v>
      </c>
      <c r="C16" s="343"/>
      <c r="D16" s="343"/>
      <c r="E16" s="343"/>
      <c r="F16" s="343"/>
      <c r="G16" s="180"/>
      <c r="H16" s="202">
        <f>'[2]WW-ADV2024070038 -ATT'!C6</f>
        <v>687000</v>
      </c>
      <c r="I16" s="177"/>
      <c r="K16" s="184">
        <f>H17-L16</f>
        <v>-110000</v>
      </c>
      <c r="L16" s="112">
        <v>103000</v>
      </c>
    </row>
    <row r="17" spans="1:9">
      <c r="B17" s="355" t="s">
        <v>18</v>
      </c>
      <c r="C17" s="356"/>
      <c r="D17" s="356"/>
      <c r="E17" s="356"/>
      <c r="F17" s="357"/>
      <c r="G17" s="180"/>
      <c r="H17" s="202">
        <f>H15-H16</f>
        <v>-7000</v>
      </c>
      <c r="I17" s="180"/>
    </row>
    <row r="18" spans="1:9" ht="16.5">
      <c r="A18" s="185"/>
      <c r="B18" s="186"/>
      <c r="C18" s="186"/>
      <c r="D18" s="186"/>
      <c r="E18" s="186"/>
      <c r="F18" s="186"/>
      <c r="G18" s="187"/>
      <c r="H18" s="187"/>
      <c r="I18" s="187"/>
    </row>
    <row r="19" spans="1:9">
      <c r="A19" s="226"/>
      <c r="B19" s="226" t="s">
        <v>6</v>
      </c>
      <c r="D19" s="358" t="s">
        <v>21</v>
      </c>
      <c r="E19" s="358"/>
      <c r="F19" s="358" t="s">
        <v>31</v>
      </c>
      <c r="G19" s="358"/>
      <c r="H19" s="226" t="s">
        <v>3</v>
      </c>
      <c r="I19" s="226" t="s">
        <v>3</v>
      </c>
    </row>
    <row r="22" spans="1:9">
      <c r="A22" s="226"/>
      <c r="B22" s="226" t="s">
        <v>23</v>
      </c>
      <c r="D22" s="358" t="s">
        <v>23</v>
      </c>
      <c r="E22" s="358"/>
      <c r="F22" s="358" t="s">
        <v>23</v>
      </c>
      <c r="G22" s="358"/>
      <c r="H22" s="226" t="s">
        <v>23</v>
      </c>
      <c r="I22" s="226" t="s">
        <v>23</v>
      </c>
    </row>
    <row r="23" spans="1:9" s="225" customFormat="1">
      <c r="B23" s="227" t="s">
        <v>24</v>
      </c>
      <c r="C23" s="227"/>
      <c r="D23" s="358" t="s">
        <v>25</v>
      </c>
      <c r="E23" s="358"/>
      <c r="F23" s="358" t="s">
        <v>30</v>
      </c>
      <c r="G23" s="358"/>
      <c r="H23" s="230" t="s">
        <v>26</v>
      </c>
      <c r="I23" s="226" t="s">
        <v>27</v>
      </c>
    </row>
    <row r="24" spans="1:9" ht="15.75">
      <c r="A24" s="354" t="s">
        <v>317</v>
      </c>
      <c r="B24" s="354"/>
      <c r="C24" s="354"/>
      <c r="D24" s="354"/>
      <c r="E24" s="354"/>
      <c r="F24" s="190"/>
      <c r="G24" s="190"/>
      <c r="H24" s="191"/>
      <c r="I24" s="192" t="s">
        <v>28</v>
      </c>
    </row>
    <row r="25" spans="1:9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9">
      <c r="A26" s="190"/>
      <c r="B26" s="190"/>
      <c r="C26" s="190"/>
      <c r="D26" s="190"/>
      <c r="E26" s="190"/>
      <c r="F26" s="190"/>
      <c r="G26" s="190"/>
      <c r="H26" s="190"/>
      <c r="I26" s="190"/>
    </row>
    <row r="27" spans="1:9">
      <c r="A27" s="190"/>
      <c r="B27" s="190"/>
      <c r="C27" s="190"/>
      <c r="D27" s="190"/>
      <c r="E27" s="190"/>
      <c r="F27" s="190"/>
      <c r="G27" s="190"/>
      <c r="H27" s="190"/>
      <c r="I27" s="190"/>
    </row>
    <row r="28" spans="1:9">
      <c r="A28" s="190"/>
      <c r="B28" s="190"/>
      <c r="C28" s="190"/>
      <c r="D28" s="190"/>
      <c r="E28" s="190"/>
      <c r="F28" s="190"/>
      <c r="G28" s="190"/>
      <c r="H28" s="190"/>
      <c r="I28" s="190"/>
    </row>
    <row r="29" spans="1:9">
      <c r="A29" s="190"/>
      <c r="B29" s="190"/>
      <c r="C29" s="190"/>
      <c r="D29" s="190"/>
      <c r="E29" s="190"/>
      <c r="F29" s="190"/>
      <c r="G29" s="190"/>
      <c r="H29" s="190"/>
      <c r="I29" s="190"/>
    </row>
    <row r="30" spans="1:9">
      <c r="A30" s="190"/>
      <c r="B30" s="190"/>
      <c r="C30" s="190"/>
      <c r="D30" s="190"/>
      <c r="E30" s="190"/>
      <c r="F30" s="190"/>
      <c r="G30" s="190"/>
      <c r="H30" s="190"/>
      <c r="I30" s="190"/>
    </row>
    <row r="31" spans="1:9">
      <c r="A31" s="190"/>
      <c r="B31" s="190"/>
      <c r="C31" s="190"/>
      <c r="D31" s="190"/>
      <c r="E31" s="190"/>
      <c r="F31" s="190"/>
      <c r="G31" s="190"/>
      <c r="H31" s="190"/>
      <c r="I31" s="190"/>
    </row>
    <row r="32" spans="1:9">
      <c r="A32" s="190"/>
      <c r="B32" s="190"/>
      <c r="C32" s="190"/>
      <c r="D32" s="190"/>
      <c r="E32" s="190"/>
      <c r="F32" s="190"/>
      <c r="G32" s="190"/>
      <c r="H32" s="190"/>
      <c r="I32" s="190"/>
    </row>
  </sheetData>
  <mergeCells count="24">
    <mergeCell ref="A24:E24"/>
    <mergeCell ref="B17:F17"/>
    <mergeCell ref="D19:E19"/>
    <mergeCell ref="F19:G19"/>
    <mergeCell ref="D22:E22"/>
    <mergeCell ref="F22:G22"/>
    <mergeCell ref="D23:E23"/>
    <mergeCell ref="F23:G23"/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</mergeCells>
  <pageMargins left="0.7" right="0.7" top="0.75" bottom="0.75" header="0.3" footer="0.3"/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C18" sqref="C18"/>
    </sheetView>
  </sheetViews>
  <sheetFormatPr defaultRowHeight="15"/>
  <cols>
    <col min="1" max="1" width="27.42578125" customWidth="1"/>
    <col min="2" max="2" width="24.28515625" customWidth="1"/>
    <col min="3" max="3" width="14.42578125" customWidth="1"/>
    <col min="4" max="4" width="23.42578125" customWidth="1"/>
  </cols>
  <sheetData>
    <row r="1" spans="1:4" ht="18.75">
      <c r="A1" s="204" t="s">
        <v>220</v>
      </c>
      <c r="B1" s="204" t="s">
        <v>243</v>
      </c>
      <c r="C1" s="204" t="s">
        <v>1</v>
      </c>
      <c r="D1" s="205" t="s">
        <v>222</v>
      </c>
    </row>
    <row r="2" spans="1:4">
      <c r="A2" s="194" t="s">
        <v>318</v>
      </c>
      <c r="B2" s="194"/>
      <c r="C2" s="202">
        <v>680000</v>
      </c>
      <c r="D2" s="203"/>
    </row>
    <row r="3" spans="1:4">
      <c r="A3" s="194" t="s">
        <v>319</v>
      </c>
      <c r="B3" s="194" t="s">
        <v>320</v>
      </c>
      <c r="C3" s="202">
        <v>87000</v>
      </c>
      <c r="D3" s="203" t="s">
        <v>235</v>
      </c>
    </row>
    <row r="4" spans="1:4">
      <c r="A4" s="194" t="s">
        <v>321</v>
      </c>
      <c r="B4" s="194" t="s">
        <v>320</v>
      </c>
      <c r="C4" s="202">
        <v>120000</v>
      </c>
      <c r="D4" s="203" t="s">
        <v>225</v>
      </c>
    </row>
    <row r="5" spans="1:4">
      <c r="A5" s="194" t="s">
        <v>322</v>
      </c>
      <c r="B5" s="194" t="s">
        <v>323</v>
      </c>
      <c r="C5" s="202">
        <v>480000</v>
      </c>
      <c r="D5" s="203" t="s">
        <v>324</v>
      </c>
    </row>
    <row r="6" spans="1:4">
      <c r="A6" s="194" t="s">
        <v>229</v>
      </c>
      <c r="B6" s="194"/>
      <c r="C6" s="202">
        <f>SUM(C3:C5)</f>
        <v>687000</v>
      </c>
      <c r="D6" s="203"/>
    </row>
    <row r="7" spans="1:4">
      <c r="A7" s="194" t="s">
        <v>325</v>
      </c>
      <c r="B7" s="194"/>
      <c r="C7" s="202">
        <f>C2-C6</f>
        <v>-7000</v>
      </c>
      <c r="D7" s="203"/>
    </row>
    <row r="8" spans="1:4">
      <c r="A8" s="194"/>
      <c r="B8" s="194"/>
      <c r="C8" s="202"/>
      <c r="D8" s="203"/>
    </row>
    <row r="9" spans="1:4">
      <c r="A9" s="112"/>
      <c r="B9" s="112"/>
      <c r="C9" s="112"/>
      <c r="D9" s="227"/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opLeftCell="A13" workbookViewId="0">
      <selection activeCell="F12" sqref="F12"/>
    </sheetView>
  </sheetViews>
  <sheetFormatPr defaultRowHeight="15"/>
  <cols>
    <col min="1" max="1" width="0.7109375" style="111" customWidth="1"/>
    <col min="2" max="2" width="5" style="111" customWidth="1"/>
    <col min="3" max="3" width="7.28515625" style="111" customWidth="1"/>
    <col min="4" max="4" width="9.7109375" style="111" customWidth="1"/>
    <col min="5" max="5" width="9.85546875" style="111" customWidth="1"/>
    <col min="6" max="6" width="20.7109375" style="111" customWidth="1"/>
    <col min="7" max="7" width="6" style="111" customWidth="1"/>
    <col min="8" max="8" width="15.42578125" style="111" customWidth="1"/>
    <col min="9" max="9" width="22.28515625" style="111" customWidth="1"/>
    <col min="10" max="10" width="7.5703125" style="111" customWidth="1"/>
    <col min="11" max="11" width="12.85546875" style="111" customWidth="1"/>
    <col min="12" max="12" width="20.42578125" style="111" customWidth="1"/>
    <col min="13" max="13" width="46.28515625" style="111" customWidth="1"/>
    <col min="14" max="14" width="22.5703125" style="111" customWidth="1"/>
    <col min="15" max="16384" width="9.140625" style="111"/>
  </cols>
  <sheetData>
    <row r="2" spans="1:12" ht="15" customHeight="1"/>
    <row r="3" spans="1:12" ht="15" customHeight="1"/>
    <row r="4" spans="1:12">
      <c r="A4" s="344" t="s">
        <v>10</v>
      </c>
      <c r="B4" s="344"/>
      <c r="C4" s="344"/>
      <c r="D4" s="344"/>
      <c r="E4" s="344"/>
      <c r="F4" s="344"/>
      <c r="G4" s="344"/>
      <c r="H4" s="344"/>
      <c r="I4" s="344"/>
    </row>
    <row r="5" spans="1:12" ht="15" customHeight="1">
      <c r="A5" s="344"/>
      <c r="B5" s="344"/>
      <c r="C5" s="344"/>
      <c r="D5" s="344"/>
      <c r="E5" s="344"/>
      <c r="F5" s="344"/>
      <c r="G5" s="344"/>
      <c r="H5" s="344"/>
      <c r="I5" s="344"/>
    </row>
    <row r="6" spans="1:12" ht="23.25" customHeight="1">
      <c r="A6" s="345" t="s">
        <v>329</v>
      </c>
      <c r="B6" s="345"/>
      <c r="C6" s="345"/>
      <c r="D6" s="345"/>
      <c r="E6" s="345"/>
      <c r="F6" s="345"/>
      <c r="H6" s="176"/>
      <c r="I6" s="176"/>
    </row>
    <row r="7" spans="1:12" ht="23.25" customHeight="1">
      <c r="A7" s="345" t="s">
        <v>240</v>
      </c>
      <c r="B7" s="345"/>
      <c r="C7" s="345"/>
      <c r="D7" s="345"/>
      <c r="E7" s="345"/>
      <c r="F7" s="345"/>
      <c r="H7" s="176"/>
      <c r="I7" s="176"/>
    </row>
    <row r="8" spans="1:12" ht="23.25">
      <c r="A8" s="345" t="s">
        <v>241</v>
      </c>
      <c r="B8" s="345"/>
      <c r="C8" s="345"/>
      <c r="D8" s="345"/>
      <c r="E8" s="345"/>
      <c r="F8" s="345"/>
      <c r="G8" s="345"/>
      <c r="H8" s="176"/>
      <c r="I8" s="176"/>
    </row>
    <row r="9" spans="1:12" ht="23.25">
      <c r="A9" s="345" t="s">
        <v>328</v>
      </c>
      <c r="B9" s="345"/>
      <c r="C9" s="345"/>
      <c r="D9" s="345"/>
      <c r="E9" s="345"/>
      <c r="F9" s="345"/>
      <c r="G9" s="345"/>
      <c r="H9" s="176"/>
      <c r="I9" s="176"/>
    </row>
    <row r="10" spans="1:12">
      <c r="B10" s="346" t="s">
        <v>15</v>
      </c>
      <c r="C10" s="348" t="s">
        <v>2</v>
      </c>
      <c r="D10" s="349"/>
      <c r="E10" s="352" t="s">
        <v>0</v>
      </c>
      <c r="F10" s="346" t="s">
        <v>4</v>
      </c>
      <c r="G10" s="352" t="s">
        <v>1</v>
      </c>
      <c r="H10" s="352"/>
      <c r="I10" s="352" t="s">
        <v>20</v>
      </c>
    </row>
    <row r="11" spans="1:12">
      <c r="B11" s="347"/>
      <c r="C11" s="350"/>
      <c r="D11" s="351"/>
      <c r="E11" s="352"/>
      <c r="F11" s="347"/>
      <c r="G11" s="228" t="s">
        <v>16</v>
      </c>
      <c r="H11" s="228" t="s">
        <v>17</v>
      </c>
      <c r="I11" s="352"/>
    </row>
    <row r="12" spans="1:12" ht="150">
      <c r="B12" s="228">
        <v>1</v>
      </c>
      <c r="C12" s="360" t="s">
        <v>215</v>
      </c>
      <c r="D12" s="360"/>
      <c r="E12" s="193">
        <v>45497</v>
      </c>
      <c r="F12" s="194" t="s">
        <v>327</v>
      </c>
      <c r="G12" s="177" t="s">
        <v>37</v>
      </c>
      <c r="H12" s="178">
        <v>2100000</v>
      </c>
      <c r="I12" s="231" t="s">
        <v>326</v>
      </c>
    </row>
    <row r="13" spans="1:12" ht="15.75">
      <c r="B13" s="228">
        <v>2</v>
      </c>
      <c r="C13" s="353" t="s">
        <v>216</v>
      </c>
      <c r="D13" s="353"/>
      <c r="E13" s="180"/>
      <c r="F13" s="180"/>
      <c r="G13" s="180"/>
      <c r="H13" s="181"/>
      <c r="I13" s="182"/>
    </row>
    <row r="14" spans="1:12" ht="15.75">
      <c r="B14" s="228">
        <v>3</v>
      </c>
      <c r="C14" s="353" t="s">
        <v>217</v>
      </c>
      <c r="D14" s="353"/>
      <c r="E14" s="180"/>
      <c r="F14" s="180"/>
      <c r="G14" s="180"/>
      <c r="H14" s="181"/>
      <c r="I14" s="177"/>
    </row>
    <row r="15" spans="1:12">
      <c r="B15" s="343" t="s">
        <v>5</v>
      </c>
      <c r="C15" s="343"/>
      <c r="D15" s="343"/>
      <c r="E15" s="343"/>
      <c r="F15" s="343"/>
      <c r="G15" s="180"/>
      <c r="H15" s="202">
        <f>H12</f>
        <v>2100000</v>
      </c>
      <c r="I15" s="177"/>
    </row>
    <row r="16" spans="1:12">
      <c r="B16" s="343" t="s">
        <v>19</v>
      </c>
      <c r="C16" s="343"/>
      <c r="D16" s="343"/>
      <c r="E16" s="343"/>
      <c r="F16" s="343"/>
      <c r="G16" s="180"/>
      <c r="H16" s="202">
        <f>'WW-ADV2024070039 Att'!C12</f>
        <v>1402000</v>
      </c>
      <c r="I16" s="177"/>
      <c r="K16" s="184">
        <f>H17-L16</f>
        <v>595000</v>
      </c>
      <c r="L16" s="112">
        <v>103000</v>
      </c>
    </row>
    <row r="17" spans="1:9">
      <c r="B17" s="355" t="s">
        <v>18</v>
      </c>
      <c r="C17" s="356"/>
      <c r="D17" s="356"/>
      <c r="E17" s="356"/>
      <c r="F17" s="357"/>
      <c r="G17" s="180"/>
      <c r="H17" s="202">
        <f>H15-H16</f>
        <v>698000</v>
      </c>
      <c r="I17" s="180"/>
    </row>
    <row r="18" spans="1:9" ht="16.5">
      <c r="A18" s="185"/>
      <c r="B18" s="186"/>
      <c r="C18" s="186"/>
      <c r="D18" s="186"/>
      <c r="E18" s="186"/>
      <c r="F18" s="186"/>
      <c r="G18" s="187"/>
      <c r="H18" s="187"/>
      <c r="I18" s="187"/>
    </row>
    <row r="19" spans="1:9">
      <c r="A19" s="226"/>
      <c r="B19" s="226" t="s">
        <v>6</v>
      </c>
      <c r="D19" s="358" t="s">
        <v>21</v>
      </c>
      <c r="E19" s="358"/>
      <c r="F19" s="358" t="s">
        <v>31</v>
      </c>
      <c r="G19" s="358"/>
      <c r="H19" s="226" t="s">
        <v>3</v>
      </c>
      <c r="I19" s="226" t="s">
        <v>3</v>
      </c>
    </row>
    <row r="22" spans="1:9">
      <c r="A22" s="226"/>
      <c r="B22" s="226" t="s">
        <v>23</v>
      </c>
      <c r="D22" s="358" t="s">
        <v>23</v>
      </c>
      <c r="E22" s="358"/>
      <c r="F22" s="358" t="s">
        <v>23</v>
      </c>
      <c r="G22" s="358"/>
      <c r="H22" s="226" t="s">
        <v>23</v>
      </c>
      <c r="I22" s="226" t="s">
        <v>23</v>
      </c>
    </row>
    <row r="23" spans="1:9" s="225" customFormat="1">
      <c r="B23" s="227" t="s">
        <v>24</v>
      </c>
      <c r="C23" s="227"/>
      <c r="D23" s="358" t="s">
        <v>25</v>
      </c>
      <c r="E23" s="358"/>
      <c r="F23" s="358" t="s">
        <v>30</v>
      </c>
      <c r="G23" s="358"/>
      <c r="H23" s="230" t="s">
        <v>26</v>
      </c>
      <c r="I23" s="226" t="s">
        <v>27</v>
      </c>
    </row>
    <row r="24" spans="1:9" ht="15.75">
      <c r="A24" s="354" t="s">
        <v>317</v>
      </c>
      <c r="B24" s="354"/>
      <c r="C24" s="354"/>
      <c r="D24" s="354"/>
      <c r="E24" s="354"/>
      <c r="F24" s="190"/>
      <c r="G24" s="190"/>
      <c r="H24" s="191"/>
      <c r="I24" s="192" t="s">
        <v>28</v>
      </c>
    </row>
    <row r="25" spans="1:9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9">
      <c r="A26" s="190"/>
      <c r="B26" s="190"/>
      <c r="C26" s="190"/>
      <c r="D26" s="190"/>
      <c r="E26" s="190"/>
      <c r="F26" s="190"/>
      <c r="G26" s="190"/>
      <c r="H26" s="190"/>
      <c r="I26" s="190"/>
    </row>
    <row r="27" spans="1:9">
      <c r="A27" s="190"/>
      <c r="B27" s="190"/>
      <c r="C27" s="190"/>
      <c r="D27" s="190"/>
      <c r="E27" s="190"/>
      <c r="F27" s="190"/>
      <c r="G27" s="190"/>
      <c r="H27" s="190"/>
      <c r="I27" s="190"/>
    </row>
    <row r="28" spans="1:9">
      <c r="A28" s="190"/>
      <c r="B28" s="190"/>
      <c r="C28" s="190"/>
      <c r="D28" s="190"/>
      <c r="E28" s="190"/>
      <c r="F28" s="190"/>
      <c r="G28" s="190"/>
      <c r="H28" s="190"/>
      <c r="I28" s="190"/>
    </row>
    <row r="29" spans="1:9">
      <c r="A29" s="190"/>
      <c r="B29" s="190"/>
      <c r="C29" s="190"/>
      <c r="D29" s="190"/>
      <c r="E29" s="190"/>
      <c r="F29" s="190"/>
      <c r="G29" s="190"/>
      <c r="H29" s="190"/>
      <c r="I29" s="190"/>
    </row>
    <row r="30" spans="1:9">
      <c r="A30" s="190"/>
      <c r="B30" s="190"/>
      <c r="C30" s="190"/>
      <c r="D30" s="190"/>
      <c r="E30" s="190"/>
      <c r="F30" s="190"/>
      <c r="G30" s="190"/>
      <c r="H30" s="190"/>
      <c r="I30" s="190"/>
    </row>
    <row r="31" spans="1:9">
      <c r="A31" s="190"/>
      <c r="B31" s="190"/>
      <c r="C31" s="190"/>
      <c r="D31" s="190"/>
      <c r="E31" s="190"/>
      <c r="F31" s="190"/>
      <c r="G31" s="190"/>
      <c r="H31" s="190"/>
      <c r="I31" s="190"/>
    </row>
    <row r="32" spans="1:9">
      <c r="A32" s="190"/>
      <c r="B32" s="190"/>
      <c r="C32" s="190"/>
      <c r="D32" s="190"/>
      <c r="E32" s="190"/>
      <c r="F32" s="190"/>
      <c r="G32" s="190"/>
      <c r="H32" s="190"/>
      <c r="I32" s="190"/>
    </row>
  </sheetData>
  <mergeCells count="24">
    <mergeCell ref="A24:E24"/>
    <mergeCell ref="B17:F17"/>
    <mergeCell ref="D19:E19"/>
    <mergeCell ref="F19:G19"/>
    <mergeCell ref="D22:E22"/>
    <mergeCell ref="F22:G22"/>
    <mergeCell ref="D23:E23"/>
    <mergeCell ref="F23:G23"/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</mergeCells>
  <pageMargins left="0.7" right="0.7" top="0.75" bottom="0.75" header="0.3" footer="0.3"/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H19" sqref="H19"/>
    </sheetView>
  </sheetViews>
  <sheetFormatPr defaultRowHeight="15"/>
  <cols>
    <col min="1" max="1" width="27.42578125" customWidth="1"/>
    <col min="2" max="2" width="27.7109375" customWidth="1"/>
    <col min="3" max="3" width="14.42578125" customWidth="1"/>
    <col min="4" max="4" width="23.42578125" customWidth="1"/>
  </cols>
  <sheetData>
    <row r="1" spans="1:4" ht="18.75">
      <c r="A1" s="204" t="s">
        <v>220</v>
      </c>
      <c r="B1" s="204" t="s">
        <v>243</v>
      </c>
      <c r="C1" s="204" t="s">
        <v>1</v>
      </c>
      <c r="D1" s="205" t="s">
        <v>222</v>
      </c>
    </row>
    <row r="2" spans="1:4">
      <c r="A2" s="194" t="s">
        <v>330</v>
      </c>
      <c r="B2" s="194"/>
      <c r="C2" s="202">
        <v>2100000</v>
      </c>
      <c r="D2" s="203"/>
    </row>
    <row r="3" spans="1:4">
      <c r="A3" s="203" t="s">
        <v>334</v>
      </c>
      <c r="B3" s="203" t="s">
        <v>335</v>
      </c>
      <c r="C3" s="203">
        <v>708000</v>
      </c>
      <c r="D3" s="203" t="s">
        <v>332</v>
      </c>
    </row>
    <row r="4" spans="1:4">
      <c r="A4" s="203" t="s">
        <v>336</v>
      </c>
      <c r="B4" s="203" t="s">
        <v>337</v>
      </c>
      <c r="C4" s="203">
        <v>44000</v>
      </c>
      <c r="D4" s="203" t="s">
        <v>263</v>
      </c>
    </row>
    <row r="5" spans="1:4">
      <c r="A5" s="203" t="s">
        <v>340</v>
      </c>
      <c r="B5" s="203" t="s">
        <v>341</v>
      </c>
      <c r="C5" s="203">
        <v>60000</v>
      </c>
      <c r="D5" s="203" t="s">
        <v>333</v>
      </c>
    </row>
    <row r="6" spans="1:4">
      <c r="A6" s="203" t="s">
        <v>342</v>
      </c>
      <c r="B6" s="203" t="s">
        <v>343</v>
      </c>
      <c r="C6" s="203">
        <v>120000</v>
      </c>
      <c r="D6" s="203" t="s">
        <v>333</v>
      </c>
    </row>
    <row r="7" spans="1:4">
      <c r="A7" s="203" t="s">
        <v>338</v>
      </c>
      <c r="B7" s="203" t="s">
        <v>339</v>
      </c>
      <c r="C7" s="203">
        <v>120000</v>
      </c>
      <c r="D7" s="203" t="s">
        <v>333</v>
      </c>
    </row>
    <row r="8" spans="1:4">
      <c r="A8" s="203" t="s">
        <v>344</v>
      </c>
      <c r="B8" s="203" t="s">
        <v>339</v>
      </c>
      <c r="C8" s="203">
        <v>180000</v>
      </c>
      <c r="D8" s="203" t="s">
        <v>332</v>
      </c>
    </row>
    <row r="9" spans="1:4">
      <c r="A9" s="203" t="s">
        <v>345</v>
      </c>
      <c r="B9" s="203" t="s">
        <v>339</v>
      </c>
      <c r="C9" s="203">
        <v>48500</v>
      </c>
      <c r="D9" s="203" t="s">
        <v>331</v>
      </c>
    </row>
    <row r="10" spans="1:4">
      <c r="A10" s="203" t="s">
        <v>346</v>
      </c>
      <c r="B10" s="203" t="s">
        <v>339</v>
      </c>
      <c r="C10" s="203">
        <v>71500</v>
      </c>
      <c r="D10" s="203" t="s">
        <v>261</v>
      </c>
    </row>
    <row r="11" spans="1:4">
      <c r="A11" s="203" t="s">
        <v>347</v>
      </c>
      <c r="B11" s="203" t="s">
        <v>348</v>
      </c>
      <c r="C11" s="203">
        <v>50000</v>
      </c>
      <c r="D11" s="203" t="s">
        <v>266</v>
      </c>
    </row>
    <row r="12" spans="1:4">
      <c r="A12" s="194" t="s">
        <v>229</v>
      </c>
      <c r="B12" s="194"/>
      <c r="C12" s="202">
        <f>SUM(C3:C11)</f>
        <v>1402000</v>
      </c>
      <c r="D12" s="203"/>
    </row>
    <row r="13" spans="1:4">
      <c r="A13" s="194" t="s">
        <v>325</v>
      </c>
      <c r="B13" s="194"/>
      <c r="C13" s="202">
        <f>C2-C12</f>
        <v>698000</v>
      </c>
      <c r="D13" s="203"/>
    </row>
    <row r="14" spans="1:4">
      <c r="A14" s="194"/>
      <c r="B14" s="194"/>
      <c r="C14" s="202"/>
      <c r="D14" s="203"/>
    </row>
    <row r="15" spans="1:4">
      <c r="A15" s="112"/>
      <c r="B15" s="112"/>
      <c r="C15" s="112"/>
      <c r="D15" s="227"/>
    </row>
  </sheetData>
  <pageMargins left="0.7" right="0.7" top="0.75" bottom="0.75" header="0.3" footer="0.3"/>
  <ignoredErrors>
    <ignoredError sqref="C12" formulaRange="1"/>
  </ignoredError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opLeftCell="A7" workbookViewId="0">
      <selection activeCell="B12" sqref="B12"/>
    </sheetView>
  </sheetViews>
  <sheetFormatPr defaultRowHeight="15"/>
  <cols>
    <col min="1" max="1" width="0.7109375" style="111" customWidth="1"/>
    <col min="2" max="2" width="5" style="111" customWidth="1"/>
    <col min="3" max="3" width="7.28515625" style="111" customWidth="1"/>
    <col min="4" max="4" width="9.7109375" style="111" customWidth="1"/>
    <col min="5" max="5" width="9.85546875" style="111" customWidth="1"/>
    <col min="6" max="6" width="20.140625" style="111" customWidth="1"/>
    <col min="7" max="7" width="5.42578125" style="111" customWidth="1"/>
    <col min="8" max="8" width="13.85546875" style="111" customWidth="1"/>
    <col min="9" max="9" width="18.42578125" style="111" customWidth="1"/>
    <col min="10" max="10" width="7.5703125" style="111" customWidth="1"/>
    <col min="11" max="11" width="12.85546875" style="111" customWidth="1"/>
    <col min="12" max="12" width="20.42578125" style="111" customWidth="1"/>
    <col min="13" max="13" width="46.28515625" style="111" customWidth="1"/>
    <col min="14" max="14" width="22.5703125" style="111" customWidth="1"/>
    <col min="15" max="16384" width="9.140625" style="111"/>
  </cols>
  <sheetData>
    <row r="2" spans="1:12" ht="15" customHeight="1"/>
    <row r="3" spans="1:12" ht="15" customHeight="1"/>
    <row r="4" spans="1:12">
      <c r="A4" s="344" t="s">
        <v>10</v>
      </c>
      <c r="B4" s="344"/>
      <c r="C4" s="344"/>
      <c r="D4" s="344"/>
      <c r="E4" s="344"/>
      <c r="F4" s="344"/>
      <c r="G4" s="344"/>
      <c r="H4" s="344"/>
      <c r="I4" s="344"/>
    </row>
    <row r="5" spans="1:12" ht="15" customHeight="1">
      <c r="A5" s="344"/>
      <c r="B5" s="344"/>
      <c r="C5" s="344"/>
      <c r="D5" s="344"/>
      <c r="E5" s="344"/>
      <c r="F5" s="344"/>
      <c r="G5" s="344"/>
      <c r="H5" s="344"/>
      <c r="I5" s="344"/>
    </row>
    <row r="6" spans="1:12" ht="23.25" customHeight="1">
      <c r="A6" s="345" t="s">
        <v>353</v>
      </c>
      <c r="B6" s="345"/>
      <c r="C6" s="345"/>
      <c r="D6" s="345"/>
      <c r="E6" s="345"/>
      <c r="F6" s="345"/>
      <c r="H6" s="176"/>
      <c r="I6" s="176"/>
    </row>
    <row r="7" spans="1:12" ht="23.25" customHeight="1">
      <c r="A7" s="345" t="s">
        <v>240</v>
      </c>
      <c r="B7" s="345"/>
      <c r="C7" s="345"/>
      <c r="D7" s="345"/>
      <c r="E7" s="345"/>
      <c r="F7" s="345"/>
      <c r="H7" s="176"/>
      <c r="I7" s="176"/>
    </row>
    <row r="8" spans="1:12" ht="23.25">
      <c r="A8" s="361" t="s">
        <v>241</v>
      </c>
      <c r="B8" s="361"/>
      <c r="C8" s="361"/>
      <c r="D8" s="361"/>
      <c r="E8" s="361"/>
      <c r="F8" s="361"/>
      <c r="G8" s="361"/>
      <c r="H8" s="176"/>
      <c r="I8" s="176"/>
    </row>
    <row r="9" spans="1:12" ht="23.25">
      <c r="A9" s="361" t="s">
        <v>352</v>
      </c>
      <c r="B9" s="361"/>
      <c r="C9" s="361"/>
      <c r="D9" s="361"/>
      <c r="E9" s="361"/>
      <c r="F9" s="361"/>
      <c r="G9" s="361"/>
      <c r="H9" s="176"/>
      <c r="I9" s="176"/>
    </row>
    <row r="10" spans="1:12">
      <c r="B10" s="346" t="s">
        <v>15</v>
      </c>
      <c r="C10" s="348" t="s">
        <v>2</v>
      </c>
      <c r="D10" s="349"/>
      <c r="E10" s="352" t="s">
        <v>0</v>
      </c>
      <c r="F10" s="346" t="s">
        <v>4</v>
      </c>
      <c r="G10" s="352" t="s">
        <v>1</v>
      </c>
      <c r="H10" s="352"/>
      <c r="I10" s="352" t="s">
        <v>20</v>
      </c>
    </row>
    <row r="11" spans="1:12">
      <c r="B11" s="347"/>
      <c r="C11" s="350"/>
      <c r="D11" s="351"/>
      <c r="E11" s="352"/>
      <c r="F11" s="347"/>
      <c r="G11" s="234" t="s">
        <v>16</v>
      </c>
      <c r="H11" s="234" t="s">
        <v>17</v>
      </c>
      <c r="I11" s="352"/>
    </row>
    <row r="12" spans="1:12" ht="155.25" customHeight="1">
      <c r="B12" s="234">
        <v>1</v>
      </c>
      <c r="C12" s="360" t="s">
        <v>215</v>
      </c>
      <c r="D12" s="360"/>
      <c r="E12" s="239">
        <v>45510</v>
      </c>
      <c r="F12" s="235" t="s">
        <v>351</v>
      </c>
      <c r="G12" s="240" t="s">
        <v>37</v>
      </c>
      <c r="H12" s="241">
        <v>3000000</v>
      </c>
      <c r="I12" s="242" t="s">
        <v>365</v>
      </c>
    </row>
    <row r="13" spans="1:12" ht="15.75">
      <c r="B13" s="234">
        <v>2</v>
      </c>
      <c r="C13" s="353" t="s">
        <v>216</v>
      </c>
      <c r="D13" s="353"/>
      <c r="E13" s="180"/>
      <c r="F13" s="180"/>
      <c r="G13" s="180"/>
      <c r="H13" s="181"/>
      <c r="I13" s="182"/>
    </row>
    <row r="14" spans="1:12" ht="15.75">
      <c r="B14" s="234">
        <v>3</v>
      </c>
      <c r="C14" s="353" t="s">
        <v>217</v>
      </c>
      <c r="D14" s="353"/>
      <c r="E14" s="180"/>
      <c r="F14" s="180"/>
      <c r="G14" s="180"/>
      <c r="H14" s="181"/>
      <c r="I14" s="177"/>
    </row>
    <row r="15" spans="1:12">
      <c r="B15" s="343" t="s">
        <v>5</v>
      </c>
      <c r="C15" s="343"/>
      <c r="D15" s="343"/>
      <c r="E15" s="343"/>
      <c r="F15" s="343"/>
      <c r="G15" s="180"/>
      <c r="H15" s="202">
        <f>H12</f>
        <v>3000000</v>
      </c>
      <c r="I15" s="177"/>
    </row>
    <row r="16" spans="1:12">
      <c r="B16" s="343" t="s">
        <v>19</v>
      </c>
      <c r="C16" s="343"/>
      <c r="D16" s="343"/>
      <c r="E16" s="343"/>
      <c r="F16" s="343"/>
      <c r="G16" s="180"/>
      <c r="H16" s="202">
        <f>'WW-ADV2024080001 - 30Lks'!C8</f>
        <v>4022000</v>
      </c>
      <c r="I16" s="177"/>
      <c r="K16" s="184">
        <f>H17-L16</f>
        <v>-1125000</v>
      </c>
      <c r="L16" s="112">
        <v>103000</v>
      </c>
    </row>
    <row r="17" spans="1:9">
      <c r="B17" s="355" t="s">
        <v>18</v>
      </c>
      <c r="C17" s="356"/>
      <c r="D17" s="356"/>
      <c r="E17" s="356"/>
      <c r="F17" s="357"/>
      <c r="G17" s="180"/>
      <c r="H17" s="202">
        <f>H15-H16</f>
        <v>-1022000</v>
      </c>
      <c r="I17" s="180"/>
    </row>
    <row r="18" spans="1:9" ht="16.5">
      <c r="A18" s="185"/>
      <c r="B18" s="186"/>
      <c r="C18" s="186"/>
      <c r="D18" s="186"/>
      <c r="E18" s="186"/>
      <c r="F18" s="186"/>
      <c r="G18" s="187"/>
      <c r="H18" s="187"/>
      <c r="I18" s="187"/>
    </row>
    <row r="19" spans="1:9">
      <c r="A19" s="232"/>
      <c r="B19" s="232" t="s">
        <v>6</v>
      </c>
      <c r="D19" s="358" t="s">
        <v>21</v>
      </c>
      <c r="E19" s="358"/>
      <c r="F19" s="358" t="s">
        <v>31</v>
      </c>
      <c r="G19" s="358"/>
      <c r="H19" s="232" t="s">
        <v>3</v>
      </c>
      <c r="I19" s="232" t="s">
        <v>3</v>
      </c>
    </row>
    <row r="22" spans="1:9">
      <c r="A22" s="232"/>
      <c r="B22" s="232" t="s">
        <v>23</v>
      </c>
      <c r="D22" s="358" t="s">
        <v>23</v>
      </c>
      <c r="E22" s="358"/>
      <c r="F22" s="358" t="s">
        <v>23</v>
      </c>
      <c r="G22" s="358"/>
      <c r="H22" s="232" t="s">
        <v>23</v>
      </c>
      <c r="I22" s="232" t="s">
        <v>23</v>
      </c>
    </row>
    <row r="23" spans="1:9" s="225" customFormat="1" ht="30">
      <c r="B23" s="233" t="s">
        <v>24</v>
      </c>
      <c r="C23" s="233"/>
      <c r="D23" s="358" t="s">
        <v>25</v>
      </c>
      <c r="E23" s="358"/>
      <c r="F23" s="358" t="s">
        <v>30</v>
      </c>
      <c r="G23" s="358"/>
      <c r="H23" s="230" t="s">
        <v>26</v>
      </c>
      <c r="I23" s="232" t="s">
        <v>27</v>
      </c>
    </row>
    <row r="24" spans="1:9" ht="15.75">
      <c r="A24" s="354" t="s">
        <v>317</v>
      </c>
      <c r="B24" s="354"/>
      <c r="C24" s="354"/>
      <c r="D24" s="354"/>
      <c r="E24" s="354"/>
      <c r="F24" s="190"/>
      <c r="G24" s="190"/>
      <c r="H24" s="191"/>
      <c r="I24" s="192" t="s">
        <v>28</v>
      </c>
    </row>
    <row r="25" spans="1:9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9">
      <c r="A26" s="190"/>
      <c r="B26" s="190"/>
      <c r="C26" s="190"/>
      <c r="D26" s="190"/>
      <c r="E26" s="190"/>
      <c r="F26" s="190"/>
      <c r="G26" s="190"/>
      <c r="H26" s="190"/>
      <c r="I26" s="190"/>
    </row>
    <row r="27" spans="1:9">
      <c r="A27" s="190"/>
      <c r="B27" s="190"/>
      <c r="C27" s="190"/>
      <c r="D27" s="190"/>
      <c r="E27" s="190"/>
      <c r="F27" s="190"/>
      <c r="G27" s="190"/>
      <c r="H27" s="190"/>
      <c r="I27" s="190"/>
    </row>
    <row r="28" spans="1:9">
      <c r="A28" s="190"/>
      <c r="B28" s="190"/>
      <c r="C28" s="190"/>
      <c r="D28" s="190"/>
      <c r="E28" s="190"/>
      <c r="F28" s="190"/>
      <c r="G28" s="190"/>
      <c r="H28" s="190"/>
      <c r="I28" s="190"/>
    </row>
    <row r="29" spans="1:9">
      <c r="A29" s="190"/>
      <c r="B29" s="190"/>
      <c r="C29" s="190"/>
      <c r="D29" s="190"/>
      <c r="E29" s="190"/>
      <c r="F29" s="190"/>
      <c r="G29" s="190"/>
      <c r="H29" s="190"/>
      <c r="I29" s="190"/>
    </row>
    <row r="30" spans="1:9">
      <c r="A30" s="190"/>
      <c r="B30" s="190"/>
      <c r="C30" s="190"/>
      <c r="D30" s="190"/>
      <c r="E30" s="190"/>
      <c r="F30" s="190"/>
      <c r="G30" s="190"/>
      <c r="H30" s="190"/>
      <c r="I30" s="190"/>
    </row>
    <row r="31" spans="1:9">
      <c r="A31" s="190"/>
      <c r="B31" s="190"/>
      <c r="C31" s="190"/>
      <c r="D31" s="190"/>
      <c r="E31" s="190"/>
      <c r="F31" s="190"/>
      <c r="G31" s="190"/>
      <c r="H31" s="190"/>
      <c r="I31" s="190"/>
    </row>
    <row r="32" spans="1:9">
      <c r="A32" s="190"/>
      <c r="B32" s="190"/>
      <c r="C32" s="190"/>
      <c r="D32" s="190"/>
      <c r="E32" s="190"/>
      <c r="F32" s="190"/>
      <c r="G32" s="190"/>
      <c r="H32" s="190"/>
      <c r="I32" s="190"/>
    </row>
  </sheetData>
  <mergeCells count="24">
    <mergeCell ref="A24:E24"/>
    <mergeCell ref="B17:F17"/>
    <mergeCell ref="D19:E19"/>
    <mergeCell ref="F19:G19"/>
    <mergeCell ref="D22:E22"/>
    <mergeCell ref="F22:G22"/>
    <mergeCell ref="D23:E23"/>
    <mergeCell ref="F23:G23"/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</mergeCells>
  <pageMargins left="0.7" right="0.7" top="0.75" bottom="0.75" header="0.3" footer="0.3"/>
  <pageSetup orientation="portrait" horizontalDpi="0" verticalDpi="0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B13" sqref="B13"/>
    </sheetView>
  </sheetViews>
  <sheetFormatPr defaultRowHeight="15"/>
  <cols>
    <col min="1" max="1" width="27.42578125" customWidth="1"/>
    <col min="2" max="2" width="27.7109375" customWidth="1"/>
    <col min="3" max="3" width="14.42578125" customWidth="1"/>
    <col min="4" max="4" width="23.42578125" customWidth="1"/>
  </cols>
  <sheetData>
    <row r="1" spans="1:4" ht="18.75">
      <c r="A1" s="204" t="s">
        <v>220</v>
      </c>
      <c r="B1" s="204" t="s">
        <v>243</v>
      </c>
      <c r="C1" s="204" t="s">
        <v>1</v>
      </c>
      <c r="D1" s="205" t="s">
        <v>222</v>
      </c>
    </row>
    <row r="2" spans="1:4" s="238" customFormat="1" ht="22.5" customHeight="1">
      <c r="A2" s="235" t="s">
        <v>354</v>
      </c>
      <c r="B2" s="235"/>
      <c r="C2" s="236">
        <v>3000000</v>
      </c>
      <c r="D2" s="237"/>
    </row>
    <row r="3" spans="1:4" s="238" customFormat="1" ht="22.5" customHeight="1">
      <c r="A3" s="237" t="s">
        <v>350</v>
      </c>
      <c r="B3" s="237" t="s">
        <v>349</v>
      </c>
      <c r="C3" s="237">
        <v>2806000</v>
      </c>
      <c r="D3" s="237" t="s">
        <v>355</v>
      </c>
    </row>
    <row r="4" spans="1:4" s="238" customFormat="1" ht="22.5" customHeight="1">
      <c r="A4" s="237" t="s">
        <v>356</v>
      </c>
      <c r="B4" s="237" t="s">
        <v>357</v>
      </c>
      <c r="C4" s="237">
        <v>160000</v>
      </c>
      <c r="D4" s="237" t="s">
        <v>358</v>
      </c>
    </row>
    <row r="5" spans="1:4" s="238" customFormat="1" ht="22.5" customHeight="1">
      <c r="A5" s="237" t="s">
        <v>359</v>
      </c>
      <c r="B5" s="237" t="s">
        <v>357</v>
      </c>
      <c r="C5" s="237">
        <v>10000</v>
      </c>
      <c r="D5" s="237" t="s">
        <v>333</v>
      </c>
    </row>
    <row r="6" spans="1:4" s="238" customFormat="1" ht="22.5" customHeight="1">
      <c r="A6" s="237" t="s">
        <v>361</v>
      </c>
      <c r="B6" s="237" t="s">
        <v>360</v>
      </c>
      <c r="C6" s="237">
        <v>186000</v>
      </c>
      <c r="D6" s="237" t="s">
        <v>362</v>
      </c>
    </row>
    <row r="7" spans="1:4" s="238" customFormat="1" ht="22.5" customHeight="1">
      <c r="A7" s="237" t="s">
        <v>363</v>
      </c>
      <c r="B7" s="237" t="s">
        <v>360</v>
      </c>
      <c r="C7" s="237">
        <v>860000</v>
      </c>
      <c r="D7" s="237" t="s">
        <v>332</v>
      </c>
    </row>
    <row r="8" spans="1:4" ht="21.75" customHeight="1">
      <c r="A8" s="194" t="s">
        <v>229</v>
      </c>
      <c r="B8" s="194"/>
      <c r="C8" s="202">
        <f>SUM(C3:C7)</f>
        <v>4022000</v>
      </c>
      <c r="D8" s="203"/>
    </row>
    <row r="9" spans="1:4" ht="21.75" customHeight="1">
      <c r="A9" s="194" t="s">
        <v>364</v>
      </c>
      <c r="B9" s="194"/>
      <c r="C9" s="202">
        <f>C2-C8</f>
        <v>-1022000</v>
      </c>
      <c r="D9" s="203"/>
    </row>
    <row r="10" spans="1:4">
      <c r="A10" s="194"/>
      <c r="B10" s="194"/>
      <c r="C10" s="202"/>
      <c r="D10" s="203"/>
    </row>
    <row r="11" spans="1:4">
      <c r="A11" s="112"/>
      <c r="B11" s="112"/>
      <c r="C11" s="112"/>
      <c r="D11" s="233"/>
    </row>
  </sheetData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opLeftCell="A16" workbookViewId="0">
      <selection activeCell="G31" sqref="G31"/>
    </sheetView>
  </sheetViews>
  <sheetFormatPr defaultRowHeight="15"/>
  <cols>
    <col min="1" max="1" width="0.7109375" style="111" customWidth="1"/>
    <col min="2" max="2" width="5" style="111" customWidth="1"/>
    <col min="3" max="3" width="7.28515625" style="111" customWidth="1"/>
    <col min="4" max="4" width="8.7109375" style="111" customWidth="1"/>
    <col min="5" max="5" width="9.140625" style="111" customWidth="1"/>
    <col min="6" max="6" width="20.140625" style="111" customWidth="1"/>
    <col min="7" max="7" width="5.42578125" style="111" customWidth="1"/>
    <col min="8" max="8" width="14.7109375" style="111" customWidth="1"/>
    <col min="9" max="9" width="18.42578125" style="111" customWidth="1"/>
    <col min="10" max="10" width="7.5703125" style="111" customWidth="1"/>
    <col min="11" max="11" width="12.85546875" style="111" customWidth="1"/>
    <col min="12" max="12" width="20.42578125" style="111" customWidth="1"/>
    <col min="13" max="13" width="46.28515625" style="111" customWidth="1"/>
    <col min="14" max="14" width="22.5703125" style="111" customWidth="1"/>
    <col min="15" max="16384" width="9.140625" style="111"/>
  </cols>
  <sheetData>
    <row r="2" spans="1:12" ht="15" customHeight="1"/>
    <row r="3" spans="1:12" ht="15" customHeight="1"/>
    <row r="4" spans="1:12">
      <c r="A4" s="344" t="s">
        <v>10</v>
      </c>
      <c r="B4" s="344"/>
      <c r="C4" s="344"/>
      <c r="D4" s="344"/>
      <c r="E4" s="344"/>
      <c r="F4" s="344"/>
      <c r="G4" s="344"/>
      <c r="H4" s="344"/>
      <c r="I4" s="344"/>
    </row>
    <row r="5" spans="1:12" ht="15" customHeight="1">
      <c r="A5" s="344"/>
      <c r="B5" s="344"/>
      <c r="C5" s="344"/>
      <c r="D5" s="344"/>
      <c r="E5" s="344"/>
      <c r="F5" s="344"/>
      <c r="G5" s="344"/>
      <c r="H5" s="344"/>
      <c r="I5" s="344"/>
    </row>
    <row r="6" spans="1:12" ht="23.25" customHeight="1">
      <c r="A6" s="345" t="s">
        <v>368</v>
      </c>
      <c r="B6" s="345"/>
      <c r="C6" s="345"/>
      <c r="D6" s="345"/>
      <c r="E6" s="345"/>
      <c r="F6" s="345"/>
      <c r="H6" s="176"/>
      <c r="I6" s="176"/>
    </row>
    <row r="7" spans="1:12" ht="23.25" customHeight="1">
      <c r="A7" s="345" t="s">
        <v>240</v>
      </c>
      <c r="B7" s="345"/>
      <c r="C7" s="345"/>
      <c r="D7" s="345"/>
      <c r="E7" s="345"/>
      <c r="F7" s="345"/>
      <c r="H7" s="176"/>
      <c r="I7" s="176"/>
    </row>
    <row r="8" spans="1:12" ht="23.25">
      <c r="A8" s="361" t="s">
        <v>241</v>
      </c>
      <c r="B8" s="361"/>
      <c r="C8" s="361"/>
      <c r="D8" s="361"/>
      <c r="E8" s="361"/>
      <c r="F8" s="361"/>
      <c r="G8" s="361"/>
      <c r="H8" s="176"/>
      <c r="I8" s="176"/>
    </row>
    <row r="9" spans="1:12" ht="23.25">
      <c r="A9" s="361" t="s">
        <v>369</v>
      </c>
      <c r="B9" s="361"/>
      <c r="C9" s="361"/>
      <c r="D9" s="361"/>
      <c r="E9" s="361"/>
      <c r="F9" s="361"/>
      <c r="G9" s="361"/>
      <c r="H9" s="176"/>
      <c r="I9" s="176"/>
    </row>
    <row r="10" spans="1:12">
      <c r="B10" s="346" t="s">
        <v>15</v>
      </c>
      <c r="C10" s="348" t="s">
        <v>2</v>
      </c>
      <c r="D10" s="349"/>
      <c r="E10" s="352" t="s">
        <v>0</v>
      </c>
      <c r="F10" s="346" t="s">
        <v>4</v>
      </c>
      <c r="G10" s="352" t="s">
        <v>1</v>
      </c>
      <c r="H10" s="352"/>
      <c r="I10" s="352" t="s">
        <v>20</v>
      </c>
    </row>
    <row r="11" spans="1:12">
      <c r="B11" s="347"/>
      <c r="C11" s="350"/>
      <c r="D11" s="351"/>
      <c r="E11" s="352"/>
      <c r="F11" s="347"/>
      <c r="G11" s="244" t="s">
        <v>16</v>
      </c>
      <c r="H11" s="244" t="s">
        <v>17</v>
      </c>
      <c r="I11" s="352"/>
    </row>
    <row r="12" spans="1:12" ht="155.25" customHeight="1">
      <c r="B12" s="244">
        <v>1</v>
      </c>
      <c r="C12" s="360" t="s">
        <v>215</v>
      </c>
      <c r="D12" s="360"/>
      <c r="E12" s="239">
        <v>45519</v>
      </c>
      <c r="F12" s="235" t="s">
        <v>366</v>
      </c>
      <c r="G12" s="240" t="s">
        <v>37</v>
      </c>
      <c r="H12" s="241">
        <v>2500000</v>
      </c>
      <c r="I12" s="242" t="s">
        <v>367</v>
      </c>
    </row>
    <row r="13" spans="1:12" s="112" customFormat="1" ht="15.75">
      <c r="B13" s="244">
        <v>2</v>
      </c>
      <c r="C13" s="353" t="s">
        <v>216</v>
      </c>
      <c r="D13" s="353"/>
      <c r="E13" s="194"/>
      <c r="F13" s="194"/>
      <c r="G13" s="194"/>
      <c r="H13" s="252"/>
      <c r="I13" s="182"/>
    </row>
    <row r="14" spans="1:12" s="112" customFormat="1" ht="15.75">
      <c r="B14" s="244">
        <v>3</v>
      </c>
      <c r="C14" s="353" t="s">
        <v>217</v>
      </c>
      <c r="D14" s="353"/>
      <c r="E14" s="194"/>
      <c r="F14" s="194"/>
      <c r="G14" s="194"/>
      <c r="H14" s="252"/>
      <c r="I14" s="244"/>
    </row>
    <row r="15" spans="1:12">
      <c r="B15" s="343" t="s">
        <v>5</v>
      </c>
      <c r="C15" s="343"/>
      <c r="D15" s="343"/>
      <c r="E15" s="343"/>
      <c r="F15" s="343"/>
      <c r="G15" s="180"/>
      <c r="H15" s="202">
        <f>H12</f>
        <v>2500000</v>
      </c>
      <c r="I15" s="177"/>
    </row>
    <row r="16" spans="1:12">
      <c r="B16" s="343" t="s">
        <v>19</v>
      </c>
      <c r="C16" s="343"/>
      <c r="D16" s="343"/>
      <c r="E16" s="343"/>
      <c r="F16" s="343"/>
      <c r="G16" s="180"/>
      <c r="H16" s="202">
        <f>'WW-ADV2024080025 (25Lkhs) -Att'!C14</f>
        <v>2295200</v>
      </c>
      <c r="I16" s="177"/>
      <c r="K16" s="184">
        <f>H17-L16</f>
        <v>101800</v>
      </c>
      <c r="L16" s="112">
        <v>103000</v>
      </c>
    </row>
    <row r="17" spans="1:9">
      <c r="B17" s="355" t="s">
        <v>18</v>
      </c>
      <c r="C17" s="356"/>
      <c r="D17" s="356"/>
      <c r="E17" s="356"/>
      <c r="F17" s="357"/>
      <c r="G17" s="180"/>
      <c r="H17" s="202">
        <f>H15-H16</f>
        <v>204800</v>
      </c>
      <c r="I17" s="180"/>
    </row>
    <row r="18" spans="1:9" ht="16.5">
      <c r="A18" s="185"/>
      <c r="B18" s="186"/>
      <c r="C18" s="186"/>
      <c r="D18" s="186"/>
      <c r="E18" s="186"/>
      <c r="F18" s="186"/>
      <c r="G18" s="187"/>
      <c r="H18" s="187"/>
      <c r="I18" s="187"/>
    </row>
    <row r="19" spans="1:9">
      <c r="A19" s="245"/>
      <c r="B19" s="245" t="s">
        <v>6</v>
      </c>
      <c r="D19" s="358" t="s">
        <v>21</v>
      </c>
      <c r="E19" s="358"/>
      <c r="F19" s="358" t="s">
        <v>31</v>
      </c>
      <c r="G19" s="358"/>
      <c r="H19" s="245" t="s">
        <v>3</v>
      </c>
      <c r="I19" s="245" t="s">
        <v>3</v>
      </c>
    </row>
    <row r="22" spans="1:9">
      <c r="A22" s="245"/>
      <c r="B22" s="245" t="s">
        <v>390</v>
      </c>
      <c r="D22" s="358" t="s">
        <v>390</v>
      </c>
      <c r="E22" s="358"/>
      <c r="F22" s="358" t="s">
        <v>390</v>
      </c>
      <c r="G22" s="358"/>
      <c r="H22" s="245" t="s">
        <v>389</v>
      </c>
      <c r="I22" s="245" t="s">
        <v>389</v>
      </c>
    </row>
    <row r="23" spans="1:9" s="225" customFormat="1" ht="30">
      <c r="B23" s="243" t="s">
        <v>24</v>
      </c>
      <c r="C23" s="243"/>
      <c r="D23" s="358" t="s">
        <v>25</v>
      </c>
      <c r="E23" s="358"/>
      <c r="F23" s="358" t="s">
        <v>30</v>
      </c>
      <c r="G23" s="358"/>
      <c r="H23" s="230" t="s">
        <v>26</v>
      </c>
      <c r="I23" s="245" t="s">
        <v>27</v>
      </c>
    </row>
    <row r="24" spans="1:9" ht="15.75">
      <c r="A24" s="354" t="s">
        <v>313</v>
      </c>
      <c r="B24" s="354"/>
      <c r="C24" s="354"/>
      <c r="D24" s="354"/>
      <c r="E24" s="354"/>
      <c r="F24" s="190"/>
      <c r="G24" s="190"/>
      <c r="H24" s="191"/>
      <c r="I24" s="192" t="s">
        <v>28</v>
      </c>
    </row>
    <row r="25" spans="1:9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9">
      <c r="A26" s="190"/>
      <c r="B26" s="190"/>
      <c r="C26" s="190"/>
      <c r="D26" s="190"/>
      <c r="E26" s="190"/>
      <c r="F26" s="190"/>
      <c r="G26" s="190"/>
      <c r="H26" s="190"/>
      <c r="I26" s="190"/>
    </row>
    <row r="27" spans="1:9">
      <c r="A27" s="190"/>
      <c r="B27" s="190"/>
      <c r="C27" s="190"/>
      <c r="D27" s="190"/>
      <c r="E27" s="190"/>
      <c r="F27" s="190"/>
      <c r="G27" s="190"/>
      <c r="H27" s="190"/>
      <c r="I27" s="190"/>
    </row>
    <row r="28" spans="1:9">
      <c r="A28" s="190"/>
      <c r="B28" s="190"/>
      <c r="C28" s="190"/>
      <c r="D28" s="190"/>
      <c r="E28" s="190"/>
      <c r="F28" s="190"/>
      <c r="G28" s="190"/>
      <c r="H28" s="190"/>
      <c r="I28" s="190"/>
    </row>
    <row r="29" spans="1:9">
      <c r="A29" s="190"/>
      <c r="B29" s="190"/>
      <c r="C29" s="190"/>
      <c r="D29" s="190"/>
      <c r="E29" s="190"/>
      <c r="F29" s="190"/>
      <c r="G29" s="190"/>
      <c r="H29" s="190"/>
      <c r="I29" s="190"/>
    </row>
    <row r="30" spans="1:9">
      <c r="A30" s="190"/>
      <c r="B30" s="190"/>
      <c r="C30" s="190"/>
      <c r="D30" s="190"/>
      <c r="E30" s="190"/>
      <c r="F30" s="190"/>
      <c r="G30" s="190"/>
      <c r="H30" s="190"/>
      <c r="I30" s="190"/>
    </row>
    <row r="31" spans="1:9">
      <c r="A31" s="190"/>
      <c r="B31" s="190"/>
      <c r="C31" s="190"/>
      <c r="D31" s="190"/>
      <c r="E31" s="190"/>
      <c r="F31" s="190"/>
      <c r="G31" s="190"/>
      <c r="H31" s="190"/>
      <c r="I31" s="190"/>
    </row>
    <row r="32" spans="1:9">
      <c r="A32" s="190"/>
      <c r="B32" s="190"/>
      <c r="C32" s="190"/>
      <c r="D32" s="190"/>
      <c r="E32" s="190"/>
      <c r="F32" s="190"/>
      <c r="G32" s="190"/>
      <c r="H32" s="190"/>
      <c r="I32" s="190"/>
    </row>
  </sheetData>
  <mergeCells count="24"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  <mergeCell ref="A24:E24"/>
    <mergeCell ref="B17:F17"/>
    <mergeCell ref="D19:E19"/>
    <mergeCell ref="F19:G19"/>
    <mergeCell ref="D22:E22"/>
    <mergeCell ref="F22:G22"/>
    <mergeCell ref="D23:E23"/>
    <mergeCell ref="F23:G23"/>
  </mergeCells>
  <pageMargins left="0.7" right="0.7" top="0.75" bottom="0.75" header="0.3" footer="0.3"/>
  <pageSetup orientation="portrait" horizontalDpi="0" verticalDpi="0" r:id="rId1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F24" sqref="F24"/>
    </sheetView>
  </sheetViews>
  <sheetFormatPr defaultRowHeight="15"/>
  <cols>
    <col min="1" max="1" width="24.28515625" customWidth="1"/>
    <col min="2" max="2" width="24.85546875" customWidth="1"/>
    <col min="3" max="3" width="12.85546875" customWidth="1"/>
    <col min="4" max="4" width="28.140625" customWidth="1"/>
    <col min="7" max="7" width="11.5703125" bestFit="1" customWidth="1"/>
  </cols>
  <sheetData>
    <row r="1" spans="1:10" ht="18.75">
      <c r="A1" s="204" t="s">
        <v>220</v>
      </c>
      <c r="B1" s="204" t="s">
        <v>243</v>
      </c>
      <c r="C1" s="204" t="s">
        <v>1</v>
      </c>
      <c r="D1" s="205" t="s">
        <v>222</v>
      </c>
    </row>
    <row r="2" spans="1:10" s="238" customFormat="1" ht="22.5" customHeight="1">
      <c r="A2" s="362" t="s">
        <v>370</v>
      </c>
      <c r="B2" s="363"/>
      <c r="C2" s="236">
        <v>2500000</v>
      </c>
      <c r="D2" s="237" t="s">
        <v>388</v>
      </c>
    </row>
    <row r="3" spans="1:10" s="238" customFormat="1" ht="22.5" customHeight="1">
      <c r="A3" s="235" t="s">
        <v>373</v>
      </c>
      <c r="B3" s="235" t="s">
        <v>374</v>
      </c>
      <c r="C3" s="236">
        <v>1050000</v>
      </c>
      <c r="D3" s="237" t="s">
        <v>263</v>
      </c>
    </row>
    <row r="4" spans="1:10" s="238" customFormat="1" ht="22.5" customHeight="1">
      <c r="A4" s="237" t="s">
        <v>377</v>
      </c>
      <c r="B4" s="235" t="s">
        <v>374</v>
      </c>
      <c r="C4" s="237">
        <v>45200</v>
      </c>
      <c r="D4" s="237" t="s">
        <v>264</v>
      </c>
    </row>
    <row r="5" spans="1:10" s="238" customFormat="1" ht="22.5" customHeight="1">
      <c r="A5" s="235" t="s">
        <v>375</v>
      </c>
      <c r="B5" s="235" t="s">
        <v>376</v>
      </c>
      <c r="C5" s="236">
        <v>23000</v>
      </c>
      <c r="D5" s="237" t="s">
        <v>371</v>
      </c>
    </row>
    <row r="6" spans="1:10" s="238" customFormat="1" ht="22.5" customHeight="1">
      <c r="A6" s="237" t="s">
        <v>382</v>
      </c>
      <c r="B6" s="235" t="s">
        <v>376</v>
      </c>
      <c r="C6" s="237">
        <v>103000</v>
      </c>
      <c r="D6" s="237" t="s">
        <v>262</v>
      </c>
    </row>
    <row r="7" spans="1:10" s="238" customFormat="1" ht="22.5" customHeight="1">
      <c r="A7" s="237" t="s">
        <v>378</v>
      </c>
      <c r="B7" s="235" t="s">
        <v>376</v>
      </c>
      <c r="C7" s="237">
        <v>47000</v>
      </c>
      <c r="D7" s="237" t="s">
        <v>372</v>
      </c>
    </row>
    <row r="8" spans="1:10" s="238" customFormat="1" ht="22.5" customHeight="1">
      <c r="A8" s="237" t="s">
        <v>379</v>
      </c>
      <c r="B8" s="235" t="s">
        <v>380</v>
      </c>
      <c r="C8" s="237">
        <v>334000</v>
      </c>
      <c r="D8" s="237" t="s">
        <v>264</v>
      </c>
    </row>
    <row r="9" spans="1:10" s="238" customFormat="1" ht="22.5" customHeight="1">
      <c r="A9" s="237" t="s">
        <v>381</v>
      </c>
      <c r="B9" s="235" t="s">
        <v>380</v>
      </c>
      <c r="C9" s="237">
        <v>75000</v>
      </c>
      <c r="D9" s="237" t="s">
        <v>372</v>
      </c>
    </row>
    <row r="10" spans="1:10" s="238" customFormat="1" ht="22.5" customHeight="1">
      <c r="A10" s="237" t="s">
        <v>383</v>
      </c>
      <c r="B10" s="235" t="s">
        <v>384</v>
      </c>
      <c r="C10" s="237">
        <v>340000</v>
      </c>
      <c r="D10" s="237" t="s">
        <v>262</v>
      </c>
    </row>
    <row r="11" spans="1:10" s="238" customFormat="1" ht="22.5" customHeight="1">
      <c r="A11" s="237" t="s">
        <v>383</v>
      </c>
      <c r="B11" s="235" t="s">
        <v>384</v>
      </c>
      <c r="C11" s="237">
        <v>137000</v>
      </c>
      <c r="D11" s="237" t="s">
        <v>262</v>
      </c>
    </row>
    <row r="12" spans="1:10" s="238" customFormat="1" ht="22.5" customHeight="1">
      <c r="A12" s="237" t="s">
        <v>385</v>
      </c>
      <c r="B12" s="235" t="s">
        <v>384</v>
      </c>
      <c r="C12" s="237">
        <v>110000</v>
      </c>
      <c r="D12" s="237" t="s">
        <v>371</v>
      </c>
      <c r="G12" s="251">
        <v>477000</v>
      </c>
    </row>
    <row r="13" spans="1:10" s="238" customFormat="1" ht="22.5" customHeight="1">
      <c r="A13" s="237" t="s">
        <v>386</v>
      </c>
      <c r="B13" s="235" t="s">
        <v>387</v>
      </c>
      <c r="C13" s="237">
        <v>31000</v>
      </c>
      <c r="D13" s="237" t="s">
        <v>333</v>
      </c>
    </row>
    <row r="14" spans="1:10" ht="21.75" customHeight="1">
      <c r="A14" s="194" t="s">
        <v>229</v>
      </c>
      <c r="B14" s="194"/>
      <c r="C14" s="202">
        <f>SUM(C3:C13)</f>
        <v>2295200</v>
      </c>
      <c r="D14" s="203"/>
      <c r="I14" s="248">
        <v>4000000</v>
      </c>
    </row>
    <row r="15" spans="1:10" ht="21.75" customHeight="1">
      <c r="A15" s="194" t="s">
        <v>325</v>
      </c>
      <c r="B15" s="194"/>
      <c r="C15" s="202">
        <f>C2-C14</f>
        <v>204800</v>
      </c>
      <c r="D15" s="203"/>
      <c r="I15" s="248">
        <v>3400000</v>
      </c>
      <c r="J15" s="248"/>
    </row>
    <row r="16" spans="1:10">
      <c r="A16" s="194"/>
      <c r="B16" s="194"/>
      <c r="C16" s="202"/>
      <c r="D16" s="203"/>
      <c r="I16" s="249">
        <f>I14-I15</f>
        <v>600000</v>
      </c>
      <c r="J16" s="249">
        <f>I16+C15</f>
        <v>804800</v>
      </c>
    </row>
    <row r="17" spans="1:12">
      <c r="A17" s="112"/>
      <c r="B17" s="112"/>
      <c r="C17" s="247"/>
      <c r="D17" s="243"/>
      <c r="I17" s="248">
        <v>62000</v>
      </c>
      <c r="J17" s="248"/>
    </row>
    <row r="18" spans="1:12">
      <c r="I18" s="248">
        <f>I16-I17</f>
        <v>538000</v>
      </c>
      <c r="J18" s="248">
        <v>400000</v>
      </c>
    </row>
    <row r="19" spans="1:12">
      <c r="I19" s="248"/>
      <c r="J19" s="248">
        <v>100000</v>
      </c>
    </row>
    <row r="20" spans="1:12">
      <c r="J20" s="248">
        <v>219000</v>
      </c>
    </row>
    <row r="21" spans="1:12">
      <c r="J21" s="248">
        <f>SUM(J18:J20)</f>
        <v>719000</v>
      </c>
    </row>
    <row r="22" spans="1:12">
      <c r="J22" s="248">
        <f>I17</f>
        <v>62000</v>
      </c>
    </row>
    <row r="23" spans="1:12">
      <c r="J23" s="248">
        <f>SUM(J21)</f>
        <v>719000</v>
      </c>
    </row>
    <row r="24" spans="1:12">
      <c r="J24" s="250">
        <f>J16-J23</f>
        <v>85800</v>
      </c>
      <c r="L24">
        <f>J24+J22</f>
        <v>147800</v>
      </c>
    </row>
  </sheetData>
  <mergeCells count="1">
    <mergeCell ref="A2:B2"/>
  </mergeCells>
  <pageMargins left="0.7" right="0.7" top="0.75" bottom="0.75" header="0.3" footer="0.3"/>
  <pageSetup orientation="portrait" horizontalDpi="0" verticalDpi="0" r:id="rId1"/>
  <ignoredErrors>
    <ignoredError sqref="C14" formulaRange="1"/>
  </ignoredError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D2" sqref="D2"/>
    </sheetView>
  </sheetViews>
  <sheetFormatPr defaultRowHeight="15"/>
  <cols>
    <col min="1" max="1" width="23.7109375" customWidth="1"/>
    <col min="2" max="2" width="25.85546875" customWidth="1"/>
    <col min="3" max="3" width="12.85546875" customWidth="1"/>
    <col min="4" max="4" width="27.42578125" customWidth="1"/>
    <col min="6" max="6" width="13.28515625" bestFit="1" customWidth="1"/>
    <col min="7" max="7" width="11.5703125" bestFit="1" customWidth="1"/>
  </cols>
  <sheetData>
    <row r="1" spans="1:10" ht="18.75">
      <c r="A1" s="204" t="s">
        <v>220</v>
      </c>
      <c r="B1" s="204" t="s">
        <v>243</v>
      </c>
      <c r="C1" s="204" t="s">
        <v>1</v>
      </c>
      <c r="D1" s="205" t="s">
        <v>222</v>
      </c>
    </row>
    <row r="2" spans="1:10" s="238" customFormat="1" ht="27" customHeight="1">
      <c r="A2" s="362" t="s">
        <v>402</v>
      </c>
      <c r="B2" s="363"/>
      <c r="C2" s="236">
        <v>4000000</v>
      </c>
      <c r="D2" s="237" t="s">
        <v>391</v>
      </c>
    </row>
    <row r="3" spans="1:10" s="238" customFormat="1" ht="22.5" customHeight="1">
      <c r="A3" s="235" t="s">
        <v>392</v>
      </c>
      <c r="B3" s="235" t="s">
        <v>393</v>
      </c>
      <c r="C3" s="235">
        <v>3400000</v>
      </c>
      <c r="D3" s="235" t="s">
        <v>394</v>
      </c>
    </row>
    <row r="4" spans="1:10" s="238" customFormat="1" ht="22.5" customHeight="1">
      <c r="A4" s="235" t="s">
        <v>396</v>
      </c>
      <c r="B4" s="235" t="s">
        <v>397</v>
      </c>
      <c r="C4" s="235">
        <v>500000</v>
      </c>
      <c r="D4" s="235" t="s">
        <v>311</v>
      </c>
    </row>
    <row r="5" spans="1:10" s="238" customFormat="1" ht="22.5" customHeight="1">
      <c r="A5" s="235" t="s">
        <v>398</v>
      </c>
      <c r="B5" s="235" t="s">
        <v>399</v>
      </c>
      <c r="C5" s="235">
        <v>248000</v>
      </c>
      <c r="D5" s="235" t="s">
        <v>371</v>
      </c>
    </row>
    <row r="6" spans="1:10" s="238" customFormat="1" ht="22.5" customHeight="1">
      <c r="A6" s="235" t="s">
        <v>400</v>
      </c>
      <c r="B6" s="235" t="s">
        <v>399</v>
      </c>
      <c r="C6" s="235">
        <v>36000</v>
      </c>
      <c r="D6" s="235" t="s">
        <v>395</v>
      </c>
    </row>
    <row r="7" spans="1:10" s="238" customFormat="1" ht="22.5" customHeight="1">
      <c r="A7" s="235" t="s">
        <v>229</v>
      </c>
      <c r="B7" s="235"/>
      <c r="C7" s="235">
        <f>SUM(C3:C6)</f>
        <v>4184000</v>
      </c>
      <c r="D7" s="235"/>
      <c r="F7" s="251">
        <v>4184000</v>
      </c>
    </row>
    <row r="8" spans="1:10" s="238" customFormat="1" ht="22.5" customHeight="1">
      <c r="A8" s="235" t="s">
        <v>401</v>
      </c>
      <c r="B8" s="235"/>
      <c r="C8" s="235">
        <v>184000</v>
      </c>
      <c r="D8" s="235"/>
    </row>
    <row r="9" spans="1:10" s="238" customFormat="1" ht="22.5" customHeight="1"/>
    <row r="10" spans="1:10" s="238" customFormat="1" ht="22.5" customHeight="1"/>
    <row r="11" spans="1:10" s="238" customFormat="1" ht="22.5" customHeight="1">
      <c r="C11" s="251"/>
    </row>
    <row r="12" spans="1:10" s="238" customFormat="1" ht="22.5" customHeight="1"/>
    <row r="13" spans="1:10" ht="21.75" customHeight="1">
      <c r="E13" s="248">
        <v>4000000</v>
      </c>
    </row>
    <row r="14" spans="1:10" ht="21.75" customHeight="1">
      <c r="E14" s="248">
        <v>3400000</v>
      </c>
      <c r="F14" s="248"/>
    </row>
    <row r="15" spans="1:10">
      <c r="E15" s="249">
        <f>E13-E14</f>
        <v>600000</v>
      </c>
      <c r="F15" s="249" t="e">
        <f>E15+#REF!</f>
        <v>#REF!</v>
      </c>
    </row>
    <row r="16" spans="1:10">
      <c r="A16" s="112"/>
      <c r="B16" s="112"/>
      <c r="C16" s="247"/>
      <c r="D16" s="246"/>
      <c r="I16" s="248">
        <v>62000</v>
      </c>
      <c r="J16" s="248"/>
    </row>
    <row r="17" spans="9:12">
      <c r="I17" s="248">
        <f>E15-I16</f>
        <v>538000</v>
      </c>
      <c r="J17" s="248">
        <v>400000</v>
      </c>
    </row>
    <row r="18" spans="9:12">
      <c r="I18" s="248"/>
      <c r="J18" s="248">
        <v>100000</v>
      </c>
    </row>
    <row r="19" spans="9:12">
      <c r="J19" s="248">
        <v>219000</v>
      </c>
    </row>
    <row r="20" spans="9:12">
      <c r="J20" s="248">
        <f>SUM(J17:J19)</f>
        <v>719000</v>
      </c>
    </row>
    <row r="21" spans="9:12">
      <c r="J21" s="248">
        <f>I16</f>
        <v>62000</v>
      </c>
    </row>
    <row r="22" spans="9:12">
      <c r="J22" s="248">
        <f>SUM(J20)</f>
        <v>719000</v>
      </c>
    </row>
    <row r="23" spans="9:12">
      <c r="J23" s="250" t="e">
        <f>F15-J22</f>
        <v>#REF!</v>
      </c>
      <c r="L23" t="e">
        <f>J23+J21</f>
        <v>#REF!</v>
      </c>
    </row>
  </sheetData>
  <mergeCells count="1">
    <mergeCell ref="A2:B2"/>
  </mergeCells>
  <pageMargins left="0.7" right="0.7" top="0.75" bottom="0.75" header="0.3" footer="0.3"/>
  <pageSetup orientation="portrait" horizontalDpi="0" verticalDpi="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D4" sqref="D4"/>
    </sheetView>
  </sheetViews>
  <sheetFormatPr defaultRowHeight="15"/>
  <cols>
    <col min="1" max="1" width="23.7109375" customWidth="1"/>
    <col min="2" max="2" width="25.85546875" customWidth="1"/>
    <col min="3" max="3" width="12.85546875" customWidth="1"/>
    <col min="4" max="4" width="34.28515625" customWidth="1"/>
    <col min="6" max="6" width="13.28515625" bestFit="1" customWidth="1"/>
    <col min="7" max="7" width="11.5703125" bestFit="1" customWidth="1"/>
  </cols>
  <sheetData>
    <row r="1" spans="1:10" ht="18.75">
      <c r="A1" s="204" t="s">
        <v>220</v>
      </c>
      <c r="B1" s="204" t="s">
        <v>243</v>
      </c>
      <c r="C1" s="204" t="s">
        <v>1</v>
      </c>
      <c r="D1" s="205" t="s">
        <v>222</v>
      </c>
    </row>
    <row r="2" spans="1:10" s="238" customFormat="1" ht="27" customHeight="1">
      <c r="A2" s="362" t="s">
        <v>404</v>
      </c>
      <c r="B2" s="363"/>
      <c r="C2" s="236">
        <v>600000</v>
      </c>
      <c r="D2" s="237" t="s">
        <v>403</v>
      </c>
    </row>
    <row r="3" spans="1:10" s="238" customFormat="1" ht="22.5" customHeight="1">
      <c r="A3" s="235"/>
      <c r="B3" s="235"/>
      <c r="C3" s="235"/>
      <c r="D3" s="235"/>
    </row>
    <row r="4" spans="1:10" s="238" customFormat="1" ht="22.5" customHeight="1">
      <c r="A4" s="235"/>
      <c r="B4" s="235"/>
      <c r="C4" s="235"/>
      <c r="D4" s="235"/>
    </row>
    <row r="5" spans="1:10" s="238" customFormat="1" ht="22.5" customHeight="1">
      <c r="A5" s="235"/>
      <c r="B5" s="235"/>
      <c r="C5" s="235"/>
      <c r="D5" s="235"/>
    </row>
    <row r="6" spans="1:10" s="238" customFormat="1" ht="22.5" customHeight="1">
      <c r="A6" s="235"/>
      <c r="B6" s="235"/>
      <c r="C6" s="235"/>
      <c r="D6" s="235"/>
    </row>
    <row r="7" spans="1:10" s="238" customFormat="1" ht="22.5" customHeight="1">
      <c r="A7" s="235" t="s">
        <v>229</v>
      </c>
      <c r="B7" s="235"/>
      <c r="C7" s="235"/>
      <c r="D7" s="235"/>
      <c r="F7" s="251">
        <v>4184000</v>
      </c>
    </row>
    <row r="8" spans="1:10" s="238" customFormat="1" ht="22.5" customHeight="1">
      <c r="A8" s="235" t="s">
        <v>401</v>
      </c>
      <c r="B8" s="235"/>
      <c r="C8" s="235"/>
      <c r="D8" s="235"/>
    </row>
    <row r="9" spans="1:10" s="238" customFormat="1" ht="22.5" customHeight="1"/>
    <row r="10" spans="1:10" s="238" customFormat="1" ht="22.5" customHeight="1"/>
    <row r="11" spans="1:10" s="238" customFormat="1" ht="22.5" customHeight="1">
      <c r="C11" s="251"/>
    </row>
    <row r="12" spans="1:10" s="238" customFormat="1" ht="22.5" customHeight="1"/>
    <row r="13" spans="1:10" ht="21.75" customHeight="1">
      <c r="E13" s="248">
        <v>4000000</v>
      </c>
    </row>
    <row r="14" spans="1:10" ht="21.75" customHeight="1">
      <c r="E14" s="248">
        <v>3400000</v>
      </c>
      <c r="F14" s="248"/>
    </row>
    <row r="15" spans="1:10">
      <c r="E15" s="249">
        <f>E13-E14</f>
        <v>600000</v>
      </c>
      <c r="F15" s="249" t="e">
        <f>E15+#REF!</f>
        <v>#REF!</v>
      </c>
    </row>
    <row r="16" spans="1:10">
      <c r="A16" s="112"/>
      <c r="B16" s="112"/>
      <c r="C16" s="247"/>
      <c r="D16" s="253"/>
      <c r="I16" s="248">
        <v>62000</v>
      </c>
      <c r="J16" s="248"/>
    </row>
    <row r="17" spans="9:12">
      <c r="I17" s="248">
        <f>E15-I16</f>
        <v>538000</v>
      </c>
      <c r="J17" s="248">
        <v>400000</v>
      </c>
    </row>
    <row r="18" spans="9:12">
      <c r="I18" s="248"/>
      <c r="J18" s="248">
        <v>100000</v>
      </c>
    </row>
    <row r="19" spans="9:12">
      <c r="J19" s="248">
        <v>219000</v>
      </c>
    </row>
    <row r="20" spans="9:12">
      <c r="J20" s="248">
        <f>SUM(J17:J19)</f>
        <v>719000</v>
      </c>
    </row>
    <row r="21" spans="9:12">
      <c r="J21" s="248">
        <f>I16</f>
        <v>62000</v>
      </c>
    </row>
    <row r="22" spans="9:12">
      <c r="J22" s="248">
        <f>SUM(J20)</f>
        <v>719000</v>
      </c>
    </row>
    <row r="23" spans="9:12">
      <c r="J23" s="250" t="e">
        <f>F15-J22</f>
        <v>#REF!</v>
      </c>
      <c r="L23" t="e">
        <f>J23+J21</f>
        <v>#REF!</v>
      </c>
    </row>
  </sheetData>
  <mergeCells count="1">
    <mergeCell ref="A2:B2"/>
  </mergeCells>
  <pageMargins left="0.7" right="0.7" top="0.75" bottom="0.75" header="0.3" footer="0.3"/>
  <pageSetup orientation="portrait" horizontalDpi="0" verticalDpi="0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A15" sqref="A15"/>
    </sheetView>
  </sheetViews>
  <sheetFormatPr defaultRowHeight="15"/>
  <cols>
    <col min="1" max="1" width="24.28515625" customWidth="1"/>
    <col min="2" max="2" width="25.140625" customWidth="1"/>
    <col min="3" max="3" width="13.140625" customWidth="1"/>
    <col min="4" max="4" width="29.28515625" customWidth="1"/>
    <col min="6" max="6" width="13.28515625" bestFit="1" customWidth="1"/>
    <col min="7" max="7" width="11.5703125" bestFit="1" customWidth="1"/>
    <col min="8" max="8" width="63.5703125" customWidth="1"/>
    <col min="9" max="9" width="20.85546875" customWidth="1"/>
  </cols>
  <sheetData>
    <row r="1" spans="1:6" ht="18.75">
      <c r="A1" s="204" t="s">
        <v>220</v>
      </c>
      <c r="B1" s="204" t="s">
        <v>243</v>
      </c>
      <c r="C1" s="204" t="s">
        <v>1</v>
      </c>
      <c r="D1" s="205" t="s">
        <v>222</v>
      </c>
    </row>
    <row r="2" spans="1:6" s="238" customFormat="1" ht="27" customHeight="1">
      <c r="A2" s="237" t="s">
        <v>405</v>
      </c>
      <c r="B2" s="237"/>
      <c r="C2" s="237">
        <v>2000000</v>
      </c>
      <c r="D2" s="237" t="s">
        <v>429</v>
      </c>
    </row>
    <row r="3" spans="1:6" s="238" customFormat="1" ht="21" customHeight="1">
      <c r="A3" s="237" t="s">
        <v>408</v>
      </c>
      <c r="B3" s="237" t="s">
        <v>407</v>
      </c>
      <c r="C3" s="237">
        <v>165000</v>
      </c>
      <c r="D3" s="237" t="s">
        <v>311</v>
      </c>
    </row>
    <row r="4" spans="1:6" s="238" customFormat="1" ht="18" customHeight="1">
      <c r="A4" s="237" t="s">
        <v>406</v>
      </c>
      <c r="B4" s="237" t="s">
        <v>407</v>
      </c>
      <c r="C4" s="237">
        <v>62000</v>
      </c>
      <c r="D4" s="237" t="s">
        <v>427</v>
      </c>
    </row>
    <row r="5" spans="1:6" s="238" customFormat="1" ht="17.25" customHeight="1">
      <c r="A5" s="237" t="s">
        <v>409</v>
      </c>
      <c r="B5" s="237" t="s">
        <v>410</v>
      </c>
      <c r="C5" s="237">
        <v>1399000</v>
      </c>
      <c r="D5" s="237" t="s">
        <v>411</v>
      </c>
    </row>
    <row r="6" spans="1:6" s="238" customFormat="1" ht="17.25" customHeight="1">
      <c r="A6" s="237" t="s">
        <v>412</v>
      </c>
      <c r="B6" s="237" t="s">
        <v>410</v>
      </c>
      <c r="C6" s="237">
        <v>420000</v>
      </c>
      <c r="D6" s="237" t="s">
        <v>428</v>
      </c>
    </row>
    <row r="7" spans="1:6" s="238" customFormat="1" ht="18.75" customHeight="1">
      <c r="A7" s="237" t="s">
        <v>413</v>
      </c>
      <c r="B7" s="237" t="s">
        <v>414</v>
      </c>
      <c r="C7" s="237">
        <v>156000</v>
      </c>
      <c r="D7" s="237" t="s">
        <v>427</v>
      </c>
    </row>
    <row r="8" spans="1:6" s="238" customFormat="1" ht="15.75" customHeight="1">
      <c r="A8" s="237" t="s">
        <v>415</v>
      </c>
      <c r="B8" s="237" t="s">
        <v>414</v>
      </c>
      <c r="C8" s="237">
        <v>35000</v>
      </c>
      <c r="D8" s="237" t="s">
        <v>426</v>
      </c>
      <c r="F8" s="251">
        <v>4184000</v>
      </c>
    </row>
    <row r="9" spans="1:6" s="238" customFormat="1" ht="18" customHeight="1">
      <c r="A9" s="237" t="s">
        <v>416</v>
      </c>
      <c r="B9" s="237" t="s">
        <v>417</v>
      </c>
      <c r="C9" s="237">
        <v>126000</v>
      </c>
      <c r="D9" s="237" t="s">
        <v>333</v>
      </c>
    </row>
    <row r="10" spans="1:6" s="238" customFormat="1" ht="18" customHeight="1">
      <c r="A10" s="237" t="s">
        <v>418</v>
      </c>
      <c r="B10" s="237" t="s">
        <v>417</v>
      </c>
      <c r="C10" s="237">
        <v>380000</v>
      </c>
      <c r="D10" s="237" t="s">
        <v>263</v>
      </c>
    </row>
    <row r="11" spans="1:6" s="238" customFormat="1" ht="18.75" customHeight="1">
      <c r="A11" s="237" t="s">
        <v>419</v>
      </c>
      <c r="B11" s="237" t="s">
        <v>417</v>
      </c>
      <c r="C11" s="237">
        <v>21500</v>
      </c>
      <c r="D11" s="237" t="s">
        <v>420</v>
      </c>
    </row>
    <row r="12" spans="1:6" s="238" customFormat="1" ht="16.5" customHeight="1">
      <c r="A12" s="237" t="s">
        <v>421</v>
      </c>
      <c r="B12" s="237" t="s">
        <v>417</v>
      </c>
      <c r="C12" s="237">
        <v>11150</v>
      </c>
      <c r="D12" s="237" t="s">
        <v>261</v>
      </c>
    </row>
    <row r="13" spans="1:6" s="238" customFormat="1" ht="15.75" customHeight="1">
      <c r="A13" s="237" t="s">
        <v>422</v>
      </c>
      <c r="B13" s="237" t="s">
        <v>423</v>
      </c>
      <c r="C13" s="237">
        <v>200000</v>
      </c>
      <c r="D13" s="237" t="s">
        <v>262</v>
      </c>
    </row>
    <row r="14" spans="1:6" ht="18" customHeight="1">
      <c r="A14" s="237" t="s">
        <v>424</v>
      </c>
      <c r="B14" s="237"/>
      <c r="C14" s="237">
        <f>SUM(C3:C13)</f>
        <v>2975650</v>
      </c>
      <c r="D14" s="237"/>
      <c r="E14" s="248">
        <v>4000000</v>
      </c>
    </row>
    <row r="15" spans="1:6" ht="15.75" customHeight="1">
      <c r="A15" s="237" t="s">
        <v>425</v>
      </c>
      <c r="B15" s="237"/>
      <c r="C15" s="237">
        <v>975650</v>
      </c>
      <c r="D15" s="237"/>
      <c r="E15" s="248">
        <v>3400000</v>
      </c>
      <c r="F15" s="248"/>
    </row>
    <row r="16" spans="1:6">
      <c r="E16" s="249">
        <f>E14-E15</f>
        <v>600000</v>
      </c>
      <c r="F16" s="249" t="e">
        <f>E16+#REF!</f>
        <v>#REF!</v>
      </c>
    </row>
    <row r="17" spans="1:12">
      <c r="A17" s="112"/>
      <c r="B17" s="112"/>
      <c r="C17" s="247"/>
      <c r="D17" s="254"/>
      <c r="J17" s="248"/>
    </row>
    <row r="18" spans="1:12">
      <c r="I18" s="248">
        <v>62000</v>
      </c>
      <c r="J18" s="248">
        <v>400000</v>
      </c>
    </row>
    <row r="19" spans="1:12">
      <c r="I19" s="248">
        <f>E16-I18</f>
        <v>538000</v>
      </c>
      <c r="J19" s="248">
        <v>100000</v>
      </c>
    </row>
    <row r="20" spans="1:12">
      <c r="I20" s="248"/>
      <c r="J20" s="248">
        <v>219000</v>
      </c>
    </row>
    <row r="21" spans="1:12">
      <c r="J21" s="248">
        <f>SUM(J18:J20)</f>
        <v>719000</v>
      </c>
    </row>
    <row r="22" spans="1:12">
      <c r="J22" s="248">
        <f>I18</f>
        <v>62000</v>
      </c>
    </row>
    <row r="23" spans="1:12">
      <c r="J23" s="248">
        <f>SUM(J21)</f>
        <v>719000</v>
      </c>
    </row>
    <row r="24" spans="1:12">
      <c r="J24" s="250" t="e">
        <f>F16-J23</f>
        <v>#REF!</v>
      </c>
      <c r="L24" t="e">
        <f>J24+J22</f>
        <v>#REF!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6" sqref="C16"/>
    </sheetView>
  </sheetViews>
  <sheetFormatPr defaultRowHeight="15"/>
  <cols>
    <col min="2" max="2" width="57.28515625" customWidth="1"/>
    <col min="3" max="3" width="26.7109375" customWidth="1"/>
  </cols>
  <sheetData>
    <row r="2" spans="2:3">
      <c r="B2" s="364"/>
      <c r="C2" s="365"/>
    </row>
    <row r="3" spans="2:3">
      <c r="B3" s="255" t="s">
        <v>220</v>
      </c>
      <c r="C3" s="255" t="s">
        <v>77</v>
      </c>
    </row>
    <row r="4" spans="2:3">
      <c r="B4" s="235" t="s">
        <v>431</v>
      </c>
      <c r="C4" s="235">
        <v>219700</v>
      </c>
    </row>
    <row r="5" spans="2:3">
      <c r="B5" s="235" t="s">
        <v>430</v>
      </c>
      <c r="C5" s="235">
        <v>172700</v>
      </c>
    </row>
    <row r="6" spans="2:3">
      <c r="B6" s="235" t="s">
        <v>432</v>
      </c>
      <c r="C6" s="235">
        <v>143000</v>
      </c>
    </row>
    <row r="7" spans="2:3">
      <c r="B7" s="235" t="s">
        <v>433</v>
      </c>
      <c r="C7" s="235">
        <v>297400</v>
      </c>
    </row>
    <row r="8" spans="2:3">
      <c r="B8" s="235" t="s">
        <v>437</v>
      </c>
      <c r="C8" s="235">
        <v>57015</v>
      </c>
    </row>
    <row r="9" spans="2:3">
      <c r="B9" s="235" t="s">
        <v>434</v>
      </c>
      <c r="C9" s="235">
        <f>SUM(C4:C8)</f>
        <v>889815</v>
      </c>
    </row>
    <row r="10" spans="2:3">
      <c r="B10" s="235" t="s">
        <v>435</v>
      </c>
      <c r="C10" s="235">
        <v>600000</v>
      </c>
    </row>
    <row r="11" spans="2:3">
      <c r="B11" s="235" t="s">
        <v>436</v>
      </c>
      <c r="C11" s="235">
        <f>C9-C10</f>
        <v>289815</v>
      </c>
    </row>
    <row r="12" spans="2:3">
      <c r="B12" s="364"/>
      <c r="C12" s="365"/>
    </row>
    <row r="13" spans="2:3">
      <c r="B13" s="238"/>
      <c r="C13" s="238"/>
    </row>
  </sheetData>
  <mergeCells count="2">
    <mergeCell ref="B2:C2"/>
    <mergeCell ref="B12:C12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10" workbookViewId="0">
      <selection activeCell="F6" sqref="F6"/>
    </sheetView>
  </sheetViews>
  <sheetFormatPr defaultRowHeight="15"/>
  <cols>
    <col min="1" max="1" width="23.5703125" customWidth="1"/>
    <col min="2" max="2" width="25.28515625" customWidth="1"/>
    <col min="3" max="3" width="11.28515625" customWidth="1"/>
    <col min="4" max="4" width="29.85546875" customWidth="1"/>
    <col min="6" max="6" width="13.28515625" bestFit="1" customWidth="1"/>
    <col min="7" max="7" width="11.5703125" bestFit="1" customWidth="1"/>
  </cols>
  <sheetData>
    <row r="1" spans="1:6" ht="18.75">
      <c r="A1" s="204" t="s">
        <v>220</v>
      </c>
      <c r="B1" s="204" t="s">
        <v>243</v>
      </c>
      <c r="C1" s="204" t="s">
        <v>1</v>
      </c>
      <c r="D1" s="205" t="s">
        <v>222</v>
      </c>
    </row>
    <row r="2" spans="1:6" s="238" customFormat="1" ht="27" customHeight="1">
      <c r="A2" s="366" t="s">
        <v>470</v>
      </c>
      <c r="B2" s="366"/>
      <c r="C2" s="261">
        <v>2000000</v>
      </c>
      <c r="D2" s="260" t="s">
        <v>469</v>
      </c>
    </row>
    <row r="3" spans="1:6" s="238" customFormat="1" ht="22.5" customHeight="1">
      <c r="A3" s="259" t="s">
        <v>438</v>
      </c>
      <c r="B3" s="259" t="s">
        <v>439</v>
      </c>
      <c r="C3" s="259">
        <v>400000</v>
      </c>
      <c r="D3" s="259" t="s">
        <v>262</v>
      </c>
    </row>
    <row r="4" spans="1:6" s="238" customFormat="1" ht="22.5" customHeight="1">
      <c r="A4" s="259" t="s">
        <v>440</v>
      </c>
      <c r="B4" s="259" t="s">
        <v>441</v>
      </c>
      <c r="C4" s="259">
        <v>38000</v>
      </c>
      <c r="D4" s="259" t="s">
        <v>262</v>
      </c>
    </row>
    <row r="5" spans="1:6" s="238" customFormat="1" ht="22.5" customHeight="1">
      <c r="A5" s="259" t="s">
        <v>442</v>
      </c>
      <c r="B5" s="259" t="s">
        <v>441</v>
      </c>
      <c r="C5" s="259">
        <v>230000</v>
      </c>
      <c r="D5" s="259" t="s">
        <v>457</v>
      </c>
    </row>
    <row r="6" spans="1:6" s="238" customFormat="1" ht="22.5" customHeight="1">
      <c r="A6" s="259" t="s">
        <v>443</v>
      </c>
      <c r="B6" s="259" t="s">
        <v>444</v>
      </c>
      <c r="C6" s="259">
        <v>135000</v>
      </c>
      <c r="D6" s="259" t="s">
        <v>371</v>
      </c>
    </row>
    <row r="7" spans="1:6" s="238" customFormat="1" ht="22.5" customHeight="1">
      <c r="A7" s="259" t="s">
        <v>445</v>
      </c>
      <c r="B7" s="259" t="s">
        <v>444</v>
      </c>
      <c r="C7" s="259">
        <v>40500</v>
      </c>
      <c r="D7" s="259" t="s">
        <v>458</v>
      </c>
      <c r="F7" s="251"/>
    </row>
    <row r="8" spans="1:6" s="238" customFormat="1" ht="22.5" customHeight="1">
      <c r="A8" s="259" t="s">
        <v>460</v>
      </c>
      <c r="B8" s="259" t="s">
        <v>461</v>
      </c>
      <c r="C8" s="259">
        <v>1654900</v>
      </c>
      <c r="D8" s="259" t="s">
        <v>458</v>
      </c>
      <c r="F8" s="251"/>
    </row>
    <row r="9" spans="1:6" s="238" customFormat="1" ht="22.5" customHeight="1">
      <c r="A9" s="259" t="s">
        <v>446</v>
      </c>
      <c r="B9" s="259" t="s">
        <v>447</v>
      </c>
      <c r="C9" s="259">
        <v>42350</v>
      </c>
      <c r="D9" s="259" t="s">
        <v>261</v>
      </c>
    </row>
    <row r="10" spans="1:6" s="238" customFormat="1" ht="22.5" customHeight="1">
      <c r="A10" s="259" t="s">
        <v>448</v>
      </c>
      <c r="B10" s="259" t="s">
        <v>449</v>
      </c>
      <c r="C10" s="259">
        <v>93000</v>
      </c>
      <c r="D10" s="259" t="s">
        <v>262</v>
      </c>
    </row>
    <row r="11" spans="1:6" s="238" customFormat="1" ht="22.5" customHeight="1">
      <c r="A11" s="259" t="s">
        <v>462</v>
      </c>
      <c r="B11" s="259" t="s">
        <v>451</v>
      </c>
      <c r="C11" s="266">
        <v>712500</v>
      </c>
      <c r="D11" s="259" t="s">
        <v>458</v>
      </c>
    </row>
    <row r="12" spans="1:6" s="238" customFormat="1" ht="22.5" customHeight="1">
      <c r="A12" s="259" t="s">
        <v>452</v>
      </c>
      <c r="B12" s="259" t="s">
        <v>453</v>
      </c>
      <c r="C12" s="259">
        <v>40000</v>
      </c>
      <c r="D12" s="259" t="s">
        <v>262</v>
      </c>
    </row>
    <row r="13" spans="1:6" s="238" customFormat="1" ht="22.5" customHeight="1">
      <c r="A13" s="259" t="s">
        <v>459</v>
      </c>
      <c r="B13" s="259"/>
      <c r="C13" s="259">
        <f>SUM(C3:C12)</f>
        <v>3386250</v>
      </c>
      <c r="D13" s="259"/>
    </row>
    <row r="14" spans="1:6" s="238" customFormat="1" ht="22.5" customHeight="1">
      <c r="A14" s="259" t="s">
        <v>463</v>
      </c>
      <c r="B14" s="259"/>
      <c r="C14" s="259">
        <v>1386250</v>
      </c>
      <c r="D14" s="259"/>
    </row>
    <row r="15" spans="1:6" ht="21.75" customHeight="1">
      <c r="A15" s="258"/>
      <c r="B15" s="258"/>
      <c r="C15" s="258"/>
      <c r="D15" s="258"/>
      <c r="E15" s="248"/>
    </row>
    <row r="16" spans="1:6" ht="21.75" customHeight="1">
      <c r="A16" s="112"/>
      <c r="B16" s="112"/>
      <c r="C16" s="247"/>
      <c r="D16" s="256"/>
      <c r="E16" s="248"/>
      <c r="F16" s="248"/>
    </row>
    <row r="17" spans="5:12">
      <c r="E17" s="262"/>
      <c r="F17" s="262"/>
    </row>
    <row r="18" spans="5:12">
      <c r="I18" s="248"/>
      <c r="J18" s="248"/>
    </row>
    <row r="19" spans="5:12">
      <c r="I19" s="248"/>
      <c r="J19" s="248"/>
    </row>
    <row r="20" spans="5:12">
      <c r="I20" s="248"/>
      <c r="J20" s="248"/>
    </row>
    <row r="21" spans="5:12">
      <c r="J21" s="248"/>
    </row>
    <row r="22" spans="5:12">
      <c r="J22" s="248"/>
    </row>
    <row r="23" spans="5:12">
      <c r="J23" s="248"/>
    </row>
    <row r="24" spans="5:12">
      <c r="J24" s="248"/>
    </row>
    <row r="25" spans="5:12">
      <c r="J25" s="250"/>
      <c r="L25">
        <f>J25+J23</f>
        <v>0</v>
      </c>
    </row>
  </sheetData>
  <mergeCells count="1">
    <mergeCell ref="A2:B2"/>
  </mergeCells>
  <pageMargins left="0.7" right="0.7" top="0.75" bottom="0.75" header="0.3" footer="0.3"/>
  <pageSetup orientation="portrait" horizontalDpi="0" verticalDpi="0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sqref="A1:D11"/>
    </sheetView>
  </sheetViews>
  <sheetFormatPr defaultRowHeight="15"/>
  <cols>
    <col min="1" max="1" width="23.85546875" customWidth="1"/>
    <col min="2" max="2" width="25.85546875" customWidth="1"/>
    <col min="3" max="3" width="10.42578125" customWidth="1"/>
    <col min="4" max="4" width="27.28515625" customWidth="1"/>
    <col min="6" max="6" width="13.28515625" bestFit="1" customWidth="1"/>
    <col min="7" max="7" width="11.5703125" bestFit="1" customWidth="1"/>
  </cols>
  <sheetData>
    <row r="1" spans="1:10" ht="18.75">
      <c r="A1" s="204" t="s">
        <v>220</v>
      </c>
      <c r="B1" s="204" t="s">
        <v>243</v>
      </c>
      <c r="C1" s="204" t="s">
        <v>1</v>
      </c>
      <c r="D1" s="205" t="s">
        <v>222</v>
      </c>
    </row>
    <row r="2" spans="1:10" s="238" customFormat="1" ht="27" customHeight="1">
      <c r="A2" s="367" t="s">
        <v>467</v>
      </c>
      <c r="B2" s="367"/>
      <c r="C2" s="241">
        <v>2000000</v>
      </c>
      <c r="D2" s="237" t="s">
        <v>468</v>
      </c>
    </row>
    <row r="3" spans="1:10" s="238" customFormat="1" ht="22.5" customHeight="1">
      <c r="A3" s="259" t="s">
        <v>450</v>
      </c>
      <c r="B3" s="259" t="s">
        <v>451</v>
      </c>
      <c r="C3" s="259">
        <v>700000</v>
      </c>
      <c r="D3" s="264" t="s">
        <v>263</v>
      </c>
    </row>
    <row r="4" spans="1:10" s="238" customFormat="1" ht="22.5" customHeight="1">
      <c r="A4" s="259" t="s">
        <v>455</v>
      </c>
      <c r="B4" s="259" t="s">
        <v>451</v>
      </c>
      <c r="C4" s="259">
        <v>1807000</v>
      </c>
      <c r="D4" s="264" t="s">
        <v>457</v>
      </c>
    </row>
    <row r="5" spans="1:10" s="238" customFormat="1" ht="22.5" customHeight="1">
      <c r="A5" s="259" t="s">
        <v>456</v>
      </c>
      <c r="B5" s="259" t="s">
        <v>453</v>
      </c>
      <c r="C5" s="259">
        <v>180000</v>
      </c>
      <c r="D5" s="265" t="s">
        <v>332</v>
      </c>
    </row>
    <row r="6" spans="1:10" s="238" customFormat="1" ht="22.5" customHeight="1">
      <c r="A6" s="259" t="s">
        <v>454</v>
      </c>
      <c r="B6" s="259" t="s">
        <v>453</v>
      </c>
      <c r="C6" s="259">
        <v>17000</v>
      </c>
      <c r="D6" s="264" t="s">
        <v>263</v>
      </c>
    </row>
    <row r="7" spans="1:10" s="238" customFormat="1" ht="22.5" customHeight="1">
      <c r="A7" s="259" t="s">
        <v>464</v>
      </c>
      <c r="B7" s="259" t="s">
        <v>453</v>
      </c>
      <c r="C7" s="259">
        <v>10000</v>
      </c>
      <c r="D7" s="264" t="s">
        <v>372</v>
      </c>
    </row>
    <row r="8" spans="1:10" s="238" customFormat="1" ht="22.5" customHeight="1">
      <c r="A8" s="259" t="s">
        <v>466</v>
      </c>
      <c r="B8" s="259" t="s">
        <v>465</v>
      </c>
      <c r="C8" s="259">
        <v>195000</v>
      </c>
      <c r="D8" s="264" t="s">
        <v>372</v>
      </c>
    </row>
    <row r="9" spans="1:10" ht="21.75" customHeight="1">
      <c r="A9" s="259" t="s">
        <v>459</v>
      </c>
      <c r="B9" s="259"/>
      <c r="C9" s="259">
        <f>SUM(C3:C8)</f>
        <v>2909000</v>
      </c>
      <c r="D9" s="3"/>
      <c r="E9" s="248"/>
    </row>
    <row r="10" spans="1:10" ht="21.75" customHeight="1">
      <c r="A10" s="263" t="s">
        <v>463</v>
      </c>
      <c r="B10" s="3"/>
      <c r="C10" s="3">
        <v>909000</v>
      </c>
      <c r="D10" s="3"/>
      <c r="E10" s="248"/>
      <c r="F10" s="248"/>
    </row>
    <row r="11" spans="1:10">
      <c r="A11" s="258"/>
      <c r="B11" s="258"/>
      <c r="C11" s="258"/>
      <c r="D11" s="258"/>
      <c r="E11" s="267"/>
      <c r="F11" s="267"/>
    </row>
    <row r="12" spans="1:10">
      <c r="A12" s="112"/>
      <c r="B12" s="112"/>
      <c r="C12" s="247"/>
      <c r="D12" s="257"/>
      <c r="I12" s="248"/>
      <c r="J12" s="248"/>
    </row>
    <row r="13" spans="1:10">
      <c r="I13" s="248"/>
      <c r="J13" s="248"/>
    </row>
    <row r="14" spans="1:10">
      <c r="I14" s="248"/>
      <c r="J14" s="248"/>
    </row>
    <row r="15" spans="1:10">
      <c r="J15" s="248"/>
    </row>
    <row r="16" spans="1:10">
      <c r="J16" s="248"/>
    </row>
    <row r="17" spans="10:10">
      <c r="J17" s="248"/>
    </row>
    <row r="18" spans="10:10">
      <c r="J18" s="248"/>
    </row>
    <row r="19" spans="10:10">
      <c r="J19" s="250"/>
    </row>
  </sheetData>
  <mergeCells count="1">
    <mergeCell ref="A2:B2"/>
  </mergeCells>
  <pageMargins left="0.7" right="0.7" top="0.75" bottom="0.75" header="0.3" footer="0.3"/>
  <pageSetup orientation="portrait" horizontalDpi="0" verticalDpi="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sqref="A1:XFD1048576"/>
    </sheetView>
  </sheetViews>
  <sheetFormatPr defaultRowHeight="15"/>
  <cols>
    <col min="1" max="1" width="28.5703125" style="111" customWidth="1"/>
    <col min="2" max="2" width="25.5703125" style="111" customWidth="1"/>
    <col min="3" max="3" width="17.42578125" style="111" customWidth="1"/>
    <col min="4" max="4" width="28.85546875" style="111" customWidth="1"/>
    <col min="5" max="16384" width="9.140625" style="111"/>
  </cols>
  <sheetData>
    <row r="1" spans="1:4" ht="29.25" customHeight="1">
      <c r="A1" s="204" t="s">
        <v>220</v>
      </c>
      <c r="B1" s="204" t="s">
        <v>243</v>
      </c>
      <c r="C1" s="204" t="s">
        <v>1</v>
      </c>
      <c r="D1" s="205" t="s">
        <v>222</v>
      </c>
    </row>
    <row r="2" spans="1:4" s="269" customFormat="1" ht="22.5" customHeight="1">
      <c r="A2" s="241" t="s">
        <v>480</v>
      </c>
      <c r="B2" s="241"/>
      <c r="C2" s="241">
        <v>6000000</v>
      </c>
      <c r="D2" s="241" t="s">
        <v>478</v>
      </c>
    </row>
    <row r="3" spans="1:4" s="269" customFormat="1" ht="22.5" customHeight="1">
      <c r="A3" s="241" t="s">
        <v>450</v>
      </c>
      <c r="B3" s="241" t="s">
        <v>451</v>
      </c>
      <c r="C3" s="241">
        <v>700000</v>
      </c>
      <c r="D3" s="241" t="s">
        <v>263</v>
      </c>
    </row>
    <row r="4" spans="1:4" s="269" customFormat="1" ht="22.5" customHeight="1">
      <c r="A4" s="241" t="s">
        <v>455</v>
      </c>
      <c r="B4" s="241" t="s">
        <v>451</v>
      </c>
      <c r="C4" s="241">
        <v>1807000</v>
      </c>
      <c r="D4" s="241" t="s">
        <v>457</v>
      </c>
    </row>
    <row r="5" spans="1:4" s="269" customFormat="1" ht="22.5" customHeight="1">
      <c r="A5" s="241" t="s">
        <v>456</v>
      </c>
      <c r="B5" s="241" t="s">
        <v>453</v>
      </c>
      <c r="C5" s="241">
        <v>180000</v>
      </c>
      <c r="D5" s="241" t="s">
        <v>332</v>
      </c>
    </row>
    <row r="6" spans="1:4" s="269" customFormat="1" ht="22.5" customHeight="1">
      <c r="A6" s="241" t="s">
        <v>454</v>
      </c>
      <c r="B6" s="241" t="s">
        <v>453</v>
      </c>
      <c r="C6" s="241">
        <v>17000</v>
      </c>
      <c r="D6" s="241" t="s">
        <v>263</v>
      </c>
    </row>
    <row r="7" spans="1:4" s="269" customFormat="1" ht="22.5" customHeight="1">
      <c r="A7" s="241" t="s">
        <v>464</v>
      </c>
      <c r="B7" s="241" t="s">
        <v>453</v>
      </c>
      <c r="C7" s="241">
        <v>10000</v>
      </c>
      <c r="D7" s="241" t="s">
        <v>372</v>
      </c>
    </row>
    <row r="8" spans="1:4" s="269" customFormat="1" ht="22.5" customHeight="1">
      <c r="A8" s="241" t="s">
        <v>466</v>
      </c>
      <c r="B8" s="241" t="s">
        <v>465</v>
      </c>
      <c r="C8" s="241">
        <v>195000</v>
      </c>
      <c r="D8" s="241" t="s">
        <v>372</v>
      </c>
    </row>
    <row r="9" spans="1:4" s="269" customFormat="1" ht="22.5" customHeight="1">
      <c r="A9" s="241" t="s">
        <v>459</v>
      </c>
      <c r="B9" s="241"/>
      <c r="C9" s="241">
        <f>SUM(C3:C8)</f>
        <v>2909000</v>
      </c>
      <c r="D9" s="241"/>
    </row>
    <row r="10" spans="1:4" s="269" customFormat="1" ht="22.5" customHeight="1">
      <c r="A10" s="241" t="s">
        <v>479</v>
      </c>
      <c r="B10" s="241"/>
      <c r="C10" s="241">
        <f>C2-C9</f>
        <v>3091000</v>
      </c>
      <c r="D10" s="241"/>
    </row>
    <row r="11" spans="1:4" s="269" customFormat="1" ht="22.5" customHeight="1">
      <c r="A11" s="241"/>
      <c r="B11" s="241"/>
      <c r="C11" s="241"/>
      <c r="D11" s="241"/>
    </row>
  </sheetData>
  <pageMargins left="0.7" right="0.7" top="0.75" bottom="0.75" header="0.3" footer="0.3"/>
  <pageSetup orientation="portrait" horizontalDpi="360" verticalDpi="360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opLeftCell="A10" zoomScaleNormal="100" workbookViewId="0">
      <selection activeCell="J30" sqref="J30"/>
    </sheetView>
  </sheetViews>
  <sheetFormatPr defaultRowHeight="15"/>
  <cols>
    <col min="1" max="1" width="0.42578125" style="111" customWidth="1"/>
    <col min="2" max="2" width="5" style="111" customWidth="1"/>
    <col min="3" max="3" width="11" style="111" customWidth="1"/>
    <col min="4" max="4" width="4.42578125" style="111" customWidth="1"/>
    <col min="5" max="5" width="11" style="111" customWidth="1"/>
    <col min="6" max="6" width="20.7109375" style="111" customWidth="1"/>
    <col min="7" max="7" width="6" style="111" customWidth="1"/>
    <col min="8" max="8" width="12.140625" style="111" customWidth="1"/>
    <col min="9" max="9" width="20.42578125" style="111" customWidth="1"/>
    <col min="10" max="10" width="7.5703125" style="111" customWidth="1"/>
    <col min="11" max="11" width="12.85546875" style="111" customWidth="1"/>
    <col min="12" max="12" width="20.42578125" style="111" customWidth="1"/>
    <col min="13" max="13" width="46.28515625" style="111" customWidth="1"/>
    <col min="14" max="14" width="22.5703125" style="111" customWidth="1"/>
    <col min="15" max="16384" width="9.140625" style="111"/>
  </cols>
  <sheetData>
    <row r="2" spans="1:12" ht="15" customHeight="1"/>
    <row r="3" spans="1:12" ht="15" customHeight="1"/>
    <row r="4" spans="1:12" ht="12.75" customHeight="1">
      <c r="A4" s="344" t="s">
        <v>10</v>
      </c>
      <c r="B4" s="344"/>
      <c r="C4" s="344"/>
      <c r="D4" s="344"/>
      <c r="E4" s="344"/>
      <c r="F4" s="344"/>
      <c r="G4" s="344"/>
      <c r="H4" s="344"/>
      <c r="I4" s="344"/>
    </row>
    <row r="5" spans="1:12" ht="15" customHeight="1">
      <c r="A5" s="344"/>
      <c r="B5" s="344"/>
      <c r="C5" s="344"/>
      <c r="D5" s="344"/>
      <c r="E5" s="344"/>
      <c r="F5" s="344"/>
      <c r="G5" s="344"/>
      <c r="H5" s="344"/>
      <c r="I5" s="344"/>
    </row>
    <row r="6" spans="1:12" ht="23.25" customHeight="1">
      <c r="A6" s="345" t="s">
        <v>473</v>
      </c>
      <c r="B6" s="345"/>
      <c r="C6" s="345"/>
      <c r="D6" s="345"/>
      <c r="E6" s="345"/>
      <c r="F6" s="345"/>
      <c r="H6" s="176"/>
      <c r="I6" s="176"/>
    </row>
    <row r="7" spans="1:12" ht="23.25" customHeight="1">
      <c r="A7" s="345" t="s">
        <v>240</v>
      </c>
      <c r="B7" s="345"/>
      <c r="C7" s="345"/>
      <c r="D7" s="345"/>
      <c r="E7" s="345"/>
      <c r="F7" s="345"/>
      <c r="H7" s="176"/>
      <c r="I7" s="176"/>
    </row>
    <row r="8" spans="1:12" ht="24" customHeight="1">
      <c r="A8" s="345" t="s">
        <v>241</v>
      </c>
      <c r="B8" s="345"/>
      <c r="C8" s="345"/>
      <c r="D8" s="345"/>
      <c r="E8" s="345"/>
      <c r="F8" s="345"/>
      <c r="G8" s="345"/>
      <c r="H8" s="176"/>
      <c r="I8" s="176"/>
    </row>
    <row r="9" spans="1:12" ht="32.25" customHeight="1">
      <c r="A9" s="345" t="s">
        <v>233</v>
      </c>
      <c r="B9" s="345"/>
      <c r="C9" s="345"/>
      <c r="D9" s="345"/>
      <c r="E9" s="345"/>
      <c r="F9" s="345"/>
      <c r="G9" s="345"/>
      <c r="H9" s="176"/>
      <c r="I9" s="176"/>
    </row>
    <row r="10" spans="1:12" ht="19.5" customHeight="1">
      <c r="B10" s="346" t="s">
        <v>15</v>
      </c>
      <c r="C10" s="348" t="s">
        <v>2</v>
      </c>
      <c r="D10" s="349"/>
      <c r="E10" s="352" t="s">
        <v>0</v>
      </c>
      <c r="F10" s="346" t="s">
        <v>4</v>
      </c>
      <c r="G10" s="352" t="s">
        <v>1</v>
      </c>
      <c r="H10" s="352"/>
      <c r="I10" s="352" t="s">
        <v>20</v>
      </c>
    </row>
    <row r="11" spans="1:12" ht="19.5" customHeight="1">
      <c r="B11" s="347"/>
      <c r="C11" s="350"/>
      <c r="D11" s="351"/>
      <c r="E11" s="352"/>
      <c r="F11" s="347"/>
      <c r="G11" s="220" t="s">
        <v>16</v>
      </c>
      <c r="H11" s="220" t="s">
        <v>17</v>
      </c>
      <c r="I11" s="352"/>
    </row>
    <row r="12" spans="1:12" ht="172.5" customHeight="1">
      <c r="B12" s="220">
        <v>1</v>
      </c>
      <c r="C12" s="353" t="s">
        <v>215</v>
      </c>
      <c r="D12" s="353"/>
      <c r="E12" s="193">
        <v>45573</v>
      </c>
      <c r="F12" s="194" t="s">
        <v>467</v>
      </c>
      <c r="G12" s="177" t="s">
        <v>37</v>
      </c>
      <c r="H12" s="178">
        <v>2000000</v>
      </c>
      <c r="I12" s="182" t="s">
        <v>474</v>
      </c>
    </row>
    <row r="13" spans="1:12" ht="29.25" customHeight="1">
      <c r="B13" s="220">
        <v>2</v>
      </c>
      <c r="C13" s="353" t="s">
        <v>216</v>
      </c>
      <c r="D13" s="353"/>
      <c r="E13" s="180"/>
      <c r="F13" s="180"/>
      <c r="G13" s="180"/>
      <c r="H13" s="181"/>
      <c r="I13" s="182"/>
    </row>
    <row r="14" spans="1:12" ht="29.25" customHeight="1">
      <c r="B14" s="220">
        <v>3</v>
      </c>
      <c r="C14" s="353" t="s">
        <v>217</v>
      </c>
      <c r="D14" s="353"/>
      <c r="E14" s="180"/>
      <c r="F14" s="180"/>
      <c r="G14" s="180"/>
      <c r="H14" s="181"/>
      <c r="I14" s="177"/>
    </row>
    <row r="15" spans="1:12" ht="21" customHeight="1">
      <c r="B15" s="343" t="s">
        <v>5</v>
      </c>
      <c r="C15" s="343"/>
      <c r="D15" s="343"/>
      <c r="E15" s="343"/>
      <c r="F15" s="343"/>
      <c r="G15" s="180"/>
      <c r="H15" s="215">
        <f>H12</f>
        <v>2000000</v>
      </c>
      <c r="I15" s="177"/>
    </row>
    <row r="16" spans="1:12" ht="21" customHeight="1">
      <c r="B16" s="343" t="s">
        <v>19</v>
      </c>
      <c r="C16" s="343"/>
      <c r="D16" s="343"/>
      <c r="E16" s="343"/>
      <c r="F16" s="343"/>
      <c r="G16" s="180"/>
      <c r="H16" s="215">
        <v>2909000</v>
      </c>
      <c r="I16" s="177"/>
      <c r="K16" s="184"/>
      <c r="L16" s="112"/>
    </row>
    <row r="17" spans="1:9" ht="21" customHeight="1">
      <c r="B17" s="355" t="s">
        <v>475</v>
      </c>
      <c r="C17" s="356"/>
      <c r="D17" s="356"/>
      <c r="E17" s="356"/>
      <c r="F17" s="357"/>
      <c r="G17" s="180"/>
      <c r="H17" s="215">
        <f>H15-H16</f>
        <v>-909000</v>
      </c>
      <c r="I17" s="180"/>
    </row>
    <row r="18" spans="1:9" ht="15" customHeight="1">
      <c r="A18" s="185"/>
      <c r="B18" s="186"/>
      <c r="C18" s="186"/>
      <c r="D18" s="186"/>
      <c r="E18" s="186"/>
      <c r="F18" s="186"/>
      <c r="G18" s="187"/>
      <c r="H18" s="187"/>
      <c r="I18" s="187"/>
    </row>
    <row r="19" spans="1:9" ht="33" customHeight="1">
      <c r="A19" s="221"/>
      <c r="B19" s="219" t="s">
        <v>6</v>
      </c>
      <c r="D19" s="358" t="s">
        <v>21</v>
      </c>
      <c r="E19" s="358"/>
      <c r="F19" s="358" t="s">
        <v>31</v>
      </c>
      <c r="G19" s="358"/>
      <c r="H19" s="221" t="s">
        <v>3</v>
      </c>
      <c r="I19" s="221" t="s">
        <v>3</v>
      </c>
    </row>
    <row r="20" spans="1:9" ht="21" customHeight="1"/>
    <row r="21" spans="1:9" ht="19.5" customHeight="1"/>
    <row r="22" spans="1:9" ht="16.5" customHeight="1">
      <c r="A22" s="221"/>
      <c r="B22" s="221" t="s">
        <v>23</v>
      </c>
      <c r="D22" s="358" t="s">
        <v>23</v>
      </c>
      <c r="E22" s="358"/>
      <c r="F22" s="358" t="s">
        <v>23</v>
      </c>
      <c r="G22" s="358"/>
      <c r="H22" s="221" t="s">
        <v>23</v>
      </c>
      <c r="I22" s="221" t="s">
        <v>23</v>
      </c>
    </row>
    <row r="23" spans="1:9" ht="30">
      <c r="A23" s="222"/>
      <c r="B23" s="225" t="s">
        <v>24</v>
      </c>
      <c r="D23" s="359" t="s">
        <v>25</v>
      </c>
      <c r="E23" s="359"/>
      <c r="F23" s="359" t="s">
        <v>30</v>
      </c>
      <c r="G23" s="359"/>
      <c r="H23" s="189" t="s">
        <v>26</v>
      </c>
      <c r="I23" s="221" t="s">
        <v>27</v>
      </c>
    </row>
    <row r="24" spans="1:9" ht="30" customHeight="1">
      <c r="A24" s="354" t="s">
        <v>476</v>
      </c>
      <c r="B24" s="354"/>
      <c r="C24" s="354"/>
      <c r="D24" s="354"/>
      <c r="E24" s="354"/>
      <c r="F24" s="268" t="s">
        <v>477</v>
      </c>
      <c r="G24" s="190"/>
      <c r="H24" s="191"/>
      <c r="I24" s="192" t="s">
        <v>28</v>
      </c>
    </row>
    <row r="25" spans="1:9" ht="25.5" customHeight="1">
      <c r="A25" s="190"/>
      <c r="B25" s="190"/>
      <c r="C25" s="190"/>
      <c r="D25" s="190"/>
      <c r="E25" s="190"/>
      <c r="F25" s="190"/>
      <c r="G25" s="190"/>
      <c r="H25" s="190"/>
      <c r="I25" s="190"/>
    </row>
    <row r="26" spans="1:9" ht="21.75" customHeight="1">
      <c r="A26" s="190"/>
      <c r="B26" s="190"/>
      <c r="C26" s="190"/>
      <c r="D26" s="190"/>
      <c r="E26" s="190"/>
      <c r="F26" s="190"/>
      <c r="G26" s="190"/>
      <c r="H26" s="190"/>
      <c r="I26" s="190"/>
    </row>
    <row r="27" spans="1:9" ht="21.75" customHeight="1">
      <c r="A27" s="190"/>
      <c r="B27" s="190"/>
      <c r="C27" s="190"/>
      <c r="D27" s="190"/>
      <c r="E27" s="190"/>
      <c r="F27" s="190"/>
      <c r="G27" s="190"/>
      <c r="H27" s="190"/>
      <c r="I27" s="190"/>
    </row>
    <row r="28" spans="1:9" ht="21.75" customHeight="1">
      <c r="A28" s="190"/>
      <c r="B28" s="190"/>
      <c r="C28" s="190"/>
      <c r="D28" s="190"/>
      <c r="E28" s="190"/>
      <c r="F28" s="190"/>
      <c r="G28" s="190"/>
      <c r="H28" s="190"/>
      <c r="I28" s="190"/>
    </row>
    <row r="29" spans="1:9" ht="21.75" customHeight="1">
      <c r="A29" s="190"/>
      <c r="B29" s="190"/>
      <c r="C29" s="190"/>
      <c r="D29" s="190"/>
      <c r="E29" s="190"/>
      <c r="F29" s="190"/>
      <c r="G29" s="190"/>
      <c r="H29" s="190"/>
      <c r="I29" s="190"/>
    </row>
    <row r="30" spans="1:9" ht="21.75" customHeight="1">
      <c r="A30" s="190"/>
      <c r="B30" s="190"/>
      <c r="C30" s="190"/>
      <c r="D30" s="190"/>
      <c r="E30" s="190"/>
      <c r="F30" s="190"/>
      <c r="G30" s="190"/>
      <c r="H30" s="190"/>
      <c r="I30" s="190"/>
    </row>
    <row r="31" spans="1:9">
      <c r="A31" s="190"/>
      <c r="B31" s="190"/>
      <c r="C31" s="190"/>
      <c r="D31" s="190"/>
      <c r="E31" s="190"/>
      <c r="F31" s="190"/>
      <c r="G31" s="190"/>
      <c r="H31" s="190"/>
      <c r="I31" s="190"/>
    </row>
    <row r="32" spans="1:9">
      <c r="A32" s="190"/>
      <c r="B32" s="190"/>
      <c r="C32" s="190"/>
      <c r="D32" s="190"/>
      <c r="E32" s="190"/>
      <c r="F32" s="190"/>
      <c r="G32" s="190"/>
      <c r="H32" s="190"/>
      <c r="I32" s="190"/>
    </row>
  </sheetData>
  <mergeCells count="24">
    <mergeCell ref="B16:F16"/>
    <mergeCell ref="A4:I5"/>
    <mergeCell ref="A6:F6"/>
    <mergeCell ref="A7:F7"/>
    <mergeCell ref="A8:G8"/>
    <mergeCell ref="A9:G9"/>
    <mergeCell ref="B10:B11"/>
    <mergeCell ref="C10:D11"/>
    <mergeCell ref="E10:E11"/>
    <mergeCell ref="F10:F11"/>
    <mergeCell ref="G10:H10"/>
    <mergeCell ref="I10:I11"/>
    <mergeCell ref="C12:D12"/>
    <mergeCell ref="C13:D13"/>
    <mergeCell ref="C14:D14"/>
    <mergeCell ref="B15:F15"/>
    <mergeCell ref="A24:E24"/>
    <mergeCell ref="B17:F17"/>
    <mergeCell ref="D19:E19"/>
    <mergeCell ref="F19:G19"/>
    <mergeCell ref="D22:E22"/>
    <mergeCell ref="F22:G22"/>
    <mergeCell ref="D23:E23"/>
    <mergeCell ref="F23:G23"/>
  </mergeCells>
  <pageMargins left="0.7" right="0.7" top="0.75" bottom="0.75" header="0.3" footer="0.3"/>
  <pageSetup orientation="portrait" horizontalDpi="360" verticalDpi="360" r:id="rId1"/>
  <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13" workbookViewId="0">
      <selection activeCell="D9" sqref="D9"/>
    </sheetView>
  </sheetViews>
  <sheetFormatPr defaultRowHeight="15"/>
  <cols>
    <col min="1" max="2" width="25.5703125" style="111" customWidth="1"/>
    <col min="3" max="3" width="16.140625" style="273" customWidth="1"/>
    <col min="4" max="4" width="21.5703125" style="111" customWidth="1"/>
    <col min="5" max="5" width="9.140625" style="111"/>
    <col min="6" max="6" width="22.5703125" style="111" customWidth="1"/>
    <col min="7" max="7" width="9.140625" style="111"/>
    <col min="8" max="8" width="11.42578125" style="111" bestFit="1" customWidth="1"/>
    <col min="9" max="16384" width="9.140625" style="111"/>
  </cols>
  <sheetData>
    <row r="1" spans="1:8" ht="29.25" customHeight="1">
      <c r="A1" s="204" t="s">
        <v>220</v>
      </c>
      <c r="B1" s="204" t="s">
        <v>243</v>
      </c>
      <c r="C1" s="272" t="s">
        <v>1</v>
      </c>
      <c r="D1" s="205" t="s">
        <v>222</v>
      </c>
    </row>
    <row r="2" spans="1:8" s="269" customFormat="1" ht="22.5" customHeight="1">
      <c r="A2" s="241" t="s">
        <v>482</v>
      </c>
      <c r="B2" s="241"/>
      <c r="C2" s="241">
        <v>3000000</v>
      </c>
      <c r="D2" s="241" t="s">
        <v>481</v>
      </c>
    </row>
    <row r="3" spans="1:8" s="269" customFormat="1" ht="22.5" customHeight="1">
      <c r="A3" s="241" t="s">
        <v>483</v>
      </c>
      <c r="B3" s="241" t="s">
        <v>484</v>
      </c>
      <c r="C3" s="241"/>
      <c r="D3" s="241" t="s">
        <v>262</v>
      </c>
    </row>
    <row r="4" spans="1:8" s="269" customFormat="1" ht="22.5" customHeight="1">
      <c r="A4" s="241" t="s">
        <v>485</v>
      </c>
      <c r="B4" s="241" t="s">
        <v>486</v>
      </c>
      <c r="C4" s="241">
        <v>127000</v>
      </c>
      <c r="D4" s="241" t="s">
        <v>333</v>
      </c>
    </row>
    <row r="5" spans="1:8" s="269" customFormat="1" ht="22.5" customHeight="1">
      <c r="A5" s="241" t="s">
        <v>487</v>
      </c>
      <c r="B5" s="241" t="s">
        <v>488</v>
      </c>
      <c r="C5" s="241">
        <v>1800000</v>
      </c>
      <c r="D5" s="241" t="s">
        <v>394</v>
      </c>
    </row>
    <row r="6" spans="1:8" s="269" customFormat="1" ht="22.5" customHeight="1">
      <c r="A6" s="241" t="s">
        <v>489</v>
      </c>
      <c r="B6" s="241" t="s">
        <v>490</v>
      </c>
      <c r="C6" s="241">
        <v>12000</v>
      </c>
      <c r="D6" s="241" t="s">
        <v>491</v>
      </c>
    </row>
    <row r="7" spans="1:8" s="269" customFormat="1" ht="22.5" customHeight="1">
      <c r="A7" s="241" t="s">
        <v>492</v>
      </c>
      <c r="B7" s="241" t="s">
        <v>490</v>
      </c>
      <c r="C7" s="241">
        <v>12000</v>
      </c>
      <c r="D7" s="241" t="s">
        <v>499</v>
      </c>
    </row>
    <row r="8" spans="1:8" s="269" customFormat="1" ht="22.5" customHeight="1">
      <c r="A8" s="241" t="s">
        <v>493</v>
      </c>
      <c r="B8" s="241" t="s">
        <v>494</v>
      </c>
      <c r="C8" s="241">
        <v>23000</v>
      </c>
      <c r="D8" s="241" t="s">
        <v>502</v>
      </c>
    </row>
    <row r="9" spans="1:8" s="269" customFormat="1" ht="22.5" customHeight="1">
      <c r="A9" s="241" t="s">
        <v>495</v>
      </c>
      <c r="B9" s="241" t="s">
        <v>494</v>
      </c>
      <c r="C9" s="241">
        <v>30000</v>
      </c>
      <c r="D9" s="241" t="s">
        <v>262</v>
      </c>
    </row>
    <row r="10" spans="1:8" s="269" customFormat="1" ht="22.5" customHeight="1">
      <c r="A10" s="241" t="s">
        <v>496</v>
      </c>
      <c r="B10" s="241" t="s">
        <v>497</v>
      </c>
      <c r="C10" s="241">
        <v>7000</v>
      </c>
      <c r="D10" s="241" t="s">
        <v>498</v>
      </c>
    </row>
    <row r="11" spans="1:8" s="269" customFormat="1" ht="22.5" customHeight="1">
      <c r="A11" s="241" t="s">
        <v>500</v>
      </c>
      <c r="B11" s="241" t="s">
        <v>501</v>
      </c>
      <c r="C11" s="241">
        <v>330000</v>
      </c>
      <c r="D11" s="241" t="s">
        <v>263</v>
      </c>
    </row>
    <row r="12" spans="1:8" s="269" customFormat="1" ht="22.5" customHeight="1">
      <c r="A12" s="241" t="s">
        <v>503</v>
      </c>
      <c r="B12" s="241" t="s">
        <v>504</v>
      </c>
      <c r="C12" s="241">
        <v>50000</v>
      </c>
      <c r="D12" s="241" t="s">
        <v>505</v>
      </c>
    </row>
    <row r="13" spans="1:8" s="269" customFormat="1" ht="22.5" customHeight="1">
      <c r="A13" s="241" t="s">
        <v>506</v>
      </c>
      <c r="B13" s="241" t="s">
        <v>504</v>
      </c>
      <c r="C13" s="241">
        <v>30000</v>
      </c>
      <c r="D13" s="241" t="s">
        <v>261</v>
      </c>
    </row>
    <row r="14" spans="1:8" s="269" customFormat="1" ht="22.5" customHeight="1">
      <c r="A14" s="241" t="s">
        <v>507</v>
      </c>
      <c r="B14" s="241" t="s">
        <v>504</v>
      </c>
      <c r="C14" s="241">
        <v>270000</v>
      </c>
      <c r="D14" s="241" t="s">
        <v>263</v>
      </c>
    </row>
    <row r="15" spans="1:8" s="269" customFormat="1" ht="21.75" customHeight="1">
      <c r="A15" s="241" t="s">
        <v>508</v>
      </c>
      <c r="B15" s="241" t="s">
        <v>504</v>
      </c>
      <c r="C15" s="241">
        <v>148000</v>
      </c>
      <c r="D15" s="241" t="s">
        <v>262</v>
      </c>
    </row>
    <row r="16" spans="1:8" s="269" customFormat="1" ht="22.5" customHeight="1">
      <c r="A16" s="241" t="s">
        <v>511</v>
      </c>
      <c r="B16" s="241"/>
      <c r="C16" s="241">
        <f>SUM(C3:C15)</f>
        <v>2839000</v>
      </c>
      <c r="D16" s="241"/>
      <c r="F16" s="112" t="s">
        <v>509</v>
      </c>
      <c r="G16" s="112"/>
      <c r="H16" s="270">
        <v>76320</v>
      </c>
    </row>
    <row r="17" spans="1:8" s="269" customFormat="1" ht="22.5" customHeight="1">
      <c r="A17" s="241" t="s">
        <v>512</v>
      </c>
      <c r="B17" s="241"/>
      <c r="C17" s="241">
        <f>C2-C16</f>
        <v>161000</v>
      </c>
      <c r="D17" s="241"/>
      <c r="F17" s="112" t="s">
        <v>509</v>
      </c>
      <c r="G17" s="112"/>
      <c r="H17" s="270">
        <v>65500</v>
      </c>
    </row>
    <row r="18" spans="1:8" s="269" customFormat="1" ht="22.5" customHeight="1">
      <c r="A18" s="241"/>
      <c r="B18" s="241"/>
      <c r="C18" s="241"/>
      <c r="D18" s="241"/>
      <c r="H18" s="271">
        <f>H16+H17</f>
        <v>141820</v>
      </c>
    </row>
    <row r="19" spans="1:8">
      <c r="F19" s="111" t="s">
        <v>510</v>
      </c>
      <c r="H19" s="274">
        <f>H18-C17</f>
        <v>-19180</v>
      </c>
    </row>
    <row r="21" spans="1:8">
      <c r="A21" s="241" t="s">
        <v>450</v>
      </c>
      <c r="B21" s="241" t="s">
        <v>451</v>
      </c>
      <c r="C21" s="241">
        <v>700000</v>
      </c>
      <c r="D21" s="241" t="s">
        <v>263</v>
      </c>
    </row>
    <row r="22" spans="1:8">
      <c r="A22" s="241" t="s">
        <v>455</v>
      </c>
      <c r="B22" s="241" t="s">
        <v>451</v>
      </c>
      <c r="C22" s="241">
        <v>1807000</v>
      </c>
      <c r="D22" s="241" t="s">
        <v>457</v>
      </c>
    </row>
    <row r="23" spans="1:8">
      <c r="A23" s="241" t="s">
        <v>456</v>
      </c>
      <c r="B23" s="241" t="s">
        <v>453</v>
      </c>
      <c r="C23" s="241">
        <v>180000</v>
      </c>
      <c r="D23" s="241" t="s">
        <v>332</v>
      </c>
    </row>
    <row r="24" spans="1:8">
      <c r="A24" s="241" t="s">
        <v>454</v>
      </c>
      <c r="B24" s="241" t="s">
        <v>453</v>
      </c>
      <c r="C24" s="241">
        <v>17000</v>
      </c>
      <c r="D24" s="241" t="s">
        <v>263</v>
      </c>
    </row>
    <row r="25" spans="1:8">
      <c r="A25" s="241" t="s">
        <v>464</v>
      </c>
      <c r="B25" s="241" t="s">
        <v>453</v>
      </c>
      <c r="C25" s="241">
        <v>10000</v>
      </c>
      <c r="D25" s="241" t="s">
        <v>372</v>
      </c>
    </row>
    <row r="26" spans="1:8">
      <c r="A26" s="241" t="s">
        <v>466</v>
      </c>
      <c r="B26" s="241" t="s">
        <v>465</v>
      </c>
      <c r="C26" s="241">
        <v>195000</v>
      </c>
      <c r="D26" s="241" t="s">
        <v>372</v>
      </c>
    </row>
  </sheetData>
  <pageMargins left="0.7" right="0.7" top="0.75" bottom="0.75" header="0.3" footer="0.3"/>
  <pageSetup orientation="portrait" horizontalDpi="360" verticalDpi="360" r:id="rId1"/>
  <ignoredErrors>
    <ignoredError sqref="C16" formulaRange="1"/>
  </ignoredError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D11" sqref="D11"/>
    </sheetView>
  </sheetViews>
  <sheetFormatPr defaultRowHeight="15"/>
  <cols>
    <col min="1" max="2" width="25.5703125" style="111" customWidth="1"/>
    <col min="3" max="3" width="16.140625" style="273" customWidth="1"/>
    <col min="4" max="4" width="21.5703125" style="111" customWidth="1"/>
    <col min="5" max="5" width="9.140625" style="111"/>
    <col min="6" max="6" width="13.85546875" style="111" customWidth="1"/>
    <col min="7" max="7" width="16.28515625" style="111" customWidth="1"/>
    <col min="8" max="8" width="10.42578125" style="111" bestFit="1" customWidth="1"/>
    <col min="9" max="16384" width="9.140625" style="111"/>
  </cols>
  <sheetData>
    <row r="1" spans="1:7" ht="29.25" customHeight="1">
      <c r="A1" s="204" t="s">
        <v>220</v>
      </c>
      <c r="B1" s="204" t="s">
        <v>243</v>
      </c>
      <c r="C1" s="272" t="s">
        <v>1</v>
      </c>
      <c r="D1" s="205" t="s">
        <v>222</v>
      </c>
    </row>
    <row r="2" spans="1:7" s="269" customFormat="1" ht="22.5" customHeight="1">
      <c r="A2" s="241" t="s">
        <v>536</v>
      </c>
      <c r="B2" s="241"/>
      <c r="C2" s="241">
        <v>3000000</v>
      </c>
      <c r="D2" s="241"/>
    </row>
    <row r="3" spans="1:7" s="269" customFormat="1" ht="22.5" customHeight="1">
      <c r="A3" s="241" t="s">
        <v>514</v>
      </c>
      <c r="B3" s="241" t="s">
        <v>515</v>
      </c>
      <c r="C3" s="275">
        <v>105000</v>
      </c>
      <c r="D3" s="241" t="s">
        <v>513</v>
      </c>
    </row>
    <row r="4" spans="1:7" s="269" customFormat="1" ht="22.5" customHeight="1">
      <c r="A4" s="241" t="s">
        <v>516</v>
      </c>
      <c r="B4" s="241" t="s">
        <v>515</v>
      </c>
      <c r="C4" s="275">
        <v>1620000</v>
      </c>
      <c r="D4" s="241" t="s">
        <v>259</v>
      </c>
    </row>
    <row r="5" spans="1:7" s="269" customFormat="1" ht="22.5" customHeight="1">
      <c r="A5" s="241" t="s">
        <v>517</v>
      </c>
      <c r="B5" s="241" t="s">
        <v>518</v>
      </c>
      <c r="C5" s="241">
        <v>240000</v>
      </c>
      <c r="D5" s="241" t="s">
        <v>519</v>
      </c>
    </row>
    <row r="6" spans="1:7" s="269" customFormat="1" ht="22.5" customHeight="1">
      <c r="A6" s="241" t="s">
        <v>521</v>
      </c>
      <c r="B6" s="241" t="s">
        <v>520</v>
      </c>
      <c r="C6" s="241">
        <v>120000</v>
      </c>
      <c r="D6" s="241" t="s">
        <v>311</v>
      </c>
      <c r="G6" s="281">
        <f>5600*625</f>
        <v>3500000</v>
      </c>
    </row>
    <row r="7" spans="1:7" s="269" customFormat="1" ht="22.5" customHeight="1">
      <c r="A7" s="241" t="s">
        <v>522</v>
      </c>
      <c r="B7" s="241" t="s">
        <v>520</v>
      </c>
      <c r="C7" s="241">
        <v>9500</v>
      </c>
      <c r="D7" s="241" t="s">
        <v>523</v>
      </c>
    </row>
    <row r="8" spans="1:7" s="269" customFormat="1" ht="22.5" customHeight="1">
      <c r="A8" s="241" t="s">
        <v>524</v>
      </c>
      <c r="B8" s="241" t="s">
        <v>520</v>
      </c>
      <c r="C8" s="241">
        <v>100857.8</v>
      </c>
      <c r="D8" s="241" t="s">
        <v>258</v>
      </c>
    </row>
    <row r="9" spans="1:7" s="269" customFormat="1" ht="22.5" customHeight="1">
      <c r="A9" s="241" t="s">
        <v>525</v>
      </c>
      <c r="B9" s="241" t="s">
        <v>526</v>
      </c>
      <c r="C9" s="241">
        <v>900000</v>
      </c>
      <c r="D9" s="241" t="s">
        <v>394</v>
      </c>
    </row>
    <row r="10" spans="1:7" s="269" customFormat="1" ht="22.5" customHeight="1">
      <c r="A10" s="241" t="s">
        <v>527</v>
      </c>
      <c r="B10" s="241" t="s">
        <v>528</v>
      </c>
      <c r="C10" s="241">
        <v>30000</v>
      </c>
      <c r="D10" s="241" t="s">
        <v>529</v>
      </c>
    </row>
    <row r="11" spans="1:7" s="269" customFormat="1" ht="21.75" customHeight="1">
      <c r="A11" s="241" t="s">
        <v>530</v>
      </c>
      <c r="B11" s="241" t="s">
        <v>537</v>
      </c>
      <c r="C11" s="241">
        <v>15000</v>
      </c>
      <c r="D11" s="241" t="s">
        <v>269</v>
      </c>
      <c r="F11" s="112"/>
      <c r="G11" s="112"/>
    </row>
    <row r="12" spans="1:7" s="269" customFormat="1" ht="22.5" customHeight="1">
      <c r="A12" s="241" t="s">
        <v>511</v>
      </c>
      <c r="B12" s="241"/>
      <c r="C12" s="241">
        <f>SUM(C3:C11)</f>
        <v>3140357.8</v>
      </c>
      <c r="D12" s="241"/>
      <c r="F12" s="112" t="s">
        <v>277</v>
      </c>
      <c r="G12" s="270">
        <v>88070</v>
      </c>
    </row>
    <row r="13" spans="1:7" s="269" customFormat="1" ht="22.5" customHeight="1">
      <c r="A13" s="241" t="s">
        <v>512</v>
      </c>
      <c r="B13" s="241"/>
      <c r="C13" s="241">
        <f>C2-C12</f>
        <v>-140357.79999999981</v>
      </c>
      <c r="D13" s="241"/>
      <c r="F13" s="112" t="s">
        <v>531</v>
      </c>
      <c r="G13" s="270">
        <f>-C13</f>
        <v>140357.79999999981</v>
      </c>
    </row>
    <row r="14" spans="1:7" s="269" customFormat="1" ht="22.5" customHeight="1">
      <c r="A14" s="241"/>
      <c r="B14" s="241"/>
      <c r="C14" s="241"/>
      <c r="D14" s="241"/>
      <c r="F14" s="112" t="s">
        <v>532</v>
      </c>
      <c r="G14" s="270">
        <v>640000</v>
      </c>
    </row>
    <row r="15" spans="1:7">
      <c r="F15" s="112"/>
      <c r="G15" s="270">
        <f>SUM(G12:G14)</f>
        <v>868427.79999999981</v>
      </c>
    </row>
    <row r="16" spans="1:7">
      <c r="F16" s="112"/>
      <c r="G16" s="270">
        <v>29000</v>
      </c>
    </row>
    <row r="17" spans="2:8">
      <c r="B17" s="112" t="s">
        <v>277</v>
      </c>
      <c r="C17" s="270">
        <v>88070</v>
      </c>
      <c r="F17" s="112" t="s">
        <v>532</v>
      </c>
      <c r="G17" s="276">
        <f>SUM(G15:G16)</f>
        <v>897427.79999999981</v>
      </c>
      <c r="H17" s="213"/>
    </row>
    <row r="18" spans="2:8">
      <c r="B18" s="112" t="s">
        <v>531</v>
      </c>
      <c r="C18" s="278">
        <f>-C13</f>
        <v>140357.79999999981</v>
      </c>
      <c r="F18" s="112" t="s">
        <v>533</v>
      </c>
      <c r="G18" s="277">
        <f>C8+C9</f>
        <v>1000857.8</v>
      </c>
    </row>
    <row r="19" spans="2:8">
      <c r="C19" s="279">
        <f>SUM(C17:C18)</f>
        <v>228427.79999999981</v>
      </c>
      <c r="F19" s="112" t="s">
        <v>534</v>
      </c>
      <c r="G19" s="276">
        <f>G17-G18</f>
        <v>-103430.00000000023</v>
      </c>
    </row>
    <row r="20" spans="2:8">
      <c r="B20" s="111" t="s">
        <v>535</v>
      </c>
      <c r="C20" s="280">
        <v>540000</v>
      </c>
      <c r="F20" s="112"/>
      <c r="G20" s="271"/>
    </row>
    <row r="21" spans="2:8">
      <c r="B21" s="111" t="s">
        <v>270</v>
      </c>
      <c r="C21" s="279">
        <f>SUM(C19:C20)</f>
        <v>768427.79999999981</v>
      </c>
      <c r="F21" s="112"/>
      <c r="G21" s="112">
        <v>22000</v>
      </c>
    </row>
    <row r="22" spans="2:8">
      <c r="C22" s="279">
        <f>C27-C21</f>
        <v>232430.00000000023</v>
      </c>
      <c r="D22" s="213">
        <f>C22+C20</f>
        <v>772430.00000000023</v>
      </c>
      <c r="G22" s="111">
        <v>8400</v>
      </c>
    </row>
    <row r="23" spans="2:8">
      <c r="D23" s="213">
        <f>C19+D22</f>
        <v>1000857.8</v>
      </c>
      <c r="G23" s="111">
        <v>1000</v>
      </c>
    </row>
    <row r="24" spans="2:8">
      <c r="G24" s="111">
        <v>3200</v>
      </c>
    </row>
    <row r="25" spans="2:8">
      <c r="C25" s="278">
        <f>C8</f>
        <v>100857.8</v>
      </c>
      <c r="G25" s="111">
        <f>SUM(G21:G24)</f>
        <v>34600</v>
      </c>
    </row>
    <row r="26" spans="2:8">
      <c r="C26" s="278">
        <f>C9</f>
        <v>900000</v>
      </c>
      <c r="D26" s="111">
        <v>770000</v>
      </c>
    </row>
    <row r="27" spans="2:8">
      <c r="B27" s="111" t="s">
        <v>270</v>
      </c>
      <c r="C27" s="278">
        <f>SUM(C25:C26)</f>
        <v>1000857.8</v>
      </c>
      <c r="D27" s="213">
        <f>D26+C19</f>
        <v>998427.79999999981</v>
      </c>
    </row>
    <row r="28" spans="2:8">
      <c r="D28" s="213">
        <f>D27-C27</f>
        <v>-2430.0000000002328</v>
      </c>
    </row>
  </sheetData>
  <pageMargins left="0.7" right="0.7" top="0.75" bottom="0.75" header="0.3" footer="0.3"/>
  <pageSetup orientation="portrait" horizontalDpi="360" verticalDpi="36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F6" sqref="F6"/>
    </sheetView>
  </sheetViews>
  <sheetFormatPr defaultRowHeight="15"/>
  <cols>
    <col min="1" max="2" width="25.5703125" style="111" customWidth="1"/>
    <col min="3" max="3" width="16.140625" style="273" customWidth="1"/>
    <col min="4" max="4" width="21.5703125" style="111" customWidth="1"/>
    <col min="5" max="5" width="9.140625" style="111"/>
    <col min="6" max="6" width="13.85546875" style="111" customWidth="1"/>
    <col min="7" max="7" width="16.28515625" style="111" customWidth="1"/>
    <col min="8" max="8" width="10.42578125" style="111" bestFit="1" customWidth="1"/>
    <col min="9" max="16384" width="9.140625" style="111"/>
  </cols>
  <sheetData>
    <row r="1" spans="1:7" ht="29.25" customHeight="1">
      <c r="A1" s="204" t="s">
        <v>220</v>
      </c>
      <c r="B1" s="204" t="s">
        <v>243</v>
      </c>
      <c r="C1" s="282" t="s">
        <v>1</v>
      </c>
      <c r="D1" s="205" t="s">
        <v>222</v>
      </c>
    </row>
    <row r="2" spans="1:7" s="269" customFormat="1" ht="28.5" customHeight="1">
      <c r="A2" s="241" t="s">
        <v>550</v>
      </c>
      <c r="B2" s="241"/>
      <c r="C2" s="241">
        <v>2500000</v>
      </c>
      <c r="D2" s="241"/>
    </row>
    <row r="3" spans="1:7" s="269" customFormat="1" ht="28.5" customHeight="1">
      <c r="A3" s="241" t="s">
        <v>538</v>
      </c>
      <c r="B3" s="241" t="s">
        <v>539</v>
      </c>
      <c r="C3" s="241">
        <v>63000</v>
      </c>
      <c r="D3" s="241" t="s">
        <v>540</v>
      </c>
    </row>
    <row r="4" spans="1:7" s="269" customFormat="1" ht="28.5" customHeight="1">
      <c r="A4" s="241" t="s">
        <v>546</v>
      </c>
      <c r="B4" s="241" t="s">
        <v>539</v>
      </c>
      <c r="C4" s="241">
        <v>156000</v>
      </c>
      <c r="D4" s="241" t="s">
        <v>547</v>
      </c>
      <c r="G4" s="281">
        <f>5600*625</f>
        <v>3500000</v>
      </c>
    </row>
    <row r="5" spans="1:7" s="269" customFormat="1" ht="28.5" customHeight="1">
      <c r="A5" s="241" t="s">
        <v>548</v>
      </c>
      <c r="B5" s="241" t="s">
        <v>549</v>
      </c>
      <c r="C5" s="241">
        <v>750000</v>
      </c>
      <c r="D5" s="241" t="s">
        <v>394</v>
      </c>
    </row>
    <row r="6" spans="1:7" s="269" customFormat="1" ht="28.5" customHeight="1">
      <c r="A6" s="241" t="s">
        <v>543</v>
      </c>
      <c r="B6" s="241" t="s">
        <v>544</v>
      </c>
      <c r="C6" s="241">
        <v>448544</v>
      </c>
      <c r="D6" s="241" t="s">
        <v>545</v>
      </c>
    </row>
    <row r="7" spans="1:7" s="269" customFormat="1" ht="28.5" customHeight="1">
      <c r="A7" s="241" t="s">
        <v>541</v>
      </c>
      <c r="B7" s="241" t="s">
        <v>542</v>
      </c>
      <c r="C7" s="241">
        <v>722000</v>
      </c>
      <c r="D7" s="241" t="s">
        <v>264</v>
      </c>
    </row>
    <row r="8" spans="1:7" s="269" customFormat="1" ht="28.5" customHeight="1">
      <c r="A8" s="241" t="s">
        <v>511</v>
      </c>
      <c r="B8" s="241"/>
      <c r="C8" s="241">
        <f>SUM(C3:C7)</f>
        <v>2139544</v>
      </c>
      <c r="D8" s="241"/>
    </row>
    <row r="9" spans="1:7" s="269" customFormat="1" ht="28.5" customHeight="1">
      <c r="A9" s="241" t="s">
        <v>512</v>
      </c>
      <c r="B9" s="241"/>
      <c r="C9" s="241">
        <f>C2-C8</f>
        <v>360456</v>
      </c>
      <c r="D9" s="241"/>
    </row>
  </sheetData>
  <pageMargins left="0.7" right="0.7" top="0.75" bottom="0.75" header="0.3" footer="0.3"/>
  <pageSetup orientation="portrait" horizontalDpi="360" verticalDpi="36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7"/>
  <sheetViews>
    <sheetView workbookViewId="0">
      <selection activeCell="H7" sqref="H7"/>
    </sheetView>
  </sheetViews>
  <sheetFormatPr defaultRowHeight="15"/>
  <cols>
    <col min="1" max="1" width="4" style="111" customWidth="1"/>
    <col min="2" max="2" width="25.5703125" style="111" customWidth="1"/>
    <col min="3" max="3" width="28" style="111" customWidth="1"/>
    <col min="4" max="4" width="13.28515625" style="273" customWidth="1"/>
    <col min="5" max="5" width="17.5703125" style="111" customWidth="1"/>
    <col min="6" max="6" width="3.85546875" style="111" customWidth="1"/>
    <col min="7" max="7" width="13.85546875" style="111" customWidth="1"/>
    <col min="8" max="8" width="16.28515625" style="111" customWidth="1"/>
    <col min="9" max="9" width="10.42578125" style="111" bestFit="1" customWidth="1"/>
    <col min="10" max="16384" width="9.140625" style="111"/>
  </cols>
  <sheetData>
    <row r="1" spans="2:8" ht="29.25" customHeight="1">
      <c r="B1" s="204" t="s">
        <v>220</v>
      </c>
      <c r="C1" s="204" t="s">
        <v>243</v>
      </c>
      <c r="D1" s="282" t="s">
        <v>1</v>
      </c>
      <c r="E1" s="205" t="s">
        <v>222</v>
      </c>
    </row>
    <row r="2" spans="2:8" s="269" customFormat="1" ht="28.5" customHeight="1">
      <c r="B2" s="241" t="s">
        <v>571</v>
      </c>
      <c r="C2" s="241"/>
      <c r="D2" s="241">
        <v>2000000</v>
      </c>
      <c r="E2" s="241"/>
    </row>
    <row r="3" spans="2:8" s="269" customFormat="1" ht="31.5" customHeight="1">
      <c r="B3" s="241" t="s">
        <v>551</v>
      </c>
      <c r="C3" s="275" t="s">
        <v>552</v>
      </c>
      <c r="D3" s="241">
        <v>118500</v>
      </c>
      <c r="E3" s="241" t="s">
        <v>264</v>
      </c>
    </row>
    <row r="4" spans="2:8" s="269" customFormat="1" ht="28.5" customHeight="1">
      <c r="B4" s="241" t="s">
        <v>553</v>
      </c>
      <c r="C4" s="241" t="s">
        <v>554</v>
      </c>
      <c r="D4" s="241">
        <v>750000</v>
      </c>
      <c r="E4" s="241" t="s">
        <v>394</v>
      </c>
      <c r="H4" s="281"/>
    </row>
    <row r="5" spans="2:8" s="269" customFormat="1" ht="28.5" customHeight="1">
      <c r="B5" s="241" t="s">
        <v>563</v>
      </c>
      <c r="C5" s="241" t="s">
        <v>564</v>
      </c>
      <c r="D5" s="241">
        <v>25000</v>
      </c>
      <c r="E5" s="241" t="s">
        <v>333</v>
      </c>
      <c r="H5" s="281"/>
    </row>
    <row r="6" spans="2:8" s="269" customFormat="1" ht="28.5" customHeight="1">
      <c r="B6" s="241" t="s">
        <v>555</v>
      </c>
      <c r="C6" s="275" t="s">
        <v>552</v>
      </c>
      <c r="D6" s="241">
        <v>36000</v>
      </c>
      <c r="E6" s="241" t="s">
        <v>333</v>
      </c>
    </row>
    <row r="7" spans="2:8" s="269" customFormat="1" ht="28.5" customHeight="1">
      <c r="B7" s="241" t="s">
        <v>556</v>
      </c>
      <c r="C7" s="241" t="s">
        <v>557</v>
      </c>
      <c r="D7" s="241">
        <v>55000</v>
      </c>
      <c r="E7" s="241" t="s">
        <v>333</v>
      </c>
    </row>
    <row r="8" spans="2:8" s="269" customFormat="1" ht="28.5" customHeight="1">
      <c r="B8" s="241" t="s">
        <v>558</v>
      </c>
      <c r="C8" s="241" t="s">
        <v>559</v>
      </c>
      <c r="D8" s="241">
        <v>55000</v>
      </c>
      <c r="E8" s="241" t="s">
        <v>333</v>
      </c>
    </row>
    <row r="9" spans="2:8" s="269" customFormat="1" ht="28.5" customHeight="1">
      <c r="B9" s="275" t="s">
        <v>561</v>
      </c>
      <c r="C9" s="241" t="s">
        <v>562</v>
      </c>
      <c r="D9" s="241">
        <v>10000</v>
      </c>
      <c r="E9" s="241" t="s">
        <v>560</v>
      </c>
    </row>
    <row r="10" spans="2:8" s="269" customFormat="1" ht="28.5" customHeight="1">
      <c r="B10" s="241" t="s">
        <v>570</v>
      </c>
      <c r="C10" s="241" t="s">
        <v>559</v>
      </c>
      <c r="D10" s="241">
        <v>1140000</v>
      </c>
      <c r="E10" s="241" t="s">
        <v>263</v>
      </c>
    </row>
    <row r="11" spans="2:8" s="269" customFormat="1" ht="28.5" customHeight="1">
      <c r="B11" s="241" t="s">
        <v>511</v>
      </c>
      <c r="C11" s="241"/>
      <c r="D11" s="241">
        <f>SUM(D3:D10)</f>
        <v>2189500</v>
      </c>
      <c r="E11" s="241"/>
    </row>
    <row r="12" spans="2:8" s="269" customFormat="1" ht="28.5" customHeight="1">
      <c r="B12" s="241" t="s">
        <v>512</v>
      </c>
      <c r="C12" s="241"/>
      <c r="D12" s="241">
        <f>D2-D11</f>
        <v>-189500</v>
      </c>
      <c r="E12" s="241"/>
    </row>
    <row r="17" spans="7:8">
      <c r="G17" s="111" t="s">
        <v>565</v>
      </c>
      <c r="H17" s="284">
        <v>560000</v>
      </c>
    </row>
    <row r="18" spans="7:8">
      <c r="G18" s="111" t="s">
        <v>566</v>
      </c>
      <c r="H18" s="284">
        <v>525000</v>
      </c>
    </row>
    <row r="19" spans="7:8">
      <c r="G19" s="111" t="s">
        <v>270</v>
      </c>
      <c r="H19" s="284">
        <f>SUM(H17:H18)</f>
        <v>1085000</v>
      </c>
    </row>
    <row r="20" spans="7:8">
      <c r="G20" s="284" t="s">
        <v>567</v>
      </c>
      <c r="H20" s="285">
        <f>H19-D12</f>
        <v>1274500</v>
      </c>
    </row>
    <row r="22" spans="7:8">
      <c r="G22" s="111" t="s">
        <v>513</v>
      </c>
      <c r="H22" s="283">
        <v>1833500</v>
      </c>
    </row>
    <row r="23" spans="7:8">
      <c r="G23" s="111" t="s">
        <v>566</v>
      </c>
      <c r="H23" s="283">
        <v>1000000</v>
      </c>
    </row>
    <row r="24" spans="7:8">
      <c r="G24" s="111" t="s">
        <v>270</v>
      </c>
      <c r="H24" s="283">
        <f>H23+H22</f>
        <v>2833500</v>
      </c>
    </row>
    <row r="25" spans="7:8">
      <c r="G25" s="111" t="s">
        <v>568</v>
      </c>
      <c r="H25" s="283">
        <v>3000000</v>
      </c>
    </row>
    <row r="26" spans="7:8">
      <c r="H26" s="286">
        <f>H25-H24</f>
        <v>166500</v>
      </c>
    </row>
    <row r="27" spans="7:8">
      <c r="G27" s="111" t="s">
        <v>569</v>
      </c>
      <c r="H27" s="213">
        <f>H26-H20</f>
        <v>-1108000</v>
      </c>
    </row>
  </sheetData>
  <pageMargins left="0.7" right="0.7" top="0.75" bottom="0.75" header="0.3" footer="0.3"/>
  <pageSetup orientation="portrait" horizontalDpi="360" verticalDpi="360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7"/>
  <sheetViews>
    <sheetView workbookViewId="0">
      <selection activeCell="G9" sqref="G9"/>
    </sheetView>
  </sheetViews>
  <sheetFormatPr defaultRowHeight="15"/>
  <cols>
    <col min="1" max="1" width="4" style="111" customWidth="1"/>
    <col min="2" max="2" width="33.28515625" style="111" customWidth="1"/>
    <col min="3" max="3" width="26.140625" style="111" bestFit="1" customWidth="1"/>
    <col min="4" max="4" width="13.28515625" style="273" customWidth="1"/>
    <col min="5" max="5" width="17.5703125" style="111" customWidth="1"/>
    <col min="6" max="6" width="3.85546875" style="111" customWidth="1"/>
    <col min="7" max="7" width="13.85546875" style="111" customWidth="1"/>
    <col min="8" max="8" width="16.28515625" style="111" customWidth="1"/>
    <col min="9" max="9" width="10.42578125" style="111" bestFit="1" customWidth="1"/>
    <col min="10" max="16384" width="9.140625" style="111"/>
  </cols>
  <sheetData>
    <row r="1" spans="2:8" ht="29.25" customHeight="1">
      <c r="B1" s="204" t="s">
        <v>220</v>
      </c>
      <c r="C1" s="204" t="s">
        <v>243</v>
      </c>
      <c r="D1" s="282" t="s">
        <v>1</v>
      </c>
      <c r="E1" s="205" t="s">
        <v>222</v>
      </c>
    </row>
    <row r="2" spans="2:8" s="269" customFormat="1" ht="28.5" customHeight="1">
      <c r="B2" s="241" t="s">
        <v>597</v>
      </c>
      <c r="C2" s="241"/>
      <c r="D2" s="241">
        <v>3000000</v>
      </c>
      <c r="E2" s="241"/>
    </row>
    <row r="3" spans="2:8" s="269" customFormat="1" ht="31.5" customHeight="1">
      <c r="B3" s="241" t="s">
        <v>572</v>
      </c>
      <c r="C3" s="275" t="s">
        <v>575</v>
      </c>
      <c r="D3" s="241">
        <v>1833500</v>
      </c>
      <c r="E3" s="241" t="s">
        <v>264</v>
      </c>
    </row>
    <row r="4" spans="2:8" s="269" customFormat="1" ht="28.5" customHeight="1">
      <c r="B4" s="241" t="s">
        <v>573</v>
      </c>
      <c r="C4" s="241" t="s">
        <v>574</v>
      </c>
      <c r="D4" s="241">
        <v>300000</v>
      </c>
      <c r="E4" s="241" t="s">
        <v>263</v>
      </c>
      <c r="H4" s="281"/>
    </row>
    <row r="5" spans="2:8" s="269" customFormat="1" ht="28.5" customHeight="1">
      <c r="B5" s="241" t="s">
        <v>577</v>
      </c>
      <c r="C5" s="241" t="s">
        <v>578</v>
      </c>
      <c r="D5" s="241">
        <v>402268</v>
      </c>
      <c r="E5" s="241" t="s">
        <v>576</v>
      </c>
      <c r="H5" s="281"/>
    </row>
    <row r="6" spans="2:8" s="269" customFormat="1" ht="28.5" customHeight="1">
      <c r="B6" s="241" t="s">
        <v>579</v>
      </c>
      <c r="C6" s="275" t="s">
        <v>574</v>
      </c>
      <c r="D6" s="241">
        <v>288000</v>
      </c>
      <c r="E6" s="241" t="s">
        <v>262</v>
      </c>
    </row>
    <row r="7" spans="2:8" s="269" customFormat="1" ht="28.5" customHeight="1">
      <c r="B7" s="241" t="s">
        <v>511</v>
      </c>
      <c r="C7" s="241"/>
      <c r="D7" s="241">
        <f>SUM(D3:D6)</f>
        <v>2823768</v>
      </c>
      <c r="E7" s="241"/>
    </row>
    <row r="8" spans="2:8" s="269" customFormat="1" ht="28.5" customHeight="1">
      <c r="B8" s="241" t="s">
        <v>512</v>
      </c>
      <c r="C8" s="241"/>
      <c r="D8" s="241">
        <f>D2-D7</f>
        <v>176232</v>
      </c>
      <c r="E8" s="241"/>
    </row>
    <row r="9" spans="2:8" s="269" customFormat="1" ht="28.5" customHeight="1">
      <c r="B9" s="111"/>
      <c r="C9" s="111"/>
      <c r="D9" s="273"/>
      <c r="E9" s="111"/>
    </row>
    <row r="10" spans="2:8" s="269" customFormat="1" ht="28.5" customHeight="1">
      <c r="B10" s="111"/>
      <c r="C10" s="111"/>
      <c r="D10" s="273"/>
      <c r="E10" s="111"/>
    </row>
    <row r="11" spans="2:8" s="269" customFormat="1" ht="28.5" customHeight="1">
      <c r="B11" s="111"/>
      <c r="C11" s="111"/>
      <c r="D11" s="273"/>
      <c r="E11" s="111"/>
    </row>
    <row r="12" spans="2:8" s="269" customFormat="1" ht="28.5" customHeight="1">
      <c r="B12" s="111"/>
      <c r="C12" s="111"/>
      <c r="D12" s="273"/>
      <c r="E12" s="111"/>
    </row>
    <row r="17" spans="7:8">
      <c r="G17" s="111" t="s">
        <v>565</v>
      </c>
      <c r="H17" s="284">
        <v>560000</v>
      </c>
    </row>
    <row r="18" spans="7:8">
      <c r="G18" s="111" t="s">
        <v>566</v>
      </c>
      <c r="H18" s="284">
        <v>525000</v>
      </c>
    </row>
    <row r="19" spans="7:8">
      <c r="G19" s="111" t="s">
        <v>270</v>
      </c>
      <c r="H19" s="284">
        <f>SUM(H17:H18)</f>
        <v>1085000</v>
      </c>
    </row>
    <row r="20" spans="7:8">
      <c r="G20" s="284" t="s">
        <v>567</v>
      </c>
      <c r="H20" s="285">
        <f>H19-D8</f>
        <v>908768</v>
      </c>
    </row>
    <row r="22" spans="7:8">
      <c r="G22" s="111" t="s">
        <v>513</v>
      </c>
      <c r="H22" s="283">
        <v>1833500</v>
      </c>
    </row>
    <row r="23" spans="7:8">
      <c r="G23" s="111" t="s">
        <v>566</v>
      </c>
      <c r="H23" s="283">
        <v>1000000</v>
      </c>
    </row>
    <row r="24" spans="7:8">
      <c r="G24" s="111" t="s">
        <v>270</v>
      </c>
      <c r="H24" s="283">
        <f>H23+H22</f>
        <v>2833500</v>
      </c>
    </row>
    <row r="25" spans="7:8">
      <c r="G25" s="111" t="s">
        <v>568</v>
      </c>
      <c r="H25" s="283">
        <v>3000000</v>
      </c>
    </row>
    <row r="26" spans="7:8">
      <c r="H26" s="286">
        <f>H25-H24</f>
        <v>166500</v>
      </c>
    </row>
    <row r="27" spans="7:8">
      <c r="G27" s="111" t="s">
        <v>569</v>
      </c>
      <c r="H27" s="213">
        <f>H26-H20</f>
        <v>-742268</v>
      </c>
    </row>
  </sheetData>
  <pageMargins left="0.7" right="0.7" top="0.75" bottom="0.75" header="0.3" footer="0.3"/>
  <pageSetup orientation="portrait" horizontalDpi="360" verticalDpi="360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C11" sqref="C11"/>
    </sheetView>
  </sheetViews>
  <sheetFormatPr defaultRowHeight="23.25" customHeight="1"/>
  <cols>
    <col min="1" max="1" width="31.85546875" customWidth="1"/>
    <col min="2" max="2" width="28.28515625" customWidth="1"/>
    <col min="3" max="3" width="20.5703125" customWidth="1"/>
    <col min="4" max="4" width="24.28515625" customWidth="1"/>
  </cols>
  <sheetData>
    <row r="1" spans="1:6" ht="23.25" customHeight="1">
      <c r="A1" s="204" t="s">
        <v>220</v>
      </c>
      <c r="B1" s="204" t="s">
        <v>243</v>
      </c>
      <c r="C1" s="282" t="s">
        <v>1</v>
      </c>
      <c r="D1" s="205" t="s">
        <v>222</v>
      </c>
    </row>
    <row r="2" spans="1:6" ht="23.25" customHeight="1">
      <c r="A2" s="241" t="s">
        <v>580</v>
      </c>
      <c r="B2" s="241"/>
      <c r="C2" s="241">
        <v>3400000</v>
      </c>
      <c r="D2" s="241"/>
    </row>
    <row r="3" spans="1:6" ht="23.25" customHeight="1">
      <c r="A3" s="241" t="s">
        <v>581</v>
      </c>
      <c r="B3" s="275" t="s">
        <v>582</v>
      </c>
      <c r="C3" s="241">
        <v>260000</v>
      </c>
      <c r="D3" s="241" t="s">
        <v>371</v>
      </c>
    </row>
    <row r="4" spans="1:6" ht="23.25" customHeight="1">
      <c r="A4" s="241" t="s">
        <v>583</v>
      </c>
      <c r="B4" s="241" t="s">
        <v>584</v>
      </c>
      <c r="C4" s="241">
        <v>1990000</v>
      </c>
      <c r="D4" s="241" t="s">
        <v>263</v>
      </c>
    </row>
    <row r="5" spans="1:6" ht="23.25" customHeight="1">
      <c r="A5" s="241" t="s">
        <v>586</v>
      </c>
      <c r="B5" s="241" t="s">
        <v>585</v>
      </c>
      <c r="C5" s="241">
        <v>62000</v>
      </c>
      <c r="D5" s="241" t="s">
        <v>333</v>
      </c>
    </row>
    <row r="6" spans="1:6" ht="23.25" customHeight="1">
      <c r="A6" s="241" t="s">
        <v>587</v>
      </c>
      <c r="B6" s="241" t="s">
        <v>585</v>
      </c>
      <c r="C6" s="241">
        <v>600400</v>
      </c>
      <c r="D6" s="241" t="s">
        <v>588</v>
      </c>
    </row>
    <row r="7" spans="1:6" ht="23.25" customHeight="1">
      <c r="A7" s="241" t="s">
        <v>589</v>
      </c>
      <c r="B7" s="241" t="s">
        <v>591</v>
      </c>
      <c r="C7" s="241">
        <v>38000</v>
      </c>
      <c r="D7" s="241" t="s">
        <v>262</v>
      </c>
    </row>
    <row r="8" spans="1:6" ht="23.25" customHeight="1">
      <c r="A8" s="241" t="s">
        <v>590</v>
      </c>
      <c r="B8" s="241" t="s">
        <v>592</v>
      </c>
      <c r="C8" s="241">
        <v>133000</v>
      </c>
      <c r="D8" s="241" t="s">
        <v>262</v>
      </c>
    </row>
    <row r="9" spans="1:6" ht="23.25" customHeight="1">
      <c r="A9" s="241" t="s">
        <v>595</v>
      </c>
      <c r="B9" s="241" t="s">
        <v>594</v>
      </c>
      <c r="C9" s="241">
        <v>750000</v>
      </c>
      <c r="D9" s="241" t="s">
        <v>263</v>
      </c>
    </row>
    <row r="10" spans="1:6" ht="23.25" customHeight="1">
      <c r="A10" s="241" t="s">
        <v>596</v>
      </c>
      <c r="B10" s="241" t="s">
        <v>594</v>
      </c>
      <c r="C10" s="241">
        <v>550000</v>
      </c>
      <c r="D10" s="241" t="s">
        <v>593</v>
      </c>
    </row>
    <row r="11" spans="1:6" ht="23.25" customHeight="1">
      <c r="A11" s="241" t="s">
        <v>511</v>
      </c>
      <c r="B11" s="241"/>
      <c r="C11" s="241">
        <f>SUM(C3:C10)</f>
        <v>4383400</v>
      </c>
      <c r="D11" s="241"/>
    </row>
    <row r="12" spans="1:6" ht="23.25" customHeight="1">
      <c r="A12" s="241" t="s">
        <v>512</v>
      </c>
      <c r="B12" s="241"/>
      <c r="C12" s="241">
        <f>C2-C11</f>
        <v>-983400</v>
      </c>
      <c r="D12" s="241"/>
    </row>
    <row r="13" spans="1:6" ht="23.25" customHeight="1">
      <c r="C13" s="7"/>
      <c r="D13" s="288"/>
      <c r="E13" s="7"/>
      <c r="F13" s="7"/>
    </row>
    <row r="14" spans="1:6" ht="23.25" customHeight="1">
      <c r="C14" s="7"/>
      <c r="D14" s="7"/>
      <c r="E14" s="7"/>
      <c r="F14" s="7"/>
    </row>
    <row r="15" spans="1:6" ht="23.25" customHeight="1">
      <c r="C15" s="7"/>
      <c r="D15" s="7"/>
      <c r="E15" s="7"/>
      <c r="F15" s="7"/>
    </row>
    <row r="16" spans="1:6" ht="23.25" customHeight="1">
      <c r="D16" s="287"/>
    </row>
  </sheetData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opLeftCell="A4" workbookViewId="0">
      <selection sqref="A1:D13"/>
    </sheetView>
  </sheetViews>
  <sheetFormatPr defaultColWidth="22.5703125" defaultRowHeight="29.25" customHeight="1"/>
  <cols>
    <col min="1" max="1" width="35" customWidth="1"/>
    <col min="2" max="2" width="39" customWidth="1"/>
    <col min="4" max="4" width="25.5703125" customWidth="1"/>
  </cols>
  <sheetData>
    <row r="1" spans="1:4" ht="29.25" customHeight="1">
      <c r="A1" s="204" t="s">
        <v>220</v>
      </c>
      <c r="B1" s="204" t="s">
        <v>243</v>
      </c>
      <c r="C1" s="282" t="s">
        <v>1</v>
      </c>
      <c r="D1" s="205" t="s">
        <v>222</v>
      </c>
    </row>
    <row r="2" spans="1:4" ht="29.25" customHeight="1">
      <c r="A2" s="241" t="s">
        <v>598</v>
      </c>
      <c r="B2" s="241"/>
      <c r="C2" s="241">
        <v>5700000</v>
      </c>
      <c r="D2" s="241"/>
    </row>
    <row r="3" spans="1:4" ht="29.25" customHeight="1">
      <c r="A3" s="241" t="s">
        <v>608</v>
      </c>
      <c r="B3" s="241" t="s">
        <v>609</v>
      </c>
      <c r="C3" s="289">
        <v>688305.89</v>
      </c>
      <c r="D3" s="241" t="s">
        <v>267</v>
      </c>
    </row>
    <row r="4" spans="1:4" ht="29.25" customHeight="1">
      <c r="A4" s="241" t="s">
        <v>610</v>
      </c>
      <c r="B4" s="241" t="s">
        <v>611</v>
      </c>
      <c r="C4" s="289">
        <v>1515072.8</v>
      </c>
      <c r="D4" s="241" t="s">
        <v>267</v>
      </c>
    </row>
    <row r="5" spans="1:4" ht="29.25" customHeight="1">
      <c r="A5" s="241" t="s">
        <v>615</v>
      </c>
      <c r="B5" s="241" t="s">
        <v>607</v>
      </c>
      <c r="C5" s="289">
        <v>27500</v>
      </c>
      <c r="D5" s="241" t="s">
        <v>264</v>
      </c>
    </row>
    <row r="6" spans="1:4" ht="29.25" customHeight="1">
      <c r="A6" s="241" t="s">
        <v>603</v>
      </c>
      <c r="B6" s="241" t="s">
        <v>604</v>
      </c>
      <c r="C6" s="289">
        <v>280000</v>
      </c>
      <c r="D6" s="241" t="s">
        <v>262</v>
      </c>
    </row>
    <row r="7" spans="1:4" ht="29.25" customHeight="1">
      <c r="A7" s="241" t="s">
        <v>613</v>
      </c>
      <c r="B7" s="241" t="s">
        <v>612</v>
      </c>
      <c r="C7" s="289">
        <v>969000</v>
      </c>
      <c r="D7" s="241" t="s">
        <v>614</v>
      </c>
    </row>
    <row r="8" spans="1:4" ht="29.25" customHeight="1">
      <c r="A8" s="241" t="s">
        <v>600</v>
      </c>
      <c r="B8" s="241" t="s">
        <v>599</v>
      </c>
      <c r="C8" s="289">
        <v>250000</v>
      </c>
      <c r="D8" s="241" t="s">
        <v>332</v>
      </c>
    </row>
    <row r="9" spans="1:4" ht="29.25" customHeight="1">
      <c r="A9" s="241" t="s">
        <v>605</v>
      </c>
      <c r="B9" s="275" t="s">
        <v>606</v>
      </c>
      <c r="C9" s="289">
        <v>142000</v>
      </c>
      <c r="D9" s="241" t="s">
        <v>372</v>
      </c>
    </row>
    <row r="10" spans="1:4" ht="29.25" customHeight="1">
      <c r="A10" s="241" t="s">
        <v>601</v>
      </c>
      <c r="B10" s="241" t="s">
        <v>602</v>
      </c>
      <c r="C10" s="289">
        <v>1140000</v>
      </c>
      <c r="D10" s="241" t="s">
        <v>263</v>
      </c>
    </row>
    <row r="11" spans="1:4" ht="29.25" customHeight="1">
      <c r="A11" s="241" t="s">
        <v>511</v>
      </c>
      <c r="B11" s="241"/>
      <c r="C11" s="241">
        <f>C8+C10+C6+C9+C5+C3+C4+C7</f>
        <v>5011878.6900000004</v>
      </c>
      <c r="D11" s="241"/>
    </row>
    <row r="12" spans="1:4" ht="29.25" customHeight="1">
      <c r="A12" s="241" t="s">
        <v>512</v>
      </c>
      <c r="B12" s="241"/>
      <c r="C12" s="241">
        <f>C2-C11</f>
        <v>688121.30999999959</v>
      </c>
      <c r="D12" s="241"/>
    </row>
    <row r="13" spans="1:4" ht="29.25" customHeight="1">
      <c r="C13" s="7"/>
      <c r="D13" s="288"/>
    </row>
  </sheetData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sqref="A1:D5"/>
    </sheetView>
  </sheetViews>
  <sheetFormatPr defaultColWidth="25" defaultRowHeight="27" customHeight="1"/>
  <sheetData>
    <row r="1" spans="1:4" ht="27" customHeight="1">
      <c r="A1" s="204" t="s">
        <v>220</v>
      </c>
      <c r="B1" s="204" t="s">
        <v>243</v>
      </c>
      <c r="C1" s="282" t="s">
        <v>1</v>
      </c>
      <c r="D1" s="205" t="s">
        <v>222</v>
      </c>
    </row>
    <row r="2" spans="1:4" ht="27" customHeight="1">
      <c r="A2" s="241" t="s">
        <v>616</v>
      </c>
      <c r="B2" s="241"/>
      <c r="C2" s="241">
        <v>8500000</v>
      </c>
      <c r="D2" s="241"/>
    </row>
    <row r="3" spans="1:4" ht="27" customHeight="1">
      <c r="A3" s="241" t="s">
        <v>617</v>
      </c>
      <c r="B3" s="241" t="s">
        <v>618</v>
      </c>
      <c r="C3" s="289">
        <v>9093940</v>
      </c>
      <c r="D3" s="241" t="s">
        <v>614</v>
      </c>
    </row>
    <row r="4" spans="1:4" ht="27" customHeight="1">
      <c r="A4" s="241" t="s">
        <v>511</v>
      </c>
      <c r="B4" s="241"/>
      <c r="C4" s="241">
        <f>C3</f>
        <v>9093940</v>
      </c>
      <c r="D4" s="241"/>
    </row>
    <row r="5" spans="1:4" ht="27" customHeight="1">
      <c r="A5" s="241" t="s">
        <v>512</v>
      </c>
      <c r="B5" s="241"/>
      <c r="C5" s="241">
        <f>C2-C4</f>
        <v>-593940</v>
      </c>
      <c r="D5" s="241"/>
    </row>
    <row r="6" spans="1:4" ht="27" customHeight="1">
      <c r="C6" s="7"/>
      <c r="D6" s="288"/>
    </row>
  </sheetData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C10" sqref="C10"/>
    </sheetView>
  </sheetViews>
  <sheetFormatPr defaultColWidth="18.7109375" defaultRowHeight="19.5" customHeight="1"/>
  <cols>
    <col min="1" max="1" width="25.42578125" customWidth="1"/>
    <col min="2" max="2" width="25.7109375" customWidth="1"/>
  </cols>
  <sheetData>
    <row r="1" spans="1:4" ht="19.5" customHeight="1">
      <c r="A1" s="204" t="s">
        <v>220</v>
      </c>
      <c r="B1" s="204" t="s">
        <v>243</v>
      </c>
      <c r="C1" s="282" t="s">
        <v>1</v>
      </c>
      <c r="D1" s="205" t="s">
        <v>222</v>
      </c>
    </row>
    <row r="2" spans="1:4" ht="19.5" customHeight="1">
      <c r="A2" s="241" t="s">
        <v>619</v>
      </c>
      <c r="B2" s="241"/>
      <c r="C2" s="241">
        <v>6000000</v>
      </c>
      <c r="D2" s="241"/>
    </row>
    <row r="3" spans="1:4" ht="19.5" customHeight="1">
      <c r="A3" s="241" t="s">
        <v>624</v>
      </c>
      <c r="B3" s="241" t="s">
        <v>628</v>
      </c>
      <c r="C3" s="289">
        <v>65000</v>
      </c>
      <c r="D3" s="241" t="s">
        <v>332</v>
      </c>
    </row>
    <row r="4" spans="1:4" ht="19.5" customHeight="1">
      <c r="A4" s="241" t="s">
        <v>621</v>
      </c>
      <c r="B4" s="241" t="s">
        <v>626</v>
      </c>
      <c r="C4" s="289">
        <v>1785500</v>
      </c>
      <c r="D4" s="241" t="s">
        <v>458</v>
      </c>
    </row>
    <row r="5" spans="1:4" ht="19.5" customHeight="1">
      <c r="A5" s="241" t="s">
        <v>625</v>
      </c>
      <c r="B5" s="241" t="s">
        <v>628</v>
      </c>
      <c r="C5" s="289">
        <v>16000</v>
      </c>
      <c r="D5" s="241" t="s">
        <v>458</v>
      </c>
    </row>
    <row r="6" spans="1:4" ht="19.5" customHeight="1">
      <c r="A6" s="241" t="s">
        <v>622</v>
      </c>
      <c r="B6" s="241" t="s">
        <v>627</v>
      </c>
      <c r="C6" s="289">
        <v>1900000</v>
      </c>
      <c r="D6" s="241" t="s">
        <v>263</v>
      </c>
    </row>
    <row r="7" spans="1:4" ht="19.5" customHeight="1">
      <c r="A7" s="241" t="s">
        <v>623</v>
      </c>
      <c r="B7" s="241" t="s">
        <v>627</v>
      </c>
      <c r="C7" s="289">
        <v>2875000</v>
      </c>
      <c r="D7" s="241" t="s">
        <v>620</v>
      </c>
    </row>
    <row r="8" spans="1:4" ht="19.5" customHeight="1">
      <c r="A8" s="241" t="s">
        <v>511</v>
      </c>
      <c r="B8" s="241"/>
      <c r="C8" s="241">
        <f>C3+C4+C5+C6+C7</f>
        <v>6641500</v>
      </c>
      <c r="D8" s="241"/>
    </row>
    <row r="9" spans="1:4" ht="19.5" customHeight="1">
      <c r="A9" s="241" t="s">
        <v>512</v>
      </c>
      <c r="B9" s="241"/>
      <c r="C9" s="241">
        <f>C2-C8</f>
        <v>-641500</v>
      </c>
      <c r="D9" s="241"/>
    </row>
  </sheetData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A10" sqref="A10"/>
    </sheetView>
  </sheetViews>
  <sheetFormatPr defaultColWidth="18.7109375" defaultRowHeight="19.5" customHeight="1"/>
  <cols>
    <col min="1" max="1" width="27.5703125" customWidth="1"/>
    <col min="2" max="2" width="26.28515625" customWidth="1"/>
  </cols>
  <sheetData>
    <row r="1" spans="1:4" ht="21.75" customHeight="1">
      <c r="A1" s="204" t="s">
        <v>220</v>
      </c>
      <c r="B1" s="205" t="s">
        <v>243</v>
      </c>
      <c r="C1" s="282" t="s">
        <v>1</v>
      </c>
      <c r="D1" s="205" t="s">
        <v>222</v>
      </c>
    </row>
    <row r="2" spans="1:4" s="298" customFormat="1" ht="19.5" customHeight="1">
      <c r="A2" s="293" t="s">
        <v>641</v>
      </c>
      <c r="B2" s="296"/>
      <c r="C2" s="297">
        <v>5000000</v>
      </c>
      <c r="D2" s="294"/>
    </row>
    <row r="3" spans="1:4" s="298" customFormat="1" ht="19.5" customHeight="1">
      <c r="A3" s="293" t="s">
        <v>633</v>
      </c>
      <c r="B3" s="295" t="s">
        <v>634</v>
      </c>
      <c r="C3" s="297">
        <v>760000</v>
      </c>
      <c r="D3" s="293" t="s">
        <v>263</v>
      </c>
    </row>
    <row r="4" spans="1:4" s="298" customFormat="1" ht="19.5" customHeight="1">
      <c r="A4" s="293" t="s">
        <v>632</v>
      </c>
      <c r="B4" s="295" t="s">
        <v>630</v>
      </c>
      <c r="C4" s="297">
        <v>760000</v>
      </c>
      <c r="D4" s="293" t="s">
        <v>263</v>
      </c>
    </row>
    <row r="5" spans="1:4" s="298" customFormat="1" ht="19.5" customHeight="1">
      <c r="A5" s="293" t="s">
        <v>629</v>
      </c>
      <c r="B5" s="295" t="s">
        <v>631</v>
      </c>
      <c r="C5" s="297">
        <v>608000</v>
      </c>
      <c r="D5" s="293" t="s">
        <v>262</v>
      </c>
    </row>
    <row r="6" spans="1:4" s="298" customFormat="1" ht="19.5" customHeight="1">
      <c r="A6" s="293" t="s">
        <v>635</v>
      </c>
      <c r="B6" s="295" t="s">
        <v>630</v>
      </c>
      <c r="C6" s="297">
        <v>300000</v>
      </c>
      <c r="D6" s="293" t="s">
        <v>262</v>
      </c>
    </row>
    <row r="7" spans="1:4" s="298" customFormat="1" ht="19.5" customHeight="1">
      <c r="A7" s="293" t="s">
        <v>638</v>
      </c>
      <c r="B7" s="295" t="s">
        <v>639</v>
      </c>
      <c r="C7" s="297">
        <v>655000</v>
      </c>
      <c r="D7" s="293" t="s">
        <v>355</v>
      </c>
    </row>
    <row r="8" spans="1:4" s="298" customFormat="1" ht="19.5" customHeight="1">
      <c r="A8" s="293" t="s">
        <v>636</v>
      </c>
      <c r="B8" s="295" t="s">
        <v>637</v>
      </c>
      <c r="C8" s="297">
        <v>2140000</v>
      </c>
      <c r="D8" s="293" t="s">
        <v>458</v>
      </c>
    </row>
    <row r="9" spans="1:4" s="298" customFormat="1" ht="19.5" customHeight="1">
      <c r="A9" s="293" t="s">
        <v>511</v>
      </c>
      <c r="B9" s="295"/>
      <c r="C9" s="297">
        <f>SUM(C3:C8)</f>
        <v>5223000</v>
      </c>
      <c r="D9" s="294"/>
    </row>
    <row r="10" spans="1:4" s="298" customFormat="1" ht="19.5" customHeight="1">
      <c r="A10" s="293" t="s">
        <v>642</v>
      </c>
      <c r="B10" s="295"/>
      <c r="C10" s="297">
        <f>C2-C9</f>
        <v>-223000</v>
      </c>
      <c r="D10" s="294"/>
    </row>
  </sheetData>
  <pageMargins left="0.7" right="0.7" top="0.75" bottom="0.75" header="0.3" footer="0.3"/>
  <pageSetup orientation="portrait" horizontalDpi="0" verticalDpi="0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A12" sqref="A12"/>
    </sheetView>
  </sheetViews>
  <sheetFormatPr defaultRowHeight="23.25" customHeight="1"/>
  <cols>
    <col min="1" max="1" width="33.42578125" customWidth="1"/>
    <col min="2" max="2" width="25" customWidth="1"/>
    <col min="3" max="3" width="18.28515625" customWidth="1"/>
    <col min="4" max="4" width="18.140625" customWidth="1"/>
  </cols>
  <sheetData>
    <row r="1" spans="1:4" ht="23.25" customHeight="1">
      <c r="A1" s="204" t="s">
        <v>220</v>
      </c>
      <c r="B1" s="204" t="s">
        <v>243</v>
      </c>
      <c r="C1" s="282" t="s">
        <v>1</v>
      </c>
      <c r="D1" s="205" t="s">
        <v>222</v>
      </c>
    </row>
    <row r="2" spans="1:4" ht="23.25" customHeight="1">
      <c r="A2" s="290" t="s">
        <v>640</v>
      </c>
      <c r="B2" s="241"/>
      <c r="C2" s="291">
        <v>5500000</v>
      </c>
      <c r="D2" s="241"/>
    </row>
    <row r="3" spans="1:4" ht="23.25" customHeight="1">
      <c r="A3" s="290" t="s">
        <v>633</v>
      </c>
      <c r="B3" s="290" t="s">
        <v>634</v>
      </c>
      <c r="C3" s="291">
        <v>760000</v>
      </c>
      <c r="D3" s="290" t="s">
        <v>263</v>
      </c>
    </row>
    <row r="4" spans="1:4" ht="23.25" customHeight="1">
      <c r="A4" s="290" t="s">
        <v>632</v>
      </c>
      <c r="B4" s="290" t="s">
        <v>630</v>
      </c>
      <c r="C4" s="291">
        <v>760000</v>
      </c>
      <c r="D4" s="290" t="s">
        <v>263</v>
      </c>
    </row>
    <row r="5" spans="1:4" ht="23.25" customHeight="1">
      <c r="A5" s="290" t="s">
        <v>629</v>
      </c>
      <c r="B5" s="290" t="s">
        <v>631</v>
      </c>
      <c r="C5" s="291">
        <v>608000</v>
      </c>
      <c r="D5" s="290" t="s">
        <v>262</v>
      </c>
    </row>
    <row r="6" spans="1:4" ht="23.25" customHeight="1">
      <c r="A6" s="290" t="s">
        <v>635</v>
      </c>
      <c r="B6" s="290" t="s">
        <v>630</v>
      </c>
      <c r="C6" s="291">
        <v>300000</v>
      </c>
      <c r="D6" s="290" t="s">
        <v>262</v>
      </c>
    </row>
    <row r="7" spans="1:4" ht="23.25" customHeight="1">
      <c r="A7" s="292" t="s">
        <v>638</v>
      </c>
      <c r="B7" s="292" t="s">
        <v>639</v>
      </c>
      <c r="C7" s="291">
        <v>655000</v>
      </c>
      <c r="D7" s="290" t="s">
        <v>355</v>
      </c>
    </row>
    <row r="8" spans="1:4" ht="23.25" customHeight="1">
      <c r="A8" s="292" t="s">
        <v>636</v>
      </c>
      <c r="B8" s="292" t="s">
        <v>637</v>
      </c>
      <c r="C8" s="291">
        <v>2140000</v>
      </c>
      <c r="D8" s="290" t="s">
        <v>458</v>
      </c>
    </row>
    <row r="9" spans="1:4" ht="23.25" customHeight="1">
      <c r="A9" s="290" t="s">
        <v>511</v>
      </c>
      <c r="B9" s="290"/>
      <c r="C9" s="291">
        <f>SUM(C3:C8)</f>
        <v>5223000</v>
      </c>
      <c r="D9" s="241"/>
    </row>
    <row r="10" spans="1:4" ht="23.25" customHeight="1">
      <c r="A10" s="293" t="s">
        <v>642</v>
      </c>
      <c r="B10" s="290"/>
      <c r="C10" s="291">
        <f>C2-C9</f>
        <v>277000</v>
      </c>
      <c r="D10" s="24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85</vt:i4>
      </vt:variant>
      <vt:variant>
        <vt:lpstr>Named Ranges</vt:lpstr>
      </vt:variant>
      <vt:variant>
        <vt:i4>42</vt:i4>
      </vt:variant>
    </vt:vector>
  </HeadingPairs>
  <TitlesOfParts>
    <vt:vector size="127" baseType="lpstr">
      <vt:lpstr>Advance Clear Form</vt:lpstr>
      <vt:lpstr>24-Sep-2020</vt:lpstr>
      <vt:lpstr>10-Oct-2020 (Local)</vt:lpstr>
      <vt:lpstr>10-Oct-2020 (DHL)</vt:lpstr>
      <vt:lpstr>7-Nov-2020 (DHL)</vt:lpstr>
      <vt:lpstr>7-Nov-2020 (Local)</vt:lpstr>
      <vt:lpstr>25-Nov-2020 (DHL)</vt:lpstr>
      <vt:lpstr>25-Nov-2020 (Local)</vt:lpstr>
      <vt:lpstr>4-Dec-2020 (DHL)</vt:lpstr>
      <vt:lpstr>4-Dec-2020 (Local)</vt:lpstr>
      <vt:lpstr>15-Dec-20 (DHL)</vt:lpstr>
      <vt:lpstr>7-Jan-2021</vt:lpstr>
      <vt:lpstr>15-Jan-21</vt:lpstr>
      <vt:lpstr>3-Feb-21</vt:lpstr>
      <vt:lpstr>11-Mar-21</vt:lpstr>
      <vt:lpstr>Attach</vt:lpstr>
      <vt:lpstr>26-May-21 Project</vt:lpstr>
      <vt:lpstr>27-May-21 DHL</vt:lpstr>
      <vt:lpstr>7-Jun-21</vt:lpstr>
      <vt:lpstr>28-Jun-21 DHL</vt:lpstr>
      <vt:lpstr>26-Jul-21</vt:lpstr>
      <vt:lpstr>24-Aug-21</vt:lpstr>
      <vt:lpstr>21-SEp-21</vt:lpstr>
      <vt:lpstr>10-Oct-21</vt:lpstr>
      <vt:lpstr>26-10-21 Clear</vt:lpstr>
      <vt:lpstr>23-Nov-21</vt:lpstr>
      <vt:lpstr>7-Dec-2021</vt:lpstr>
      <vt:lpstr>27-Dec-21</vt:lpstr>
      <vt:lpstr>6-Jan-22m</vt:lpstr>
      <vt:lpstr>26-Jan-22</vt:lpstr>
      <vt:lpstr>ADV2022010062</vt:lpstr>
      <vt:lpstr>WW-ADV2022020068</vt:lpstr>
      <vt:lpstr>WW-ADV2022020070</vt:lpstr>
      <vt:lpstr>WW-ADV2022040010</vt:lpstr>
      <vt:lpstr>WW-ADV2022040011</vt:lpstr>
      <vt:lpstr>WW-ADV2022040057</vt:lpstr>
      <vt:lpstr>WW-ADV2022040058</vt:lpstr>
      <vt:lpstr>WW-ADV2022050044</vt:lpstr>
      <vt:lpstr>WW-ADV2022050053</vt:lpstr>
      <vt:lpstr>WW-ADV2022060040</vt:lpstr>
      <vt:lpstr>WW-ADV2022060045 Border</vt:lpstr>
      <vt:lpstr>WW-ADV2022060046 Border (2)</vt:lpstr>
      <vt:lpstr>WW-ADV2022060047 Border (3)</vt:lpstr>
      <vt:lpstr>WW-ADV2022060050</vt:lpstr>
      <vt:lpstr>WW-ADV2022070027 </vt:lpstr>
      <vt:lpstr> WW-ADV2024050036 (Budget Start</vt:lpstr>
      <vt:lpstr> WW-ADV2024050036 Attach</vt:lpstr>
      <vt:lpstr> WW-ADV2024050037 </vt:lpstr>
      <vt:lpstr>WW-ADV2024060007</vt:lpstr>
      <vt:lpstr>WW-ADV2024060007Atch</vt:lpstr>
      <vt:lpstr>WW-ADV2024060028</vt:lpstr>
      <vt:lpstr>WW-ADV2024060028 Atc</vt:lpstr>
      <vt:lpstr>WW-ADV2024060035</vt:lpstr>
      <vt:lpstr>WW-ADV2024060035 Atc (2)</vt:lpstr>
      <vt:lpstr>WW-ADV2024060027 BD</vt:lpstr>
      <vt:lpstr>WW-ADV2024060027</vt:lpstr>
      <vt:lpstr>WW-ADV2024070030 attach</vt:lpstr>
      <vt:lpstr>WW-ADV2024070031 -BD</vt:lpstr>
      <vt:lpstr>WW-ADV2024070038 -6.8L</vt:lpstr>
      <vt:lpstr>WW-ADV2024070038 -ATT</vt:lpstr>
      <vt:lpstr>WW-ADV2024070039 , 21L</vt:lpstr>
      <vt:lpstr>WW-ADV2024070039 Att</vt:lpstr>
      <vt:lpstr>WW-ADV2024080001</vt:lpstr>
      <vt:lpstr>WW-ADV2024080001 - 30Lks</vt:lpstr>
      <vt:lpstr>WW-ADV2024080025 (25Lkhs)</vt:lpstr>
      <vt:lpstr>WW-ADV2024080025 (25Lkhs) -Att</vt:lpstr>
      <vt:lpstr>WW-ADV2024080030 (40Lkhs)</vt:lpstr>
      <vt:lpstr>WW-ADV2024090001 (6TLks) </vt:lpstr>
      <vt:lpstr>WW-ADV2024090002 (20Lkhs) </vt:lpstr>
      <vt:lpstr>ADV Border - 6Lakhs</vt:lpstr>
      <vt:lpstr>WW-ADV2024090003 (20Lkhs)</vt:lpstr>
      <vt:lpstr>WW-ADV2024090003 (20Lkhs) (2)</vt:lpstr>
      <vt:lpstr>Just DO only</vt:lpstr>
      <vt:lpstr>WW-ADV2024090019</vt:lpstr>
      <vt:lpstr>WW-ADV2024100010 30lakhs</vt:lpstr>
      <vt:lpstr>AC-PWG-2024-11-00028 - 30lakhs</vt:lpstr>
      <vt:lpstr>AC-PWG-2025-01-00004 25lakhs</vt:lpstr>
      <vt:lpstr>AC-PWG-2025-01-00016 -20lkh</vt:lpstr>
      <vt:lpstr>AC-PWG-2025-01-00027 - 30lskhs</vt:lpstr>
      <vt:lpstr>AC-PWG-2025-02-00001 - 34lakhs</vt:lpstr>
      <vt:lpstr>AC-PWG-2025-02-00023 - 57lakhs</vt:lpstr>
      <vt:lpstr>AC-PWG-2025-02-00027 - 85lakhs</vt:lpstr>
      <vt:lpstr>AC-PWG-2025-03-00017 - 60lakhs</vt:lpstr>
      <vt:lpstr>Local - 50lakhs</vt:lpstr>
      <vt:lpstr>Local - 55lakhs</vt:lpstr>
      <vt:lpstr>' WW-ADV2024050036 (Budget Start'!Print_Area</vt:lpstr>
      <vt:lpstr>' WW-ADV2024050037 '!Print_Area</vt:lpstr>
      <vt:lpstr>'10-Oct-21'!Print_Area</vt:lpstr>
      <vt:lpstr>'11-Mar-21'!Print_Area</vt:lpstr>
      <vt:lpstr>'15-Dec-20 (DHL)'!Print_Area</vt:lpstr>
      <vt:lpstr>'15-Jan-21'!Print_Area</vt:lpstr>
      <vt:lpstr>'21-SEp-21'!Print_Area</vt:lpstr>
      <vt:lpstr>'23-Nov-21'!Print_Area</vt:lpstr>
      <vt:lpstr>'24-Aug-21'!Print_Area</vt:lpstr>
      <vt:lpstr>'26-10-21 Clear'!Print_Area</vt:lpstr>
      <vt:lpstr>'26-Jan-22'!Print_Area</vt:lpstr>
      <vt:lpstr>'26-Jul-21'!Print_Area</vt:lpstr>
      <vt:lpstr>'26-May-21 Project'!Print_Area</vt:lpstr>
      <vt:lpstr>'27-Dec-21'!Print_Area</vt:lpstr>
      <vt:lpstr>'27-May-21 DHL'!Print_Area</vt:lpstr>
      <vt:lpstr>'28-Jun-21 DHL'!Print_Area</vt:lpstr>
      <vt:lpstr>'3-Feb-21'!Print_Area</vt:lpstr>
      <vt:lpstr>'6-Jan-22m'!Print_Area</vt:lpstr>
      <vt:lpstr>'7-Dec-2021'!Print_Area</vt:lpstr>
      <vt:lpstr>'7-Jan-2021'!Print_Area</vt:lpstr>
      <vt:lpstr>'7-Jun-21'!Print_Area</vt:lpstr>
      <vt:lpstr>'AC-PWG-2024-11-00028 - 30lakhs'!Print_Area</vt:lpstr>
      <vt:lpstr>'AC-PWG-2025-01-00004 25lakhs'!Print_Area</vt:lpstr>
      <vt:lpstr>'AC-PWG-2025-01-00016 -20lkh'!Print_Area</vt:lpstr>
      <vt:lpstr>'AC-PWG-2025-01-00027 - 30lskhs'!Print_Area</vt:lpstr>
      <vt:lpstr>ADV2022010062!Print_Area</vt:lpstr>
      <vt:lpstr>'WW-ADV2022020068'!Print_Area</vt:lpstr>
      <vt:lpstr>'WW-ADV2022020070'!Print_Area</vt:lpstr>
      <vt:lpstr>'WW-ADV2022040010'!Print_Area</vt:lpstr>
      <vt:lpstr>'WW-ADV2022040011'!Print_Area</vt:lpstr>
      <vt:lpstr>'WW-ADV2022040057'!Print_Area</vt:lpstr>
      <vt:lpstr>'WW-ADV2022040058'!Print_Area</vt:lpstr>
      <vt:lpstr>'WW-ADV2022050044'!Print_Area</vt:lpstr>
      <vt:lpstr>'WW-ADV2022050053'!Print_Area</vt:lpstr>
      <vt:lpstr>'WW-ADV2022060040'!Print_Area</vt:lpstr>
      <vt:lpstr>'WW-ADV2022060045 Border'!Print_Area</vt:lpstr>
      <vt:lpstr>'WW-ADV2022060046 Border (2)'!Print_Area</vt:lpstr>
      <vt:lpstr>'WW-ADV2022060047 Border (3)'!Print_Area</vt:lpstr>
      <vt:lpstr>'WW-ADV2022060050'!Print_Area</vt:lpstr>
      <vt:lpstr>'WW-ADV2022070027 '!Print_Area</vt:lpstr>
      <vt:lpstr>'WW-ADV2024060007'!Print_Area</vt:lpstr>
      <vt:lpstr>'WW-ADV2024100010 30lakhs'!Print_Area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Tosca</dc:creator>
  <cp:lastModifiedBy>user</cp:lastModifiedBy>
  <cp:lastPrinted>2025-01-24T03:44:37Z</cp:lastPrinted>
  <dcterms:created xsi:type="dcterms:W3CDTF">2011-08-23T04:26:25Z</dcterms:created>
  <dcterms:modified xsi:type="dcterms:W3CDTF">2025-03-26T07:28:09Z</dcterms:modified>
</cp:coreProperties>
</file>