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MG\Desktop\For Odoo Data\"/>
    </mc:Choice>
  </mc:AlternateContent>
  <bookViews>
    <workbookView xWindow="0" yWindow="0" windowWidth="20490" windowHeight="6465" tabRatio="479" firstSheet="4" activeTab="5"/>
  </bookViews>
  <sheets>
    <sheet name="CE1BU JUN-2023 Budget Vs Actual" sheetId="5" r:id="rId1"/>
    <sheet name="Analysis " sheetId="9" r:id="rId2"/>
    <sheet name="Analysis  (2)" sheetId="13" r:id="rId3"/>
    <sheet name="Sheet1" sheetId="12" r:id="rId4"/>
    <sheet name="CE1 BU JUN-2023 Cash Book file" sheetId="11" r:id="rId5"/>
    <sheet name="CE1 BU JULY-2023 Budget Request" sheetId="4" r:id="rId6"/>
    <sheet name="COA - for reference only" sheetId="2" r:id="rId7"/>
  </sheets>
  <externalReferences>
    <externalReference r:id="rId8"/>
  </externalReferences>
  <definedNames>
    <definedName name="_xlnm._FilterDatabase" localSheetId="5" hidden="1">'CE1 BU JULY-2023 Budget Request'!$A$4:$N$66</definedName>
    <definedName name="_xlnm._FilterDatabase" localSheetId="4" hidden="1">'CE1 BU JUN-2023 Cash Book file'!$G$2:$G$1047747</definedName>
    <definedName name="koko" localSheetId="2">#REF!</definedName>
    <definedName name="koko" localSheetId="4">#REF!</definedName>
    <definedName name="koko">#REF!</definedName>
    <definedName name="_xlnm.Print_Titles" localSheetId="0">'CE1BU JUN-2023 Budget Vs Actual'!$5:$5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3" l="1"/>
  <c r="G7" i="9"/>
  <c r="F6" i="9"/>
  <c r="C58" i="5" l="1"/>
  <c r="O4" i="12" l="1"/>
  <c r="M4" i="12"/>
  <c r="R4" i="12"/>
  <c r="N4" i="12"/>
  <c r="Q4" i="12"/>
  <c r="T4" i="12"/>
  <c r="H6" i="12" l="1"/>
  <c r="G6" i="12"/>
  <c r="D6" i="12"/>
  <c r="C6" i="12"/>
  <c r="E5" i="12"/>
  <c r="E6" i="12" s="1"/>
  <c r="F4" i="12"/>
  <c r="I4" i="12" s="1"/>
  <c r="I5" i="12" l="1"/>
  <c r="I6" i="12" s="1"/>
  <c r="F6" i="12"/>
  <c r="F162" i="11"/>
  <c r="F176" i="11" s="1"/>
  <c r="F182" i="11" s="1"/>
  <c r="F194" i="11" s="1"/>
  <c r="F150" i="11"/>
  <c r="F156" i="11" s="1"/>
  <c r="F140" i="11"/>
  <c r="F144" i="11" s="1"/>
  <c r="F126" i="11"/>
  <c r="F134" i="11" s="1"/>
  <c r="F115" i="11"/>
  <c r="F120" i="11" s="1"/>
  <c r="F105" i="11"/>
  <c r="F109" i="11" s="1"/>
  <c r="F94" i="11"/>
  <c r="F99" i="11" s="1"/>
  <c r="F82" i="11"/>
  <c r="F88" i="11" s="1"/>
  <c r="F70" i="11"/>
  <c r="F76" i="11" s="1"/>
  <c r="F49" i="11"/>
  <c r="F64" i="11" s="1"/>
  <c r="F37" i="11"/>
  <c r="F43" i="11" s="1"/>
  <c r="F24" i="11"/>
  <c r="F31" i="11" s="1"/>
  <c r="F14" i="11"/>
  <c r="F18" i="11" s="1"/>
  <c r="F5" i="11"/>
  <c r="F9" i="11" s="1"/>
  <c r="E5" i="11"/>
  <c r="E9" i="11" s="1"/>
  <c r="E24" i="11" l="1"/>
  <c r="E31" i="11" s="1"/>
  <c r="E37" i="11" s="1"/>
  <c r="E43" i="11" s="1"/>
  <c r="E49" i="11" s="1"/>
  <c r="E64" i="11" s="1"/>
  <c r="E70" i="11" s="1"/>
  <c r="E76" i="11" s="1"/>
  <c r="E82" i="11" s="1"/>
  <c r="E88" i="11" s="1"/>
  <c r="E94" i="11" s="1"/>
  <c r="E99" i="11" s="1"/>
  <c r="E105" i="11" s="1"/>
  <c r="E109" i="11" s="1"/>
  <c r="E115" i="11" s="1"/>
  <c r="E120" i="11" s="1"/>
  <c r="E126" i="11" s="1"/>
  <c r="E134" i="11" s="1"/>
  <c r="E140" i="11" s="1"/>
  <c r="E144" i="11" s="1"/>
  <c r="E150" i="11" s="1"/>
  <c r="E156" i="11" s="1"/>
  <c r="E162" i="11" s="1"/>
  <c r="E176" i="11" s="1"/>
  <c r="E182" i="11" s="1"/>
  <c r="E194" i="11" s="1"/>
  <c r="E14" i="11"/>
  <c r="E18" i="11" s="1"/>
  <c r="G66" i="4" l="1"/>
  <c r="K27" i="4" l="1"/>
  <c r="H7" i="9" l="1"/>
  <c r="L5" i="9"/>
  <c r="J79" i="5" l="1"/>
  <c r="J81" i="5" s="1"/>
  <c r="E66" i="5"/>
  <c r="E65" i="5"/>
  <c r="E29" i="5"/>
  <c r="E28" i="5"/>
  <c r="D29" i="5"/>
  <c r="E62" i="5"/>
  <c r="E34" i="5" l="1"/>
  <c r="E6" i="9"/>
  <c r="I59" i="4" l="1"/>
  <c r="F5" i="9" l="1"/>
  <c r="J14" i="4"/>
  <c r="J15" i="4"/>
  <c r="J16" i="4"/>
  <c r="J17" i="4"/>
  <c r="G70" i="5" l="1"/>
  <c r="F70" i="5"/>
  <c r="E17" i="5"/>
  <c r="E69" i="5"/>
  <c r="I9" i="9" l="1"/>
  <c r="I6" i="9"/>
  <c r="L8" i="9" l="1"/>
  <c r="L9" i="9" s="1"/>
  <c r="E52" i="5"/>
  <c r="E15" i="5"/>
  <c r="D57" i="5" l="1"/>
  <c r="E19" i="5" l="1"/>
  <c r="F29" i="5" l="1"/>
  <c r="G3" i="5" l="1"/>
  <c r="E7" i="9" l="1"/>
  <c r="G17" i="5" l="1"/>
  <c r="G62" i="5"/>
  <c r="J61" i="4" l="1"/>
  <c r="K66" i="4"/>
  <c r="G28" i="5" l="1"/>
  <c r="D7" i="9" l="1"/>
  <c r="J13" i="4" l="1"/>
  <c r="F56" i="5" l="1"/>
  <c r="C57" i="5"/>
  <c r="E57" i="5" l="1"/>
  <c r="E58" i="5" s="1"/>
  <c r="J57" i="4" l="1"/>
  <c r="J58" i="4"/>
  <c r="J24" i="4" l="1"/>
  <c r="J25" i="4"/>
  <c r="F7" i="9" l="1"/>
  <c r="C7" i="9"/>
  <c r="I5" i="9"/>
  <c r="I7" i="9" s="1"/>
  <c r="C66" i="4" l="1"/>
  <c r="I66" i="4" l="1"/>
  <c r="J65" i="4"/>
  <c r="J64" i="4"/>
  <c r="J63" i="4"/>
  <c r="J62" i="4"/>
  <c r="J60" i="4"/>
  <c r="D72" i="5" l="1"/>
  <c r="C72" i="5"/>
  <c r="E72" i="5" l="1"/>
  <c r="H66" i="4" l="1"/>
  <c r="F66" i="4"/>
  <c r="E66" i="4"/>
  <c r="J7" i="4"/>
  <c r="J8" i="4"/>
  <c r="J9" i="4"/>
  <c r="J10" i="4"/>
  <c r="J11" i="4"/>
  <c r="J12" i="4"/>
  <c r="J18" i="4"/>
  <c r="J19" i="4"/>
  <c r="J20" i="4"/>
  <c r="J21" i="4"/>
  <c r="J22" i="4"/>
  <c r="J23" i="4"/>
  <c r="J26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6" i="4"/>
  <c r="J59" i="4" l="1"/>
  <c r="J66" i="4" s="1"/>
  <c r="B72" i="5"/>
  <c r="F67" i="5" l="1"/>
  <c r="D66" i="4" l="1"/>
  <c r="F71" i="5" l="1"/>
  <c r="G71" i="5"/>
  <c r="G64" i="5" l="1"/>
  <c r="G29" i="5" l="1"/>
  <c r="F27" i="5" l="1"/>
  <c r="F26" i="5"/>
  <c r="F76" i="5" l="1"/>
  <c r="F75" i="5"/>
  <c r="F77" i="5" l="1"/>
  <c r="G69" i="5"/>
  <c r="G63" i="5" l="1"/>
  <c r="C77" i="5" l="1"/>
  <c r="C79" i="5" s="1"/>
  <c r="G14" i="5" l="1"/>
  <c r="G15" i="5" l="1"/>
  <c r="G16" i="5"/>
  <c r="G18" i="5"/>
  <c r="G19" i="5"/>
  <c r="G20" i="5"/>
  <c r="G21" i="5"/>
  <c r="G22" i="5"/>
  <c r="G23" i="5"/>
  <c r="G24" i="5"/>
  <c r="G25" i="5"/>
  <c r="G26" i="5"/>
  <c r="G31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65" i="5"/>
  <c r="E77" i="5"/>
  <c r="E79" i="5" s="1"/>
  <c r="D77" i="5"/>
  <c r="D79" i="5" s="1"/>
  <c r="B77" i="5"/>
  <c r="G77" i="5"/>
  <c r="F69" i="5"/>
  <c r="F68" i="5"/>
  <c r="F66" i="5"/>
  <c r="B57" i="5"/>
  <c r="G58" i="5" s="1"/>
  <c r="G59" i="5" s="1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8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2" i="5" l="1"/>
  <c r="B79" i="5"/>
  <c r="F57" i="5"/>
  <c r="F79" i="5" l="1"/>
  <c r="G9" i="5"/>
  <c r="G10" i="5"/>
  <c r="G11" i="5"/>
  <c r="G12" i="5"/>
  <c r="G13" i="5"/>
  <c r="G30" i="5"/>
  <c r="G34" i="5"/>
  <c r="G56" i="5" l="1"/>
  <c r="G54" i="5"/>
  <c r="G33" i="5"/>
  <c r="G68" i="5"/>
  <c r="G67" i="5"/>
  <c r="G55" i="5"/>
  <c r="G32" i="5"/>
  <c r="G27" i="5"/>
  <c r="G53" i="5"/>
  <c r="G66" i="5" l="1"/>
  <c r="G72" i="5" s="1"/>
  <c r="G35" i="5"/>
  <c r="G57" i="5" s="1"/>
  <c r="G8" i="5"/>
  <c r="G79" i="5" l="1"/>
</calcChain>
</file>

<file path=xl/comments1.xml><?xml version="1.0" encoding="utf-8"?>
<comments xmlns="http://schemas.openxmlformats.org/spreadsheetml/2006/main">
  <authors>
    <author>user</author>
  </authors>
  <commentList>
    <comment ref="E15" authorId="0" shapeId="0">
      <text>
        <r>
          <rPr>
            <b/>
            <sz val="9"/>
            <color indexed="81"/>
            <rFont val="Tahoma"/>
            <family val="2"/>
          </rPr>
          <t xml:space="preserve">CE1-ADV2023060015 CE1-ADV2023060016 </t>
        </r>
        <r>
          <rPr>
            <sz val="9"/>
            <color indexed="81"/>
            <rFont val="Tahoma"/>
            <family val="2"/>
          </rPr>
          <t xml:space="preserve">
CE1-ADV2023060025
CE1-ADV2023060033 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 xml:space="preserve">CE1-ADV2023060044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CE1-PV-23060032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CE1-ADV2023060012</t>
        </r>
        <r>
          <rPr>
            <sz val="9"/>
            <color indexed="81"/>
            <rFont val="Tahoma"/>
            <family val="2"/>
          </rPr>
          <t xml:space="preserve">
CE1-AC2023060012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CE1-ADV2023060004</t>
        </r>
        <r>
          <rPr>
            <sz val="9"/>
            <color indexed="81"/>
            <rFont val="Tahoma"/>
            <family val="2"/>
          </rPr>
          <t xml:space="preserve">
CE1-ADV2023060019
CE1-ADV2023060020
CE1-PV-23060010
CE1-AC2023060009
CE1-AC2023060010
CE1-AC2023060011
CE1-ADV2023060046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 xml:space="preserve">CE1-ADV2023060047 
CE1-AC2023060018
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CE1-ADV2023060042</t>
        </r>
        <r>
          <rPr>
            <sz val="9"/>
            <color indexed="81"/>
            <rFont val="Tahoma"/>
            <family val="2"/>
          </rPr>
          <t xml:space="preserve">
CE1-PV-23060033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 xml:space="preserve">CE1-PV-23060013 </t>
        </r>
      </text>
    </comment>
    <comment ref="E32" authorId="0" shapeId="0">
      <text>
        <r>
          <rPr>
            <sz val="9"/>
            <color indexed="81"/>
            <rFont val="Tahoma"/>
            <family val="2"/>
          </rPr>
          <t xml:space="preserve">CE1-PV-23060042
</t>
        </r>
      </text>
    </comment>
    <comment ref="E34" authorId="0" shapeId="0">
      <text>
        <r>
          <rPr>
            <sz val="9"/>
            <color indexed="81"/>
            <rFont val="Tahoma"/>
            <family val="2"/>
          </rPr>
          <t>CE1-PV-23060035</t>
        </r>
        <r>
          <rPr>
            <sz val="9"/>
            <color indexed="81"/>
            <rFont val="Tahoma"/>
            <family val="2"/>
          </rPr>
          <t xml:space="preserve">
CE1-PV-23060041 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 xml:space="preserve">CE1-ADV2023060024 </t>
        </r>
        <r>
          <rPr>
            <sz val="9"/>
            <color indexed="81"/>
            <rFont val="Tahoma"/>
            <family val="2"/>
          </rPr>
          <t xml:space="preserve">
CE1-AC2023060017</t>
        </r>
      </text>
    </comment>
    <comment ref="E62" authorId="0" shapeId="0">
      <text>
        <r>
          <rPr>
            <b/>
            <sz val="9"/>
            <color indexed="81"/>
            <rFont val="Tahoma"/>
            <family val="2"/>
          </rPr>
          <t>CE1-ADV2023060013
CE1-AC2023060006
CE1-AC2023060012
CE1-AC2023060015
CE1-ADV2023060034
CE1-ADV2023060029</t>
        </r>
      </text>
    </comment>
    <comment ref="E65" authorId="0" shapeId="0">
      <text>
        <r>
          <rPr>
            <b/>
            <sz val="9"/>
            <color indexed="81"/>
            <rFont val="Tahoma"/>
            <family val="2"/>
          </rPr>
          <t>CE1-AC2023060003
CE1-PV-23060006
CE1-PV-23060011 
CE1-PV-23060036
CE1-PV-23060037
CE1-PV-23060038 
CE1-PV-23060039
CE1-ADV2023060045</t>
        </r>
      </text>
    </comment>
    <comment ref="E66" authorId="0" shapeId="0">
      <text>
        <r>
          <rPr>
            <b/>
            <sz val="9"/>
            <color indexed="81"/>
            <rFont val="Tahoma"/>
            <family val="2"/>
          </rPr>
          <t>CE1-ADV2023060031</t>
        </r>
        <r>
          <rPr>
            <sz val="9"/>
            <color indexed="81"/>
            <rFont val="Tahoma"/>
            <family val="2"/>
          </rPr>
          <t xml:space="preserve">
CE1-PV-23060043 </t>
        </r>
      </text>
    </comment>
    <comment ref="E69" authorId="0" shapeId="0">
      <text>
        <r>
          <rPr>
            <sz val="9"/>
            <color indexed="81"/>
            <rFont val="Tahoma"/>
            <family val="2"/>
          </rPr>
          <t>CE1-PV-23060001
CE1-ADV2023060035
CE1-PV-23060031</t>
        </r>
      </text>
    </comment>
    <comment ref="C70" authorId="0" shapeId="0">
      <text>
        <r>
          <rPr>
            <b/>
            <sz val="9"/>
            <color indexed="81"/>
            <rFont val="Tahoma"/>
            <family val="2"/>
          </rPr>
          <t xml:space="preserve">CE1-RV-23060045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0" authorId="0" shapeId="0">
      <text>
        <r>
          <rPr>
            <sz val="9"/>
            <color indexed="81"/>
            <rFont val="Tahoma"/>
            <family val="2"/>
          </rPr>
          <t xml:space="preserve">CE1-ADV2023060041 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b/>
            <sz val="9"/>
            <color indexed="81"/>
            <rFont val="Tahoma"/>
            <family val="2"/>
          </rPr>
          <t>CE1-ADV2023010024</t>
        </r>
        <r>
          <rPr>
            <sz val="9"/>
            <color indexed="81"/>
            <rFont val="Tahoma"/>
            <family val="2"/>
          </rPr>
          <t xml:space="preserve">
CE1-AC2023020012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CE1-ADV2023010013
CE1-AC2023020008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CE1-ADV2023010030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CE1-ADV2023010014</t>
        </r>
        <r>
          <rPr>
            <sz val="9"/>
            <color indexed="81"/>
            <rFont val="Tahoma"/>
            <family val="2"/>
          </rPr>
          <t xml:space="preserve">
CE1-AC2023020007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 xml:space="preserve">CE1-ADV2023010016
CE1-AC2023040016
</t>
        </r>
      </text>
    </comment>
    <comment ref="T4" authorId="0" shapeId="0">
      <text>
        <r>
          <rPr>
            <b/>
            <sz val="9"/>
            <color indexed="81"/>
            <rFont val="Tahoma"/>
            <family val="2"/>
          </rPr>
          <t>CE1-ADV2023010015</t>
        </r>
        <r>
          <rPr>
            <sz val="9"/>
            <color indexed="81"/>
            <rFont val="Tahoma"/>
            <family val="2"/>
          </rPr>
          <t xml:space="preserve">
CE1-AC2023020009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user</author>
  </authors>
  <commentList>
    <comment ref="C13" authorId="0" shapeId="0">
      <text>
        <r>
          <rPr>
            <sz val="9"/>
            <color indexed="81"/>
            <rFont val="Tahoma"/>
            <family val="2"/>
          </rPr>
          <t xml:space="preserve">3R/9948
</t>
        </r>
      </text>
    </comment>
    <comment ref="F13" authorId="0" shapeId="0">
      <text>
        <r>
          <rPr>
            <sz val="9"/>
            <color indexed="81"/>
            <rFont val="Tahoma"/>
            <family val="2"/>
          </rPr>
          <t xml:space="preserve">5R/9406
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H/4992,9E/8868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 xml:space="preserve">mouse
</t>
        </r>
      </text>
    </comment>
    <comment ref="C26" authorId="1" shapeId="0">
      <text>
        <r>
          <rPr>
            <sz val="9"/>
            <color indexed="81"/>
            <rFont val="Tahoma"/>
            <family val="2"/>
          </rPr>
          <t>LAS,NSM,TGY</t>
        </r>
      </text>
    </comment>
    <comment ref="E26" authorId="1" shapeId="0">
      <text>
        <r>
          <rPr>
            <sz val="9"/>
            <color indexed="81"/>
            <rFont val="Tahoma"/>
            <family val="2"/>
          </rPr>
          <t xml:space="preserve">PHK Visit
</t>
        </r>
      </text>
    </comment>
    <comment ref="G27" authorId="1" shapeId="0">
      <text>
        <r>
          <rPr>
            <b/>
            <sz val="9"/>
            <color indexed="81"/>
            <rFont val="Tahoma"/>
            <family val="2"/>
          </rPr>
          <t>korea trip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<sst xmlns="http://schemas.openxmlformats.org/spreadsheetml/2006/main" count="793" uniqueCount="428">
  <si>
    <t>COA</t>
  </si>
  <si>
    <t>Budget
(MMK)</t>
  </si>
  <si>
    <t>Actual
(MMK)</t>
  </si>
  <si>
    <t>Variance
(MMK)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</si>
  <si>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</si>
  <si>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</si>
  <si>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</si>
  <si>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</si>
  <si>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</si>
  <si>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</si>
  <si>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</si>
  <si>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</si>
  <si>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</si>
  <si>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</si>
  <si>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</si>
  <si>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</si>
  <si>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</si>
  <si>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</si>
  <si>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</si>
  <si>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</si>
  <si>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</si>
  <si>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</si>
  <si>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</si>
  <si>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</si>
  <si>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</si>
  <si>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</si>
  <si>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</si>
  <si>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</si>
  <si>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</si>
  <si>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</si>
  <si>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</si>
  <si>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</si>
  <si>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</si>
  <si>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</si>
  <si>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</si>
  <si>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</si>
  <si>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</si>
  <si>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</si>
  <si>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</si>
  <si>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</si>
  <si>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</si>
  <si>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</si>
  <si>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</si>
  <si>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</si>
  <si>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</si>
  <si>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</si>
  <si>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</si>
  <si>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</si>
  <si>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</si>
  <si>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</si>
  <si>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</si>
  <si>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</si>
  <si>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51010061 COGS - Units Licence And Duty Cost</t>
  </si>
  <si>
    <t>Fixed Assets(CAPX)</t>
  </si>
  <si>
    <t>Repossess Expenses</t>
  </si>
  <si>
    <t>Total Amount</t>
  </si>
  <si>
    <t>COGS</t>
  </si>
  <si>
    <t>OPEX</t>
  </si>
  <si>
    <t>Description</t>
  </si>
  <si>
    <t>[15025000] FA - Furniture and Fixture</t>
  </si>
  <si>
    <t>Prepared By</t>
  </si>
  <si>
    <t>Checked  By</t>
  </si>
  <si>
    <t>Approved By</t>
  </si>
  <si>
    <t>Budget
(USD)</t>
  </si>
  <si>
    <t>Actual
(USD)</t>
  </si>
  <si>
    <t>Variance
(USD)</t>
  </si>
  <si>
    <t>Exchange Rate</t>
  </si>
  <si>
    <t>Conbined Amount(MMK)</t>
  </si>
  <si>
    <t>Bank Charges</t>
  </si>
  <si>
    <t>Audit Charges</t>
  </si>
  <si>
    <t>Commission give to agents and Incentive give to employee</t>
  </si>
  <si>
    <t>Purchase mouse , keyboard , Ram , Laptop battery /Repair Computer</t>
  </si>
  <si>
    <t>SSB for Employee</t>
  </si>
  <si>
    <t>[15024000] FA - Motor Vehicle</t>
  </si>
  <si>
    <t>[15020001] FA - Computer and Electrical Equipment</t>
  </si>
  <si>
    <t>51010054 COGS - Commission Units</t>
  </si>
  <si>
    <t>Broker Fee</t>
  </si>
  <si>
    <t>51020046COGS - Mecc Alte Spare Parts</t>
  </si>
  <si>
    <t xml:space="preserve">S'part Dept; for local part purchase order; Customer urgent order &amp; inventory stock </t>
  </si>
  <si>
    <t xml:space="preserve">Repossess machine transportation charges </t>
  </si>
  <si>
    <t>Meter Bill</t>
  </si>
  <si>
    <t>Rent Machine/Printer</t>
  </si>
  <si>
    <t>Provide meal to employees</t>
  </si>
  <si>
    <t xml:space="preserve">Birthday Cake, Wedding Present , Provide Funeral </t>
  </si>
  <si>
    <t>Employee Uniform , Shoe</t>
  </si>
  <si>
    <t>Saff Party Expenses</t>
  </si>
  <si>
    <t>Machine Repair Charges/ Installation Charges</t>
  </si>
  <si>
    <t xml:space="preserve"> Repair Body &amp; Paint / Buying Tyre/Change Engine and Engine Oil/Change Car Battery / Cycle Repair / Motor Bike Repair/ Forklift Repair</t>
  </si>
  <si>
    <t>Operator Chg for units Machine Unloading</t>
  </si>
  <si>
    <t xml:space="preserve">Software Maintenance Fees/ Sever Adminstration  </t>
  </si>
  <si>
    <t>Watercooler,…....</t>
  </si>
  <si>
    <t>Computer ,Color Printer , Printer,…......</t>
  </si>
  <si>
    <t>Purchase Cycle , Car,Forklift ,Bike,.....</t>
  </si>
  <si>
    <t xml:space="preserve">Bonus /EOM Award  </t>
  </si>
  <si>
    <t>Duty &amp; Clearance Charges</t>
  </si>
  <si>
    <t>Daily Wages /Outsource Labour</t>
  </si>
  <si>
    <t>Give to Customer</t>
  </si>
  <si>
    <t>Extension Business License</t>
  </si>
  <si>
    <t>Testing Charges</t>
  </si>
  <si>
    <t>Car Parking , Bridge pass charges</t>
  </si>
  <si>
    <t>Spareparts</t>
  </si>
  <si>
    <t>Remark</t>
  </si>
  <si>
    <t>HR &amp; GA</t>
  </si>
  <si>
    <t>F&amp;A</t>
  </si>
  <si>
    <t>Remark;Don't change COA .If It is not included COA ,Please take COA from ERP Software.</t>
  </si>
  <si>
    <t>Car/ Cycle Licence Extension, Wheel Tax Fee</t>
  </si>
  <si>
    <t xml:space="preserve">Security OT/ Cleaner OT/  Service Team OT/….... And Gazetted Holiday </t>
  </si>
  <si>
    <t>Expenses for diesel, gasoline, Octane and CNG of all company's cars and motor cycle</t>
  </si>
  <si>
    <t>Description(BU/BR)</t>
  </si>
  <si>
    <t>Travelling Charges for sale team , Sale &amp; Marketing &amp; Rental Transporter Way Job.</t>
  </si>
  <si>
    <t>Family of MD and CEO 's Birthday Donation , Warso Thingan Donation , Kahtain Thingan Donation</t>
  </si>
  <si>
    <t>Office Rental Charges , Hostel Rental Charges for Employees (Yearly Payment)</t>
  </si>
  <si>
    <t>Daily Employee Salary / Contract Employee Salary</t>
  </si>
  <si>
    <t>YCDC License / Garbage Monthly Fees</t>
  </si>
  <si>
    <t>ID Card and Purchase Invoice , Voucher, Paper Roll , A4,Pen , Stapler, Stapler Pin ,Book , Ruler ,Marker Pen, Plastic File , Paper File,...….</t>
  </si>
  <si>
    <t xml:space="preserve">DHL Duty Charges and Border charges </t>
  </si>
  <si>
    <t>Telephone Bill / Internet Bill /Wifi Adapter</t>
  </si>
  <si>
    <t>Expenses for Customer entertainment and Deal Customer / Skynet Charges</t>
  </si>
  <si>
    <t>Monthly Regular Copier Service Charges/ Repair Copier Machine</t>
  </si>
  <si>
    <t>Repair &amp; Maintenance Generator  , Fuel Charges for Generator</t>
  </si>
  <si>
    <t>Comsuable Charges , Purchase Contract</t>
  </si>
  <si>
    <t>Training Charges/ A3 Project/ Program Employee In Class Training</t>
  </si>
  <si>
    <t>Purchase Medicine , covid testing , Mask , Handgel , Plaster , Medicial check-up</t>
  </si>
  <si>
    <t>Building Maintenance/Condo Maintenance/ Repair Toilet / Repair Office Building/ Repair Fence</t>
  </si>
  <si>
    <t xml:space="preserve">Tools &amp;  S'part Packing Expense , Purchase equipment for CE Job </t>
  </si>
  <si>
    <t>Expenses for stock maintenance fuel charges &amp; battery charger , Stock cleaning charges</t>
  </si>
  <si>
    <t>Cost for service job  Expenses</t>
  </si>
  <si>
    <t>Flower , Fruit,Drinking Water , Small Expenses, Cleaning Expenses, General Expenses , Food of Dog , Electric Bulb , Plastic Bag , Soap</t>
  </si>
  <si>
    <t>Making Sign Board /Signboard installation /Repair Signboard /Pamphlet Charges/Sticker Printing/Article Fees for Online Facebook Page/Booklets/ Vinyl</t>
  </si>
  <si>
    <t>Taxi Fare, Expenses for which carrying materials or stock from one place to another place (BR), Tender Unit Delivery , Contract Unit Delivery , MAC Transport Chgs to Customer</t>
  </si>
  <si>
    <t>Water Bill , Repair Water Pump , Water pipe Installation , Office မိလ္လာကန် Service ပြုလုပ်ရန် , Repair Cash Machine , Plants Fertilizer</t>
  </si>
  <si>
    <t>Travelling Charges and Trip Charges/ Service Job /Technical Support/Branch Visit /Go to job site with boat/ Travelling Allowance for KPI Meeting /Customer appoinment trip</t>
  </si>
  <si>
    <t>OPEX Variance %</t>
  </si>
  <si>
    <t>TOTAL Monthly Cash Budget Vs Actual Comparison</t>
  </si>
  <si>
    <t>Fixed Assets(CAPEX)</t>
  </si>
  <si>
    <t>TOTAL OPEX</t>
  </si>
  <si>
    <t>TOTAL COGS</t>
  </si>
  <si>
    <t>TOTAL CAPEX</t>
  </si>
  <si>
    <t>Insurance for Employee</t>
  </si>
  <si>
    <t>Checked by</t>
  </si>
  <si>
    <t>Please do not change COA as menitoned above.</t>
  </si>
  <si>
    <t>Please insert COA (as per ERP) if required.</t>
  </si>
  <si>
    <t xml:space="preserve">51010065 COGS - UNITS </t>
  </si>
  <si>
    <t>12040002 Inventory Suspense Duty (Landed Cost)</t>
  </si>
  <si>
    <t>SRV</t>
  </si>
  <si>
    <t>BU: CE1 BU</t>
  </si>
  <si>
    <t>Hnin Nwe Win</t>
  </si>
  <si>
    <t>[11020050] Accounts Receivable - Other</t>
  </si>
  <si>
    <t>Check</t>
  </si>
  <si>
    <t>[62010022] Admin - Employee Travelling Expenses - Oversea Trip-CE1</t>
  </si>
  <si>
    <t>MMK</t>
  </si>
  <si>
    <t>USD</t>
  </si>
  <si>
    <t>Naung Naung Tun (AGM)</t>
  </si>
  <si>
    <t>Hin Nwe Win (FNA DH)</t>
  </si>
  <si>
    <t xml:space="preserve">Cash Book </t>
  </si>
  <si>
    <t>[14030006] Prepaid expenses - Freight Charges-CE1</t>
  </si>
  <si>
    <t>Closing</t>
  </si>
  <si>
    <t>Achieve</t>
  </si>
  <si>
    <t>Actual</t>
  </si>
  <si>
    <t>Budget</t>
  </si>
  <si>
    <t>OPENING</t>
  </si>
  <si>
    <t xml:space="preserve">Total </t>
  </si>
  <si>
    <t>S'part</t>
  </si>
  <si>
    <t>HR/Adm</t>
  </si>
  <si>
    <t>Service</t>
  </si>
  <si>
    <t>Checking</t>
  </si>
  <si>
    <t>Refund KS</t>
  </si>
  <si>
    <t>Date</t>
  </si>
  <si>
    <t>Number</t>
  </si>
  <si>
    <t>Ref</t>
  </si>
  <si>
    <t>Currency Amount</t>
  </si>
  <si>
    <t>REMARK</t>
  </si>
  <si>
    <t xml:space="preserve">MMK </t>
  </si>
  <si>
    <t>OPENING BALANCE</t>
  </si>
  <si>
    <t>BUDGET</t>
  </si>
  <si>
    <t>Total</t>
  </si>
  <si>
    <t>Budget-/-,Cus; Income  -/-</t>
  </si>
  <si>
    <t>MKT</t>
  </si>
  <si>
    <t>S'PART</t>
  </si>
  <si>
    <t>HR</t>
  </si>
  <si>
    <t>Different</t>
  </si>
  <si>
    <t>TL INCOME USD</t>
  </si>
  <si>
    <t xml:space="preserve">BU: CE1 BU </t>
  </si>
  <si>
    <t>Repossess Expenses (Repair  Charges)</t>
  </si>
  <si>
    <t>Marketing</t>
  </si>
  <si>
    <t>Sale</t>
  </si>
  <si>
    <t>Aye Min Htoon (COO)</t>
  </si>
  <si>
    <t>BUDGET REFUND</t>
  </si>
  <si>
    <t>Cash Book Cash closing</t>
  </si>
  <si>
    <t>FOR MAR'23 NAD APR'23</t>
  </si>
  <si>
    <t>DHL Duty charges</t>
  </si>
  <si>
    <t>3R/9948,3H/4992,9E/8868,5R/9406</t>
  </si>
  <si>
    <t xml:space="preserve"> Aye Min Htoon (COO)</t>
  </si>
  <si>
    <t xml:space="preserve"> Naung Naung Tun</t>
  </si>
  <si>
    <t>INCOME FOR MAY'23</t>
  </si>
  <si>
    <t>INCOME</t>
  </si>
  <si>
    <t>CE1-ADV2023050022</t>
  </si>
  <si>
    <t>CE1-ADV2023050023</t>
  </si>
  <si>
    <t>CE1-ADV2023050025</t>
  </si>
  <si>
    <t>CE1-ADV2023050027</t>
  </si>
  <si>
    <t>CE1-ADV2023050029</t>
  </si>
  <si>
    <t>CE1-ADV2023050037</t>
  </si>
  <si>
    <t>CE1-ADV2023050038</t>
  </si>
  <si>
    <t>Hnin Wai Lwin</t>
  </si>
  <si>
    <t>TO BUY VENIER</t>
  </si>
  <si>
    <t xml:space="preserve"> Repossess Machine ME210LC#422 Bucket repair charges (500,000/-)</t>
  </si>
  <si>
    <t>1) TA amount လျော့သွား။</t>
  </si>
  <si>
    <t>2)Repossess Repair chgs လျော့သွား။</t>
  </si>
  <si>
    <t>Cash Budget Vs Actual Comparison - JUN 2023</t>
  </si>
  <si>
    <t>Korea Trip  PIC-Ko Naung Naung Htun</t>
  </si>
  <si>
    <t>For Jun'23 SSB</t>
  </si>
  <si>
    <t>3R/9948</t>
  </si>
  <si>
    <t>To buy mouse for Su Mon Thandar for S'part Dept 
RAM&amp;SSD for Laptop(3pcs), Adaptor for laptop for SRV Dept</t>
  </si>
  <si>
    <t>OT Charges for  machine KS-50000/-, EC750#280386 Arm Cylinder Campaign charges (750,000/-)</t>
  </si>
  <si>
    <t>LAS,NAS, TGY, PHK</t>
  </si>
  <si>
    <t>CE 1 BU System Closing Report ( 01-JUN-2023)</t>
  </si>
  <si>
    <t>CE1-PV-23060001</t>
  </si>
  <si>
    <t>CE1-XC-23060001</t>
  </si>
  <si>
    <t>PAY TO REPAIR CHARGES FOR RADIATOR E680F#606167 (MMK-50,000/-)</t>
  </si>
  <si>
    <t>CE 1 BU System Closing Report ( 02-JUN-2023)</t>
  </si>
  <si>
    <t>CE1-RV-23060014</t>
  </si>
  <si>
    <t>RECEIVE FOR INCENTIVE CHARGETO PAY KEY ACC CUSTOMER UTHIHA( HTOO Construction Development Group Co.,Ltd, VOLVO FMX440=10units) (Total incentive -$6,664.36, Saleman-$2,665.74, Pooling-$3,998.62 @1752  ,CE1-SINC-200107-0009) and U SAUNG KHAW (DELCO Co.,Ltd, SDLG E6300F=2units &amp; SDLG L956H=1unit) (Total incentive -$1,347.4, Saleman-$5,38.96, Pooling-$808.44 @2853  ,Incentive no-CE1-SINC-221026-0002, CE1-SINC-221026-0003) (MMK-6,208,029/-)</t>
  </si>
  <si>
    <t>Incentive</t>
  </si>
  <si>
    <t>PAY TO INCENTIVE CHARGES TO PAY KEY ACC CUSTOMER UTHIHA( HTOO Construction Development Group Co.,Ltd, VOLVO FMX440=10units) (Total incentive -$6,664.36, Saleman-$2,665.74, Pooling-$3,998.62 @1752  ,CE1-SINC-200107-0009) and U SAUNG KHAW (DELCO Co.,Ltd, SDLG E6300F=2units &amp; SDLG L956H=1unit) (Total incentive -$1,347.4, Saleman-$5,38.96, Pooling-$808.44 @2853  ,Incentive no-CE1-SINC-221026-0002, CE1-SINC-221026-0003) (MMK-6,208,029/-)</t>
  </si>
  <si>
    <t>CE 1 BU System Closing Report ( 05-JUN-2023)</t>
  </si>
  <si>
    <t>CE1-RV-23060005</t>
  </si>
  <si>
    <t>HQT-PV-2023-06-0059</t>
  </si>
  <si>
    <t>CASH RECEIVED FROM CORP CASH FOR JUN'23 BUDGET  FOR OVERSEA TRIP TO MEET VOLVO SUPPLIER PIC; KO ZAW MIN MYAT TO SINGAPORE (USD-1500.00)</t>
  </si>
  <si>
    <t>ADVANCE REQUEST FOR OVERSEA TRIP TO MEET VOLVO SUPPLIER PIC; KO ZAW MIN MYAT TO SINGAPORE (USD-1500.00)</t>
  </si>
  <si>
    <t>CE1-ADV2023060004</t>
  </si>
  <si>
    <t>ADVANCE REQUEST FOR TA CHARGES FOR BRANCH SUPPORT (TARCHILATE BRANCH) CUSTOMER - U SAI SAN MON  EC 350DL(3 UNITS) (MMK-500,000/-)</t>
  </si>
  <si>
    <t>CE 1 BU System Closing Report ( 06-JUN-2023)</t>
  </si>
  <si>
    <t>CE1-ADV2023060013</t>
  </si>
  <si>
    <t>ADVANCE REQUEST FOR  DHL DUTY CHARGES FOR JUNE'2023  -  100,000 MMK</t>
  </si>
  <si>
    <t>CE1-ADV2023060012</t>
  </si>
  <si>
    <t>ADVANCE REQUEST FOR TO BUY DELL ADAPTOR ( FOR AYE THEINGI MYINT ) - 50,000 MMK</t>
  </si>
  <si>
    <t>CE 1 BU System Closing Report ( 07-JUN-2023)</t>
  </si>
  <si>
    <t xml:space="preserve">CE1-RV-23060009 </t>
  </si>
  <si>
    <t>HQT-PV-2023-06-0132</t>
  </si>
  <si>
    <t>CASH RECEIVED FROM CORP CASH FOR JUN'23 BUDGET (MMK-2,750,000/-)</t>
  </si>
  <si>
    <t>CE1-AC2023060001</t>
  </si>
  <si>
    <t>ADVANCE CLEAR FOR MOUSE BUYING CHARGES  FOR SOE THU AUNG S'PART DEPT (ADV KS-20,000/-,EXP KS-18,000/-,REF KS- 2,000/-)</t>
  </si>
  <si>
    <t>CE1-AC2023060002</t>
  </si>
  <si>
    <t>ADVANCE  CLEAR FOR BUYING L KEY (1) BOX (HO ALL MACHINE USE)  (ADV KS-50,000/-,EXP KS-15,000/-,REF KS- 35,000/-)</t>
  </si>
  <si>
    <t>CE1-AC2023060003</t>
  </si>
  <si>
    <t>ADVANCE CLEAR FOR METER BUYING CHARGES (HO ALL MACHINE USED) (ADV KS-30,000/-,EXP KS-50,000/-,REF KS- 20,000/-)</t>
  </si>
  <si>
    <t>CE1-PV-23060006</t>
  </si>
  <si>
    <t xml:space="preserve">CE1-XC-23060002 </t>
  </si>
  <si>
    <t>PAY TO RADIATOR REPAIR CHARGES (1800THB@83=MMK-149,400/-) AND COPPER REPAIR CHARGES (300THB@83=MMK-24,900/-) FOR CUS; U ARRPAY E680F#606774 (TOTAL MMK-174,300)</t>
  </si>
  <si>
    <t>CE1-AC2023060004</t>
  </si>
  <si>
    <t>ADV CLEAR FOR CAR FUEL CHARGES 9E/8868 FOR MAY'23 PIC NAME -MIN LWIN  (ADV KS-110,000/- , EXP KS-80,000/- ,RFE KS-30,000/-)</t>
  </si>
  <si>
    <t>CE1-AC2023060005</t>
  </si>
  <si>
    <t>ADV CLEAR FOR CAR FUEL CHARGES 3H/4992 FOR MAY'23 PIC NAME -KO AUNG KO MIN (ADV KS-120,000/- , EXP KS-110,000/- ,RFE KS-10,000/-)</t>
  </si>
  <si>
    <t xml:space="preserve">CE1-ADV2023060015 </t>
  </si>
  <si>
    <t>ADVANCE REQUEST FOR CAR FUEL CHARGES 3H/4992 FOR JUN'23 PIC -AUNG KO MIN (SRV DH) (MMK-120,000/-)</t>
  </si>
  <si>
    <t xml:space="preserve">CE1-ADV2023060016 </t>
  </si>
  <si>
    <t>ADVANCE REQUEST FOR CAR FUEL CHARGES  9E/8868  FOR JUN'23 PIC -KO MIN LWIN (MMK-110,000/-)</t>
  </si>
  <si>
    <t>CE1-ADV2023060019</t>
  </si>
  <si>
    <t>ADVANCE REQUEST TA CHARGES FOR KO MINN ZIN FOR JUN'23 (BR VISIT - SK / NLP)  (MMK-500,000/-)</t>
  </si>
  <si>
    <t>CE1-ADV2023060020</t>
  </si>
  <si>
    <t>ADVANCE REQUEST TA CHARGES FOR KO YE MYO THWAY FOR JUN'23 (BR VISIT - MGO)(MMK-300,000/-)</t>
  </si>
  <si>
    <t>CE 1 BU System Closing Report ( 09-JUN-2023)</t>
  </si>
  <si>
    <t>CE1-AC2023060006</t>
  </si>
  <si>
    <t>ADVANCE CLEAR FOR  DHL DUTY CHARGES FOR JUNE'2023 PO-23050017,23050019 AWD-9862715726 (ADV KS-100,000/- , EXP KS-71,784/- ,RFE KS-28,216/-)</t>
  </si>
  <si>
    <t>CE1-PV-23060010</t>
  </si>
  <si>
    <t xml:space="preserve">CE1-XC-23060003 </t>
  </si>
  <si>
    <t>PAY TO TA CHARGES MKT VISIT  FOR SALE MAN KO YE MYO THWAY TO Moegoke trip (09-05-23~27-05-23=19days) (MMK-256,000/-)</t>
  </si>
  <si>
    <t xml:space="preserve">CE1-PV-23060011 </t>
  </si>
  <si>
    <t xml:space="preserve">CE1-XC-23060004 </t>
  </si>
  <si>
    <t>PAY TO OPERATOR CHARGES FOR VOLVO EC210DL#231846 YGN to MDY (MMK-30,000/-)</t>
  </si>
  <si>
    <t>CE 1 BU System Closing Report ( 12-JUN-2023)</t>
  </si>
  <si>
    <t xml:space="preserve">CE1-ADV2023060024 </t>
  </si>
  <si>
    <t>ADVANCE REQUEST FOR MAY'23 SSB PAYMENT (MMK 230,000/-)</t>
  </si>
  <si>
    <t>CE1-AC2023060007</t>
  </si>
  <si>
    <t>ADVANCE CLEAR FUEL CHARGES FOR 3R/9948 PIC-KO MIN ZIN (MAY'23) (ADV KS-130,000/-, EXP KS-120,000/-, REF KS-10,000/-)</t>
  </si>
  <si>
    <t>CE1-ADV2023060025</t>
  </si>
  <si>
    <t>ADVANCE REQUEST CAR FUEL CHARGES FOR 3R/9948 (JUN'2023) PIC-KO MINN ZIN (MKT DEPT;)  (MMK-130,000/-)</t>
  </si>
  <si>
    <t>CE1-RV-23060021</t>
  </si>
  <si>
    <t>CASH RECEIVE FROM CUSTOMER KO ZAW HTET AUNG FOR S'PART INCOME (YGN-BSO-PRT-2023-06-0019) (MMK-938,700/-)</t>
  </si>
  <si>
    <t>CE 1 BU System Closing Report ( 13-JUN-2023)</t>
  </si>
  <si>
    <t>CE1-AC2023060009</t>
  </si>
  <si>
    <t>CE1-ADV2023040015</t>
  </si>
  <si>
    <t>ADVANCE CLEAR FOR TA CHARGES FOR MACHINE REPAIR E690F#600442, 600627 IN NANTSAM BRANCH CUS; U MYO NAING PIC; ZIN KO KO HTET and NAY HTET LIN (ADV KS-300,000/-, EXP KS-584,000/-, REF KS-284,000/-)</t>
  </si>
  <si>
    <t xml:space="preserve">SRV </t>
  </si>
  <si>
    <t>CE1-AC2023060010</t>
  </si>
  <si>
    <t>CE1-ADV2023050034</t>
  </si>
  <si>
    <t>ADVANCE CLEAR FOR TA CHARGES FOR BRANCH SUPPORT CUSTOMER U ZAW WIN MACHINE REPAIR E690F#600442, 600627 PIC; KO MYAT THU and KO THANT ZAW WIN (ADV KS-500,000/-, EXP KS-549,000/-, REF KS-49,000/-)</t>
  </si>
  <si>
    <t>CE1-AC2023060011</t>
  </si>
  <si>
    <t>CE1-ADV2023050004</t>
  </si>
  <si>
    <t>ADVANCE CLEAR FOR TA CHARGES FOR MACHINE ATTACHMENT MOUNTING DX800#42914 IN PHARKANT BRANCH PIC; KO AUNG KO MIN and KO MIN LWIN (ADV KS-600,000/-, EXP KS-605,000/-, REF KS-5,000/-)</t>
  </si>
  <si>
    <t>CE 1 BU System Closing Report ( 14-JUN-2023)</t>
  </si>
  <si>
    <t>CE1-ADV2023060029</t>
  </si>
  <si>
    <t>ADVANCE REQUEST FOR  DHL DUTY CHARGES FOR JUNE'2023  -  70,000 MMK</t>
  </si>
  <si>
    <t>CE1-AC2023060012</t>
  </si>
  <si>
    <t>ADVANCE CLEAR FOR TO BUY DELL ADAPTOR ( FOR AYE THEINGI MYINT ) (ADV KS- 50,000/-, EXP KS-39,000/-, REF KS-11,000/-)</t>
  </si>
  <si>
    <t>CE 1 BU System Closing Report ( 15-JUN-2023)</t>
  </si>
  <si>
    <t>CE1-AC2023060013</t>
  </si>
  <si>
    <t>CE1-ADV2023040007</t>
  </si>
  <si>
    <t>ADVANCE CLEAR FOR BRING TO CAR TRANSPORT CHARGES (DWI TO YGN) 2F-1656 (ADV KS-650,000/-, EXP KS-648,000/-, REF KS-2,000/-)</t>
  </si>
  <si>
    <t>CE1-AC2023060014</t>
  </si>
  <si>
    <t>CE1-ADV2023030050</t>
  </si>
  <si>
    <t>ADVANCE CLEAR FOR TA CHARGES FOR SALESMAN SOE THIHA (BR VISIT - KACHIN STATE)  (ADV KS-500,000/-, EXP KS-0/-, REF KS-500,000/-)</t>
  </si>
  <si>
    <t>CE1-AC2023060015</t>
  </si>
  <si>
    <t>ADVANCE CLEAR FOR  DHL DUTY CHARGES FOR JUNE'2023  PO-23060006 AWD-1544115705 (ADV KS-70,000/-, EXP KS-86,703/-, REF KS-16,703/-)</t>
  </si>
  <si>
    <t>CE 1 BU System Closing Report ( 19-JUN-2023)</t>
  </si>
  <si>
    <t>CE1-AC2023060016</t>
  </si>
  <si>
    <t>ADVANCE CLEAR FOR CAR FUELS CHARGES 5R/9406 FOR MAY'23 PIC- KO NAUNG NAUNG HTUN(AGM) (ADV KS-140,000/-,EXP KS-140,000/-,REF KS-0/-)</t>
  </si>
  <si>
    <t xml:space="preserve">CE1-ADV2023060033 </t>
  </si>
  <si>
    <t>ADVANCE REQUEST FOR CAR FUELS CHARGES 5R/9406 FOR JUN'23 PIC- KO NAUNG NAUNG HTUN(AGM) (MMK-140,000/-)</t>
  </si>
  <si>
    <t>CE1-AC2023060017</t>
  </si>
  <si>
    <t>ADVANCE CLEAR FOR MAY'23 SSB PAYMENT MP-20 (ADV KS-230,000/-, EXP KS-216,200/-, REF KS-13,800/-)</t>
  </si>
  <si>
    <t>CE1-ADV2023060034</t>
  </si>
  <si>
    <t>CE1-ADV2023060035</t>
  </si>
  <si>
    <t>ADVANCE REQUEST FOR REPOSSESS MACHINE DIESEL FILLING CHARGES  EC290BP#19468, EC350DL#270999 (MMK-180,000/-)</t>
  </si>
  <si>
    <t xml:space="preserve">CE1-PV-23060013 </t>
  </si>
  <si>
    <t xml:space="preserve">CE1-XC-23060005 </t>
  </si>
  <si>
    <t>PAY TO HR FOR CE1 BU JUN BIRTHDAY BORN (MMK-15,000/-)</t>
  </si>
  <si>
    <t>CE 1 BU System Closing Report ( 21-JUN-2023)</t>
  </si>
  <si>
    <t xml:space="preserve">CE1-RV-23060037 </t>
  </si>
  <si>
    <t xml:space="preserve">CASH RECEIVE FROM CUSTOMER; SU HTOO SAN CE1-UNT-SI-19120482 Mchine SR No ( '83892,83891) MMK 10,000,000/- </t>
  </si>
  <si>
    <t>CE1-PV-23060030</t>
  </si>
  <si>
    <t>HQT-RV-2023-06-0649</t>
  </si>
  <si>
    <t xml:space="preserve">CASH TRANSFER TO MD BANK ACC (KBZ) FROM CUSTOMER; SU HTOO SAN CE1-UNT-SI-19120482 Mchine SR No ( '83892,83891) MMK 10,000,000/- </t>
  </si>
  <si>
    <t xml:space="preserve">INCOME TRANSFER </t>
  </si>
  <si>
    <t>CE 1 BU System Closing Report ( 22-JUN-2023)</t>
  </si>
  <si>
    <t>CE1-ADV2023060031</t>
  </si>
  <si>
    <t xml:space="preserve">ADVANCE REQUEST FOR TO BUY VENIER CLIPPER FOR SPARE PARTS - 30,000 MMK </t>
  </si>
  <si>
    <t>CE1-PV-23060031</t>
  </si>
  <si>
    <t>CE1-XC-23060006</t>
  </si>
  <si>
    <t>PAY TO MKT DEPT;FOR OPERATOR CHARGES FOR SHANTUI DOZER DH17#1000522 (Repossess Machine) (MDY BR TO YGN) (MMK-30,000/-)</t>
  </si>
  <si>
    <t>CE1-PV-23060032</t>
  </si>
  <si>
    <t>CE1-XC-23060007</t>
  </si>
  <si>
    <t>PAY TO  BATTERY CHARGES &amp; CAR TYRE REPAIR CHARGES FOR 2J/9929 CAR USER PIC; KO MANN BAHAR DOO (OR) KO WIN KO KO (MMK-233,700/-)</t>
  </si>
  <si>
    <t>CE 1 BU System Closing Report ( 23-JUN-2023)</t>
  </si>
  <si>
    <t xml:space="preserve">CE1-RV-23060045 </t>
  </si>
  <si>
    <t>HQT-PV-2023-06-0588</t>
  </si>
  <si>
    <t>CASH RECEIVE FROM CORP CASH FOR TRANSPORTATION CHARGES FOR VOLVO EXCAVATOR EC210DL - 1U (REPOSSESS MACHINE, SERIAL NO.- 282211), KPU BR TO YGN HO , CUSTOMER NAME - KYAW KYAR HTUN TAUK (MMK-4,500,000/-)</t>
  </si>
  <si>
    <t xml:space="preserve">CE1-ADV2023060041 </t>
  </si>
  <si>
    <t>ADVANCE REQUEST FOR TRANSPORTATION CHARGES FOR VOLVO EXCAVATOR EC210DL - 1U (REPOSSESS MACHINE, SERIAL NO.- 282211), KPU BR TO YGN HO , CUSTOMER NAME - KYAW KYAR HTUN TAUK (MMK-4,500,000/-)</t>
  </si>
  <si>
    <t>CE1-AC2023060018</t>
  </si>
  <si>
    <t>ADVANCE CLEAR FOR OVERSEA TRIP TO MEET VOLVO SUPPLIER PIC; KO ZAW MIN MYAT TO SINGAPORE (ADV USD- $1500, EXP USD-$ 786, REF USD-$ 714 ) REMARK; REF USD-$ 714,  (USD-710, USD 4 @ 3150 MMK-12600/-)</t>
  </si>
  <si>
    <t>CE1-PV-23060033</t>
  </si>
  <si>
    <t>CE1-XC-23060008</t>
  </si>
  <si>
    <t xml:space="preserve">PAY TO TAXI CHARGES PIC; KO ZAW MIN MYAT OVERSEA TRIP TO MEET VOLVO SUPPLIER  (HOME TO AIRPORT )(AIRPORT TO HOME) (MMK-40,000/-) </t>
  </si>
  <si>
    <t>CE1-RV-23060049</t>
  </si>
  <si>
    <t>CASH RECEIVE FROM CUTOMER U TIN SOE YGN-BSO-PRT-2023-06-0046,CE1-PRT-SI-23060129 S'PART INCOME (MMK-804,500/-)</t>
  </si>
  <si>
    <t>CE1-PV-23060035</t>
  </si>
  <si>
    <t>CE1-XC-23060009</t>
  </si>
  <si>
    <t>PAY TO BUY RAT KILLER MEDICINE CHARGES TO USE HO MACHINE LOCATION (MMK-7,000/-)</t>
  </si>
  <si>
    <t>CE1-PV-23060036</t>
  </si>
  <si>
    <t xml:space="preserve">CE1-XC-23060010 </t>
  </si>
  <si>
    <t>PAY TO BUY KIN TONY &amp; SOCKETS 11MM (MMK-6,600/-)</t>
  </si>
  <si>
    <t>CE1-PV-23060037</t>
  </si>
  <si>
    <t>CE1-XC-23060011</t>
  </si>
  <si>
    <t>PAY TO BUY BATTERY CHARGING CHARGES FOR LG936L#606062 (MMK-4,000)</t>
  </si>
  <si>
    <t xml:space="preserve">CE1-PV-23060038 </t>
  </si>
  <si>
    <t xml:space="preserve">CE1-XC-23060012 </t>
  </si>
  <si>
    <t>PAY TO COPPER REPAIR CHARGES FOR E680F#606167 (MMK-2,000/-)</t>
  </si>
  <si>
    <t>CE1-PV-23060039</t>
  </si>
  <si>
    <t xml:space="preserve">CE1-XC-23060013 </t>
  </si>
  <si>
    <t>PAY TO BUY NEED PARTS( bucket pin bolt) FOR MACHINE EC300DL#272148 (MMK-5,200/-)</t>
  </si>
  <si>
    <t xml:space="preserve">CE1-ADV2023060044 </t>
  </si>
  <si>
    <t>ADVANCE REQUEST FOR CAR LICENSE EXTENSION CHARGES  9E/8868 (MMK-250,000/-)</t>
  </si>
  <si>
    <t>CE1-ADV2023060042</t>
  </si>
  <si>
    <t>CE 1 BU System Closing Report ( 26-JUN-2023)</t>
  </si>
  <si>
    <t>CE1-PV-23060045</t>
  </si>
  <si>
    <t>HQT-RV-2023-06-0715, HQT-RV-2023-06-0757</t>
  </si>
  <si>
    <t>TRANSFER TO CORP CASH FOR CUSTOMER KO ZAW HTET AUNG &amp;U TIN SOE FOR S'PART INCOMES (YGN-BSO-PRT-2023-06-0019) (MMK-938,700/-), YGN-BSO-PRT-2023-06-0046,CE1-PRT-SI-23060129 S'PART INCOME (MMK-804,500/-) TOTALMMK- 1743200/-</t>
  </si>
  <si>
    <t>CE1-RV-23060052</t>
  </si>
  <si>
    <t>HQT-PV-2023-06-0616</t>
  </si>
  <si>
    <t>CASH RECEIVED FROM CORP CASH FOR JUN'23 BUDGET (MMK-780,000/-)</t>
  </si>
  <si>
    <t>CE1-RV-23060053</t>
  </si>
  <si>
    <t>HQT-PV-2023-06-0629</t>
  </si>
  <si>
    <t>CASH RECEIVED FROM CORP CASH FOR JUN'23 BUDGET REPOSSES MACHINE TRANSPORTATION CHARGES  (MMK-725,000/-)</t>
  </si>
  <si>
    <t>CE1-ADV2023060046</t>
  </si>
  <si>
    <t>ADVANCE REQUEST FOR TA CHARGES FOR TENDER PROCESS TO MEET GOVERNMENT AT NAY PYI TAW (MMK-150,000/-)</t>
  </si>
  <si>
    <t xml:space="preserve">CE1-PV-23060041 </t>
  </si>
  <si>
    <t>CE1-XC-23060014</t>
  </si>
  <si>
    <t>PAY TO MKT DEPT; FOR VOLVO UMBRELLA SAMPLE 1PCS CHARGES (MMK-15,000/-)</t>
  </si>
  <si>
    <t>CE1-PV-23060042</t>
  </si>
  <si>
    <t>CE1-XC-23060015</t>
  </si>
  <si>
    <t>PAY TO MKT DEPT; FOR ENTERTAINMENT CHARGES FOR PHK CUSTOMER U SAI LONE (MMK-29,400/-)</t>
  </si>
  <si>
    <t xml:space="preserve">CE1-PV-23060043 </t>
  </si>
  <si>
    <t>CE1-XC-23060016</t>
  </si>
  <si>
    <t>PAY TO S'PART DEPT; TO BUY TOOLS FOR RUSTY FOR CUSTOMER AYAR YADANAR DEALED PARTS (MMK-18,900/-)</t>
  </si>
  <si>
    <t>CE1-ADV2023060045</t>
  </si>
  <si>
    <t>CE1-PV-23060044</t>
  </si>
  <si>
    <t>HQT-RV-2023-06-0755, HQT-RV-2023-06-0756</t>
  </si>
  <si>
    <t>TRANSFER TO CORP CASH FOR BUDGET REFUND USD $710,MMK-12,600 (USD $4@3150)</t>
  </si>
  <si>
    <t>BUDGET / REFUND</t>
  </si>
  <si>
    <t>Repossess Expenses (Transporation Charges) Urgent Budget</t>
  </si>
  <si>
    <t xml:space="preserve">JUN'23 Budget/Actual </t>
  </si>
  <si>
    <t>For July Born Brithday Cake</t>
  </si>
  <si>
    <t xml:space="preserve"> </t>
  </si>
  <si>
    <t>Monthly Cash Budget Request JULY'2023</t>
  </si>
  <si>
    <t>ID Card bag and photo paper</t>
  </si>
  <si>
    <t xml:space="preserve">CE1-PV-23060009 </t>
  </si>
  <si>
    <t xml:space="preserve">CE1-ADV2023060047 </t>
  </si>
  <si>
    <t>BUDGET (URGENT)</t>
  </si>
  <si>
    <t>MKT (URGENT)</t>
  </si>
  <si>
    <t>ADVANCE REQUEST FOR AGM; KO NAUNG NAUNG HTUN TO DO PASSPORT extension 50% BY UMG CEO APPROVED (MMK-400,000/-)</t>
  </si>
  <si>
    <t>ADVANCE REQUEST FOR TRANSPORTATION CHARGES  EC210DL#28211 (KPU OFFICE TO KPU PORT) MMK-725,000/-</t>
  </si>
  <si>
    <t xml:space="preserve">Minn Zin </t>
  </si>
  <si>
    <t>Mann Bahar Doo</t>
  </si>
  <si>
    <t>Pyae Phyo Kyaw</t>
  </si>
  <si>
    <t>Soe Thiha</t>
  </si>
  <si>
    <t>Ye Myo Thway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</si>
  <si>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</si>
  <si>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</si>
  <si>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</si>
  <si>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</si>
  <si>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</si>
  <si>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</si>
  <si>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</si>
  <si>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</si>
  <si>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</si>
  <si>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</si>
  <si>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</si>
  <si>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</si>
  <si>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</si>
  <si>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Nyi Zaw Aung </t>
  </si>
  <si>
    <t>Win Paing</t>
  </si>
  <si>
    <t>AUNG MYO WIN</t>
  </si>
  <si>
    <t>Mann Bahar
 Doo</t>
  </si>
  <si>
    <t>Sale &amp; MKT Budget</t>
  </si>
  <si>
    <t>Sale &amp; MKT Actual</t>
  </si>
  <si>
    <t xml:space="preserve">Sale &amp; MKT Budget Vs Actual &amp; Sale Man TA Usage
</t>
  </si>
  <si>
    <t>JUN'23 Budget/Actual Usage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</si>
</sst>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[$-409]d\-mmm\-yy;@"/>
    <numFmt numFmtId="167" formatCode="[$-409]d/mmm/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9"/>
      <name val="Arial"/>
      <family val="2"/>
    </font>
    <font>
      <sz val="9"/>
      <name val="Calibri"/>
      <family val="2"/>
      <scheme val="minor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CC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27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164" fontId="3" fillId="0" borderId="3" xfId="0" applyNumberFormat="1" applyFont="1" applyBorder="1"/>
    <xf numFmtId="0" fontId="3" fillId="0" borderId="5" xfId="0" applyFont="1" applyBorder="1"/>
    <xf numFmtId="0" fontId="3" fillId="0" borderId="0" xfId="0" applyFont="1"/>
    <xf numFmtId="164" fontId="3" fillId="0" borderId="3" xfId="1" applyNumberFormat="1" applyFont="1" applyBorder="1"/>
    <xf numFmtId="165" fontId="2" fillId="0" borderId="0" xfId="3" applyNumberFormat="1" applyFont="1"/>
    <xf numFmtId="165" fontId="2" fillId="0" borderId="2" xfId="3" applyNumberFormat="1" applyFont="1" applyBorder="1" applyAlignment="1">
      <alignment horizontal="center" vertical="center" wrapText="1"/>
    </xf>
    <xf numFmtId="165" fontId="3" fillId="0" borderId="2" xfId="3" applyNumberFormat="1" applyFont="1" applyBorder="1"/>
    <xf numFmtId="165" fontId="3" fillId="0" borderId="0" xfId="3" applyNumberFormat="1" applyFont="1"/>
    <xf numFmtId="165" fontId="2" fillId="0" borderId="2" xfId="3" applyNumberFormat="1" applyFont="1" applyBorder="1" applyAlignment="1">
      <alignment horizontal="center" vertical="center"/>
    </xf>
    <xf numFmtId="165" fontId="3" fillId="0" borderId="9" xfId="3" applyNumberFormat="1" applyFont="1" applyBorder="1"/>
    <xf numFmtId="165" fontId="2" fillId="0" borderId="8" xfId="0" applyNumberFormat="1" applyFont="1" applyBorder="1" applyAlignment="1">
      <alignment horizontal="center" vertical="center" wrapText="1"/>
    </xf>
    <xf numFmtId="165" fontId="2" fillId="0" borderId="10" xfId="3" applyNumberFormat="1" applyFont="1" applyBorder="1"/>
    <xf numFmtId="164" fontId="2" fillId="0" borderId="11" xfId="0" applyNumberFormat="1" applyFont="1" applyBorder="1"/>
    <xf numFmtId="164" fontId="2" fillId="0" borderId="12" xfId="0" applyNumberFormat="1" applyFont="1" applyBorder="1"/>
    <xf numFmtId="164" fontId="2" fillId="0" borderId="12" xfId="2" applyNumberFormat="1" applyFont="1" applyBorder="1"/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164" fontId="3" fillId="0" borderId="20" xfId="1" applyNumberFormat="1" applyFont="1" applyBorder="1"/>
    <xf numFmtId="165" fontId="3" fillId="0" borderId="21" xfId="3" applyNumberFormat="1" applyFont="1" applyBorder="1"/>
    <xf numFmtId="165" fontId="2" fillId="0" borderId="22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/>
    <xf numFmtId="0" fontId="3" fillId="0" borderId="18" xfId="0" applyFont="1" applyBorder="1"/>
    <xf numFmtId="165" fontId="2" fillId="0" borderId="2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/>
    <xf numFmtId="165" fontId="3" fillId="0" borderId="26" xfId="3" applyNumberFormat="1" applyFont="1" applyBorder="1"/>
    <xf numFmtId="164" fontId="2" fillId="0" borderId="23" xfId="0" applyNumberFormat="1" applyFont="1" applyBorder="1"/>
    <xf numFmtId="165" fontId="2" fillId="0" borderId="23" xfId="3" applyNumberFormat="1" applyFont="1" applyBorder="1"/>
    <xf numFmtId="164" fontId="2" fillId="0" borderId="27" xfId="0" applyNumberFormat="1" applyFont="1" applyBorder="1"/>
    <xf numFmtId="165" fontId="3" fillId="0" borderId="28" xfId="3" applyNumberFormat="1" applyFont="1" applyBorder="1"/>
    <xf numFmtId="165" fontId="3" fillId="0" borderId="11" xfId="3" applyNumberFormat="1" applyFont="1" applyBorder="1"/>
    <xf numFmtId="165" fontId="2" fillId="0" borderId="0" xfId="3" applyNumberFormat="1" applyFont="1" applyBorder="1"/>
    <xf numFmtId="0" fontId="2" fillId="0" borderId="0" xfId="0" applyFont="1" applyBorder="1"/>
    <xf numFmtId="9" fontId="2" fillId="0" borderId="0" xfId="2" applyFont="1" applyBorder="1"/>
    <xf numFmtId="165" fontId="3" fillId="0" borderId="29" xfId="3" applyNumberFormat="1" applyFont="1" applyBorder="1"/>
    <xf numFmtId="165" fontId="3" fillId="0" borderId="0" xfId="3" applyNumberFormat="1" applyFont="1" applyBorder="1"/>
    <xf numFmtId="9" fontId="2" fillId="0" borderId="19" xfId="2" applyFont="1" applyBorder="1"/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left"/>
    </xf>
    <xf numFmtId="165" fontId="3" fillId="0" borderId="30" xfId="3" applyNumberFormat="1" applyFont="1" applyBorder="1"/>
    <xf numFmtId="164" fontId="3" fillId="0" borderId="6" xfId="1" applyNumberFormat="1" applyFont="1" applyBorder="1"/>
    <xf numFmtId="165" fontId="2" fillId="0" borderId="3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/>
    <xf numFmtId="164" fontId="3" fillId="0" borderId="19" xfId="1" applyNumberFormat="1" applyFont="1" applyBorder="1"/>
    <xf numFmtId="165" fontId="2" fillId="0" borderId="0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/>
    <xf numFmtId="165" fontId="3" fillId="0" borderId="32" xfId="3" applyNumberFormat="1" applyFont="1" applyBorder="1"/>
    <xf numFmtId="0" fontId="2" fillId="0" borderId="25" xfId="0" applyFont="1" applyBorder="1" applyAlignment="1"/>
    <xf numFmtId="0" fontId="2" fillId="0" borderId="33" xfId="0" applyFont="1" applyBorder="1" applyAlignment="1">
      <alignment horizontal="left"/>
    </xf>
    <xf numFmtId="165" fontId="2" fillId="0" borderId="21" xfId="3" applyNumberFormat="1" applyFont="1" applyBorder="1"/>
    <xf numFmtId="165" fontId="2" fillId="0" borderId="29" xfId="3" applyNumberFormat="1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18" xfId="0" applyFont="1" applyBorder="1"/>
    <xf numFmtId="0" fontId="3" fillId="3" borderId="1" xfId="0" applyFont="1" applyFill="1" applyBorder="1"/>
    <xf numFmtId="165" fontId="3" fillId="3" borderId="2" xfId="3" applyNumberFormat="1" applyFont="1" applyFill="1" applyBorder="1"/>
    <xf numFmtId="164" fontId="3" fillId="3" borderId="3" xfId="1" applyNumberFormat="1" applyFont="1" applyFill="1" applyBorder="1"/>
    <xf numFmtId="165" fontId="2" fillId="3" borderId="8" xfId="0" applyNumberFormat="1" applyFont="1" applyFill="1" applyBorder="1" applyAlignment="1">
      <alignment horizontal="center" vertical="center" wrapText="1"/>
    </xf>
    <xf numFmtId="0" fontId="0" fillId="3" borderId="0" xfId="0" applyFill="1"/>
    <xf numFmtId="164" fontId="6" fillId="3" borderId="3" xfId="1" applyNumberFormat="1" applyFont="1" applyFill="1" applyBorder="1"/>
    <xf numFmtId="0" fontId="3" fillId="3" borderId="18" xfId="0" applyFont="1" applyFill="1" applyBorder="1" applyAlignment="1">
      <alignment horizontal="left"/>
    </xf>
    <xf numFmtId="164" fontId="7" fillId="3" borderId="3" xfId="1" applyNumberFormat="1" applyFont="1" applyFill="1" applyBorder="1"/>
    <xf numFmtId="164" fontId="3" fillId="3" borderId="20" xfId="1" applyNumberFormat="1" applyFont="1" applyFill="1" applyBorder="1"/>
    <xf numFmtId="0" fontId="2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165" fontId="8" fillId="0" borderId="0" xfId="3" applyNumberFormat="1" applyFont="1"/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43" fontId="3" fillId="0" borderId="0" xfId="0" applyNumberFormat="1" applyFont="1"/>
    <xf numFmtId="164" fontId="8" fillId="0" borderId="0" xfId="3" applyNumberFormat="1" applyFont="1"/>
    <xf numFmtId="164" fontId="0" fillId="0" borderId="0" xfId="1" applyNumberFormat="1" applyFont="1" applyAlignment="1">
      <alignment horizontal="center" vertical="center"/>
    </xf>
    <xf numFmtId="0" fontId="12" fillId="0" borderId="0" xfId="0" applyFont="1"/>
    <xf numFmtId="164" fontId="2" fillId="0" borderId="0" xfId="0" applyNumberFormat="1" applyFont="1" applyBorder="1"/>
    <xf numFmtId="164" fontId="13" fillId="0" borderId="0" xfId="0" applyNumberFormat="1" applyFont="1"/>
    <xf numFmtId="164" fontId="0" fillId="0" borderId="0" xfId="1" applyNumberFormat="1" applyFont="1"/>
    <xf numFmtId="0" fontId="5" fillId="0" borderId="0" xfId="0" applyFont="1"/>
    <xf numFmtId="164" fontId="5" fillId="0" borderId="0" xfId="1" applyNumberFormat="1" applyFont="1"/>
    <xf numFmtId="164" fontId="0" fillId="0" borderId="0" xfId="0" applyNumberFormat="1"/>
    <xf numFmtId="43" fontId="0" fillId="4" borderId="0" xfId="0" applyNumberFormat="1" applyFill="1"/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164" fontId="0" fillId="4" borderId="0" xfId="1" applyNumberFormat="1" applyFont="1" applyFill="1"/>
    <xf numFmtId="9" fontId="0" fillId="0" borderId="13" xfId="2" applyFont="1" applyBorder="1"/>
    <xf numFmtId="0" fontId="0" fillId="0" borderId="13" xfId="0" applyBorder="1"/>
    <xf numFmtId="164" fontId="14" fillId="0" borderId="13" xfId="1" applyNumberFormat="1" applyFont="1" applyFill="1" applyBorder="1" applyAlignment="1">
      <alignment vertical="center"/>
    </xf>
    <xf numFmtId="164" fontId="15" fillId="0" borderId="18" xfId="1" applyNumberFormat="1" applyFont="1" applyFill="1" applyBorder="1" applyAlignment="1">
      <alignment horizontal="center"/>
    </xf>
    <xf numFmtId="164" fontId="15" fillId="0" borderId="13" xfId="1" applyNumberFormat="1" applyFont="1" applyFill="1" applyBorder="1" applyAlignment="1">
      <alignment horizontal="center"/>
    </xf>
    <xf numFmtId="164" fontId="15" fillId="0" borderId="13" xfId="1" applyNumberFormat="1" applyFont="1" applyFill="1" applyBorder="1" applyAlignment="1">
      <alignment horizontal="center" wrapText="1"/>
    </xf>
    <xf numFmtId="167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0" fillId="3" borderId="0" xfId="0" applyFont="1" applyFill="1"/>
    <xf numFmtId="0" fontId="8" fillId="3" borderId="1" xfId="0" applyFont="1" applyFill="1" applyBorder="1" applyAlignment="1">
      <alignment vertical="center"/>
    </xf>
    <xf numFmtId="164" fontId="9" fillId="3" borderId="3" xfId="1" applyNumberFormat="1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64" fontId="9" fillId="3" borderId="14" xfId="1" applyNumberFormat="1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17" fillId="3" borderId="1" xfId="0" applyFont="1" applyFill="1" applyBorder="1" applyAlignment="1">
      <alignment vertical="center"/>
    </xf>
    <xf numFmtId="164" fontId="17" fillId="3" borderId="14" xfId="1" applyNumberFormat="1" applyFont="1" applyFill="1" applyBorder="1" applyAlignment="1">
      <alignment vertical="center"/>
    </xf>
    <xf numFmtId="0" fontId="17" fillId="3" borderId="3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8" fillId="3" borderId="5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/>
    </xf>
    <xf numFmtId="164" fontId="8" fillId="3" borderId="17" xfId="1" applyNumberFormat="1" applyFont="1" applyFill="1" applyBorder="1" applyAlignment="1">
      <alignment vertical="center"/>
    </xf>
    <xf numFmtId="164" fontId="8" fillId="3" borderId="15" xfId="1" applyNumberFormat="1" applyFont="1" applyFill="1" applyBorder="1" applyAlignment="1">
      <alignment vertical="center"/>
    </xf>
    <xf numFmtId="164" fontId="8" fillId="3" borderId="6" xfId="0" applyNumberFormat="1" applyFont="1" applyFill="1" applyBorder="1" applyAlignment="1">
      <alignment vertical="center"/>
    </xf>
    <xf numFmtId="164" fontId="8" fillId="3" borderId="15" xfId="0" applyNumberFormat="1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vertical="center"/>
    </xf>
    <xf numFmtId="0" fontId="20" fillId="0" borderId="13" xfId="0" applyFont="1" applyFill="1" applyBorder="1" applyAlignment="1">
      <alignment horizontal="center"/>
    </xf>
    <xf numFmtId="166" fontId="14" fillId="3" borderId="13" xfId="0" applyNumberFormat="1" applyFont="1" applyFill="1" applyBorder="1" applyAlignment="1">
      <alignment horizontal="right"/>
    </xf>
    <xf numFmtId="0" fontId="14" fillId="3" borderId="13" xfId="0" applyFont="1" applyFill="1" applyBorder="1"/>
    <xf numFmtId="0" fontId="21" fillId="3" borderId="13" xfId="0" applyFont="1" applyFill="1" applyBorder="1" applyAlignment="1">
      <alignment horizontal="left" vertical="center"/>
    </xf>
    <xf numFmtId="0" fontId="12" fillId="3" borderId="13" xfId="0" applyFont="1" applyFill="1" applyBorder="1"/>
    <xf numFmtId="164" fontId="14" fillId="3" borderId="13" xfId="1" applyNumberFormat="1" applyFont="1" applyFill="1" applyBorder="1"/>
    <xf numFmtId="14" fontId="14" fillId="3" borderId="13" xfId="0" applyNumberFormat="1" applyFont="1" applyFill="1" applyBorder="1" applyAlignment="1">
      <alignment horizontal="left" wrapText="1"/>
    </xf>
    <xf numFmtId="164" fontId="22" fillId="3" borderId="13" xfId="1" applyNumberFormat="1" applyFont="1" applyFill="1" applyBorder="1"/>
    <xf numFmtId="0" fontId="12" fillId="0" borderId="17" xfId="0" applyFont="1" applyBorder="1" applyAlignment="1"/>
    <xf numFmtId="0" fontId="14" fillId="3" borderId="13" xfId="0" applyFont="1" applyFill="1" applyBorder="1" applyAlignment="1">
      <alignment horizontal="left" vertical="center"/>
    </xf>
    <xf numFmtId="9" fontId="0" fillId="0" borderId="0" xfId="2" applyFont="1"/>
    <xf numFmtId="43" fontId="0" fillId="0" borderId="0" xfId="0" applyNumberFormat="1"/>
    <xf numFmtId="164" fontId="21" fillId="3" borderId="13" xfId="1" applyNumberFormat="1" applyFont="1" applyFill="1" applyBorder="1"/>
    <xf numFmtId="43" fontId="12" fillId="3" borderId="13" xfId="1" applyFont="1" applyFill="1" applyBorder="1"/>
    <xf numFmtId="43" fontId="21" fillId="0" borderId="17" xfId="1" applyFont="1" applyFill="1" applyBorder="1" applyAlignment="1">
      <alignment horizontal="right"/>
    </xf>
    <xf numFmtId="164" fontId="3" fillId="0" borderId="0" xfId="1" applyNumberFormat="1" applyFont="1"/>
    <xf numFmtId="164" fontId="2" fillId="0" borderId="0" xfId="1" applyNumberFormat="1" applyFont="1"/>
    <xf numFmtId="164" fontId="2" fillId="0" borderId="3" xfId="1" applyNumberFormat="1" applyFont="1" applyBorder="1" applyAlignment="1">
      <alignment horizontal="center" vertical="center" wrapText="1"/>
    </xf>
    <xf numFmtId="164" fontId="2" fillId="0" borderId="23" xfId="1" applyNumberFormat="1" applyFont="1" applyBorder="1"/>
    <xf numFmtId="164" fontId="2" fillId="0" borderId="11" xfId="1" applyNumberFormat="1" applyFont="1" applyBorder="1"/>
    <xf numFmtId="164" fontId="2" fillId="0" borderId="27" xfId="1" applyNumberFormat="1" applyFont="1" applyBorder="1"/>
    <xf numFmtId="164" fontId="2" fillId="0" borderId="19" xfId="1" applyNumberFormat="1" applyFont="1" applyBorder="1"/>
    <xf numFmtId="164" fontId="2" fillId="0" borderId="0" xfId="1" applyNumberFormat="1" applyFont="1" applyBorder="1"/>
    <xf numFmtId="165" fontId="3" fillId="3" borderId="9" xfId="3" applyNumberFormat="1" applyFont="1" applyFill="1" applyBorder="1"/>
    <xf numFmtId="164" fontId="2" fillId="0" borderId="0" xfId="1" applyNumberFormat="1" applyFont="1" applyAlignment="1">
      <alignment horizontal="center"/>
    </xf>
    <xf numFmtId="43" fontId="0" fillId="0" borderId="0" xfId="1" applyNumberFormat="1" applyFont="1"/>
    <xf numFmtId="165" fontId="2" fillId="0" borderId="13" xfId="3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7" xfId="1" applyNumberFormat="1" applyFont="1" applyBorder="1" applyAlignment="1"/>
    <xf numFmtId="164" fontId="2" fillId="0" borderId="17" xfId="1" applyNumberFormat="1" applyFont="1" applyBorder="1"/>
    <xf numFmtId="164" fontId="2" fillId="0" borderId="23" xfId="3" applyNumberFormat="1" applyFont="1" applyBorder="1"/>
    <xf numFmtId="164" fontId="9" fillId="0" borderId="0" xfId="1" applyNumberFormat="1" applyFont="1"/>
    <xf numFmtId="164" fontId="9" fillId="0" borderId="0" xfId="0" applyNumberFormat="1" applyFont="1"/>
    <xf numFmtId="164" fontId="20" fillId="3" borderId="13" xfId="0" applyNumberFormat="1" applyFont="1" applyFill="1" applyBorder="1" applyAlignment="1">
      <alignment horizontal="center"/>
    </xf>
    <xf numFmtId="164" fontId="21" fillId="3" borderId="17" xfId="0" applyNumberFormat="1" applyFont="1" applyFill="1" applyBorder="1" applyAlignment="1">
      <alignment horizontal="right" vertical="center"/>
    </xf>
    <xf numFmtId="166" fontId="12" fillId="0" borderId="0" xfId="0" applyNumberFormat="1" applyFont="1"/>
    <xf numFmtId="164" fontId="3" fillId="0" borderId="3" xfId="1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8" fillId="0" borderId="40" xfId="0" applyFont="1" applyBorder="1"/>
    <xf numFmtId="0" fontId="9" fillId="0" borderId="40" xfId="0" applyFont="1" applyBorder="1"/>
    <xf numFmtId="164" fontId="7" fillId="0" borderId="3" xfId="1" applyNumberFormat="1" applyFont="1" applyBorder="1" applyAlignment="1">
      <alignment horizontal="center" vertical="center" wrapText="1"/>
    </xf>
    <xf numFmtId="0" fontId="14" fillId="2" borderId="13" xfId="0" applyFont="1" applyFill="1" applyBorder="1"/>
    <xf numFmtId="0" fontId="23" fillId="0" borderId="13" xfId="0" applyFont="1" applyBorder="1"/>
    <xf numFmtId="164" fontId="14" fillId="3" borderId="13" xfId="1" applyNumberFormat="1" applyFont="1" applyFill="1" applyBorder="1" applyAlignment="1">
      <alignment vertical="center"/>
    </xf>
    <xf numFmtId="0" fontId="23" fillId="0" borderId="0" xfId="0" applyFont="1"/>
    <xf numFmtId="164" fontId="23" fillId="0" borderId="0" xfId="1" applyNumberFormat="1" applyFont="1"/>
    <xf numFmtId="164" fontId="23" fillId="0" borderId="0" xfId="0" applyNumberFormat="1" applyFont="1"/>
    <xf numFmtId="0" fontId="9" fillId="3" borderId="1" xfId="0" applyFont="1" applyFill="1" applyBorder="1" applyAlignment="1">
      <alignment vertical="center" wrapText="1"/>
    </xf>
    <xf numFmtId="0" fontId="14" fillId="0" borderId="0" xfId="0" applyFont="1"/>
    <xf numFmtId="14" fontId="12" fillId="0" borderId="0" xfId="0" applyNumberFormat="1" applyFont="1"/>
    <xf numFmtId="164" fontId="14" fillId="3" borderId="0" xfId="0" applyNumberFormat="1" applyFont="1" applyFill="1"/>
    <xf numFmtId="164" fontId="6" fillId="0" borderId="4" xfId="1" applyNumberFormat="1" applyFont="1" applyBorder="1"/>
    <xf numFmtId="164" fontId="7" fillId="0" borderId="3" xfId="1" applyNumberFormat="1" applyFont="1" applyBorder="1"/>
    <xf numFmtId="164" fontId="15" fillId="2" borderId="13" xfId="1" applyNumberFormat="1" applyFont="1" applyFill="1" applyBorder="1" applyAlignment="1">
      <alignment horizontal="center" wrapText="1"/>
    </xf>
    <xf numFmtId="164" fontId="15" fillId="2" borderId="13" xfId="1" applyNumberFormat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center"/>
    </xf>
    <xf numFmtId="164" fontId="21" fillId="3" borderId="0" xfId="0" applyNumberFormat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right"/>
    </xf>
    <xf numFmtId="0" fontId="12" fillId="0" borderId="0" xfId="0" applyFont="1" applyBorder="1" applyAlignment="1"/>
    <xf numFmtId="0" fontId="12" fillId="0" borderId="13" xfId="0" applyFont="1" applyFill="1" applyBorder="1"/>
    <xf numFmtId="0" fontId="14" fillId="0" borderId="13" xfId="0" applyFont="1" applyFill="1" applyBorder="1" applyAlignment="1">
      <alignment horizontal="left" vertical="center"/>
    </xf>
    <xf numFmtId="166" fontId="14" fillId="0" borderId="13" xfId="0" applyNumberFormat="1" applyFont="1" applyFill="1" applyBorder="1" applyAlignment="1">
      <alignment horizontal="right"/>
    </xf>
    <xf numFmtId="0" fontId="14" fillId="0" borderId="13" xfId="0" applyFont="1" applyFill="1" applyBorder="1"/>
    <xf numFmtId="164" fontId="14" fillId="0" borderId="13" xfId="1" applyNumberFormat="1" applyFont="1" applyFill="1" applyBorder="1"/>
    <xf numFmtId="43" fontId="12" fillId="0" borderId="13" xfId="1" applyFont="1" applyFill="1" applyBorder="1"/>
    <xf numFmtId="0" fontId="12" fillId="0" borderId="0" xfId="0" applyFont="1" applyFill="1"/>
    <xf numFmtId="0" fontId="12" fillId="0" borderId="13" xfId="0" applyFont="1" applyBorder="1"/>
    <xf numFmtId="164" fontId="12" fillId="0" borderId="0" xfId="0" applyNumberFormat="1" applyFont="1"/>
    <xf numFmtId="0" fontId="3" fillId="0" borderId="19" xfId="0" applyFont="1" applyBorder="1"/>
    <xf numFmtId="0" fontId="3" fillId="0" borderId="44" xfId="0" applyFont="1" applyBorder="1"/>
    <xf numFmtId="0" fontId="2" fillId="0" borderId="45" xfId="0" applyFont="1" applyBorder="1"/>
    <xf numFmtId="165" fontId="9" fillId="0" borderId="0" xfId="3" applyNumberFormat="1" applyFont="1" applyFill="1"/>
    <xf numFmtId="0" fontId="9" fillId="0" borderId="0" xfId="0" applyFont="1" applyFill="1"/>
    <xf numFmtId="165" fontId="8" fillId="0" borderId="0" xfId="3" applyNumberFormat="1" applyFont="1" applyFill="1"/>
    <xf numFmtId="0" fontId="8" fillId="0" borderId="0" xfId="0" applyFont="1" applyFill="1"/>
    <xf numFmtId="0" fontId="8" fillId="0" borderId="13" xfId="0" applyFont="1" applyFill="1" applyBorder="1" applyAlignment="1">
      <alignment horizontal="center" vertical="center" wrapText="1"/>
    </xf>
    <xf numFmtId="165" fontId="8" fillId="0" borderId="13" xfId="3" applyNumberFormat="1" applyFont="1" applyFill="1" applyBorder="1" applyAlignment="1">
      <alignment horizontal="center" vertical="center" wrapText="1"/>
    </xf>
    <xf numFmtId="165" fontId="8" fillId="0" borderId="14" xfId="3" applyNumberFormat="1" applyFont="1" applyFill="1" applyBorder="1" applyAlignment="1">
      <alignment horizontal="center" vertical="center" wrapText="1"/>
    </xf>
    <xf numFmtId="37" fontId="8" fillId="0" borderId="13" xfId="3" applyNumberFormat="1" applyFont="1" applyFill="1" applyBorder="1" applyAlignment="1">
      <alignment horizontal="center" vertical="center"/>
    </xf>
    <xf numFmtId="37" fontId="8" fillId="0" borderId="13" xfId="0" applyNumberFormat="1" applyFont="1" applyFill="1" applyBorder="1" applyAlignment="1">
      <alignment horizontal="center" vertical="center" wrapText="1"/>
    </xf>
    <xf numFmtId="37" fontId="8" fillId="0" borderId="13" xfId="3" applyNumberFormat="1" applyFont="1" applyFill="1" applyBorder="1" applyAlignment="1">
      <alignment horizontal="center" vertical="center" wrapText="1"/>
    </xf>
    <xf numFmtId="37" fontId="9" fillId="0" borderId="13" xfId="3" applyNumberFormat="1" applyFont="1" applyFill="1" applyBorder="1" applyAlignment="1">
      <alignment vertical="center"/>
    </xf>
    <xf numFmtId="37" fontId="9" fillId="0" borderId="13" xfId="1" applyNumberFormat="1" applyFont="1" applyFill="1" applyBorder="1" applyAlignment="1">
      <alignment vertical="center"/>
    </xf>
    <xf numFmtId="37" fontId="9" fillId="0" borderId="14" xfId="3" applyNumberFormat="1" applyFont="1" applyFill="1" applyBorder="1" applyAlignment="1">
      <alignment vertical="center"/>
    </xf>
    <xf numFmtId="37" fontId="9" fillId="0" borderId="16" xfId="3" applyNumberFormat="1" applyFont="1" applyFill="1" applyBorder="1" applyAlignment="1">
      <alignment vertical="center"/>
    </xf>
    <xf numFmtId="37" fontId="17" fillId="0" borderId="13" xfId="3" applyNumberFormat="1" applyFont="1" applyFill="1" applyBorder="1" applyAlignment="1">
      <alignment vertical="center"/>
    </xf>
    <xf numFmtId="37" fontId="17" fillId="0" borderId="13" xfId="1" applyNumberFormat="1" applyFont="1" applyFill="1" applyBorder="1" applyAlignment="1">
      <alignment vertical="center"/>
    </xf>
    <xf numFmtId="37" fontId="17" fillId="0" borderId="14" xfId="3" applyNumberFormat="1" applyFont="1" applyFill="1" applyBorder="1" applyAlignment="1">
      <alignment vertical="center"/>
    </xf>
    <xf numFmtId="37" fontId="8" fillId="0" borderId="16" xfId="3" applyNumberFormat="1" applyFont="1" applyFill="1" applyBorder="1" applyAlignment="1">
      <alignment vertical="center"/>
    </xf>
    <xf numFmtId="37" fontId="9" fillId="0" borderId="0" xfId="3" applyNumberFormat="1" applyFont="1" applyFill="1"/>
    <xf numFmtId="0" fontId="0" fillId="0" borderId="0" xfId="0" applyFill="1"/>
    <xf numFmtId="0" fontId="10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quotePrefix="1" applyFont="1" applyFill="1" applyAlignment="1">
      <alignment horizontal="center"/>
    </xf>
    <xf numFmtId="0" fontId="8" fillId="0" borderId="0" xfId="0" applyFont="1" applyFill="1" applyAlignment="1"/>
    <xf numFmtId="0" fontId="0" fillId="0" borderId="0" xfId="0" applyBorder="1"/>
    <xf numFmtId="0" fontId="6" fillId="0" borderId="0" xfId="0" applyFont="1" applyBorder="1"/>
    <xf numFmtId="0" fontId="8" fillId="0" borderId="0" xfId="0" applyFont="1" applyFill="1" applyAlignment="1">
      <alignment horizontal="center"/>
    </xf>
    <xf numFmtId="0" fontId="8" fillId="0" borderId="37" xfId="0" applyFont="1" applyFill="1" applyBorder="1" applyAlignment="1">
      <alignment horizontal="center" vertical="center"/>
    </xf>
    <xf numFmtId="14" fontId="12" fillId="0" borderId="0" xfId="0" applyNumberFormat="1" applyFont="1" applyFill="1"/>
    <xf numFmtId="0" fontId="26" fillId="0" borderId="13" xfId="0" applyFont="1" applyBorder="1" applyAlignment="1">
      <alignment vertical="center"/>
    </xf>
    <xf numFmtId="0" fontId="12" fillId="2" borderId="13" xfId="0" applyFont="1" applyFill="1" applyBorder="1"/>
    <xf numFmtId="0" fontId="12" fillId="2" borderId="38" xfId="0" applyFont="1" applyFill="1" applyBorder="1"/>
    <xf numFmtId="0" fontId="12" fillId="0" borderId="38" xfId="0" applyFont="1" applyBorder="1"/>
    <xf numFmtId="0" fontId="12" fillId="0" borderId="46" xfId="0" applyFont="1" applyBorder="1"/>
    <xf numFmtId="0" fontId="27" fillId="0" borderId="13" xfId="0" applyFont="1" applyBorder="1" applyAlignment="1">
      <alignment vertical="center"/>
    </xf>
    <xf numFmtId="0" fontId="12" fillId="0" borderId="16" xfId="0" applyFont="1" applyBorder="1"/>
    <xf numFmtId="0" fontId="12" fillId="0" borderId="0" xfId="0" applyFont="1" applyBorder="1"/>
    <xf numFmtId="0" fontId="9" fillId="0" borderId="1" xfId="0" applyFont="1" applyFill="1" applyBorder="1" applyAlignment="1">
      <alignment vertical="center"/>
    </xf>
    <xf numFmtId="164" fontId="9" fillId="0" borderId="3" xfId="1" applyNumberFormat="1" applyFont="1" applyFill="1" applyBorder="1" applyAlignment="1">
      <alignment vertical="center" wrapText="1"/>
    </xf>
    <xf numFmtId="164" fontId="9" fillId="0" borderId="14" xfId="1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10" fontId="2" fillId="2" borderId="27" xfId="2" applyNumberFormat="1" applyFont="1" applyFill="1" applyBorder="1"/>
    <xf numFmtId="164" fontId="0" fillId="0" borderId="13" xfId="1" applyNumberFormat="1" applyFont="1" applyBorder="1"/>
    <xf numFmtId="0" fontId="0" fillId="0" borderId="13" xfId="0" applyBorder="1" applyAlignment="1">
      <alignment horizontal="center"/>
    </xf>
    <xf numFmtId="164" fontId="15" fillId="0" borderId="13" xfId="1" applyNumberFormat="1" applyFont="1" applyFill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4" fontId="5" fillId="0" borderId="13" xfId="1" applyNumberFormat="1" applyFont="1" applyBorder="1"/>
    <xf numFmtId="164" fontId="21" fillId="0" borderId="13" xfId="1" applyNumberFormat="1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164" fontId="2" fillId="0" borderId="5" xfId="1" applyNumberFormat="1" applyFont="1" applyBorder="1" applyAlignment="1">
      <alignment horizontal="center" vertical="center"/>
    </xf>
    <xf numFmtId="164" fontId="2" fillId="0" borderId="42" xfId="1" applyNumberFormat="1" applyFont="1" applyBorder="1" applyAlignment="1">
      <alignment horizontal="center" vertical="center"/>
    </xf>
    <xf numFmtId="164" fontId="2" fillId="0" borderId="43" xfId="1" applyNumberFormat="1" applyFont="1" applyBorder="1" applyAlignment="1">
      <alignment horizontal="center" vertical="center"/>
    </xf>
    <xf numFmtId="164" fontId="2" fillId="0" borderId="41" xfId="1" applyNumberFormat="1" applyFont="1" applyBorder="1" applyAlignment="1">
      <alignment horizontal="center" vertical="center"/>
    </xf>
    <xf numFmtId="165" fontId="2" fillId="0" borderId="0" xfId="3" quotePrefix="1" applyNumberFormat="1" applyFont="1" applyAlignment="1">
      <alignment horizontal="center"/>
    </xf>
    <xf numFmtId="165" fontId="2" fillId="0" borderId="0" xfId="3" applyNumberFormat="1" applyFont="1" applyAlignment="1">
      <alignment horizontal="center"/>
    </xf>
    <xf numFmtId="0" fontId="16" fillId="0" borderId="22" xfId="0" quotePrefix="1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166" fontId="20" fillId="0" borderId="7" xfId="0" applyNumberFormat="1" applyFont="1" applyFill="1" applyBorder="1" applyAlignment="1">
      <alignment horizontal="center" vertical="center"/>
    </xf>
    <xf numFmtId="166" fontId="20" fillId="0" borderId="31" xfId="0" applyNumberFormat="1" applyFont="1" applyFill="1" applyBorder="1" applyAlignment="1">
      <alignment horizontal="center" vertical="center"/>
    </xf>
    <xf numFmtId="166" fontId="20" fillId="0" borderId="39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166" fontId="20" fillId="3" borderId="13" xfId="0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165" fontId="8" fillId="0" borderId="0" xfId="3" applyNumberFormat="1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</cellXfs>
  <cellStyles count="5">
    <cellStyle name="Comma" xfId="1" builtinId="3"/>
    <cellStyle name="Currency" xfId="3" builtinId="4"/>
    <cellStyle name="Normal" xfId="0" builtinId="0"/>
    <cellStyle name="Normal 2" xfId="4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1" baseline="0">
                <a:effectLst/>
              </a:rPr>
              <a:t>Cash Budget Over/Under Analysis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3784166514069457E-2"/>
          <c:y val="0.20382802736416275"/>
          <c:w val="0.88498840769903764"/>
          <c:h val="0.71520008133721413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2.7777777777777779E-3"/>
                  <c:y val="-0.368149407873922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1343669250645991E-3"/>
                  <c:y val="-0.3288221070506355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2.7777777777777779E-3"/>
                  <c:y val="-0.3793023313089544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"/>
                  <c:y val="-0.3560845982806777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2.0671834625322996E-3"/>
                  <c:y val="-0.3809524410952485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2.7777777777778798E-3"/>
                  <c:y val="-0.3619187120428965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'!$C$4:$H$4</c:f>
              <c:strCache>
                <c:ptCount val="6"/>
                <c:pt idx="0">
                  <c:v>Service</c:v>
                </c:pt>
                <c:pt idx="1">
                  <c:v>F&amp;A</c:v>
                </c:pt>
                <c:pt idx="2">
                  <c:v>HR/Adm</c:v>
                </c:pt>
                <c:pt idx="3">
                  <c:v>MKT</c:v>
                </c:pt>
                <c:pt idx="4">
                  <c:v>Sale</c:v>
                </c:pt>
                <c:pt idx="5">
                  <c:v>S'part</c:v>
                </c:pt>
              </c:strCache>
            </c:strRef>
          </c:cat>
          <c:val>
            <c:numRef>
              <c:f>'Analysis '!$C$7:$H$7</c:f>
              <c:numCache>
                <c:formatCode>0%</c:formatCode>
                <c:ptCount val="6"/>
                <c:pt idx="0">
                  <c:v>1.4000561797752809</c:v>
                </c:pt>
                <c:pt idx="1">
                  <c:v>0</c:v>
                </c:pt>
                <c:pt idx="2">
                  <c:v>0.77761627906976749</c:v>
                </c:pt>
                <c:pt idx="3">
                  <c:v>1.0381438127090301</c:v>
                </c:pt>
                <c:pt idx="4">
                  <c:v>0</c:v>
                </c:pt>
                <c:pt idx="5">
                  <c:v>1.5424119999999999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39894504"/>
        <c:axId val="439895680"/>
      </c:barChart>
      <c:catAx>
        <c:axId val="439894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895680"/>
        <c:crosses val="autoZero"/>
        <c:auto val="1"/>
        <c:lblAlgn val="ctr"/>
        <c:lblOffset val="100"/>
        <c:noMultiLvlLbl val="0"/>
      </c:catAx>
      <c:valAx>
        <c:axId val="439895680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89450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Sale &amp; MKT Budget Vs Actual &amp; Sale Man TA Usage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'Analysis  (2)'!$B$4:$H$4</c:f>
              <c:strCache>
                <c:ptCount val="7"/>
                <c:pt idx="0">
                  <c:v>Sale &amp; MKT Budget</c:v>
                </c:pt>
                <c:pt idx="1">
                  <c:v>Sale &amp; MKT Actual</c:v>
                </c:pt>
                <c:pt idx="2">
                  <c:v>Minn Zin </c:v>
                </c:pt>
                <c:pt idx="3">
                  <c:v>Mann Bahar
 Doo</c:v>
                </c:pt>
                <c:pt idx="4">
                  <c:v>Pyae Phyo Kyaw</c:v>
                </c:pt>
                <c:pt idx="5">
                  <c:v>Soe Thiha</c:v>
                </c:pt>
                <c:pt idx="6">
                  <c:v>Ye Myo Thway</c:v>
                </c:pt>
              </c:strCache>
            </c:strRef>
          </c:cat>
          <c:val>
            <c:numRef>
              <c:f>'Analysis  (2)'!$B$5:$H$5</c:f>
              <c:numCache>
                <c:formatCode>_(* #,##0_);_(* \(#,##0\);_(* "-"??_);_(@_)</c:formatCode>
                <c:ptCount val="7"/>
                <c:pt idx="0">
                  <c:v>5980000</c:v>
                </c:pt>
                <c:pt idx="1">
                  <c:v>6464100</c:v>
                </c:pt>
                <c:pt idx="2">
                  <c:v>500000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556000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39894896"/>
        <c:axId val="439895288"/>
      </c:barChart>
      <c:catAx>
        <c:axId val="4398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895288"/>
        <c:crosses val="autoZero"/>
        <c:auto val="1"/>
        <c:lblAlgn val="ctr"/>
        <c:lblOffset val="100"/>
        <c:noMultiLvlLbl val="0"/>
      </c:catAx>
      <c:valAx>
        <c:axId val="43989528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crossAx val="439894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58</xdr:row>
      <xdr:rowOff>30480</xdr:rowOff>
    </xdr:from>
    <xdr:to>
      <xdr:col>7</xdr:col>
      <xdr:colOff>487680</xdr:colOff>
      <xdr:row>59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8284845" y="14889480"/>
          <a:ext cx="441960" cy="2762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11</xdr:row>
      <xdr:rowOff>38100</xdr:rowOff>
    </xdr:from>
    <xdr:to>
      <xdr:col>8</xdr:col>
      <xdr:colOff>104775</xdr:colOff>
      <xdr:row>27</xdr:row>
      <xdr:rowOff>157162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6</xdr:row>
      <xdr:rowOff>176212</xdr:rowOff>
    </xdr:from>
    <xdr:to>
      <xdr:col>6</xdr:col>
      <xdr:colOff>685800</xdr:colOff>
      <xdr:row>21</xdr:row>
      <xdr:rowOff>61912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NIN%20WAI%20LWIN\CASH\Daily%20Cash%20Report\JUN-2023%20Daily%20Cash%20Closing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1"/>
      <sheetName val="Feb'21"/>
      <sheetName val="Mar'21"/>
      <sheetName val="Apr'21 (2)"/>
      <sheetName val="May'21"/>
      <sheetName val="Jun'21"/>
      <sheetName val="July'21"/>
      <sheetName val="Aug'21"/>
      <sheetName val="Sep'21"/>
      <sheetName val="Oct'21"/>
      <sheetName val="Nov'21"/>
      <sheetName val="DEC-21"/>
      <sheetName val="JAN-22"/>
      <sheetName val="FEB-22"/>
      <sheetName val="MAR-22"/>
      <sheetName val="APR-22"/>
      <sheetName val="MAY-22"/>
      <sheetName val="JUN-22"/>
      <sheetName val="JUL-22"/>
      <sheetName val="AUG-22"/>
      <sheetName val="SEP-22"/>
      <sheetName val="OCT-22"/>
      <sheetName val="NOV-22"/>
      <sheetName val="DEC-22"/>
      <sheetName val="JAN'23"/>
      <sheetName val="FEB'23"/>
      <sheetName val="MAR'23"/>
      <sheetName val="APR'23"/>
      <sheetName val="MAY'23"/>
      <sheetName val="JUN'23"/>
      <sheetName val="Oct'20 to update (System Re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159">
          <cell r="E159">
            <v>752966.4999999851</v>
          </cell>
        </row>
      </sheetData>
      <sheetData sheetId="29">
        <row r="6">
          <cell r="E6">
            <v>-50000</v>
          </cell>
        </row>
        <row r="27">
          <cell r="E27">
            <v>-500000</v>
          </cell>
        </row>
        <row r="38">
          <cell r="E38">
            <v>-100000</v>
          </cell>
        </row>
        <row r="39">
          <cell r="E39">
            <v>-50000</v>
          </cell>
        </row>
        <row r="53">
          <cell r="E53">
            <v>-20000</v>
          </cell>
        </row>
        <row r="54">
          <cell r="E54">
            <v>-174300</v>
          </cell>
        </row>
        <row r="57">
          <cell r="E57">
            <v>-120000</v>
          </cell>
        </row>
        <row r="58">
          <cell r="E58">
            <v>-110000</v>
          </cell>
        </row>
        <row r="59">
          <cell r="E59">
            <v>-500000</v>
          </cell>
        </row>
        <row r="60">
          <cell r="E60">
            <v>-300000</v>
          </cell>
        </row>
        <row r="71">
          <cell r="E71">
            <v>28216</v>
          </cell>
        </row>
        <row r="72">
          <cell r="E72">
            <v>-256000</v>
          </cell>
        </row>
        <row r="73">
          <cell r="E73">
            <v>-30000</v>
          </cell>
        </row>
        <row r="83">
          <cell r="E83">
            <v>-230000</v>
          </cell>
        </row>
        <row r="85">
          <cell r="E85">
            <v>-130000</v>
          </cell>
        </row>
        <row r="95">
          <cell r="E95">
            <v>-284000</v>
          </cell>
        </row>
        <row r="96">
          <cell r="E96">
            <v>-49000</v>
          </cell>
        </row>
        <row r="97">
          <cell r="E97">
            <v>-5000</v>
          </cell>
        </row>
        <row r="106">
          <cell r="E106">
            <v>-70000</v>
          </cell>
        </row>
        <row r="107">
          <cell r="E107">
            <v>11000</v>
          </cell>
        </row>
        <row r="118">
          <cell r="E118">
            <v>-16703</v>
          </cell>
        </row>
        <row r="128">
          <cell r="E128">
            <v>-140000</v>
          </cell>
        </row>
        <row r="129">
          <cell r="E129">
            <v>13800</v>
          </cell>
        </row>
        <row r="130">
          <cell r="E130">
            <v>-100000</v>
          </cell>
        </row>
        <row r="131">
          <cell r="E131">
            <v>-180000</v>
          </cell>
        </row>
        <row r="132">
          <cell r="E132">
            <v>-15000</v>
          </cell>
        </row>
        <row r="151">
          <cell r="E151">
            <v>-30000</v>
          </cell>
        </row>
        <row r="152">
          <cell r="E152">
            <v>-30000</v>
          </cell>
        </row>
        <row r="153">
          <cell r="E153">
            <v>-233700</v>
          </cell>
        </row>
        <row r="164">
          <cell r="E164">
            <v>-4500000</v>
          </cell>
        </row>
        <row r="166">
          <cell r="E166">
            <v>-40000</v>
          </cell>
        </row>
        <row r="168">
          <cell r="E168">
            <v>-7000</v>
          </cell>
        </row>
        <row r="169">
          <cell r="E169">
            <v>-6600</v>
          </cell>
        </row>
        <row r="170">
          <cell r="E170">
            <v>-4000</v>
          </cell>
        </row>
        <row r="171">
          <cell r="E171">
            <v>-2000</v>
          </cell>
        </row>
        <row r="172">
          <cell r="E172">
            <v>-5200</v>
          </cell>
        </row>
        <row r="173">
          <cell r="E173">
            <v>-250000</v>
          </cell>
        </row>
        <row r="174">
          <cell r="E174">
            <v>-400000</v>
          </cell>
        </row>
        <row r="186">
          <cell r="E186">
            <v>-150000</v>
          </cell>
        </row>
        <row r="187">
          <cell r="E187">
            <v>-15000</v>
          </cell>
        </row>
        <row r="188">
          <cell r="E188">
            <v>-29400</v>
          </cell>
        </row>
        <row r="189">
          <cell r="E189">
            <v>-18900</v>
          </cell>
        </row>
        <row r="190">
          <cell r="E190">
            <v>-725000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O106"/>
  <sheetViews>
    <sheetView workbookViewId="0">
      <pane xSplit="1" ySplit="5" topLeftCell="B31" activePane="bottomRight" state="frozen"/>
      <selection pane="topRight" activeCell="B1" sqref="B1"/>
      <selection pane="bottomLeft" activeCell="A4" sqref="A4"/>
      <selection pane="bottomRight" activeCell="C58" sqref="C58"/>
    </sheetView>
  </sheetViews>
  <sheetFormatPr defaultRowHeight="18" x14ac:dyDescent="0.45"/>
  <cols>
    <col min="1" max="1" width="52.42578125" style="8" customWidth="1"/>
    <col min="2" max="2" width="7.42578125" style="13" customWidth="1"/>
    <col min="3" max="3" width="13.7109375" style="142" customWidth="1"/>
    <col min="4" max="4" width="8.28515625" style="13" customWidth="1"/>
    <col min="5" max="5" width="14" style="8" customWidth="1"/>
    <col min="6" max="6" width="14.42578125" style="8" customWidth="1"/>
    <col min="7" max="7" width="17.28515625" style="8" customWidth="1"/>
    <col min="8" max="8" width="36.85546875" style="83" customWidth="1"/>
    <col min="9" max="9" width="17.5703125" customWidth="1"/>
    <col min="10" max="10" width="14.42578125" customWidth="1"/>
  </cols>
  <sheetData>
    <row r="1" spans="1:8" ht="24" customHeight="1" x14ac:dyDescent="0.25">
      <c r="A1" s="76" t="s">
        <v>208</v>
      </c>
    </row>
    <row r="2" spans="1:8" ht="22.5" customHeight="1" x14ac:dyDescent="0.25">
      <c r="A2" s="76" t="s">
        <v>145</v>
      </c>
      <c r="B2" s="151"/>
      <c r="C2" s="250" t="s">
        <v>194</v>
      </c>
      <c r="D2" s="251"/>
      <c r="E2" s="153" t="s">
        <v>151</v>
      </c>
      <c r="F2" s="154" t="s">
        <v>150</v>
      </c>
      <c r="G2" s="154" t="s">
        <v>181</v>
      </c>
    </row>
    <row r="3" spans="1:8" ht="22.5" customHeight="1" thickBot="1" x14ac:dyDescent="0.3">
      <c r="A3" s="76"/>
      <c r="B3" s="151"/>
      <c r="C3" s="252"/>
      <c r="D3" s="253"/>
      <c r="E3" s="155">
        <v>357502</v>
      </c>
      <c r="F3" s="156">
        <v>176965379.47999999</v>
      </c>
      <c r="G3" s="156">
        <f>E3+(F3/F4)</f>
        <v>418778.10092797782</v>
      </c>
      <c r="H3" s="152"/>
    </row>
    <row r="4" spans="1:8" ht="22.5" customHeight="1" thickTop="1" x14ac:dyDescent="0.25">
      <c r="A4" s="76"/>
      <c r="B4" s="10"/>
      <c r="C4" s="143"/>
      <c r="D4" s="10"/>
      <c r="E4" s="69" t="s">
        <v>66</v>
      </c>
      <c r="F4" s="1">
        <v>2888</v>
      </c>
      <c r="G4" s="1"/>
    </row>
    <row r="5" spans="1:8" ht="31.15" customHeight="1" x14ac:dyDescent="0.25">
      <c r="A5" s="2" t="s">
        <v>0</v>
      </c>
      <c r="B5" s="11" t="s">
        <v>63</v>
      </c>
      <c r="C5" s="144" t="s">
        <v>1</v>
      </c>
      <c r="D5" s="11" t="s">
        <v>64</v>
      </c>
      <c r="E5" s="4" t="s">
        <v>2</v>
      </c>
      <c r="F5" s="3" t="s">
        <v>65</v>
      </c>
      <c r="G5" s="4" t="s">
        <v>3</v>
      </c>
    </row>
    <row r="6" spans="1:8" ht="16.5" customHeight="1" x14ac:dyDescent="0.25">
      <c r="A6" s="2"/>
      <c r="B6" s="11"/>
      <c r="C6" s="144"/>
      <c r="D6" s="11"/>
      <c r="E6" s="4"/>
      <c r="F6" s="90"/>
      <c r="G6" s="4"/>
    </row>
    <row r="7" spans="1:8" ht="22.15" customHeight="1" x14ac:dyDescent="0.25">
      <c r="A7" s="42" t="s">
        <v>57</v>
      </c>
      <c r="B7" s="14"/>
      <c r="C7" s="144"/>
      <c r="D7" s="11"/>
      <c r="E7" s="4"/>
      <c r="F7" s="16"/>
      <c r="G7" s="6"/>
      <c r="H7" s="125"/>
    </row>
    <row r="8" spans="1:8" ht="22.15" hidden="1" customHeight="1" x14ac:dyDescent="0.25">
      <c r="A8" s="5" t="s">
        <v>4</v>
      </c>
      <c r="B8" s="12"/>
      <c r="C8" s="163">
        <v>0</v>
      </c>
      <c r="D8" s="12"/>
      <c r="E8" s="9"/>
      <c r="F8" s="16">
        <f t="shared" ref="F8:F55" si="0">D8-B8</f>
        <v>0</v>
      </c>
      <c r="G8" s="6">
        <f>E8-C8</f>
        <v>0</v>
      </c>
    </row>
    <row r="9" spans="1:8" ht="22.15" hidden="1" customHeight="1" x14ac:dyDescent="0.25">
      <c r="A9" s="5" t="s">
        <v>5</v>
      </c>
      <c r="B9" s="12"/>
      <c r="C9" s="163">
        <v>0</v>
      </c>
      <c r="D9" s="12"/>
      <c r="E9" s="9"/>
      <c r="F9" s="16">
        <f t="shared" si="0"/>
        <v>0</v>
      </c>
      <c r="G9" s="6">
        <f t="shared" ref="G9:G56" si="1">E9-C9</f>
        <v>0</v>
      </c>
    </row>
    <row r="10" spans="1:8" ht="22.15" hidden="1" customHeight="1" x14ac:dyDescent="0.25">
      <c r="A10" s="5" t="s">
        <v>6</v>
      </c>
      <c r="B10" s="12"/>
      <c r="C10" s="163">
        <v>0</v>
      </c>
      <c r="D10" s="12"/>
      <c r="E10" s="9"/>
      <c r="F10" s="16">
        <f t="shared" si="0"/>
        <v>0</v>
      </c>
      <c r="G10" s="6">
        <f t="shared" si="1"/>
        <v>0</v>
      </c>
    </row>
    <row r="11" spans="1:8" ht="22.15" hidden="1" customHeight="1" x14ac:dyDescent="0.25">
      <c r="A11" s="5" t="s">
        <v>7</v>
      </c>
      <c r="B11" s="12"/>
      <c r="C11" s="163">
        <v>0</v>
      </c>
      <c r="D11" s="12"/>
      <c r="E11" s="9"/>
      <c r="F11" s="16">
        <f>D11-B11</f>
        <v>0</v>
      </c>
      <c r="G11" s="6">
        <f t="shared" si="1"/>
        <v>0</v>
      </c>
    </row>
    <row r="12" spans="1:8" ht="22.15" hidden="1" customHeight="1" x14ac:dyDescent="0.25">
      <c r="A12" s="5" t="s">
        <v>8</v>
      </c>
      <c r="B12" s="12"/>
      <c r="C12" s="163">
        <v>0</v>
      </c>
      <c r="D12" s="12"/>
      <c r="E12" s="61"/>
      <c r="F12" s="16">
        <f t="shared" si="0"/>
        <v>0</v>
      </c>
      <c r="G12" s="6">
        <f t="shared" si="1"/>
        <v>0</v>
      </c>
    </row>
    <row r="13" spans="1:8" ht="22.15" hidden="1" customHeight="1" x14ac:dyDescent="0.25">
      <c r="A13" s="7" t="s">
        <v>9</v>
      </c>
      <c r="B13" s="15"/>
      <c r="C13" s="163">
        <v>0</v>
      </c>
      <c r="D13" s="12"/>
      <c r="E13" s="61"/>
      <c r="F13" s="16">
        <f t="shared" si="0"/>
        <v>0</v>
      </c>
      <c r="G13" s="6">
        <f t="shared" si="1"/>
        <v>0</v>
      </c>
    </row>
    <row r="14" spans="1:8" ht="22.15" hidden="1" customHeight="1" x14ac:dyDescent="0.25">
      <c r="A14" s="5" t="s">
        <v>10</v>
      </c>
      <c r="B14" s="12"/>
      <c r="C14" s="163">
        <v>0</v>
      </c>
      <c r="D14" s="12"/>
      <c r="E14" s="64"/>
      <c r="F14" s="16">
        <f t="shared" si="0"/>
        <v>0</v>
      </c>
      <c r="G14" s="6">
        <f t="shared" ref="G14:G52" si="2">E14-C14</f>
        <v>0</v>
      </c>
    </row>
    <row r="15" spans="1:8" ht="22.15" customHeight="1" x14ac:dyDescent="0.25">
      <c r="A15" s="5" t="s">
        <v>11</v>
      </c>
      <c r="B15" s="12"/>
      <c r="C15" s="163">
        <v>500000</v>
      </c>
      <c r="D15" s="12"/>
      <c r="E15" s="61">
        <f>120000+110000+130000+140000</f>
        <v>500000</v>
      </c>
      <c r="F15" s="16">
        <f t="shared" ref="F15:F52" si="3">D15-B15</f>
        <v>0</v>
      </c>
      <c r="G15" s="6">
        <f t="shared" si="2"/>
        <v>0</v>
      </c>
    </row>
    <row r="16" spans="1:8" ht="22.15" customHeight="1" x14ac:dyDescent="0.25">
      <c r="A16" s="5" t="s">
        <v>12</v>
      </c>
      <c r="B16" s="12"/>
      <c r="C16" s="163">
        <v>250000</v>
      </c>
      <c r="D16" s="12"/>
      <c r="E16" s="61">
        <v>250000</v>
      </c>
      <c r="F16" s="16">
        <f t="shared" si="3"/>
        <v>0</v>
      </c>
      <c r="G16" s="6">
        <f>E16-C16</f>
        <v>0</v>
      </c>
    </row>
    <row r="17" spans="1:15" ht="22.15" customHeight="1" x14ac:dyDescent="0.25">
      <c r="A17" s="5" t="s">
        <v>13</v>
      </c>
      <c r="B17" s="12"/>
      <c r="C17" s="163"/>
      <c r="D17" s="12"/>
      <c r="E17" s="163">
        <f>233700</f>
        <v>233700</v>
      </c>
      <c r="F17" s="16">
        <f>D17-B17</f>
        <v>0</v>
      </c>
      <c r="G17" s="6">
        <f>E17-C17</f>
        <v>233700</v>
      </c>
    </row>
    <row r="18" spans="1:15" ht="22.15" hidden="1" customHeight="1" x14ac:dyDescent="0.25">
      <c r="A18" s="5" t="s">
        <v>14</v>
      </c>
      <c r="B18" s="12"/>
      <c r="C18" s="163">
        <v>0</v>
      </c>
      <c r="D18" s="12"/>
      <c r="E18" s="9"/>
      <c r="F18" s="16">
        <f t="shared" si="3"/>
        <v>0</v>
      </c>
      <c r="G18" s="6">
        <f t="shared" si="2"/>
        <v>0</v>
      </c>
    </row>
    <row r="19" spans="1:15" ht="22.15" customHeight="1" x14ac:dyDescent="0.25">
      <c r="A19" s="5" t="s">
        <v>15</v>
      </c>
      <c r="B19" s="12"/>
      <c r="C19" s="163">
        <v>20000</v>
      </c>
      <c r="D19" s="12"/>
      <c r="E19" s="64">
        <f>50000-11000</f>
        <v>39000</v>
      </c>
      <c r="F19" s="16">
        <f t="shared" si="3"/>
        <v>0</v>
      </c>
      <c r="G19" s="6">
        <f t="shared" si="2"/>
        <v>19000</v>
      </c>
      <c r="K19" s="223"/>
      <c r="L19" s="223"/>
      <c r="M19" s="223"/>
      <c r="N19" s="223"/>
      <c r="O19" s="223"/>
    </row>
    <row r="20" spans="1:15" ht="22.15" hidden="1" customHeight="1" x14ac:dyDescent="0.25">
      <c r="A20" s="5" t="s">
        <v>16</v>
      </c>
      <c r="B20" s="12"/>
      <c r="C20" s="163">
        <v>0</v>
      </c>
      <c r="D20" s="12"/>
      <c r="E20" s="61"/>
      <c r="F20" s="16">
        <f t="shared" si="3"/>
        <v>0</v>
      </c>
      <c r="G20" s="6">
        <f t="shared" si="2"/>
        <v>0</v>
      </c>
    </row>
    <row r="21" spans="1:15" ht="22.15" hidden="1" customHeight="1" x14ac:dyDescent="0.25">
      <c r="A21" s="5" t="s">
        <v>17</v>
      </c>
      <c r="B21" s="12"/>
      <c r="C21" s="163">
        <v>0</v>
      </c>
      <c r="D21" s="12"/>
      <c r="E21" s="61"/>
      <c r="F21" s="16">
        <f t="shared" si="3"/>
        <v>0</v>
      </c>
      <c r="G21" s="6">
        <f t="shared" si="2"/>
        <v>0</v>
      </c>
    </row>
    <row r="22" spans="1:15" ht="22.15" hidden="1" customHeight="1" x14ac:dyDescent="0.25">
      <c r="A22" s="5" t="s">
        <v>18</v>
      </c>
      <c r="B22" s="12"/>
      <c r="C22" s="163">
        <v>0</v>
      </c>
      <c r="D22" s="12"/>
      <c r="E22" s="61"/>
      <c r="F22" s="16">
        <f t="shared" si="3"/>
        <v>0</v>
      </c>
      <c r="G22" s="6">
        <f t="shared" si="2"/>
        <v>0</v>
      </c>
    </row>
    <row r="23" spans="1:15" s="63" customFormat="1" ht="22.15" hidden="1" customHeight="1" x14ac:dyDescent="0.25">
      <c r="A23" s="59" t="s">
        <v>19</v>
      </c>
      <c r="B23" s="60"/>
      <c r="C23" s="163">
        <v>0</v>
      </c>
      <c r="D23" s="60"/>
      <c r="E23" s="61"/>
      <c r="F23" s="62">
        <f t="shared" si="3"/>
        <v>0</v>
      </c>
      <c r="G23" s="6">
        <f t="shared" si="2"/>
        <v>0</v>
      </c>
      <c r="H23" s="83"/>
      <c r="I23"/>
      <c r="J23"/>
    </row>
    <row r="24" spans="1:15" ht="22.15" hidden="1" customHeight="1" x14ac:dyDescent="0.25">
      <c r="A24" s="5" t="s">
        <v>20</v>
      </c>
      <c r="B24" s="12"/>
      <c r="C24" s="163">
        <v>0</v>
      </c>
      <c r="D24" s="12"/>
      <c r="E24" s="61"/>
      <c r="F24" s="16">
        <f t="shared" si="3"/>
        <v>0</v>
      </c>
      <c r="G24" s="6">
        <f t="shared" si="2"/>
        <v>0</v>
      </c>
    </row>
    <row r="25" spans="1:15" ht="22.15" hidden="1" customHeight="1" x14ac:dyDescent="0.25">
      <c r="A25" s="5" t="s">
        <v>21</v>
      </c>
      <c r="B25" s="12"/>
      <c r="C25" s="163">
        <v>0</v>
      </c>
      <c r="D25" s="12"/>
      <c r="E25" s="61"/>
      <c r="F25" s="16">
        <f t="shared" si="3"/>
        <v>0</v>
      </c>
      <c r="G25" s="6">
        <f t="shared" si="2"/>
        <v>0</v>
      </c>
    </row>
    <row r="26" spans="1:15" ht="22.15" hidden="1" customHeight="1" x14ac:dyDescent="0.25">
      <c r="A26" s="5" t="s">
        <v>22</v>
      </c>
      <c r="B26" s="12"/>
      <c r="C26" s="163">
        <v>0</v>
      </c>
      <c r="D26" s="12"/>
      <c r="E26" s="167"/>
      <c r="F26" s="16">
        <f>D26-B26</f>
        <v>0</v>
      </c>
      <c r="G26" s="6">
        <f t="shared" si="2"/>
        <v>0</v>
      </c>
    </row>
    <row r="27" spans="1:15" ht="22.15" hidden="1" customHeight="1" x14ac:dyDescent="0.25">
      <c r="A27" s="5" t="s">
        <v>23</v>
      </c>
      <c r="B27" s="12"/>
      <c r="C27" s="163">
        <v>0</v>
      </c>
      <c r="D27" s="12"/>
      <c r="E27" s="61"/>
      <c r="F27" s="16">
        <f>D27-B27</f>
        <v>0</v>
      </c>
      <c r="G27" s="6">
        <f t="shared" si="2"/>
        <v>0</v>
      </c>
    </row>
    <row r="28" spans="1:15" ht="22.15" customHeight="1" x14ac:dyDescent="0.25">
      <c r="A28" s="5" t="s">
        <v>24</v>
      </c>
      <c r="B28" s="12"/>
      <c r="C28" s="163">
        <v>1350000</v>
      </c>
      <c r="D28" s="12"/>
      <c r="E28" s="61">
        <f>500000+500000+300000+256000+284000+49000+5000+150000</f>
        <v>2044000</v>
      </c>
      <c r="F28" s="16">
        <f t="shared" si="3"/>
        <v>0</v>
      </c>
      <c r="G28" s="6">
        <f>E28-C28</f>
        <v>694000</v>
      </c>
    </row>
    <row r="29" spans="1:15" ht="22.15" customHeight="1" x14ac:dyDescent="0.25">
      <c r="A29" s="5" t="s">
        <v>149</v>
      </c>
      <c r="B29" s="12">
        <v>1500</v>
      </c>
      <c r="C29" s="163">
        <v>0</v>
      </c>
      <c r="D29" s="12">
        <f>1500-714</f>
        <v>786</v>
      </c>
      <c r="E29" s="61">
        <f>400000+40000</f>
        <v>440000</v>
      </c>
      <c r="F29" s="16">
        <f>D29-B29</f>
        <v>-714</v>
      </c>
      <c r="G29" s="6">
        <f>E29-C29</f>
        <v>440000</v>
      </c>
    </row>
    <row r="30" spans="1:15" ht="22.15" hidden="1" customHeight="1" x14ac:dyDescent="0.25">
      <c r="A30" s="5" t="s">
        <v>25</v>
      </c>
      <c r="B30" s="12"/>
      <c r="C30" s="163">
        <v>0</v>
      </c>
      <c r="D30" s="12"/>
      <c r="E30" s="61"/>
      <c r="F30" s="16">
        <f t="shared" si="3"/>
        <v>0</v>
      </c>
      <c r="G30" s="6">
        <f t="shared" si="2"/>
        <v>0</v>
      </c>
    </row>
    <row r="31" spans="1:15" ht="22.15" customHeight="1" x14ac:dyDescent="0.25">
      <c r="A31" s="5" t="s">
        <v>26</v>
      </c>
      <c r="B31" s="12"/>
      <c r="C31" s="163">
        <v>18000</v>
      </c>
      <c r="D31" s="12"/>
      <c r="E31" s="64">
        <v>15000</v>
      </c>
      <c r="F31" s="16">
        <f t="shared" si="3"/>
        <v>0</v>
      </c>
      <c r="G31" s="6">
        <f t="shared" si="2"/>
        <v>-3000</v>
      </c>
    </row>
    <row r="32" spans="1:15" ht="22.15" customHeight="1" x14ac:dyDescent="0.25">
      <c r="A32" s="59" t="s">
        <v>27</v>
      </c>
      <c r="B32" s="12"/>
      <c r="C32" s="163">
        <v>0</v>
      </c>
      <c r="D32" s="12"/>
      <c r="E32" s="9">
        <v>29400</v>
      </c>
      <c r="F32" s="16">
        <f t="shared" si="3"/>
        <v>0</v>
      </c>
      <c r="G32" s="6">
        <f t="shared" si="2"/>
        <v>29400</v>
      </c>
    </row>
    <row r="33" spans="1:7" ht="22.15" hidden="1" customHeight="1" x14ac:dyDescent="0.25">
      <c r="A33" s="5" t="s">
        <v>28</v>
      </c>
      <c r="B33" s="12"/>
      <c r="C33" s="163">
        <v>0</v>
      </c>
      <c r="D33" s="12"/>
      <c r="E33" s="66"/>
      <c r="F33" s="16">
        <f t="shared" si="3"/>
        <v>0</v>
      </c>
      <c r="G33" s="6">
        <f t="shared" si="2"/>
        <v>0</v>
      </c>
    </row>
    <row r="34" spans="1:7" ht="22.15" customHeight="1" x14ac:dyDescent="0.25">
      <c r="A34" s="5" t="s">
        <v>29</v>
      </c>
      <c r="B34" s="12"/>
      <c r="C34" s="163">
        <v>0</v>
      </c>
      <c r="D34" s="12"/>
      <c r="E34" s="61">
        <f>7000+15000</f>
        <v>22000</v>
      </c>
      <c r="F34" s="16">
        <f t="shared" si="3"/>
        <v>0</v>
      </c>
      <c r="G34" s="6">
        <f t="shared" si="2"/>
        <v>22000</v>
      </c>
    </row>
    <row r="35" spans="1:7" ht="22.15" hidden="1" customHeight="1" x14ac:dyDescent="0.25">
      <c r="A35" s="5" t="s">
        <v>30</v>
      </c>
      <c r="B35" s="12"/>
      <c r="C35" s="163">
        <v>0</v>
      </c>
      <c r="D35" s="12"/>
      <c r="E35" s="61"/>
      <c r="F35" s="16">
        <f t="shared" si="3"/>
        <v>0</v>
      </c>
      <c r="G35" s="6">
        <f t="shared" si="2"/>
        <v>0</v>
      </c>
    </row>
    <row r="36" spans="1:7" ht="22.15" hidden="1" customHeight="1" x14ac:dyDescent="0.25">
      <c r="A36" s="5" t="s">
        <v>31</v>
      </c>
      <c r="B36" s="12"/>
      <c r="C36" s="163">
        <v>0</v>
      </c>
      <c r="D36" s="12"/>
      <c r="E36" s="61"/>
      <c r="F36" s="16">
        <f t="shared" si="3"/>
        <v>0</v>
      </c>
      <c r="G36" s="6">
        <f t="shared" si="2"/>
        <v>0</v>
      </c>
    </row>
    <row r="37" spans="1:7" ht="22.15" hidden="1" customHeight="1" x14ac:dyDescent="0.25">
      <c r="A37" s="5" t="s">
        <v>32</v>
      </c>
      <c r="B37" s="12"/>
      <c r="C37" s="163">
        <v>0</v>
      </c>
      <c r="D37" s="12"/>
      <c r="E37" s="64"/>
      <c r="F37" s="16">
        <f t="shared" si="3"/>
        <v>0</v>
      </c>
      <c r="G37" s="6">
        <f t="shared" si="2"/>
        <v>0</v>
      </c>
    </row>
    <row r="38" spans="1:7" ht="22.15" hidden="1" customHeight="1" x14ac:dyDescent="0.25">
      <c r="A38" s="5" t="s">
        <v>33</v>
      </c>
      <c r="B38" s="12"/>
      <c r="C38" s="163">
        <v>0</v>
      </c>
      <c r="D38" s="12"/>
      <c r="E38" s="61"/>
      <c r="F38" s="16">
        <f t="shared" si="3"/>
        <v>0</v>
      </c>
      <c r="G38" s="6">
        <f t="shared" si="2"/>
        <v>0</v>
      </c>
    </row>
    <row r="39" spans="1:7" ht="22.15" hidden="1" customHeight="1" x14ac:dyDescent="0.25">
      <c r="A39" s="7" t="s">
        <v>34</v>
      </c>
      <c r="B39" s="15"/>
      <c r="C39" s="163">
        <v>0</v>
      </c>
      <c r="D39" s="12"/>
      <c r="E39" s="61"/>
      <c r="F39" s="16">
        <f t="shared" si="3"/>
        <v>0</v>
      </c>
      <c r="G39" s="6">
        <f t="shared" si="2"/>
        <v>0</v>
      </c>
    </row>
    <row r="40" spans="1:7" ht="22.15" hidden="1" customHeight="1" x14ac:dyDescent="0.25">
      <c r="A40" s="5" t="s">
        <v>35</v>
      </c>
      <c r="B40" s="12"/>
      <c r="C40" s="163">
        <v>0</v>
      </c>
      <c r="D40" s="12"/>
      <c r="E40" s="61"/>
      <c r="F40" s="16">
        <f t="shared" si="3"/>
        <v>0</v>
      </c>
      <c r="G40" s="6">
        <f t="shared" si="2"/>
        <v>0</v>
      </c>
    </row>
    <row r="41" spans="1:7" ht="22.15" hidden="1" customHeight="1" x14ac:dyDescent="0.25">
      <c r="A41" s="5" t="s">
        <v>36</v>
      </c>
      <c r="B41" s="12"/>
      <c r="C41" s="163">
        <v>0</v>
      </c>
      <c r="D41" s="12"/>
      <c r="E41" s="61"/>
      <c r="F41" s="16">
        <f t="shared" si="3"/>
        <v>0</v>
      </c>
      <c r="G41" s="6">
        <f t="shared" si="2"/>
        <v>0</v>
      </c>
    </row>
    <row r="42" spans="1:7" ht="22.15" hidden="1" customHeight="1" x14ac:dyDescent="0.25">
      <c r="A42" s="5" t="s">
        <v>37</v>
      </c>
      <c r="B42" s="12"/>
      <c r="C42" s="163">
        <v>0</v>
      </c>
      <c r="D42" s="12"/>
      <c r="E42" s="61"/>
      <c r="F42" s="16">
        <f t="shared" si="3"/>
        <v>0</v>
      </c>
      <c r="G42" s="6">
        <f t="shared" si="2"/>
        <v>0</v>
      </c>
    </row>
    <row r="43" spans="1:7" ht="22.15" hidden="1" customHeight="1" x14ac:dyDescent="0.25">
      <c r="A43" s="5" t="s">
        <v>38</v>
      </c>
      <c r="B43" s="12"/>
      <c r="C43" s="163">
        <v>0</v>
      </c>
      <c r="D43" s="12"/>
      <c r="E43" s="64"/>
      <c r="F43" s="16">
        <f t="shared" si="3"/>
        <v>0</v>
      </c>
      <c r="G43" s="6">
        <f t="shared" si="2"/>
        <v>0</v>
      </c>
    </row>
    <row r="44" spans="1:7" ht="22.15" hidden="1" customHeight="1" x14ac:dyDescent="0.25">
      <c r="A44" s="5" t="s">
        <v>39</v>
      </c>
      <c r="B44" s="12"/>
      <c r="C44" s="163">
        <v>0</v>
      </c>
      <c r="D44" s="12"/>
      <c r="E44" s="61"/>
      <c r="F44" s="16">
        <f t="shared" si="3"/>
        <v>0</v>
      </c>
      <c r="G44" s="6">
        <f t="shared" si="2"/>
        <v>0</v>
      </c>
    </row>
    <row r="45" spans="1:7" ht="22.15" hidden="1" customHeight="1" x14ac:dyDescent="0.25">
      <c r="A45" s="7" t="s">
        <v>40</v>
      </c>
      <c r="B45" s="15"/>
      <c r="C45" s="163">
        <v>0</v>
      </c>
      <c r="D45" s="12"/>
      <c r="E45" s="61"/>
      <c r="F45" s="16">
        <f t="shared" si="3"/>
        <v>0</v>
      </c>
      <c r="G45" s="6">
        <f t="shared" si="2"/>
        <v>0</v>
      </c>
    </row>
    <row r="46" spans="1:7" ht="22.15" hidden="1" customHeight="1" x14ac:dyDescent="0.25">
      <c r="A46" s="7" t="s">
        <v>41</v>
      </c>
      <c r="B46" s="15"/>
      <c r="C46" s="163">
        <v>0</v>
      </c>
      <c r="D46" s="12"/>
      <c r="E46" s="61"/>
      <c r="F46" s="16">
        <f t="shared" si="3"/>
        <v>0</v>
      </c>
      <c r="G46" s="6">
        <f t="shared" si="2"/>
        <v>0</v>
      </c>
    </row>
    <row r="47" spans="1:7" ht="22.15" hidden="1" customHeight="1" x14ac:dyDescent="0.25">
      <c r="A47" s="5" t="s">
        <v>42</v>
      </c>
      <c r="B47" s="12"/>
      <c r="C47" s="163">
        <v>0</v>
      </c>
      <c r="D47" s="12"/>
      <c r="E47" s="61"/>
      <c r="F47" s="16">
        <f t="shared" si="3"/>
        <v>0</v>
      </c>
      <c r="G47" s="6">
        <f t="shared" si="2"/>
        <v>0</v>
      </c>
    </row>
    <row r="48" spans="1:7" ht="22.15" hidden="1" customHeight="1" x14ac:dyDescent="0.25">
      <c r="A48" s="5" t="s">
        <v>43</v>
      </c>
      <c r="B48" s="12"/>
      <c r="C48" s="163">
        <v>0</v>
      </c>
      <c r="D48" s="12"/>
      <c r="E48" s="61"/>
      <c r="F48" s="16">
        <f t="shared" si="3"/>
        <v>0</v>
      </c>
      <c r="G48" s="6">
        <f t="shared" si="2"/>
        <v>0</v>
      </c>
    </row>
    <row r="49" spans="1:9" ht="22.15" hidden="1" customHeight="1" x14ac:dyDescent="0.25">
      <c r="A49" s="5" t="s">
        <v>44</v>
      </c>
      <c r="B49" s="12"/>
      <c r="C49" s="163">
        <v>0</v>
      </c>
      <c r="D49" s="12"/>
      <c r="E49" s="61"/>
      <c r="F49" s="16">
        <f t="shared" si="3"/>
        <v>0</v>
      </c>
      <c r="G49" s="6">
        <f t="shared" si="2"/>
        <v>0</v>
      </c>
    </row>
    <row r="50" spans="1:9" ht="22.15" hidden="1" customHeight="1" x14ac:dyDescent="0.25">
      <c r="A50" s="5" t="s">
        <v>45</v>
      </c>
      <c r="B50" s="12"/>
      <c r="C50" s="163"/>
      <c r="D50" s="12"/>
      <c r="E50" s="61"/>
      <c r="F50" s="16">
        <f t="shared" si="3"/>
        <v>0</v>
      </c>
      <c r="G50" s="6">
        <f t="shared" si="2"/>
        <v>0</v>
      </c>
    </row>
    <row r="51" spans="1:9" ht="22.15" hidden="1" customHeight="1" x14ac:dyDescent="0.25">
      <c r="A51" s="5" t="s">
        <v>46</v>
      </c>
      <c r="B51" s="12"/>
      <c r="C51" s="163">
        <v>0</v>
      </c>
      <c r="D51" s="12"/>
      <c r="E51" s="61"/>
      <c r="F51" s="16">
        <f t="shared" si="3"/>
        <v>0</v>
      </c>
      <c r="G51" s="6">
        <f t="shared" si="2"/>
        <v>0</v>
      </c>
    </row>
    <row r="52" spans="1:9" ht="22.15" customHeight="1" thickBot="1" x14ac:dyDescent="0.3">
      <c r="A52" s="5" t="s">
        <v>47</v>
      </c>
      <c r="B52" s="12"/>
      <c r="C52" s="163">
        <v>230000</v>
      </c>
      <c r="D52" s="12"/>
      <c r="E52" s="182">
        <f>230000-13800</f>
        <v>216200</v>
      </c>
      <c r="F52" s="16">
        <f t="shared" si="3"/>
        <v>0</v>
      </c>
      <c r="G52" s="6">
        <f t="shared" si="2"/>
        <v>-13800</v>
      </c>
      <c r="I52" s="83"/>
    </row>
    <row r="53" spans="1:9" ht="22.15" hidden="1" customHeight="1" x14ac:dyDescent="0.25">
      <c r="A53" s="7" t="s">
        <v>48</v>
      </c>
      <c r="B53" s="15"/>
      <c r="C53" s="163">
        <v>0</v>
      </c>
      <c r="D53" s="12"/>
      <c r="E53" s="61"/>
      <c r="F53" s="16">
        <f t="shared" si="0"/>
        <v>0</v>
      </c>
      <c r="G53" s="6">
        <f t="shared" si="1"/>
        <v>0</v>
      </c>
    </row>
    <row r="54" spans="1:9" ht="22.15" hidden="1" customHeight="1" x14ac:dyDescent="0.25">
      <c r="A54" s="7" t="s">
        <v>49</v>
      </c>
      <c r="B54" s="15"/>
      <c r="C54" s="163">
        <v>0</v>
      </c>
      <c r="D54" s="12"/>
      <c r="E54" s="179"/>
      <c r="F54" s="16">
        <f t="shared" si="0"/>
        <v>0</v>
      </c>
      <c r="G54" s="6">
        <f t="shared" si="1"/>
        <v>0</v>
      </c>
      <c r="I54" s="79"/>
    </row>
    <row r="55" spans="1:9" ht="22.15" hidden="1" customHeight="1" x14ac:dyDescent="0.25">
      <c r="A55" s="7" t="s">
        <v>50</v>
      </c>
      <c r="B55" s="150"/>
      <c r="C55" s="163">
        <v>0</v>
      </c>
      <c r="D55" s="60"/>
      <c r="E55" s="61"/>
      <c r="F55" s="16">
        <f t="shared" si="0"/>
        <v>0</v>
      </c>
      <c r="G55" s="6">
        <f t="shared" si="1"/>
        <v>0</v>
      </c>
    </row>
    <row r="56" spans="1:9" ht="22.15" hidden="1" customHeight="1" thickBot="1" x14ac:dyDescent="0.3">
      <c r="A56" s="7" t="s">
        <v>51</v>
      </c>
      <c r="B56" s="15"/>
      <c r="C56" s="163">
        <v>0</v>
      </c>
      <c r="D56" s="15"/>
      <c r="E56" s="178"/>
      <c r="F56" s="28">
        <f>D56-B56</f>
        <v>0</v>
      </c>
      <c r="G56" s="6">
        <f t="shared" si="1"/>
        <v>0</v>
      </c>
      <c r="I56" s="138"/>
    </row>
    <row r="57" spans="1:9" ht="22.15" customHeight="1" thickBot="1" x14ac:dyDescent="0.3">
      <c r="A57" s="56" t="s">
        <v>135</v>
      </c>
      <c r="B57" s="30">
        <f t="shared" ref="B57:F57" si="4">SUM(B8:B56)</f>
        <v>1500</v>
      </c>
      <c r="C57" s="145">
        <f>SUM(C8:C56)</f>
        <v>2368000</v>
      </c>
      <c r="D57" s="30">
        <f>SUM(D8:D56)</f>
        <v>786</v>
      </c>
      <c r="E57" s="31">
        <f>SUM(E8:E56)</f>
        <v>3789300</v>
      </c>
      <c r="F57" s="30">
        <f t="shared" si="4"/>
        <v>-714</v>
      </c>
      <c r="G57" s="31">
        <f>SUM(G8:G56)</f>
        <v>1421300</v>
      </c>
      <c r="I57" s="82"/>
    </row>
    <row r="58" spans="1:9" ht="22.15" customHeight="1" thickTop="1" thickBot="1" x14ac:dyDescent="0.3">
      <c r="A58" s="198" t="s">
        <v>67</v>
      </c>
      <c r="B58" s="17"/>
      <c r="C58" s="146">
        <f>(B57*F4)+C57</f>
        <v>6700000</v>
      </c>
      <c r="D58" s="12"/>
      <c r="E58" s="19">
        <f>(D57*F4)+E57</f>
        <v>6059268</v>
      </c>
      <c r="F58" s="18"/>
      <c r="G58" s="20">
        <f>E58-C58</f>
        <v>-640732</v>
      </c>
      <c r="I58" s="86"/>
    </row>
    <row r="59" spans="1:9" ht="22.15" customHeight="1" thickTop="1" thickBot="1" x14ac:dyDescent="0.3">
      <c r="A59" s="27"/>
      <c r="B59" s="17" t="s">
        <v>132</v>
      </c>
      <c r="C59" s="147"/>
      <c r="D59" s="34"/>
      <c r="E59" s="33"/>
      <c r="F59" s="35"/>
      <c r="G59" s="241">
        <f>G58/C58</f>
        <v>-9.5631641791044775E-2</v>
      </c>
      <c r="H59" s="126"/>
      <c r="I59" s="86"/>
    </row>
    <row r="60" spans="1:9" ht="22.35" customHeight="1" thickTop="1" x14ac:dyDescent="0.25">
      <c r="A60" s="27"/>
      <c r="B60" s="55"/>
      <c r="C60" s="148"/>
      <c r="D60"/>
      <c r="E60" s="55"/>
      <c r="F60" s="40"/>
      <c r="G60" s="41"/>
    </row>
    <row r="61" spans="1:9" ht="22.35" customHeight="1" x14ac:dyDescent="0.25">
      <c r="A61" s="53" t="s">
        <v>56</v>
      </c>
      <c r="B61" s="54"/>
      <c r="C61" s="23"/>
      <c r="D61" s="24"/>
      <c r="E61" s="26"/>
      <c r="F61" s="25"/>
      <c r="G61" s="26"/>
    </row>
    <row r="62" spans="1:9" ht="21.75" customHeight="1" x14ac:dyDescent="0.25">
      <c r="A62" s="65" t="s">
        <v>143</v>
      </c>
      <c r="B62" s="15"/>
      <c r="C62" s="9">
        <v>200000</v>
      </c>
      <c r="D62" s="24"/>
      <c r="E62" s="67">
        <f>(100000-28216)+70000+16703+100000</f>
        <v>258487</v>
      </c>
      <c r="F62" s="25"/>
      <c r="G62" s="26">
        <f>E62-C62</f>
        <v>58487</v>
      </c>
    </row>
    <row r="63" spans="1:9" ht="21.75" customHeight="1" x14ac:dyDescent="0.25">
      <c r="A63" s="7" t="s">
        <v>147</v>
      </c>
      <c r="B63" s="15"/>
      <c r="C63" s="9">
        <v>300000</v>
      </c>
      <c r="D63" s="24"/>
      <c r="E63" s="67"/>
      <c r="F63" s="25"/>
      <c r="G63" s="26">
        <f t="shared" ref="G63:G68" si="5">E63-C63</f>
        <v>-300000</v>
      </c>
    </row>
    <row r="64" spans="1:9" ht="22.15" hidden="1" customHeight="1" x14ac:dyDescent="0.25">
      <c r="A64" s="7" t="s">
        <v>155</v>
      </c>
      <c r="B64" s="15"/>
      <c r="C64" s="9">
        <v>0</v>
      </c>
      <c r="D64" s="24"/>
      <c r="E64" s="67"/>
      <c r="F64" s="25"/>
      <c r="G64" s="26">
        <f t="shared" ref="G64" si="6">E64-C64</f>
        <v>0</v>
      </c>
    </row>
    <row r="65" spans="1:10" ht="21.75" customHeight="1" x14ac:dyDescent="0.25">
      <c r="A65" s="7" t="s">
        <v>142</v>
      </c>
      <c r="B65" s="15"/>
      <c r="C65" s="9">
        <v>800000</v>
      </c>
      <c r="D65" s="24"/>
      <c r="E65" s="67">
        <f>20000+174300+30000+6600+4000+2000+5200+725000</f>
        <v>967100</v>
      </c>
      <c r="F65" s="25"/>
      <c r="G65" s="26">
        <f t="shared" si="5"/>
        <v>167100</v>
      </c>
    </row>
    <row r="66" spans="1:10" ht="21.75" customHeight="1" x14ac:dyDescent="0.25">
      <c r="A66" s="7" t="s">
        <v>77</v>
      </c>
      <c r="B66" s="15"/>
      <c r="C66" s="9">
        <v>30000</v>
      </c>
      <c r="D66" s="12"/>
      <c r="E66" s="9">
        <f>30000+18900</f>
        <v>48900</v>
      </c>
      <c r="F66" s="16">
        <f t="shared" ref="F66:F71" si="7">D66-B66</f>
        <v>0</v>
      </c>
      <c r="G66" s="6">
        <f t="shared" si="5"/>
        <v>18900</v>
      </c>
    </row>
    <row r="67" spans="1:10" ht="22.15" hidden="1" customHeight="1" x14ac:dyDescent="0.25">
      <c r="A67" s="7" t="s">
        <v>75</v>
      </c>
      <c r="B67" s="15"/>
      <c r="C67" s="9"/>
      <c r="D67" s="12"/>
      <c r="E67" s="61"/>
      <c r="F67" s="16">
        <f t="shared" si="7"/>
        <v>0</v>
      </c>
      <c r="G67" s="6">
        <f t="shared" si="5"/>
        <v>0</v>
      </c>
    </row>
    <row r="68" spans="1:10" ht="21.75" hidden="1" customHeight="1" x14ac:dyDescent="0.25">
      <c r="A68" s="7" t="s">
        <v>52</v>
      </c>
      <c r="B68" s="15"/>
      <c r="C68" s="9">
        <v>0</v>
      </c>
      <c r="D68" s="12"/>
      <c r="E68" s="64"/>
      <c r="F68" s="16">
        <f t="shared" si="7"/>
        <v>0</v>
      </c>
      <c r="G68" s="6">
        <f t="shared" si="5"/>
        <v>0</v>
      </c>
    </row>
    <row r="69" spans="1:10" ht="21.75" customHeight="1" x14ac:dyDescent="0.25">
      <c r="A69" s="7" t="s">
        <v>183</v>
      </c>
      <c r="B69" s="15"/>
      <c r="C69" s="9">
        <v>500000</v>
      </c>
      <c r="D69" s="12"/>
      <c r="E69" s="61">
        <f>50000+180000+30000</f>
        <v>260000</v>
      </c>
      <c r="F69" s="16">
        <f t="shared" si="7"/>
        <v>0</v>
      </c>
      <c r="G69" s="6">
        <f>E69-C69</f>
        <v>-240000</v>
      </c>
      <c r="I69" s="86"/>
    </row>
    <row r="70" spans="1:10" ht="21.75" customHeight="1" x14ac:dyDescent="0.45">
      <c r="A70" s="7" t="s">
        <v>390</v>
      </c>
      <c r="B70" s="15"/>
      <c r="C70" s="9">
        <v>4500000</v>
      </c>
      <c r="D70" s="12"/>
      <c r="E70" s="61">
        <v>4500000</v>
      </c>
      <c r="F70" s="16">
        <f t="shared" ref="F70" si="8">D70-B70</f>
        <v>0</v>
      </c>
      <c r="G70" s="6">
        <f>E70-C70</f>
        <v>0</v>
      </c>
      <c r="I70" s="86"/>
    </row>
    <row r="71" spans="1:10" ht="21.75" customHeight="1" x14ac:dyDescent="0.45">
      <c r="A71" s="7"/>
      <c r="B71" s="15"/>
      <c r="C71" s="9"/>
      <c r="D71" s="12"/>
      <c r="E71" s="61"/>
      <c r="F71" s="16">
        <f t="shared" si="7"/>
        <v>0</v>
      </c>
      <c r="G71" s="6">
        <f>E71-C71</f>
        <v>0</v>
      </c>
      <c r="I71" s="86"/>
    </row>
    <row r="72" spans="1:10" ht="22.15" customHeight="1" thickBot="1" x14ac:dyDescent="0.5">
      <c r="A72" s="57" t="s">
        <v>136</v>
      </c>
      <c r="B72" s="44">
        <f t="shared" ref="B72:G72" si="9">SUM(B62:B71)</f>
        <v>0</v>
      </c>
      <c r="C72" s="45">
        <f t="shared" si="9"/>
        <v>6330000</v>
      </c>
      <c r="D72" s="44">
        <f t="shared" si="9"/>
        <v>0</v>
      </c>
      <c r="E72" s="45">
        <f t="shared" si="9"/>
        <v>6034487</v>
      </c>
      <c r="F72" s="46">
        <f t="shared" si="9"/>
        <v>0</v>
      </c>
      <c r="G72" s="47">
        <f t="shared" si="9"/>
        <v>-295513</v>
      </c>
    </row>
    <row r="73" spans="1:10" ht="22.15" customHeight="1" thickTop="1" x14ac:dyDescent="0.45">
      <c r="A73" s="7"/>
      <c r="B73" s="39"/>
      <c r="C73" s="23"/>
      <c r="D73" s="24"/>
      <c r="E73" s="23"/>
      <c r="F73" s="25"/>
      <c r="G73" s="26"/>
    </row>
    <row r="74" spans="1:10" ht="22.15" customHeight="1" x14ac:dyDescent="0.45">
      <c r="A74" s="43" t="s">
        <v>134</v>
      </c>
      <c r="B74" s="15"/>
      <c r="C74" s="9"/>
      <c r="D74" s="12"/>
      <c r="E74" s="9"/>
      <c r="F74" s="16"/>
      <c r="G74" s="6"/>
    </row>
    <row r="75" spans="1:10" ht="22.15" customHeight="1" x14ac:dyDescent="0.45">
      <c r="A75" s="196" t="s">
        <v>74</v>
      </c>
      <c r="B75" s="40"/>
      <c r="C75" s="48"/>
      <c r="D75" s="40"/>
      <c r="E75" s="48"/>
      <c r="F75" s="28">
        <f>D75-B75</f>
        <v>0</v>
      </c>
      <c r="G75" s="29"/>
    </row>
    <row r="76" spans="1:10" ht="22.15" hidden="1" customHeight="1" x14ac:dyDescent="0.25">
      <c r="A76" s="196" t="s">
        <v>73</v>
      </c>
      <c r="B76" s="40"/>
      <c r="C76" s="48"/>
      <c r="D76" s="40"/>
      <c r="E76" s="48"/>
      <c r="F76" s="28">
        <f>D76-B76</f>
        <v>0</v>
      </c>
      <c r="G76" s="29"/>
    </row>
    <row r="77" spans="1:10" ht="22.15" customHeight="1" thickBot="1" x14ac:dyDescent="0.5">
      <c r="A77" s="58" t="s">
        <v>137</v>
      </c>
      <c r="B77" s="51">
        <f t="shared" ref="B77:G77" si="10">SUM(B75:B76)</f>
        <v>0</v>
      </c>
      <c r="C77" s="45">
        <f t="shared" si="10"/>
        <v>0</v>
      </c>
      <c r="D77" s="51">
        <f t="shared" si="10"/>
        <v>0</v>
      </c>
      <c r="E77" s="45">
        <f t="shared" si="10"/>
        <v>0</v>
      </c>
      <c r="F77" s="46">
        <f t="shared" si="10"/>
        <v>0</v>
      </c>
      <c r="G77" s="47">
        <f t="shared" si="10"/>
        <v>0</v>
      </c>
    </row>
    <row r="78" spans="1:10" ht="22.15" customHeight="1" thickTop="1" thickBot="1" x14ac:dyDescent="0.5">
      <c r="A78" s="197"/>
      <c r="B78" s="40"/>
      <c r="C78" s="48"/>
      <c r="D78" s="40"/>
      <c r="E78" s="48"/>
      <c r="F78" s="49"/>
      <c r="G78" s="50"/>
      <c r="I78" s="249" t="s">
        <v>148</v>
      </c>
      <c r="J78" s="249"/>
    </row>
    <row r="79" spans="1:10" ht="22.15" customHeight="1" thickBot="1" x14ac:dyDescent="0.3">
      <c r="A79" s="52" t="s">
        <v>133</v>
      </c>
      <c r="B79" s="32">
        <f t="shared" ref="B79:F79" si="11">B57+B72+B77</f>
        <v>1500</v>
      </c>
      <c r="C79" s="145">
        <f t="shared" si="11"/>
        <v>8698000</v>
      </c>
      <c r="D79" s="32">
        <f>D57+D72+D77</f>
        <v>786</v>
      </c>
      <c r="E79" s="157">
        <f>E57+E72+E77</f>
        <v>9823787</v>
      </c>
      <c r="F79" s="32">
        <f t="shared" si="11"/>
        <v>-714</v>
      </c>
      <c r="G79" s="157">
        <f>G57+G72+G77</f>
        <v>1125787</v>
      </c>
      <c r="I79" s="84" t="s">
        <v>154</v>
      </c>
      <c r="J79" s="85">
        <f>SUM('[1]JUN''23'!$E$6,'[1]JUN''23'!$E$27,'[1]JUN''23'!$E$38:$E$39,'[1]JUN''23'!$E$53:$E$54,'[1]JUN''23'!$E$57:$E$60,'[1]JUN''23'!$E$71:$E$73,'[1]JUN''23'!$E$83,'[1]JUN''23'!$E$85,'[1]JUN''23'!$E$95:$E$97,'[1]JUN''23'!$E$106:$E$107,'[1]JUN''23'!$E$118,'[1]JUN''23'!$E$128:$E$132,'[1]JUN''23'!$E$151:$E$153,'[1]JUN''23'!$E$164,'[1]JUN''23'!$E$166,'[1]JUN''23'!$E$168:$E$174,'[1]JUN''23'!$E$186:$E$190)</f>
        <v>-9823787</v>
      </c>
    </row>
    <row r="80" spans="1:10" ht="19.899999999999999" customHeight="1" thickTop="1" x14ac:dyDescent="0.25">
      <c r="A80" s="1"/>
      <c r="B80" s="36"/>
      <c r="C80" s="149"/>
      <c r="D80" s="36"/>
      <c r="E80" s="37"/>
      <c r="F80" s="37"/>
      <c r="G80" s="38"/>
    </row>
    <row r="81" spans="1:10" ht="19.899999999999999" customHeight="1" x14ac:dyDescent="0.25">
      <c r="A81" s="1"/>
      <c r="B81" s="36"/>
      <c r="C81" s="149"/>
      <c r="D81" s="36"/>
      <c r="E81" s="81"/>
      <c r="F81" s="37"/>
      <c r="G81" s="38"/>
      <c r="I81" t="s">
        <v>180</v>
      </c>
      <c r="J81" s="87">
        <f>J79+E79</f>
        <v>0</v>
      </c>
    </row>
    <row r="82" spans="1:10" ht="19.899999999999999" customHeight="1" x14ac:dyDescent="0.25">
      <c r="A82" s="1"/>
      <c r="B82" s="36"/>
      <c r="C82" s="149"/>
      <c r="D82" s="36"/>
      <c r="E82" s="81"/>
      <c r="F82" s="37"/>
      <c r="G82" s="38"/>
    </row>
    <row r="83" spans="1:10" x14ac:dyDescent="0.45">
      <c r="D83" s="10"/>
      <c r="E83" s="77"/>
    </row>
    <row r="85" spans="1:10" x14ac:dyDescent="0.45">
      <c r="A85" s="68" t="s">
        <v>60</v>
      </c>
      <c r="B85" s="255" t="s">
        <v>139</v>
      </c>
      <c r="C85" s="255"/>
      <c r="E85" s="164" t="s">
        <v>62</v>
      </c>
      <c r="G85" s="164" t="s">
        <v>62</v>
      </c>
    </row>
    <row r="86" spans="1:10" x14ac:dyDescent="0.45">
      <c r="A86" s="68" t="s">
        <v>203</v>
      </c>
      <c r="B86" s="254" t="s">
        <v>146</v>
      </c>
      <c r="C86" s="254"/>
      <c r="E86" s="164" t="s">
        <v>193</v>
      </c>
      <c r="G86" s="164" t="s">
        <v>192</v>
      </c>
    </row>
    <row r="87" spans="1:10" x14ac:dyDescent="0.45">
      <c r="A87" s="1"/>
      <c r="D87"/>
      <c r="E87"/>
    </row>
    <row r="88" spans="1:10" x14ac:dyDescent="0.45">
      <c r="C88" s="143"/>
    </row>
    <row r="96" spans="1:10" ht="15" x14ac:dyDescent="0.25">
      <c r="A96" s="1" t="s">
        <v>104</v>
      </c>
      <c r="B96"/>
      <c r="C96" s="83"/>
      <c r="D96"/>
      <c r="E96">
        <v>2000</v>
      </c>
      <c r="F96"/>
      <c r="G96"/>
    </row>
    <row r="102" spans="6:6" x14ac:dyDescent="0.45">
      <c r="F102" s="142"/>
    </row>
    <row r="103" spans="6:6" x14ac:dyDescent="0.45">
      <c r="F103" s="142"/>
    </row>
    <row r="104" spans="6:6" x14ac:dyDescent="0.45">
      <c r="F104" s="142"/>
    </row>
    <row r="105" spans="6:6" x14ac:dyDescent="0.45">
      <c r="F105" s="142"/>
    </row>
    <row r="106" spans="6:6" x14ac:dyDescent="0.45">
      <c r="F106" s="142"/>
    </row>
  </sheetData>
  <mergeCells count="4">
    <mergeCell ref="I78:J78"/>
    <mergeCell ref="C2:D3"/>
    <mergeCell ref="B86:C86"/>
    <mergeCell ref="B85:C85"/>
  </mergeCells>
  <pageMargins left="0.2" right="0.12" top="0.5" bottom="0.15" header="0.3" footer="0.3"/>
  <pageSetup scale="8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3:O14"/>
  <sheetViews>
    <sheetView workbookViewId="0">
      <selection activeCell="J19" sqref="J19"/>
    </sheetView>
  </sheetViews>
  <sheetFormatPr defaultRowHeight="15" x14ac:dyDescent="0.25"/>
  <cols>
    <col min="2" max="2" width="10.5703125" customWidth="1"/>
    <col min="3" max="3" width="11.42578125" customWidth="1"/>
    <col min="4" max="4" width="10" customWidth="1"/>
    <col min="5" max="5" width="11" customWidth="1"/>
    <col min="6" max="8" width="12.28515625" customWidth="1"/>
    <col min="9" max="9" width="12" customWidth="1"/>
    <col min="11" max="11" width="9.85546875" customWidth="1"/>
    <col min="12" max="12" width="12.5703125" style="83" customWidth="1"/>
    <col min="14" max="14" width="14.140625" customWidth="1"/>
    <col min="15" max="15" width="11" customWidth="1"/>
  </cols>
  <sheetData>
    <row r="3" spans="2:15" x14ac:dyDescent="0.25">
      <c r="B3" s="256" t="s">
        <v>427</v>
      </c>
      <c r="C3" s="257"/>
      <c r="D3" s="257"/>
      <c r="E3" s="257"/>
      <c r="F3" s="257"/>
      <c r="G3" s="257"/>
      <c r="H3" s="257"/>
      <c r="N3" s="98"/>
    </row>
    <row r="4" spans="2:15" x14ac:dyDescent="0.25">
      <c r="B4" s="93"/>
      <c r="C4" s="96" t="s">
        <v>164</v>
      </c>
      <c r="D4" s="97" t="s">
        <v>103</v>
      </c>
      <c r="E4" s="180" t="s">
        <v>163</v>
      </c>
      <c r="F4" s="181" t="s">
        <v>177</v>
      </c>
      <c r="G4" s="96" t="s">
        <v>185</v>
      </c>
      <c r="H4" s="181" t="s">
        <v>162</v>
      </c>
      <c r="I4" s="96" t="s">
        <v>161</v>
      </c>
      <c r="K4" s="95" t="s">
        <v>160</v>
      </c>
      <c r="L4" s="83">
        <v>752966</v>
      </c>
      <c r="N4" t="s">
        <v>188</v>
      </c>
      <c r="O4" s="91">
        <v>273179</v>
      </c>
    </row>
    <row r="5" spans="2:15" x14ac:dyDescent="0.25">
      <c r="B5" s="93" t="s">
        <v>159</v>
      </c>
      <c r="C5" s="94">
        <v>1780000</v>
      </c>
      <c r="D5" s="94"/>
      <c r="E5" s="94">
        <v>688000</v>
      </c>
      <c r="F5" s="94">
        <f>1480000+4500000</f>
        <v>5980000</v>
      </c>
      <c r="G5" s="94">
        <v>0</v>
      </c>
      <c r="H5" s="94">
        <v>250000</v>
      </c>
      <c r="I5" s="94">
        <f>SUM(C5:H5)</f>
        <v>8698000</v>
      </c>
      <c r="K5" t="s">
        <v>159</v>
      </c>
      <c r="L5" s="172">
        <f>2750000+4500000+780000+725000</f>
        <v>8755000</v>
      </c>
    </row>
    <row r="6" spans="2:15" s="171" customFormat="1" x14ac:dyDescent="0.25">
      <c r="B6" s="169" t="s">
        <v>158</v>
      </c>
      <c r="C6" s="94">
        <v>2492100</v>
      </c>
      <c r="D6" s="94"/>
      <c r="E6" s="170">
        <f>385000+150000</f>
        <v>535000</v>
      </c>
      <c r="F6" s="94">
        <f>6464100-256000</f>
        <v>6208100</v>
      </c>
      <c r="G6" s="94">
        <v>256000</v>
      </c>
      <c r="H6" s="94">
        <v>385603</v>
      </c>
      <c r="I6" s="94">
        <f>SUM(C6:H6)</f>
        <v>9876803</v>
      </c>
      <c r="K6" s="171" t="s">
        <v>187</v>
      </c>
      <c r="L6" s="172">
        <v>0</v>
      </c>
    </row>
    <row r="7" spans="2:15" ht="21.75" customHeight="1" x14ac:dyDescent="0.25">
      <c r="B7" s="93" t="s">
        <v>157</v>
      </c>
      <c r="C7" s="92">
        <f>C6/C5</f>
        <v>1.4000561797752809</v>
      </c>
      <c r="D7" s="92" t="e">
        <f>D6/D5</f>
        <v>#DIV/0!</v>
      </c>
      <c r="E7" s="92">
        <f>E6/E5</f>
        <v>0.77761627906976749</v>
      </c>
      <c r="F7" s="92">
        <f t="shared" ref="F7" si="0">F6/F5</f>
        <v>1.0381438127090301</v>
      </c>
      <c r="G7" s="92" t="e">
        <f>G6/G5</f>
        <v>#DIV/0!</v>
      </c>
      <c r="H7" s="92">
        <f>H6/H5</f>
        <v>1.5424119999999999</v>
      </c>
      <c r="I7" s="92">
        <f>I6/I5</f>
        <v>1.1355257530466774</v>
      </c>
    </row>
    <row r="8" spans="2:15" x14ac:dyDescent="0.25">
      <c r="K8" t="s">
        <v>156</v>
      </c>
      <c r="L8" s="91">
        <f>L4+L5+I9-I6-L6-L7</f>
        <v>273179</v>
      </c>
      <c r="O8" s="86"/>
    </row>
    <row r="9" spans="2:15" s="171" customFormat="1" hidden="1" x14ac:dyDescent="0.25">
      <c r="B9" s="171" t="s">
        <v>166</v>
      </c>
      <c r="C9" s="172">
        <v>75000</v>
      </c>
      <c r="D9" s="172"/>
      <c r="E9" s="172">
        <v>13800</v>
      </c>
      <c r="F9" s="172">
        <v>512000</v>
      </c>
      <c r="G9" s="172"/>
      <c r="H9" s="172">
        <v>41216</v>
      </c>
      <c r="I9" s="172">
        <f>SUM(C9:H9)</f>
        <v>642016</v>
      </c>
      <c r="K9" s="171" t="s">
        <v>165</v>
      </c>
      <c r="L9" s="172">
        <f>L8-O4</f>
        <v>0</v>
      </c>
      <c r="N9" s="173"/>
    </row>
    <row r="10" spans="2:15" x14ac:dyDescent="0.25">
      <c r="N10" s="86"/>
    </row>
    <row r="12" spans="2:15" x14ac:dyDescent="0.25">
      <c r="J12" s="86"/>
      <c r="K12" s="86"/>
      <c r="N12" s="137"/>
    </row>
    <row r="13" spans="2:15" x14ac:dyDescent="0.25">
      <c r="J13" s="86"/>
      <c r="K13" s="86"/>
    </row>
    <row r="14" spans="2:15" x14ac:dyDescent="0.25">
      <c r="L14" s="137"/>
    </row>
  </sheetData>
  <mergeCells count="1">
    <mergeCell ref="B3:H3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3:I10"/>
  <sheetViews>
    <sheetView workbookViewId="0">
      <selection activeCell="I9" sqref="I9"/>
    </sheetView>
  </sheetViews>
  <sheetFormatPr defaultRowHeight="15" x14ac:dyDescent="0.25"/>
  <cols>
    <col min="2" max="2" width="19.7109375" customWidth="1"/>
    <col min="3" max="3" width="18.5703125" customWidth="1"/>
    <col min="4" max="4" width="11.42578125" customWidth="1"/>
    <col min="5" max="5" width="14.7109375" bestFit="1" customWidth="1"/>
    <col min="6" max="6" width="13.5703125" customWidth="1"/>
    <col min="7" max="7" width="12.28515625" customWidth="1"/>
    <col min="8" max="8" width="13.7109375" customWidth="1"/>
  </cols>
  <sheetData>
    <row r="3" spans="2:9" x14ac:dyDescent="0.25">
      <c r="B3" s="256" t="s">
        <v>426</v>
      </c>
      <c r="C3" s="256"/>
      <c r="D3" s="257"/>
      <c r="E3" s="257"/>
      <c r="F3" s="257"/>
      <c r="G3" s="257"/>
      <c r="H3" s="257"/>
    </row>
    <row r="4" spans="2:9" ht="25.5" x14ac:dyDescent="0.25">
      <c r="B4" s="246" t="s">
        <v>424</v>
      </c>
      <c r="C4" s="246" t="s">
        <v>425</v>
      </c>
      <c r="D4" s="244" t="s">
        <v>402</v>
      </c>
      <c r="E4" s="245" t="s">
        <v>423</v>
      </c>
      <c r="F4" s="245" t="s">
        <v>404</v>
      </c>
      <c r="G4" s="244" t="s">
        <v>405</v>
      </c>
      <c r="H4" s="244" t="s">
        <v>406</v>
      </c>
    </row>
    <row r="5" spans="2:9" s="83" customFormat="1" x14ac:dyDescent="0.25">
      <c r="B5" s="247">
        <v>5980000</v>
      </c>
      <c r="C5" s="247">
        <v>6464100</v>
      </c>
      <c r="D5" s="248">
        <v>500000</v>
      </c>
      <c r="E5" s="248">
        <v>0</v>
      </c>
      <c r="F5" s="248">
        <v>0</v>
      </c>
      <c r="G5" s="248">
        <v>0</v>
      </c>
      <c r="H5" s="248">
        <f>256000+300000</f>
        <v>556000</v>
      </c>
    </row>
    <row r="9" spans="2:9" x14ac:dyDescent="0.25">
      <c r="I9" s="86"/>
    </row>
    <row r="10" spans="2:9" x14ac:dyDescent="0.25">
      <c r="I10" s="86"/>
    </row>
  </sheetData>
  <mergeCells count="1">
    <mergeCell ref="B3:H3"/>
  </mergeCells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T15"/>
  <sheetViews>
    <sheetView topLeftCell="I1" workbookViewId="0">
      <selection activeCell="N3" sqref="N3:T3"/>
    </sheetView>
  </sheetViews>
  <sheetFormatPr defaultRowHeight="15" x14ac:dyDescent="0.25"/>
  <cols>
    <col min="3" max="3" width="10.28515625" bestFit="1" customWidth="1"/>
    <col min="6" max="6" width="10.28515625" bestFit="1" customWidth="1"/>
    <col min="9" max="9" width="10.28515625" bestFit="1" customWidth="1"/>
    <col min="12" max="12" width="10.85546875" bestFit="1" customWidth="1"/>
    <col min="13" max="13" width="15.5703125" bestFit="1" customWidth="1"/>
    <col min="14" max="14" width="16.7109375" bestFit="1" customWidth="1"/>
    <col min="15" max="15" width="16.7109375" customWidth="1"/>
    <col min="16" max="16" width="18.28515625" customWidth="1"/>
    <col min="17" max="18" width="17.140625" customWidth="1"/>
    <col min="19" max="19" width="16.28515625" customWidth="1"/>
    <col min="20" max="20" width="17.85546875" customWidth="1"/>
    <col min="21" max="21" width="10.28515625" bestFit="1" customWidth="1"/>
  </cols>
  <sheetData>
    <row r="2" spans="2:20" x14ac:dyDescent="0.25">
      <c r="B2" s="256" t="s">
        <v>391</v>
      </c>
      <c r="C2" s="257"/>
      <c r="D2" s="257"/>
      <c r="E2" s="257"/>
      <c r="F2" s="257"/>
      <c r="G2" s="257"/>
      <c r="H2" s="257"/>
    </row>
    <row r="3" spans="2:20" x14ac:dyDescent="0.25">
      <c r="B3" s="93"/>
      <c r="C3" s="96" t="s">
        <v>164</v>
      </c>
      <c r="D3" s="97" t="s">
        <v>103</v>
      </c>
      <c r="E3" s="180" t="s">
        <v>163</v>
      </c>
      <c r="F3" s="181" t="s">
        <v>177</v>
      </c>
      <c r="G3" s="96" t="s">
        <v>185</v>
      </c>
      <c r="H3" s="181" t="s">
        <v>162</v>
      </c>
      <c r="I3" s="96" t="s">
        <v>161</v>
      </c>
      <c r="L3" s="243" t="s">
        <v>407</v>
      </c>
      <c r="M3" s="243" t="s">
        <v>402</v>
      </c>
      <c r="N3" s="243" t="s">
        <v>403</v>
      </c>
      <c r="O3" s="243" t="s">
        <v>422</v>
      </c>
      <c r="P3" s="243" t="s">
        <v>404</v>
      </c>
      <c r="Q3" s="243" t="s">
        <v>405</v>
      </c>
      <c r="R3" s="243" t="s">
        <v>421</v>
      </c>
      <c r="S3" s="243" t="s">
        <v>406</v>
      </c>
      <c r="T3" s="243" t="s">
        <v>420</v>
      </c>
    </row>
    <row r="4" spans="2:20" x14ac:dyDescent="0.25">
      <c r="B4" s="93" t="s">
        <v>159</v>
      </c>
      <c r="C4" s="94">
        <v>1780000</v>
      </c>
      <c r="D4" s="94"/>
      <c r="E4" s="94">
        <v>688000</v>
      </c>
      <c r="F4" s="94">
        <f>1480000+4500000</f>
        <v>5980000</v>
      </c>
      <c r="G4" s="94">
        <v>0</v>
      </c>
      <c r="H4" s="94">
        <v>250000</v>
      </c>
      <c r="I4" s="94">
        <f>SUM(C4:H4)</f>
        <v>8698000</v>
      </c>
      <c r="L4" s="93" t="s">
        <v>408</v>
      </c>
      <c r="M4" s="242">
        <f>500000-327000</f>
        <v>173000</v>
      </c>
      <c r="N4" s="242">
        <f>300000-21000</f>
        <v>279000</v>
      </c>
      <c r="O4" s="242">
        <f>300000+16000</f>
        <v>316000</v>
      </c>
      <c r="P4" s="242"/>
      <c r="Q4" s="242">
        <f>200000+20200</f>
        <v>220200</v>
      </c>
      <c r="R4" s="242">
        <f>500000+224000</f>
        <v>724000</v>
      </c>
      <c r="S4" s="242"/>
      <c r="T4" s="242">
        <f>500000-357000</f>
        <v>143000</v>
      </c>
    </row>
    <row r="5" spans="2:20" x14ac:dyDescent="0.25">
      <c r="B5" s="169" t="s">
        <v>158</v>
      </c>
      <c r="C5" s="94">
        <v>2492100</v>
      </c>
      <c r="D5" s="94"/>
      <c r="E5" s="170">
        <f>385000+150000</f>
        <v>535000</v>
      </c>
      <c r="F5" s="94">
        <v>6464100</v>
      </c>
      <c r="G5" s="94"/>
      <c r="H5" s="94">
        <v>385603</v>
      </c>
      <c r="I5" s="94">
        <f>SUM(C5:H5)</f>
        <v>9876803</v>
      </c>
      <c r="L5" s="93" t="s">
        <v>409</v>
      </c>
      <c r="M5" s="242"/>
      <c r="N5" s="242"/>
      <c r="O5" s="242"/>
      <c r="P5" s="242"/>
      <c r="Q5" s="242"/>
      <c r="R5" s="242"/>
      <c r="S5" s="242"/>
      <c r="T5" s="242"/>
    </row>
    <row r="6" spans="2:20" x14ac:dyDescent="0.25">
      <c r="B6" s="93" t="s">
        <v>157</v>
      </c>
      <c r="C6" s="92">
        <f>C5/C4</f>
        <v>1.4000561797752809</v>
      </c>
      <c r="D6" s="92" t="e">
        <f>D5/D4</f>
        <v>#DIV/0!</v>
      </c>
      <c r="E6" s="92">
        <f>E5/E4</f>
        <v>0.77761627906976749</v>
      </c>
      <c r="F6" s="92">
        <f t="shared" ref="F6" si="0">F5/F4</f>
        <v>1.0809531772575252</v>
      </c>
      <c r="G6" s="92" t="e">
        <f>G5/G4</f>
        <v>#DIV/0!</v>
      </c>
      <c r="H6" s="92">
        <f>H5/H4</f>
        <v>1.5424119999999999</v>
      </c>
      <c r="I6" s="92">
        <f>I5/I4</f>
        <v>1.1355257530466774</v>
      </c>
      <c r="L6" s="93" t="s">
        <v>410</v>
      </c>
      <c r="M6" s="242"/>
      <c r="N6" s="242"/>
      <c r="O6" s="242"/>
      <c r="P6" s="242"/>
      <c r="Q6" s="242"/>
      <c r="R6" s="242"/>
      <c r="S6" s="242"/>
      <c r="T6" s="242"/>
    </row>
    <row r="7" spans="2:20" x14ac:dyDescent="0.25">
      <c r="L7" s="93" t="s">
        <v>411</v>
      </c>
      <c r="M7" s="242"/>
      <c r="N7" s="242"/>
      <c r="O7" s="242"/>
      <c r="P7" s="242"/>
      <c r="Q7" s="242"/>
      <c r="R7" s="242"/>
      <c r="S7" s="242"/>
      <c r="T7" s="242"/>
    </row>
    <row r="8" spans="2:20" x14ac:dyDescent="0.25">
      <c r="L8" s="93" t="s">
        <v>412</v>
      </c>
      <c r="M8" s="242"/>
      <c r="N8" s="242"/>
      <c r="O8" s="242"/>
      <c r="P8" s="242"/>
      <c r="Q8" s="242"/>
      <c r="R8" s="242"/>
      <c r="S8" s="242"/>
      <c r="T8" s="242"/>
    </row>
    <row r="9" spans="2:20" x14ac:dyDescent="0.25">
      <c r="L9" s="93" t="s">
        <v>413</v>
      </c>
      <c r="M9" s="242"/>
      <c r="N9" s="242"/>
      <c r="O9" s="242"/>
      <c r="P9" s="242"/>
      <c r="Q9" s="242"/>
      <c r="R9" s="242"/>
      <c r="S9" s="242"/>
      <c r="T9" s="242"/>
    </row>
    <row r="10" spans="2:20" x14ac:dyDescent="0.25">
      <c r="L10" s="93" t="s">
        <v>414</v>
      </c>
      <c r="M10" s="242"/>
      <c r="N10" s="242"/>
      <c r="O10" s="242"/>
      <c r="P10" s="242"/>
      <c r="Q10" s="242"/>
      <c r="R10" s="242"/>
      <c r="S10" s="242"/>
      <c r="T10" s="242"/>
    </row>
    <row r="11" spans="2:20" x14ac:dyDescent="0.25">
      <c r="L11" s="93" t="s">
        <v>415</v>
      </c>
      <c r="M11" s="242"/>
      <c r="N11" s="242"/>
      <c r="O11" s="242"/>
      <c r="P11" s="242"/>
      <c r="Q11" s="242"/>
      <c r="R11" s="242"/>
      <c r="S11" s="242"/>
      <c r="T11" s="242"/>
    </row>
    <row r="12" spans="2:20" x14ac:dyDescent="0.25">
      <c r="L12" s="93" t="s">
        <v>416</v>
      </c>
      <c r="M12" s="242"/>
      <c r="N12" s="242"/>
      <c r="O12" s="242"/>
      <c r="P12" s="242"/>
      <c r="Q12" s="242"/>
      <c r="R12" s="242"/>
      <c r="S12" s="242"/>
      <c r="T12" s="242"/>
    </row>
    <row r="13" spans="2:20" x14ac:dyDescent="0.25">
      <c r="L13" s="93" t="s">
        <v>417</v>
      </c>
      <c r="M13" s="242"/>
      <c r="N13" s="242"/>
      <c r="O13" s="242"/>
      <c r="P13" s="242"/>
      <c r="Q13" s="242"/>
      <c r="R13" s="242"/>
      <c r="S13" s="242"/>
      <c r="T13" s="242"/>
    </row>
    <row r="14" spans="2:20" x14ac:dyDescent="0.25">
      <c r="L14" s="93" t="s">
        <v>418</v>
      </c>
      <c r="M14" s="242"/>
      <c r="N14" s="242"/>
      <c r="O14" s="242"/>
      <c r="P14" s="242"/>
      <c r="Q14" s="242"/>
      <c r="R14" s="242"/>
      <c r="S14" s="242"/>
      <c r="T14" s="242"/>
    </row>
    <row r="15" spans="2:20" x14ac:dyDescent="0.25">
      <c r="L15" s="93" t="s">
        <v>419</v>
      </c>
      <c r="M15" s="242"/>
      <c r="N15" s="242"/>
      <c r="O15" s="242"/>
      <c r="P15" s="242"/>
      <c r="Q15" s="242"/>
      <c r="R15" s="242"/>
      <c r="S15" s="242"/>
      <c r="T15" s="242"/>
    </row>
  </sheetData>
  <mergeCells count="1">
    <mergeCell ref="B2:H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J1047747"/>
  <sheetViews>
    <sheetView topLeftCell="A127" zoomScaleNormal="100" workbookViewId="0">
      <selection activeCell="A134" sqref="A134:D134"/>
    </sheetView>
  </sheetViews>
  <sheetFormatPr defaultColWidth="21.140625" defaultRowHeight="21.75" customHeight="1" x14ac:dyDescent="0.25"/>
  <cols>
    <col min="1" max="1" width="18.7109375" style="162" customWidth="1"/>
    <col min="2" max="2" width="21.7109375" style="80" customWidth="1"/>
    <col min="3" max="3" width="21.140625" style="80" customWidth="1"/>
    <col min="4" max="4" width="51.5703125" style="80" customWidth="1"/>
    <col min="5" max="5" width="18.140625" style="177" customWidth="1"/>
    <col min="6" max="6" width="13.5703125" style="80" bestFit="1" customWidth="1"/>
    <col min="7" max="7" width="20.42578125" style="80" customWidth="1"/>
    <col min="8" max="8" width="0" style="80" hidden="1" customWidth="1"/>
    <col min="9" max="9" width="13.85546875" style="80" customWidth="1"/>
    <col min="10" max="10" width="25.140625" style="80" customWidth="1"/>
    <col min="11" max="16384" width="21.140625" style="80"/>
  </cols>
  <sheetData>
    <row r="2" spans="1:7" ht="21.75" customHeight="1" x14ac:dyDescent="0.25">
      <c r="A2" s="261" t="s">
        <v>215</v>
      </c>
      <c r="B2" s="262"/>
      <c r="C2" s="262"/>
      <c r="D2" s="262"/>
      <c r="E2" s="262"/>
      <c r="F2" s="262"/>
      <c r="G2" s="263"/>
    </row>
    <row r="3" spans="1:7" ht="21.75" customHeight="1" x14ac:dyDescent="0.25">
      <c r="A3" s="264" t="s">
        <v>167</v>
      </c>
      <c r="B3" s="265" t="s">
        <v>168</v>
      </c>
      <c r="C3" s="265" t="s">
        <v>169</v>
      </c>
      <c r="D3" s="265" t="s">
        <v>58</v>
      </c>
      <c r="E3" s="265" t="s">
        <v>170</v>
      </c>
      <c r="F3" s="265"/>
      <c r="G3" s="266" t="s">
        <v>171</v>
      </c>
    </row>
    <row r="4" spans="1:7" ht="21.75" customHeight="1" x14ac:dyDescent="0.25">
      <c r="A4" s="264"/>
      <c r="B4" s="265"/>
      <c r="C4" s="265"/>
      <c r="D4" s="265"/>
      <c r="E4" s="160" t="s">
        <v>172</v>
      </c>
      <c r="F4" s="127" t="s">
        <v>151</v>
      </c>
      <c r="G4" s="267"/>
    </row>
    <row r="5" spans="1:7" ht="21.75" customHeight="1" x14ac:dyDescent="0.25">
      <c r="A5" s="128"/>
      <c r="B5" s="129"/>
      <c r="C5" s="129"/>
      <c r="D5" s="130" t="s">
        <v>173</v>
      </c>
      <c r="E5" s="139">
        <f>'[1]MAY''23'!E159</f>
        <v>752966.4999999851</v>
      </c>
      <c r="F5" s="140">
        <f>'[1]OCT-22'!F177</f>
        <v>0</v>
      </c>
      <c r="G5" s="131"/>
    </row>
    <row r="6" spans="1:7" ht="21.75" customHeight="1" x14ac:dyDescent="0.25">
      <c r="A6" s="128">
        <v>45078</v>
      </c>
      <c r="B6" s="168" t="s">
        <v>216</v>
      </c>
      <c r="C6" s="129" t="s">
        <v>217</v>
      </c>
      <c r="D6" s="136" t="s">
        <v>218</v>
      </c>
      <c r="E6" s="132">
        <v>-50000</v>
      </c>
      <c r="F6" s="140"/>
      <c r="G6" s="131" t="s">
        <v>144</v>
      </c>
    </row>
    <row r="7" spans="1:7" ht="21.75" customHeight="1" x14ac:dyDescent="0.25">
      <c r="A7" s="128"/>
      <c r="B7"/>
      <c r="C7" s="93"/>
      <c r="D7" s="136"/>
      <c r="E7" s="132"/>
      <c r="F7" s="140"/>
      <c r="G7" s="131"/>
    </row>
    <row r="8" spans="1:7" ht="21.75" customHeight="1" x14ac:dyDescent="0.25">
      <c r="A8" s="128"/>
      <c r="B8" s="129"/>
      <c r="C8" s="129"/>
      <c r="D8" s="133"/>
      <c r="E8" s="134"/>
      <c r="F8" s="131"/>
      <c r="G8" s="131"/>
    </row>
    <row r="9" spans="1:7" ht="21.75" customHeight="1" thickBot="1" x14ac:dyDescent="0.3">
      <c r="A9" s="258" t="s">
        <v>175</v>
      </c>
      <c r="B9" s="259"/>
      <c r="C9" s="259"/>
      <c r="D9" s="260"/>
      <c r="E9" s="161">
        <f>SUM(E5:E8)</f>
        <v>702966.4999999851</v>
      </c>
      <c r="F9" s="141">
        <f>SUM(F5:F8)</f>
        <v>0</v>
      </c>
      <c r="G9" s="135" t="s">
        <v>176</v>
      </c>
    </row>
    <row r="10" spans="1:7" ht="21.75" customHeight="1" thickTop="1" x14ac:dyDescent="0.25">
      <c r="A10" s="183"/>
      <c r="B10" s="183"/>
      <c r="C10" s="183"/>
      <c r="D10" s="183"/>
      <c r="E10" s="184"/>
      <c r="F10" s="185"/>
      <c r="G10" s="186"/>
    </row>
    <row r="11" spans="1:7" ht="21.75" customHeight="1" x14ac:dyDescent="0.25">
      <c r="A11" s="261" t="s">
        <v>219</v>
      </c>
      <c r="B11" s="262"/>
      <c r="C11" s="262"/>
      <c r="D11" s="262"/>
      <c r="E11" s="262"/>
      <c r="F11" s="262"/>
      <c r="G11" s="263"/>
    </row>
    <row r="12" spans="1:7" ht="21.75" customHeight="1" x14ac:dyDescent="0.25">
      <c r="A12" s="264" t="s">
        <v>167</v>
      </c>
      <c r="B12" s="265" t="s">
        <v>168</v>
      </c>
      <c r="C12" s="265" t="s">
        <v>169</v>
      </c>
      <c r="D12" s="265" t="s">
        <v>58</v>
      </c>
      <c r="E12" s="265" t="s">
        <v>170</v>
      </c>
      <c r="F12" s="265"/>
      <c r="G12" s="266" t="s">
        <v>171</v>
      </c>
    </row>
    <row r="13" spans="1:7" ht="21.75" customHeight="1" x14ac:dyDescent="0.25">
      <c r="A13" s="264"/>
      <c r="B13" s="265"/>
      <c r="C13" s="265"/>
      <c r="D13" s="265"/>
      <c r="E13" s="160" t="s">
        <v>172</v>
      </c>
      <c r="F13" s="127" t="s">
        <v>151</v>
      </c>
      <c r="G13" s="267"/>
    </row>
    <row r="14" spans="1:7" ht="21.75" customHeight="1" x14ac:dyDescent="0.25">
      <c r="A14" s="128"/>
      <c r="B14" s="129"/>
      <c r="C14" s="129"/>
      <c r="D14" s="130" t="s">
        <v>173</v>
      </c>
      <c r="E14" s="139">
        <f>E9</f>
        <v>702966.4999999851</v>
      </c>
      <c r="F14" s="140">
        <f>'[1]OCT-22'!F186</f>
        <v>0</v>
      </c>
      <c r="G14" s="131"/>
    </row>
    <row r="15" spans="1:7" ht="21.75" customHeight="1" x14ac:dyDescent="0.25">
      <c r="A15" s="128">
        <v>45079</v>
      </c>
      <c r="B15" s="129" t="s">
        <v>220</v>
      </c>
      <c r="C15" s="129"/>
      <c r="D15" s="136" t="s">
        <v>221</v>
      </c>
      <c r="E15" s="132">
        <v>6208029</v>
      </c>
      <c r="F15" s="140"/>
      <c r="G15" s="131" t="s">
        <v>222</v>
      </c>
    </row>
    <row r="16" spans="1:7" ht="21.75" customHeight="1" x14ac:dyDescent="0.25">
      <c r="A16" s="128">
        <v>45079</v>
      </c>
      <c r="B16" s="80" t="s">
        <v>396</v>
      </c>
      <c r="C16" s="93"/>
      <c r="D16" s="136" t="s">
        <v>223</v>
      </c>
      <c r="E16" s="132">
        <v>-6208029</v>
      </c>
      <c r="F16" s="140"/>
      <c r="G16" s="131" t="s">
        <v>222</v>
      </c>
    </row>
    <row r="17" spans="1:7" ht="21.75" customHeight="1" x14ac:dyDescent="0.25">
      <c r="A17" s="128"/>
      <c r="B17" s="129"/>
      <c r="C17" s="129"/>
      <c r="D17" s="133"/>
      <c r="E17" s="134"/>
      <c r="F17" s="131"/>
      <c r="G17" s="131"/>
    </row>
    <row r="18" spans="1:7" ht="21.75" customHeight="1" thickBot="1" x14ac:dyDescent="0.3">
      <c r="A18" s="258" t="s">
        <v>175</v>
      </c>
      <c r="B18" s="259"/>
      <c r="C18" s="259"/>
      <c r="D18" s="260"/>
      <c r="E18" s="161">
        <f>SUM(E14:E17)</f>
        <v>702966.4999999851</v>
      </c>
      <c r="F18" s="141">
        <f>SUM(F14:F17)</f>
        <v>0</v>
      </c>
      <c r="G18" s="135" t="s">
        <v>176</v>
      </c>
    </row>
    <row r="19" spans="1:7" ht="21.75" customHeight="1" thickTop="1" x14ac:dyDescent="0.25">
      <c r="A19" s="183"/>
      <c r="B19" s="183"/>
      <c r="C19" s="183"/>
      <c r="D19" s="183"/>
      <c r="E19" s="184"/>
      <c r="F19" s="185"/>
      <c r="G19" s="186"/>
    </row>
    <row r="20" spans="1:7" ht="21.75" customHeight="1" x14ac:dyDescent="0.25">
      <c r="E20" s="80"/>
    </row>
    <row r="21" spans="1:7" ht="21.75" customHeight="1" x14ac:dyDescent="0.25">
      <c r="A21" s="261" t="s">
        <v>224</v>
      </c>
      <c r="B21" s="262"/>
      <c r="C21" s="262"/>
      <c r="D21" s="262"/>
      <c r="E21" s="262"/>
      <c r="F21" s="262"/>
      <c r="G21" s="263"/>
    </row>
    <row r="22" spans="1:7" ht="21.75" customHeight="1" x14ac:dyDescent="0.25">
      <c r="A22" s="264" t="s">
        <v>167</v>
      </c>
      <c r="B22" s="265" t="s">
        <v>168</v>
      </c>
      <c r="C22" s="265" t="s">
        <v>169</v>
      </c>
      <c r="D22" s="265" t="s">
        <v>58</v>
      </c>
      <c r="E22" s="265" t="s">
        <v>170</v>
      </c>
      <c r="F22" s="265"/>
      <c r="G22" s="266" t="s">
        <v>171</v>
      </c>
    </row>
    <row r="23" spans="1:7" ht="21.75" customHeight="1" x14ac:dyDescent="0.25">
      <c r="A23" s="264"/>
      <c r="B23" s="265"/>
      <c r="C23" s="265"/>
      <c r="D23" s="265"/>
      <c r="E23" s="160" t="s">
        <v>172</v>
      </c>
      <c r="F23" s="127" t="s">
        <v>151</v>
      </c>
      <c r="G23" s="267"/>
    </row>
    <row r="24" spans="1:7" ht="21.75" customHeight="1" x14ac:dyDescent="0.25">
      <c r="A24" s="128"/>
      <c r="B24" s="129"/>
      <c r="C24" s="129"/>
      <c r="D24" s="130" t="s">
        <v>173</v>
      </c>
      <c r="E24" s="139">
        <f>E9</f>
        <v>702966.4999999851</v>
      </c>
      <c r="F24" s="140">
        <f>'[1]OCT-22'!F187</f>
        <v>0</v>
      </c>
      <c r="G24" s="131"/>
    </row>
    <row r="25" spans="1:7" ht="21.75" customHeight="1" x14ac:dyDescent="0.25">
      <c r="A25" s="128">
        <v>45082</v>
      </c>
      <c r="B25" s="129" t="s">
        <v>225</v>
      </c>
      <c r="C25" s="129" t="s">
        <v>226</v>
      </c>
      <c r="D25" s="136" t="s">
        <v>227</v>
      </c>
      <c r="E25" s="139"/>
      <c r="F25" s="140">
        <v>1500</v>
      </c>
      <c r="G25" s="131" t="s">
        <v>174</v>
      </c>
    </row>
    <row r="26" spans="1:7" ht="21.75" customHeight="1" x14ac:dyDescent="0.25">
      <c r="A26" s="128">
        <v>45082</v>
      </c>
      <c r="B26" s="168" t="s">
        <v>397</v>
      </c>
      <c r="C26" s="129"/>
      <c r="D26" s="136" t="s">
        <v>228</v>
      </c>
      <c r="E26" s="132"/>
      <c r="F26" s="140">
        <v>-1500</v>
      </c>
      <c r="G26" s="131" t="s">
        <v>177</v>
      </c>
    </row>
    <row r="27" spans="1:7" ht="21.75" customHeight="1" x14ac:dyDescent="0.25">
      <c r="A27" s="128">
        <v>45082</v>
      </c>
      <c r="B27" s="168" t="s">
        <v>229</v>
      </c>
      <c r="C27" s="129"/>
      <c r="D27" s="136" t="s">
        <v>230</v>
      </c>
      <c r="E27" s="132">
        <v>-500000</v>
      </c>
      <c r="F27" s="140"/>
      <c r="G27" s="131" t="s">
        <v>144</v>
      </c>
    </row>
    <row r="28" spans="1:7" ht="21.75" customHeight="1" x14ac:dyDescent="0.25">
      <c r="A28" s="128"/>
      <c r="B28" s="129"/>
      <c r="C28" s="129"/>
      <c r="D28" s="136"/>
      <c r="E28" s="132"/>
      <c r="F28" s="140"/>
      <c r="G28" s="131"/>
    </row>
    <row r="29" spans="1:7" ht="21.75" customHeight="1" x14ac:dyDescent="0.25">
      <c r="A29" s="128"/>
      <c r="B29" s="129"/>
      <c r="C29" s="93"/>
      <c r="D29" s="136"/>
      <c r="E29" s="132"/>
      <c r="F29" s="140"/>
      <c r="G29" s="131"/>
    </row>
    <row r="30" spans="1:7" ht="21.75" customHeight="1" x14ac:dyDescent="0.25">
      <c r="A30" s="128"/>
      <c r="B30" s="129"/>
      <c r="C30" s="129"/>
      <c r="D30" s="133"/>
      <c r="E30" s="134"/>
      <c r="F30" s="131"/>
      <c r="G30" s="131"/>
    </row>
    <row r="31" spans="1:7" ht="21.75" customHeight="1" thickBot="1" x14ac:dyDescent="0.3">
      <c r="A31" s="258" t="s">
        <v>175</v>
      </c>
      <c r="B31" s="259"/>
      <c r="C31" s="259"/>
      <c r="D31" s="260"/>
      <c r="E31" s="161">
        <f>SUM(E24:E30)</f>
        <v>202966.4999999851</v>
      </c>
      <c r="F31" s="141">
        <f>SUM(F24:F30)</f>
        <v>0</v>
      </c>
      <c r="G31" s="135" t="s">
        <v>176</v>
      </c>
    </row>
    <row r="32" spans="1:7" ht="21.75" customHeight="1" thickTop="1" x14ac:dyDescent="0.25">
      <c r="E32" s="80"/>
    </row>
    <row r="33" spans="1:7" ht="21.75" customHeight="1" x14ac:dyDescent="0.25">
      <c r="E33" s="80"/>
    </row>
    <row r="34" spans="1:7" ht="21.75" customHeight="1" x14ac:dyDescent="0.25">
      <c r="A34" s="261" t="s">
        <v>231</v>
      </c>
      <c r="B34" s="262"/>
      <c r="C34" s="262"/>
      <c r="D34" s="262"/>
      <c r="E34" s="262"/>
      <c r="F34" s="262"/>
      <c r="G34" s="263"/>
    </row>
    <row r="35" spans="1:7" ht="21.75" customHeight="1" x14ac:dyDescent="0.25">
      <c r="A35" s="264" t="s">
        <v>167</v>
      </c>
      <c r="B35" s="265" t="s">
        <v>168</v>
      </c>
      <c r="C35" s="265" t="s">
        <v>169</v>
      </c>
      <c r="D35" s="265" t="s">
        <v>58</v>
      </c>
      <c r="E35" s="265" t="s">
        <v>170</v>
      </c>
      <c r="F35" s="265"/>
      <c r="G35" s="266" t="s">
        <v>171</v>
      </c>
    </row>
    <row r="36" spans="1:7" ht="21.75" customHeight="1" x14ac:dyDescent="0.25">
      <c r="A36" s="264"/>
      <c r="B36" s="265"/>
      <c r="C36" s="265"/>
      <c r="D36" s="265"/>
      <c r="E36" s="160" t="s">
        <v>172</v>
      </c>
      <c r="F36" s="127" t="s">
        <v>151</v>
      </c>
      <c r="G36" s="267"/>
    </row>
    <row r="37" spans="1:7" ht="21.75" customHeight="1" x14ac:dyDescent="0.25">
      <c r="A37" s="128"/>
      <c r="B37" s="129"/>
      <c r="C37" s="129"/>
      <c r="D37" s="130" t="s">
        <v>173</v>
      </c>
      <c r="E37" s="139">
        <f>E31</f>
        <v>202966.4999999851</v>
      </c>
      <c r="F37" s="140">
        <f>'[1]OCT-22'!F200</f>
        <v>0</v>
      </c>
      <c r="G37" s="131"/>
    </row>
    <row r="38" spans="1:7" ht="21.75" customHeight="1" x14ac:dyDescent="0.25">
      <c r="A38" s="128">
        <v>45083</v>
      </c>
      <c r="B38" s="168" t="s">
        <v>232</v>
      </c>
      <c r="C38" s="129"/>
      <c r="D38" s="136" t="s">
        <v>233</v>
      </c>
      <c r="E38" s="132">
        <v>-100000</v>
      </c>
      <c r="F38" s="140"/>
      <c r="G38" s="131" t="s">
        <v>178</v>
      </c>
    </row>
    <row r="39" spans="1:7" ht="21.75" customHeight="1" x14ac:dyDescent="0.25">
      <c r="A39" s="128">
        <v>45083</v>
      </c>
      <c r="B39" s="168" t="s">
        <v>234</v>
      </c>
      <c r="C39" s="129"/>
      <c r="D39" s="136" t="s">
        <v>235</v>
      </c>
      <c r="E39" s="132">
        <v>-50000</v>
      </c>
      <c r="F39" s="140"/>
      <c r="G39" s="131" t="s">
        <v>178</v>
      </c>
    </row>
    <row r="40" spans="1:7" ht="21.75" customHeight="1" x14ac:dyDescent="0.25">
      <c r="A40" s="128"/>
      <c r="B40" s="129"/>
      <c r="C40" s="129"/>
      <c r="D40" s="136"/>
      <c r="E40" s="132"/>
      <c r="F40" s="140"/>
      <c r="G40" s="131"/>
    </row>
    <row r="41" spans="1:7" ht="21.75" customHeight="1" x14ac:dyDescent="0.25">
      <c r="A41" s="128"/>
      <c r="B41" s="129"/>
      <c r="C41" s="93"/>
      <c r="D41" s="136"/>
      <c r="E41" s="132"/>
      <c r="F41" s="140"/>
      <c r="G41" s="131"/>
    </row>
    <row r="42" spans="1:7" ht="21.75" customHeight="1" x14ac:dyDescent="0.25">
      <c r="A42" s="128"/>
      <c r="B42" s="129"/>
      <c r="C42" s="129"/>
      <c r="D42" s="133"/>
      <c r="E42" s="134"/>
      <c r="F42" s="131"/>
      <c r="G42" s="131"/>
    </row>
    <row r="43" spans="1:7" ht="21.75" customHeight="1" thickBot="1" x14ac:dyDescent="0.3">
      <c r="A43" s="258" t="s">
        <v>175</v>
      </c>
      <c r="B43" s="259"/>
      <c r="C43" s="259"/>
      <c r="D43" s="260"/>
      <c r="E43" s="161">
        <f>SUM(E37:E42)</f>
        <v>52966.499999985099</v>
      </c>
      <c r="F43" s="141">
        <f>SUM(F37:F42)</f>
        <v>0</v>
      </c>
      <c r="G43" s="135" t="s">
        <v>176</v>
      </c>
    </row>
    <row r="44" spans="1:7" ht="21.75" customHeight="1" thickTop="1" x14ac:dyDescent="0.25">
      <c r="E44" s="80"/>
    </row>
    <row r="45" spans="1:7" ht="21.75" customHeight="1" x14ac:dyDescent="0.25">
      <c r="E45" s="80"/>
    </row>
    <row r="46" spans="1:7" ht="21.75" customHeight="1" x14ac:dyDescent="0.25">
      <c r="A46" s="261" t="s">
        <v>236</v>
      </c>
      <c r="B46" s="262"/>
      <c r="C46" s="262"/>
      <c r="D46" s="262"/>
      <c r="E46" s="262"/>
      <c r="F46" s="262"/>
      <c r="G46" s="263"/>
    </row>
    <row r="47" spans="1:7" ht="21.75" customHeight="1" x14ac:dyDescent="0.25">
      <c r="A47" s="264" t="s">
        <v>167</v>
      </c>
      <c r="B47" s="265" t="s">
        <v>168</v>
      </c>
      <c r="C47" s="265" t="s">
        <v>169</v>
      </c>
      <c r="D47" s="265" t="s">
        <v>58</v>
      </c>
      <c r="E47" s="265" t="s">
        <v>170</v>
      </c>
      <c r="F47" s="265"/>
      <c r="G47" s="266" t="s">
        <v>171</v>
      </c>
    </row>
    <row r="48" spans="1:7" ht="21.75" customHeight="1" x14ac:dyDescent="0.25">
      <c r="A48" s="264"/>
      <c r="B48" s="265"/>
      <c r="C48" s="265"/>
      <c r="D48" s="265"/>
      <c r="E48" s="160" t="s">
        <v>172</v>
      </c>
      <c r="F48" s="127" t="s">
        <v>151</v>
      </c>
      <c r="G48" s="267"/>
    </row>
    <row r="49" spans="1:7" ht="21.75" customHeight="1" x14ac:dyDescent="0.25">
      <c r="A49" s="128"/>
      <c r="B49" s="129"/>
      <c r="C49" s="129"/>
      <c r="D49" s="130" t="s">
        <v>173</v>
      </c>
      <c r="E49" s="139">
        <f>E43</f>
        <v>52966.499999985099</v>
      </c>
      <c r="F49" s="140">
        <f>'[1]OCT-22'!F212</f>
        <v>0</v>
      </c>
      <c r="G49" s="131"/>
    </row>
    <row r="50" spans="1:7" ht="21.75" customHeight="1" x14ac:dyDescent="0.25">
      <c r="A50" s="128">
        <v>45084</v>
      </c>
      <c r="B50" s="129" t="s">
        <v>237</v>
      </c>
      <c r="C50" s="129" t="s">
        <v>238</v>
      </c>
      <c r="D50" s="136" t="s">
        <v>239</v>
      </c>
      <c r="E50" s="132">
        <v>2750000</v>
      </c>
      <c r="F50" s="140"/>
      <c r="G50" s="131" t="s">
        <v>174</v>
      </c>
    </row>
    <row r="51" spans="1:7" ht="21.75" customHeight="1" x14ac:dyDescent="0.25">
      <c r="A51" s="128">
        <v>45084</v>
      </c>
      <c r="B51" s="129" t="s">
        <v>240</v>
      </c>
      <c r="C51" s="129" t="s">
        <v>200</v>
      </c>
      <c r="D51" s="228" t="s">
        <v>241</v>
      </c>
      <c r="E51" s="132">
        <v>2000</v>
      </c>
      <c r="F51" s="140"/>
      <c r="G51" s="131" t="s">
        <v>178</v>
      </c>
    </row>
    <row r="52" spans="1:7" ht="21.75" customHeight="1" x14ac:dyDescent="0.25">
      <c r="A52" s="128">
        <v>45084</v>
      </c>
      <c r="B52" s="129" t="s">
        <v>242</v>
      </c>
      <c r="C52" s="129" t="s">
        <v>201</v>
      </c>
      <c r="D52" s="136" t="s">
        <v>243</v>
      </c>
      <c r="E52" s="132">
        <v>35000</v>
      </c>
      <c r="F52" s="140"/>
      <c r="G52" s="131" t="s">
        <v>144</v>
      </c>
    </row>
    <row r="53" spans="1:7" ht="21.75" customHeight="1" x14ac:dyDescent="0.25">
      <c r="A53" s="128">
        <v>45084</v>
      </c>
      <c r="B53" s="168" t="s">
        <v>244</v>
      </c>
      <c r="C53" s="129" t="s">
        <v>202</v>
      </c>
      <c r="D53" s="136" t="s">
        <v>245</v>
      </c>
      <c r="E53" s="132">
        <v>-20000</v>
      </c>
      <c r="F53" s="140"/>
      <c r="G53" s="131" t="s">
        <v>144</v>
      </c>
    </row>
    <row r="54" spans="1:7" ht="21.75" customHeight="1" x14ac:dyDescent="0.25">
      <c r="A54" s="128">
        <v>45084</v>
      </c>
      <c r="B54" s="168" t="s">
        <v>246</v>
      </c>
      <c r="C54" s="129" t="s">
        <v>247</v>
      </c>
      <c r="D54" s="136" t="s">
        <v>248</v>
      </c>
      <c r="E54" s="132">
        <v>-174300</v>
      </c>
      <c r="F54" s="140"/>
      <c r="G54" s="131" t="s">
        <v>144</v>
      </c>
    </row>
    <row r="55" spans="1:7" ht="21.75" customHeight="1" x14ac:dyDescent="0.25">
      <c r="A55" s="128">
        <v>45084</v>
      </c>
      <c r="B55" s="129" t="s">
        <v>249</v>
      </c>
      <c r="C55" s="129" t="s">
        <v>196</v>
      </c>
      <c r="D55" s="136" t="s">
        <v>250</v>
      </c>
      <c r="E55" s="132">
        <v>30000</v>
      </c>
      <c r="F55" s="140"/>
      <c r="G55" s="131" t="s">
        <v>144</v>
      </c>
    </row>
    <row r="56" spans="1:7" ht="21.75" customHeight="1" x14ac:dyDescent="0.25">
      <c r="A56" s="128">
        <v>45084</v>
      </c>
      <c r="B56" s="129" t="s">
        <v>251</v>
      </c>
      <c r="C56" s="129" t="s">
        <v>199</v>
      </c>
      <c r="D56" s="136" t="s">
        <v>252</v>
      </c>
      <c r="E56" s="132">
        <v>10000</v>
      </c>
      <c r="F56" s="140"/>
      <c r="G56" s="131" t="s">
        <v>144</v>
      </c>
    </row>
    <row r="57" spans="1:7" ht="21.75" customHeight="1" x14ac:dyDescent="0.25">
      <c r="A57" s="128">
        <v>45084</v>
      </c>
      <c r="B57" s="168" t="s">
        <v>253</v>
      </c>
      <c r="C57" s="93"/>
      <c r="D57" s="136" t="s">
        <v>254</v>
      </c>
      <c r="E57" s="132">
        <v>-120000</v>
      </c>
      <c r="F57" s="140"/>
      <c r="G57" s="131" t="s">
        <v>144</v>
      </c>
    </row>
    <row r="58" spans="1:7" ht="21.75" customHeight="1" x14ac:dyDescent="0.25">
      <c r="A58" s="128">
        <v>45084</v>
      </c>
      <c r="B58" s="229" t="s">
        <v>255</v>
      </c>
      <c r="C58" s="129"/>
      <c r="D58" s="136" t="s">
        <v>256</v>
      </c>
      <c r="E58" s="132">
        <v>-110000</v>
      </c>
      <c r="F58" s="140"/>
      <c r="G58" s="131" t="s">
        <v>144</v>
      </c>
    </row>
    <row r="59" spans="1:7" ht="21.75" customHeight="1" x14ac:dyDescent="0.25">
      <c r="A59" s="128">
        <v>45084</v>
      </c>
      <c r="B59" s="230" t="s">
        <v>257</v>
      </c>
      <c r="C59" s="129"/>
      <c r="D59" s="136" t="s">
        <v>258</v>
      </c>
      <c r="E59" s="132">
        <v>-500000</v>
      </c>
      <c r="F59" s="140"/>
      <c r="G59" s="131" t="s">
        <v>177</v>
      </c>
    </row>
    <row r="60" spans="1:7" ht="21.75" customHeight="1" x14ac:dyDescent="0.25">
      <c r="A60" s="128">
        <v>45084</v>
      </c>
      <c r="B60" s="230" t="s">
        <v>259</v>
      </c>
      <c r="C60" s="129"/>
      <c r="D60" s="136" t="s">
        <v>260</v>
      </c>
      <c r="E60" s="132">
        <v>-300000</v>
      </c>
      <c r="F60" s="140"/>
      <c r="G60" s="131" t="s">
        <v>177</v>
      </c>
    </row>
    <row r="61" spans="1:7" ht="21.75" customHeight="1" x14ac:dyDescent="0.25">
      <c r="A61" s="128"/>
      <c r="B61" s="231"/>
      <c r="C61" s="129"/>
      <c r="D61" s="136"/>
      <c r="E61" s="132"/>
      <c r="F61" s="140"/>
      <c r="G61" s="131"/>
    </row>
    <row r="62" spans="1:7" ht="21.75" customHeight="1" x14ac:dyDescent="0.25">
      <c r="A62" s="128"/>
      <c r="B62" s="232"/>
      <c r="C62" s="129"/>
      <c r="D62" s="136"/>
      <c r="E62" s="132"/>
      <c r="F62" s="140"/>
      <c r="G62" s="131"/>
    </row>
    <row r="63" spans="1:7" ht="21.75" customHeight="1" x14ac:dyDescent="0.25">
      <c r="A63" s="128"/>
      <c r="B63" s="129"/>
      <c r="C63" s="129"/>
      <c r="D63" s="133"/>
      <c r="E63" s="134"/>
      <c r="F63" s="131"/>
      <c r="G63" s="131"/>
    </row>
    <row r="64" spans="1:7" ht="21.75" customHeight="1" thickBot="1" x14ac:dyDescent="0.3">
      <c r="A64" s="258" t="s">
        <v>175</v>
      </c>
      <c r="B64" s="259"/>
      <c r="C64" s="259"/>
      <c r="D64" s="260"/>
      <c r="E64" s="161">
        <f>SUM(E49:E63)</f>
        <v>1655666.4999999851</v>
      </c>
      <c r="F64" s="141">
        <f>SUM(F49:F63)</f>
        <v>0</v>
      </c>
      <c r="G64" s="135" t="s">
        <v>176</v>
      </c>
    </row>
    <row r="65" spans="1:10" ht="21.75" customHeight="1" thickTop="1" x14ac:dyDescent="0.25">
      <c r="E65" s="80"/>
    </row>
    <row r="66" spans="1:10" ht="21.75" customHeight="1" x14ac:dyDescent="0.25">
      <c r="E66" s="80"/>
    </row>
    <row r="67" spans="1:10" ht="21.75" customHeight="1" x14ac:dyDescent="0.25">
      <c r="A67" s="261" t="s">
        <v>261</v>
      </c>
      <c r="B67" s="262"/>
      <c r="C67" s="262"/>
      <c r="D67" s="262"/>
      <c r="E67" s="262"/>
      <c r="F67" s="262"/>
      <c r="G67" s="263"/>
    </row>
    <row r="68" spans="1:10" ht="21.75" customHeight="1" x14ac:dyDescent="0.25">
      <c r="A68" s="264" t="s">
        <v>167</v>
      </c>
      <c r="B68" s="265" t="s">
        <v>168</v>
      </c>
      <c r="C68" s="265" t="s">
        <v>169</v>
      </c>
      <c r="D68" s="265" t="s">
        <v>58</v>
      </c>
      <c r="E68" s="265" t="s">
        <v>170</v>
      </c>
      <c r="F68" s="265"/>
      <c r="G68" s="266" t="s">
        <v>171</v>
      </c>
    </row>
    <row r="69" spans="1:10" ht="21.75" customHeight="1" x14ac:dyDescent="0.25">
      <c r="A69" s="264"/>
      <c r="B69" s="265"/>
      <c r="C69" s="265"/>
      <c r="D69" s="265"/>
      <c r="E69" s="160" t="s">
        <v>172</v>
      </c>
      <c r="F69" s="127" t="s">
        <v>151</v>
      </c>
      <c r="G69" s="267"/>
    </row>
    <row r="70" spans="1:10" ht="21.75" customHeight="1" x14ac:dyDescent="0.25">
      <c r="A70" s="128"/>
      <c r="B70" s="129"/>
      <c r="C70" s="129"/>
      <c r="D70" s="130" t="s">
        <v>173</v>
      </c>
      <c r="E70" s="139">
        <f>E64</f>
        <v>1655666.4999999851</v>
      </c>
      <c r="F70" s="140">
        <f>'[1]OCT-22'!F233</f>
        <v>0</v>
      </c>
      <c r="G70" s="131"/>
      <c r="J70" s="176"/>
    </row>
    <row r="71" spans="1:10" ht="21.75" customHeight="1" x14ac:dyDescent="0.25">
      <c r="A71" s="128">
        <v>45086</v>
      </c>
      <c r="B71" s="168" t="s">
        <v>262</v>
      </c>
      <c r="C71" s="129" t="s">
        <v>232</v>
      </c>
      <c r="D71" s="136" t="s">
        <v>263</v>
      </c>
      <c r="E71" s="132">
        <v>28216</v>
      </c>
      <c r="F71" s="140"/>
      <c r="G71" s="131" t="s">
        <v>178</v>
      </c>
      <c r="J71" s="176"/>
    </row>
    <row r="72" spans="1:10" ht="21.75" customHeight="1" x14ac:dyDescent="0.25">
      <c r="A72" s="128">
        <v>45086</v>
      </c>
      <c r="B72" s="168" t="s">
        <v>264</v>
      </c>
      <c r="C72" s="129" t="s">
        <v>265</v>
      </c>
      <c r="D72" s="228" t="s">
        <v>266</v>
      </c>
      <c r="E72" s="132">
        <v>-256000</v>
      </c>
      <c r="F72" s="140"/>
      <c r="G72" s="131" t="s">
        <v>177</v>
      </c>
    </row>
    <row r="73" spans="1:10" ht="21.75" customHeight="1" x14ac:dyDescent="0.25">
      <c r="A73" s="128">
        <v>45086</v>
      </c>
      <c r="B73" s="168" t="s">
        <v>267</v>
      </c>
      <c r="C73" s="129" t="s">
        <v>268</v>
      </c>
      <c r="D73" s="136" t="s">
        <v>269</v>
      </c>
      <c r="E73" s="132">
        <v>-30000</v>
      </c>
      <c r="F73" s="140"/>
      <c r="G73" s="131" t="s">
        <v>177</v>
      </c>
    </row>
    <row r="74" spans="1:10" ht="21.75" customHeight="1" x14ac:dyDescent="0.25">
      <c r="A74" s="128"/>
      <c r="B74" s="129"/>
      <c r="C74" s="129"/>
      <c r="D74" s="136"/>
      <c r="E74" s="132"/>
      <c r="F74" s="140"/>
      <c r="G74" s="131"/>
    </row>
    <row r="75" spans="1:10" ht="21.75" customHeight="1" x14ac:dyDescent="0.25">
      <c r="A75" s="128"/>
      <c r="B75" s="129"/>
      <c r="C75" s="129"/>
      <c r="D75" s="133"/>
      <c r="E75" s="134"/>
      <c r="F75" s="131"/>
      <c r="G75" s="131"/>
    </row>
    <row r="76" spans="1:10" ht="21.75" customHeight="1" thickBot="1" x14ac:dyDescent="0.3">
      <c r="A76" s="258" t="s">
        <v>175</v>
      </c>
      <c r="B76" s="259"/>
      <c r="C76" s="259"/>
      <c r="D76" s="260"/>
      <c r="E76" s="161">
        <f>SUM(E70:E75)</f>
        <v>1397882.4999999851</v>
      </c>
      <c r="F76" s="141">
        <f>SUM(F70:F75)</f>
        <v>0</v>
      </c>
      <c r="G76" s="135" t="s">
        <v>176</v>
      </c>
    </row>
    <row r="77" spans="1:10" ht="21.75" customHeight="1" thickTop="1" x14ac:dyDescent="0.25">
      <c r="E77" s="80"/>
    </row>
    <row r="78" spans="1:10" ht="21.75" customHeight="1" x14ac:dyDescent="0.25">
      <c r="E78" s="80"/>
    </row>
    <row r="79" spans="1:10" ht="21.75" customHeight="1" x14ac:dyDescent="0.25">
      <c r="A79" s="261" t="s">
        <v>270</v>
      </c>
      <c r="B79" s="262"/>
      <c r="C79" s="262"/>
      <c r="D79" s="262"/>
      <c r="E79" s="262"/>
      <c r="F79" s="262"/>
      <c r="G79" s="263"/>
    </row>
    <row r="80" spans="1:10" ht="21.75" customHeight="1" x14ac:dyDescent="0.25">
      <c r="A80" s="264" t="s">
        <v>167</v>
      </c>
      <c r="B80" s="265" t="s">
        <v>168</v>
      </c>
      <c r="C80" s="265" t="s">
        <v>169</v>
      </c>
      <c r="D80" s="265" t="s">
        <v>58</v>
      </c>
      <c r="E80" s="265" t="s">
        <v>170</v>
      </c>
      <c r="F80" s="265"/>
      <c r="G80" s="266" t="s">
        <v>171</v>
      </c>
    </row>
    <row r="81" spans="1:10" ht="21.75" customHeight="1" x14ac:dyDescent="0.25">
      <c r="A81" s="264"/>
      <c r="B81" s="265"/>
      <c r="C81" s="265"/>
      <c r="D81" s="265"/>
      <c r="E81" s="160" t="s">
        <v>172</v>
      </c>
      <c r="F81" s="127" t="s">
        <v>151</v>
      </c>
      <c r="G81" s="267"/>
    </row>
    <row r="82" spans="1:10" ht="21.75" customHeight="1" x14ac:dyDescent="0.25">
      <c r="A82" s="128"/>
      <c r="B82" s="129"/>
      <c r="C82" s="129"/>
      <c r="D82" s="130" t="s">
        <v>173</v>
      </c>
      <c r="E82" s="139">
        <f>E76</f>
        <v>1397882.4999999851</v>
      </c>
      <c r="F82" s="140">
        <f>'[1]OCT-22'!F245</f>
        <v>0</v>
      </c>
      <c r="G82" s="131"/>
      <c r="J82" s="176"/>
    </row>
    <row r="83" spans="1:10" ht="21.75" customHeight="1" x14ac:dyDescent="0.25">
      <c r="A83" s="128">
        <v>45089</v>
      </c>
      <c r="B83" s="168" t="s">
        <v>271</v>
      </c>
      <c r="C83" s="129"/>
      <c r="D83" s="136" t="s">
        <v>272</v>
      </c>
      <c r="E83" s="132">
        <v>-230000</v>
      </c>
      <c r="F83" s="140"/>
      <c r="G83" s="131" t="s">
        <v>179</v>
      </c>
      <c r="I83" s="193"/>
      <c r="J83" s="176"/>
    </row>
    <row r="84" spans="1:10" ht="21.75" customHeight="1" x14ac:dyDescent="0.25">
      <c r="A84" s="128">
        <v>45089</v>
      </c>
      <c r="B84" s="129" t="s">
        <v>273</v>
      </c>
      <c r="C84" s="129" t="s">
        <v>197</v>
      </c>
      <c r="D84" s="233" t="s">
        <v>274</v>
      </c>
      <c r="E84" s="132">
        <v>10000</v>
      </c>
      <c r="F84" s="140"/>
      <c r="G84" s="131" t="s">
        <v>177</v>
      </c>
    </row>
    <row r="85" spans="1:10" ht="21.75" customHeight="1" x14ac:dyDescent="0.25">
      <c r="A85" s="128">
        <v>45089</v>
      </c>
      <c r="B85" s="168" t="s">
        <v>275</v>
      </c>
      <c r="C85" s="129"/>
      <c r="D85" s="136" t="s">
        <v>276</v>
      </c>
      <c r="E85" s="132">
        <v>-130000</v>
      </c>
      <c r="F85" s="140"/>
      <c r="G85" s="131" t="s">
        <v>177</v>
      </c>
    </row>
    <row r="86" spans="1:10" ht="21.75" customHeight="1" x14ac:dyDescent="0.25">
      <c r="A86" s="128">
        <v>45089</v>
      </c>
      <c r="B86" s="129" t="s">
        <v>277</v>
      </c>
      <c r="C86" s="129"/>
      <c r="D86" s="136" t="s">
        <v>278</v>
      </c>
      <c r="E86" s="132">
        <v>938700</v>
      </c>
      <c r="F86" s="140"/>
      <c r="G86" s="131" t="s">
        <v>195</v>
      </c>
    </row>
    <row r="87" spans="1:10" ht="21.75" customHeight="1" x14ac:dyDescent="0.25">
      <c r="A87" s="128"/>
      <c r="B87" s="129"/>
      <c r="C87" s="129"/>
      <c r="D87" s="133"/>
      <c r="E87" s="134"/>
      <c r="F87" s="131"/>
      <c r="G87" s="131"/>
    </row>
    <row r="88" spans="1:10" ht="21.75" customHeight="1" thickBot="1" x14ac:dyDescent="0.3">
      <c r="A88" s="258" t="s">
        <v>175</v>
      </c>
      <c r="B88" s="259"/>
      <c r="C88" s="259"/>
      <c r="D88" s="260"/>
      <c r="E88" s="161">
        <f>SUM(E82:E87)</f>
        <v>1986582.4999999851</v>
      </c>
      <c r="F88" s="141">
        <f>SUM(F82:F87)</f>
        <v>0</v>
      </c>
      <c r="G88" s="135" t="s">
        <v>176</v>
      </c>
    </row>
    <row r="89" spans="1:10" ht="21.75" customHeight="1" thickTop="1" x14ac:dyDescent="0.25">
      <c r="E89" s="80"/>
    </row>
    <row r="90" spans="1:10" ht="21.75" customHeight="1" x14ac:dyDescent="0.25">
      <c r="E90" s="80"/>
    </row>
    <row r="91" spans="1:10" ht="21.75" customHeight="1" x14ac:dyDescent="0.25">
      <c r="A91" s="261" t="s">
        <v>279</v>
      </c>
      <c r="B91" s="262"/>
      <c r="C91" s="262"/>
      <c r="D91" s="262"/>
      <c r="E91" s="262"/>
      <c r="F91" s="262"/>
      <c r="G91" s="263"/>
    </row>
    <row r="92" spans="1:10" ht="21.75" customHeight="1" x14ac:dyDescent="0.25">
      <c r="A92" s="264" t="s">
        <v>167</v>
      </c>
      <c r="B92" s="265" t="s">
        <v>168</v>
      </c>
      <c r="C92" s="265" t="s">
        <v>169</v>
      </c>
      <c r="D92" s="265" t="s">
        <v>58</v>
      </c>
      <c r="E92" s="265" t="s">
        <v>170</v>
      </c>
      <c r="F92" s="265"/>
      <c r="G92" s="266" t="s">
        <v>171</v>
      </c>
    </row>
    <row r="93" spans="1:10" ht="21.75" customHeight="1" x14ac:dyDescent="0.25">
      <c r="A93" s="264"/>
      <c r="B93" s="265"/>
      <c r="C93" s="265"/>
      <c r="D93" s="265"/>
      <c r="E93" s="160" t="s">
        <v>172</v>
      </c>
      <c r="F93" s="127" t="s">
        <v>151</v>
      </c>
      <c r="G93" s="267"/>
    </row>
    <row r="94" spans="1:10" ht="21.75" customHeight="1" x14ac:dyDescent="0.25">
      <c r="A94" s="128"/>
      <c r="B94" s="129"/>
      <c r="C94" s="129"/>
      <c r="D94" s="130" t="s">
        <v>173</v>
      </c>
      <c r="E94" s="139">
        <f>E88</f>
        <v>1986582.4999999851</v>
      </c>
      <c r="F94" s="140">
        <f>'[1]OCT-22'!F257</f>
        <v>0</v>
      </c>
      <c r="G94" s="131"/>
      <c r="J94" s="176"/>
    </row>
    <row r="95" spans="1:10" ht="21.75" customHeight="1" x14ac:dyDescent="0.25">
      <c r="A95" s="128">
        <v>45090</v>
      </c>
      <c r="B95" s="168" t="s">
        <v>280</v>
      </c>
      <c r="C95" s="129" t="s">
        <v>281</v>
      </c>
      <c r="D95" s="136" t="s">
        <v>282</v>
      </c>
      <c r="E95" s="132">
        <v>-284000</v>
      </c>
      <c r="F95" s="140"/>
      <c r="G95" s="131" t="s">
        <v>283</v>
      </c>
      <c r="J95" s="176"/>
    </row>
    <row r="96" spans="1:10" ht="21.75" customHeight="1" x14ac:dyDescent="0.25">
      <c r="A96" s="128">
        <v>45090</v>
      </c>
      <c r="B96" s="168" t="s">
        <v>284</v>
      </c>
      <c r="C96" s="129" t="s">
        <v>285</v>
      </c>
      <c r="D96" s="136" t="s">
        <v>286</v>
      </c>
      <c r="E96" s="132">
        <v>-49000</v>
      </c>
      <c r="F96" s="140"/>
      <c r="G96" s="131" t="s">
        <v>283</v>
      </c>
    </row>
    <row r="97" spans="1:10" ht="21.75" customHeight="1" x14ac:dyDescent="0.25">
      <c r="A97" s="128">
        <v>45090</v>
      </c>
      <c r="B97" s="168" t="s">
        <v>287</v>
      </c>
      <c r="C97" s="129" t="s">
        <v>288</v>
      </c>
      <c r="D97" s="136" t="s">
        <v>289</v>
      </c>
      <c r="E97" s="132">
        <v>-5000</v>
      </c>
      <c r="F97" s="140"/>
      <c r="G97" s="131" t="s">
        <v>283</v>
      </c>
    </row>
    <row r="98" spans="1:10" ht="21.75" customHeight="1" x14ac:dyDescent="0.25">
      <c r="A98" s="128"/>
      <c r="B98" s="129"/>
      <c r="C98" s="129"/>
      <c r="D98" s="136"/>
      <c r="E98" s="132"/>
      <c r="F98" s="140"/>
      <c r="G98" s="131"/>
    </row>
    <row r="99" spans="1:10" ht="21.75" customHeight="1" thickBot="1" x14ac:dyDescent="0.3">
      <c r="A99" s="258" t="s">
        <v>175</v>
      </c>
      <c r="B99" s="259"/>
      <c r="C99" s="259"/>
      <c r="D99" s="260"/>
      <c r="E99" s="161">
        <f>SUM(E94:E98)</f>
        <v>1648582.4999999851</v>
      </c>
      <c r="F99" s="141">
        <f>SUM(F94:F98)</f>
        <v>0</v>
      </c>
      <c r="G99" s="135" t="s">
        <v>176</v>
      </c>
    </row>
    <row r="100" spans="1:10" ht="21.75" customHeight="1" thickTop="1" x14ac:dyDescent="0.25">
      <c r="E100" s="80"/>
    </row>
    <row r="101" spans="1:10" ht="21.75" customHeight="1" x14ac:dyDescent="0.25">
      <c r="E101" s="80"/>
    </row>
    <row r="102" spans="1:10" ht="21.75" customHeight="1" x14ac:dyDescent="0.25">
      <c r="A102" s="261" t="s">
        <v>290</v>
      </c>
      <c r="B102" s="262"/>
      <c r="C102" s="262"/>
      <c r="D102" s="262"/>
      <c r="E102" s="262"/>
      <c r="F102" s="262"/>
      <c r="G102" s="263"/>
    </row>
    <row r="103" spans="1:10" ht="21.75" customHeight="1" x14ac:dyDescent="0.25">
      <c r="A103" s="264" t="s">
        <v>167</v>
      </c>
      <c r="B103" s="265" t="s">
        <v>168</v>
      </c>
      <c r="C103" s="265" t="s">
        <v>169</v>
      </c>
      <c r="D103" s="265" t="s">
        <v>58</v>
      </c>
      <c r="E103" s="265" t="s">
        <v>170</v>
      </c>
      <c r="F103" s="265"/>
      <c r="G103" s="266" t="s">
        <v>171</v>
      </c>
    </row>
    <row r="104" spans="1:10" ht="21.75" customHeight="1" x14ac:dyDescent="0.25">
      <c r="A104" s="264"/>
      <c r="B104" s="265"/>
      <c r="C104" s="265"/>
      <c r="D104" s="265"/>
      <c r="E104" s="160" t="s">
        <v>172</v>
      </c>
      <c r="F104" s="127" t="s">
        <v>151</v>
      </c>
      <c r="G104" s="267"/>
    </row>
    <row r="105" spans="1:10" ht="21.75" customHeight="1" x14ac:dyDescent="0.25">
      <c r="A105" s="128"/>
      <c r="B105" s="129"/>
      <c r="C105" s="129"/>
      <c r="D105" s="130" t="s">
        <v>173</v>
      </c>
      <c r="E105" s="139">
        <f>E99</f>
        <v>1648582.4999999851</v>
      </c>
      <c r="F105" s="140">
        <f>'[1]OCT-22'!F268</f>
        <v>0</v>
      </c>
      <c r="G105" s="131"/>
      <c r="J105" s="176"/>
    </row>
    <row r="106" spans="1:10" ht="21.75" customHeight="1" x14ac:dyDescent="0.25">
      <c r="A106" s="128">
        <v>45091</v>
      </c>
      <c r="B106" s="168" t="s">
        <v>291</v>
      </c>
      <c r="C106" s="129"/>
      <c r="D106" s="136" t="s">
        <v>292</v>
      </c>
      <c r="E106" s="132">
        <v>-70000</v>
      </c>
      <c r="F106" s="140"/>
      <c r="G106" s="131" t="s">
        <v>178</v>
      </c>
      <c r="J106" s="176"/>
    </row>
    <row r="107" spans="1:10" ht="21.75" customHeight="1" x14ac:dyDescent="0.25">
      <c r="A107" s="128">
        <v>45091</v>
      </c>
      <c r="B107" s="168" t="s">
        <v>293</v>
      </c>
      <c r="C107" s="129" t="s">
        <v>234</v>
      </c>
      <c r="D107" s="136" t="s">
        <v>294</v>
      </c>
      <c r="E107" s="132">
        <v>11000</v>
      </c>
      <c r="F107" s="140"/>
      <c r="G107" s="131" t="s">
        <v>178</v>
      </c>
    </row>
    <row r="108" spans="1:10" ht="21.75" customHeight="1" x14ac:dyDescent="0.25">
      <c r="A108" s="128"/>
      <c r="B108" s="129"/>
      <c r="C108" s="129"/>
      <c r="D108" s="136"/>
      <c r="E108" s="132"/>
      <c r="F108" s="140"/>
      <c r="G108" s="131"/>
    </row>
    <row r="109" spans="1:10" ht="21.75" customHeight="1" thickBot="1" x14ac:dyDescent="0.3">
      <c r="A109" s="258" t="s">
        <v>175</v>
      </c>
      <c r="B109" s="259"/>
      <c r="C109" s="259"/>
      <c r="D109" s="260"/>
      <c r="E109" s="161">
        <f>SUM(E105:E108)</f>
        <v>1589582.4999999851</v>
      </c>
      <c r="F109" s="141">
        <f>SUM(F105:F108)</f>
        <v>0</v>
      </c>
      <c r="G109" s="135" t="s">
        <v>176</v>
      </c>
    </row>
    <row r="110" spans="1:10" ht="21.75" customHeight="1" thickTop="1" x14ac:dyDescent="0.25">
      <c r="E110" s="80"/>
    </row>
    <row r="111" spans="1:10" ht="21.75" customHeight="1" x14ac:dyDescent="0.25">
      <c r="E111" s="80"/>
    </row>
    <row r="112" spans="1:10" ht="21.75" customHeight="1" x14ac:dyDescent="0.25">
      <c r="A112" s="261" t="s">
        <v>295</v>
      </c>
      <c r="B112" s="262"/>
      <c r="C112" s="262"/>
      <c r="D112" s="262"/>
      <c r="E112" s="262"/>
      <c r="F112" s="262"/>
      <c r="G112" s="263"/>
    </row>
    <row r="113" spans="1:10" ht="21.75" customHeight="1" x14ac:dyDescent="0.25">
      <c r="A113" s="264" t="s">
        <v>167</v>
      </c>
      <c r="B113" s="265" t="s">
        <v>168</v>
      </c>
      <c r="C113" s="265" t="s">
        <v>169</v>
      </c>
      <c r="D113" s="265" t="s">
        <v>58</v>
      </c>
      <c r="E113" s="265" t="s">
        <v>170</v>
      </c>
      <c r="F113" s="265"/>
      <c r="G113" s="266" t="s">
        <v>171</v>
      </c>
    </row>
    <row r="114" spans="1:10" ht="21.75" customHeight="1" x14ac:dyDescent="0.25">
      <c r="A114" s="264"/>
      <c r="B114" s="265"/>
      <c r="C114" s="265"/>
      <c r="D114" s="265"/>
      <c r="E114" s="160" t="s">
        <v>172</v>
      </c>
      <c r="F114" s="127" t="s">
        <v>151</v>
      </c>
      <c r="G114" s="267"/>
    </row>
    <row r="115" spans="1:10" ht="21.75" customHeight="1" x14ac:dyDescent="0.25">
      <c r="A115" s="128"/>
      <c r="B115" s="129"/>
      <c r="C115" s="129"/>
      <c r="D115" s="130" t="s">
        <v>173</v>
      </c>
      <c r="E115" s="139">
        <f>E109</f>
        <v>1589582.4999999851</v>
      </c>
      <c r="F115" s="140">
        <f>'[1]OCT-22'!F278</f>
        <v>0</v>
      </c>
      <c r="G115" s="131"/>
      <c r="J115" s="176"/>
    </row>
    <row r="116" spans="1:10" ht="21.75" customHeight="1" x14ac:dyDescent="0.25">
      <c r="A116" s="128">
        <v>45092</v>
      </c>
      <c r="B116" s="129" t="s">
        <v>296</v>
      </c>
      <c r="C116" s="129" t="s">
        <v>297</v>
      </c>
      <c r="D116" s="136" t="s">
        <v>298</v>
      </c>
      <c r="E116" s="132">
        <v>2000</v>
      </c>
      <c r="F116" s="140"/>
      <c r="G116" s="131" t="s">
        <v>177</v>
      </c>
      <c r="J116" s="176"/>
    </row>
    <row r="117" spans="1:10" ht="21.75" customHeight="1" x14ac:dyDescent="0.25">
      <c r="A117" s="128">
        <v>45092</v>
      </c>
      <c r="B117" s="129" t="s">
        <v>299</v>
      </c>
      <c r="C117" s="129" t="s">
        <v>300</v>
      </c>
      <c r="D117" s="136" t="s">
        <v>301</v>
      </c>
      <c r="E117" s="132">
        <v>500000</v>
      </c>
      <c r="F117" s="140"/>
      <c r="G117" s="131" t="s">
        <v>177</v>
      </c>
    </row>
    <row r="118" spans="1:10" ht="21.75" customHeight="1" x14ac:dyDescent="0.25">
      <c r="A118" s="128">
        <v>45092</v>
      </c>
      <c r="B118" s="168" t="s">
        <v>302</v>
      </c>
      <c r="C118" s="129" t="s">
        <v>291</v>
      </c>
      <c r="D118" s="136" t="s">
        <v>303</v>
      </c>
      <c r="E118" s="132">
        <v>-16703</v>
      </c>
      <c r="F118" s="140"/>
      <c r="G118" s="131" t="s">
        <v>178</v>
      </c>
    </row>
    <row r="119" spans="1:10" ht="21.75" customHeight="1" x14ac:dyDescent="0.25">
      <c r="A119" s="128"/>
      <c r="B119" s="129"/>
      <c r="C119" s="129"/>
      <c r="D119" s="136"/>
      <c r="E119" s="132"/>
      <c r="F119" s="140"/>
      <c r="G119" s="131"/>
    </row>
    <row r="120" spans="1:10" ht="21.75" customHeight="1" thickBot="1" x14ac:dyDescent="0.3">
      <c r="A120" s="258" t="s">
        <v>175</v>
      </c>
      <c r="B120" s="259"/>
      <c r="C120" s="259"/>
      <c r="D120" s="260"/>
      <c r="E120" s="161">
        <f>SUM(E115:E119)</f>
        <v>2074879.4999999851</v>
      </c>
      <c r="F120" s="141">
        <f>SUM(F115:F119)</f>
        <v>0</v>
      </c>
      <c r="G120" s="135" t="s">
        <v>176</v>
      </c>
    </row>
    <row r="121" spans="1:10" ht="21.75" customHeight="1" thickTop="1" x14ac:dyDescent="0.25">
      <c r="E121" s="80"/>
    </row>
    <row r="122" spans="1:10" ht="21.75" customHeight="1" x14ac:dyDescent="0.25">
      <c r="E122" s="80"/>
    </row>
    <row r="123" spans="1:10" ht="21.75" customHeight="1" x14ac:dyDescent="0.25">
      <c r="A123" s="261" t="s">
        <v>304</v>
      </c>
      <c r="B123" s="262"/>
      <c r="C123" s="262"/>
      <c r="D123" s="262"/>
      <c r="E123" s="262"/>
      <c r="F123" s="262"/>
      <c r="G123" s="263"/>
    </row>
    <row r="124" spans="1:10" ht="21.75" customHeight="1" x14ac:dyDescent="0.25">
      <c r="A124" s="264" t="s">
        <v>167</v>
      </c>
      <c r="B124" s="265" t="s">
        <v>168</v>
      </c>
      <c r="C124" s="265" t="s">
        <v>169</v>
      </c>
      <c r="D124" s="265" t="s">
        <v>58</v>
      </c>
      <c r="E124" s="265" t="s">
        <v>170</v>
      </c>
      <c r="F124" s="265"/>
      <c r="G124" s="266" t="s">
        <v>171</v>
      </c>
    </row>
    <row r="125" spans="1:10" ht="21.75" customHeight="1" x14ac:dyDescent="0.25">
      <c r="A125" s="264"/>
      <c r="B125" s="265"/>
      <c r="C125" s="265"/>
      <c r="D125" s="265"/>
      <c r="E125" s="160" t="s">
        <v>172</v>
      </c>
      <c r="F125" s="127" t="s">
        <v>151</v>
      </c>
      <c r="G125" s="267"/>
    </row>
    <row r="126" spans="1:10" ht="21.75" customHeight="1" x14ac:dyDescent="0.25">
      <c r="A126" s="128"/>
      <c r="B126" s="129"/>
      <c r="C126" s="129"/>
      <c r="D126" s="130" t="s">
        <v>173</v>
      </c>
      <c r="E126" s="139">
        <f>E120</f>
        <v>2074879.4999999851</v>
      </c>
      <c r="F126" s="140">
        <f>'[1]OCT-22'!F289</f>
        <v>0</v>
      </c>
      <c r="G126" s="131"/>
      <c r="J126" s="176"/>
    </row>
    <row r="127" spans="1:10" ht="21.75" customHeight="1" x14ac:dyDescent="0.25">
      <c r="A127" s="128">
        <v>45096</v>
      </c>
      <c r="B127" s="129" t="s">
        <v>305</v>
      </c>
      <c r="C127" s="129" t="s">
        <v>198</v>
      </c>
      <c r="D127" s="136" t="s">
        <v>306</v>
      </c>
      <c r="E127" s="132">
        <v>0</v>
      </c>
      <c r="F127" s="140"/>
      <c r="G127" s="131" t="s">
        <v>179</v>
      </c>
      <c r="J127" s="176"/>
    </row>
    <row r="128" spans="1:10" ht="21.75" customHeight="1" x14ac:dyDescent="0.25">
      <c r="A128" s="128">
        <v>45096</v>
      </c>
      <c r="B128" s="168" t="s">
        <v>307</v>
      </c>
      <c r="C128" s="129"/>
      <c r="D128" s="136" t="s">
        <v>308</v>
      </c>
      <c r="E128" s="132">
        <v>-140000</v>
      </c>
      <c r="F128" s="140"/>
      <c r="G128" s="131" t="s">
        <v>179</v>
      </c>
      <c r="J128" s="176"/>
    </row>
    <row r="129" spans="1:10" ht="21.75" customHeight="1" x14ac:dyDescent="0.25">
      <c r="A129" s="128">
        <v>45096</v>
      </c>
      <c r="B129" s="168" t="s">
        <v>309</v>
      </c>
      <c r="C129" s="129" t="s">
        <v>271</v>
      </c>
      <c r="D129" s="136" t="s">
        <v>310</v>
      </c>
      <c r="E129" s="132">
        <v>13800</v>
      </c>
      <c r="F129" s="140"/>
      <c r="G129" s="131" t="s">
        <v>179</v>
      </c>
      <c r="J129" s="176"/>
    </row>
    <row r="130" spans="1:10" ht="21.75" customHeight="1" x14ac:dyDescent="0.25">
      <c r="A130" s="128">
        <v>45096</v>
      </c>
      <c r="B130" s="168" t="s">
        <v>311</v>
      </c>
      <c r="C130" s="129"/>
      <c r="D130" s="136" t="s">
        <v>233</v>
      </c>
      <c r="E130" s="132">
        <v>-100000</v>
      </c>
      <c r="F130" s="140"/>
      <c r="G130" s="131" t="s">
        <v>178</v>
      </c>
      <c r="J130" s="176"/>
    </row>
    <row r="131" spans="1:10" ht="21.75" customHeight="1" x14ac:dyDescent="0.25">
      <c r="A131" s="128">
        <v>45096</v>
      </c>
      <c r="B131" s="168" t="s">
        <v>312</v>
      </c>
      <c r="C131" s="129"/>
      <c r="D131" s="136" t="s">
        <v>313</v>
      </c>
      <c r="E131" s="132">
        <v>-180000</v>
      </c>
      <c r="F131" s="140"/>
      <c r="G131" s="131" t="s">
        <v>144</v>
      </c>
    </row>
    <row r="132" spans="1:10" ht="21.75" customHeight="1" x14ac:dyDescent="0.25">
      <c r="A132" s="128">
        <v>45096</v>
      </c>
      <c r="B132" s="168" t="s">
        <v>314</v>
      </c>
      <c r="C132" s="129" t="s">
        <v>315</v>
      </c>
      <c r="D132" s="187" t="s">
        <v>316</v>
      </c>
      <c r="E132" s="132">
        <v>-15000</v>
      </c>
      <c r="F132" s="140"/>
      <c r="G132" s="131" t="s">
        <v>179</v>
      </c>
    </row>
    <row r="133" spans="1:10" ht="21.75" customHeight="1" x14ac:dyDescent="0.25">
      <c r="A133" s="128"/>
      <c r="B133" s="129"/>
      <c r="C133" s="129"/>
      <c r="D133" s="136"/>
      <c r="E133" s="132"/>
      <c r="F133" s="140"/>
      <c r="G133" s="131"/>
    </row>
    <row r="134" spans="1:10" ht="21.75" customHeight="1" thickBot="1" x14ac:dyDescent="0.3">
      <c r="A134" s="258" t="s">
        <v>175</v>
      </c>
      <c r="B134" s="259"/>
      <c r="C134" s="259"/>
      <c r="D134" s="260"/>
      <c r="E134" s="161">
        <f>SUM(E126:E133)</f>
        <v>1653679.4999999851</v>
      </c>
      <c r="F134" s="141">
        <f>SUM(F126:F133)</f>
        <v>0</v>
      </c>
      <c r="G134" s="135" t="s">
        <v>176</v>
      </c>
    </row>
    <row r="135" spans="1:10" ht="21.75" customHeight="1" thickTop="1" x14ac:dyDescent="0.25">
      <c r="E135" s="80"/>
    </row>
    <row r="136" spans="1:10" ht="21.75" customHeight="1" x14ac:dyDescent="0.25">
      <c r="E136" s="80"/>
    </row>
    <row r="137" spans="1:10" ht="21.75" customHeight="1" x14ac:dyDescent="0.25">
      <c r="A137" s="261" t="s">
        <v>317</v>
      </c>
      <c r="B137" s="262"/>
      <c r="C137" s="262"/>
      <c r="D137" s="262"/>
      <c r="E137" s="262"/>
      <c r="F137" s="262"/>
      <c r="G137" s="263"/>
    </row>
    <row r="138" spans="1:10" ht="21.75" customHeight="1" x14ac:dyDescent="0.25">
      <c r="A138" s="264" t="s">
        <v>167</v>
      </c>
      <c r="B138" s="265" t="s">
        <v>168</v>
      </c>
      <c r="C138" s="265" t="s">
        <v>169</v>
      </c>
      <c r="D138" s="265" t="s">
        <v>58</v>
      </c>
      <c r="E138" s="265" t="s">
        <v>170</v>
      </c>
      <c r="F138" s="265"/>
      <c r="G138" s="266" t="s">
        <v>171</v>
      </c>
    </row>
    <row r="139" spans="1:10" ht="21.75" customHeight="1" x14ac:dyDescent="0.25">
      <c r="A139" s="264"/>
      <c r="B139" s="265"/>
      <c r="C139" s="265"/>
      <c r="D139" s="265"/>
      <c r="E139" s="160" t="s">
        <v>172</v>
      </c>
      <c r="F139" s="127" t="s">
        <v>151</v>
      </c>
      <c r="G139" s="267"/>
    </row>
    <row r="140" spans="1:10" ht="21.75" customHeight="1" x14ac:dyDescent="0.25">
      <c r="A140" s="128"/>
      <c r="B140" s="129"/>
      <c r="C140" s="129"/>
      <c r="D140" s="130" t="s">
        <v>173</v>
      </c>
      <c r="E140" s="139">
        <f>E134</f>
        <v>1653679.4999999851</v>
      </c>
      <c r="F140" s="140">
        <f>'[1]OCT-22'!F303</f>
        <v>0</v>
      </c>
      <c r="G140" s="131"/>
      <c r="J140" s="176"/>
    </row>
    <row r="141" spans="1:10" s="193" customFormat="1" ht="21.75" customHeight="1" x14ac:dyDescent="0.25">
      <c r="A141" s="189">
        <v>45098</v>
      </c>
      <c r="B141" s="190" t="s">
        <v>318</v>
      </c>
      <c r="C141" s="190"/>
      <c r="D141" s="194" t="s">
        <v>319</v>
      </c>
      <c r="E141" s="191">
        <v>10000000</v>
      </c>
      <c r="F141" s="192"/>
      <c r="G141" s="187" t="s">
        <v>195</v>
      </c>
      <c r="J141" s="227"/>
    </row>
    <row r="142" spans="1:10" s="193" customFormat="1" ht="21.75" customHeight="1" x14ac:dyDescent="0.25">
      <c r="A142" s="189">
        <v>45098</v>
      </c>
      <c r="B142" s="190" t="s">
        <v>320</v>
      </c>
      <c r="C142" s="190" t="s">
        <v>321</v>
      </c>
      <c r="D142" s="80" t="s">
        <v>322</v>
      </c>
      <c r="E142" s="191">
        <v>-10000000</v>
      </c>
      <c r="F142" s="192"/>
      <c r="G142" s="187" t="s">
        <v>323</v>
      </c>
      <c r="J142" s="227"/>
    </row>
    <row r="143" spans="1:10" s="193" customFormat="1" ht="21.75" customHeight="1" x14ac:dyDescent="0.25">
      <c r="A143" s="189"/>
      <c r="B143" s="190"/>
      <c r="C143" s="190"/>
      <c r="D143" s="188"/>
      <c r="E143" s="191"/>
      <c r="F143" s="192"/>
      <c r="G143" s="187"/>
      <c r="J143" s="227"/>
    </row>
    <row r="144" spans="1:10" ht="21.75" customHeight="1" thickBot="1" x14ac:dyDescent="0.3">
      <c r="A144" s="258" t="s">
        <v>175</v>
      </c>
      <c r="B144" s="259"/>
      <c r="C144" s="259"/>
      <c r="D144" s="260"/>
      <c r="E144" s="161">
        <f>SUM(E140:E143)</f>
        <v>1653679.4999999851</v>
      </c>
      <c r="F144" s="141">
        <f>SUM(F140:F143)</f>
        <v>0</v>
      </c>
      <c r="G144" s="135" t="s">
        <v>176</v>
      </c>
    </row>
    <row r="145" spans="1:10" ht="21.75" customHeight="1" thickTop="1" x14ac:dyDescent="0.25">
      <c r="E145" s="80"/>
    </row>
    <row r="146" spans="1:10" ht="21.75" customHeight="1" x14ac:dyDescent="0.25">
      <c r="E146" s="80"/>
    </row>
    <row r="147" spans="1:10" ht="21.75" customHeight="1" x14ac:dyDescent="0.25">
      <c r="A147" s="261" t="s">
        <v>324</v>
      </c>
      <c r="B147" s="262"/>
      <c r="C147" s="262"/>
      <c r="D147" s="262"/>
      <c r="E147" s="262"/>
      <c r="F147" s="262"/>
      <c r="G147" s="263"/>
    </row>
    <row r="148" spans="1:10" ht="21.75" customHeight="1" x14ac:dyDescent="0.25">
      <c r="A148" s="264" t="s">
        <v>167</v>
      </c>
      <c r="B148" s="265" t="s">
        <v>168</v>
      </c>
      <c r="C148" s="265" t="s">
        <v>169</v>
      </c>
      <c r="D148" s="265" t="s">
        <v>58</v>
      </c>
      <c r="E148" s="265" t="s">
        <v>170</v>
      </c>
      <c r="F148" s="265"/>
      <c r="G148" s="266" t="s">
        <v>171</v>
      </c>
    </row>
    <row r="149" spans="1:10" ht="21.75" customHeight="1" x14ac:dyDescent="0.25">
      <c r="A149" s="264"/>
      <c r="B149" s="265"/>
      <c r="C149" s="265"/>
      <c r="D149" s="265"/>
      <c r="E149" s="160" t="s">
        <v>172</v>
      </c>
      <c r="F149" s="127" t="s">
        <v>151</v>
      </c>
      <c r="G149" s="267"/>
    </row>
    <row r="150" spans="1:10" ht="21.75" customHeight="1" x14ac:dyDescent="0.25">
      <c r="A150" s="128"/>
      <c r="B150" s="129"/>
      <c r="C150" s="129"/>
      <c r="D150" s="130" t="s">
        <v>173</v>
      </c>
      <c r="E150" s="139">
        <f>E144</f>
        <v>1653679.4999999851</v>
      </c>
      <c r="F150" s="140">
        <f>'[1]OCT-22'!F313</f>
        <v>0</v>
      </c>
      <c r="G150" s="131"/>
      <c r="J150" s="176"/>
    </row>
    <row r="151" spans="1:10" ht="21.75" customHeight="1" x14ac:dyDescent="0.25">
      <c r="A151" s="128">
        <v>45099</v>
      </c>
      <c r="B151" s="168" t="s">
        <v>325</v>
      </c>
      <c r="C151" s="129"/>
      <c r="D151" s="80" t="s">
        <v>326</v>
      </c>
      <c r="E151" s="132">
        <v>-30000</v>
      </c>
      <c r="F151" s="140"/>
      <c r="G151" s="131" t="s">
        <v>178</v>
      </c>
      <c r="J151" s="176"/>
    </row>
    <row r="152" spans="1:10" ht="21.75" customHeight="1" x14ac:dyDescent="0.25">
      <c r="A152" s="128">
        <v>45099</v>
      </c>
      <c r="B152" s="168" t="s">
        <v>327</v>
      </c>
      <c r="C152" s="129" t="s">
        <v>328</v>
      </c>
      <c r="D152" s="136" t="s">
        <v>329</v>
      </c>
      <c r="E152" s="132">
        <v>-30000</v>
      </c>
      <c r="F152" s="140"/>
      <c r="G152" s="131" t="s">
        <v>177</v>
      </c>
      <c r="J152" s="176"/>
    </row>
    <row r="153" spans="1:10" s="193" customFormat="1" ht="21.75" customHeight="1" x14ac:dyDescent="0.25">
      <c r="A153" s="128">
        <v>45099</v>
      </c>
      <c r="B153" s="168" t="s">
        <v>330</v>
      </c>
      <c r="C153" s="190" t="s">
        <v>331</v>
      </c>
      <c r="D153" s="194" t="s">
        <v>332</v>
      </c>
      <c r="E153" s="191">
        <v>-233700</v>
      </c>
      <c r="F153" s="192"/>
      <c r="G153" s="131" t="s">
        <v>177</v>
      </c>
      <c r="J153" s="227"/>
    </row>
    <row r="154" spans="1:10" s="193" customFormat="1" ht="21.75" customHeight="1" x14ac:dyDescent="0.25">
      <c r="A154" s="189"/>
      <c r="B154" s="190"/>
      <c r="C154" s="190"/>
      <c r="D154" s="80"/>
      <c r="E154" s="191"/>
      <c r="F154" s="192"/>
      <c r="G154" s="187"/>
      <c r="J154" s="227"/>
    </row>
    <row r="155" spans="1:10" s="193" customFormat="1" ht="21.75" customHeight="1" x14ac:dyDescent="0.25">
      <c r="A155" s="189"/>
      <c r="B155" s="190"/>
      <c r="C155" s="190"/>
      <c r="D155" s="188"/>
      <c r="E155" s="191"/>
      <c r="F155" s="192"/>
      <c r="G155" s="187"/>
      <c r="J155" s="227"/>
    </row>
    <row r="156" spans="1:10" ht="21.75" customHeight="1" thickBot="1" x14ac:dyDescent="0.3">
      <c r="A156" s="258" t="s">
        <v>175</v>
      </c>
      <c r="B156" s="259"/>
      <c r="C156" s="259"/>
      <c r="D156" s="260"/>
      <c r="E156" s="161">
        <f>SUM(E150:E155)</f>
        <v>1359979.4999999851</v>
      </c>
      <c r="F156" s="141">
        <f>SUM(F150:F155)</f>
        <v>0</v>
      </c>
      <c r="G156" s="135" t="s">
        <v>176</v>
      </c>
    </row>
    <row r="157" spans="1:10" ht="21.75" customHeight="1" thickTop="1" x14ac:dyDescent="0.25">
      <c r="E157" s="80"/>
    </row>
    <row r="158" spans="1:10" ht="21.75" customHeight="1" x14ac:dyDescent="0.25">
      <c r="E158" s="80"/>
    </row>
    <row r="159" spans="1:10" ht="21.75" customHeight="1" x14ac:dyDescent="0.25">
      <c r="A159" s="261" t="s">
        <v>333</v>
      </c>
      <c r="B159" s="262"/>
      <c r="C159" s="262"/>
      <c r="D159" s="262"/>
      <c r="E159" s="262"/>
      <c r="F159" s="262"/>
      <c r="G159" s="263"/>
    </row>
    <row r="160" spans="1:10" ht="21.75" customHeight="1" x14ac:dyDescent="0.25">
      <c r="A160" s="264" t="s">
        <v>167</v>
      </c>
      <c r="B160" s="265" t="s">
        <v>168</v>
      </c>
      <c r="C160" s="265" t="s">
        <v>169</v>
      </c>
      <c r="D160" s="265" t="s">
        <v>58</v>
      </c>
      <c r="E160" s="265" t="s">
        <v>170</v>
      </c>
      <c r="F160" s="265"/>
      <c r="G160" s="266" t="s">
        <v>171</v>
      </c>
    </row>
    <row r="161" spans="1:10" ht="21.75" customHeight="1" x14ac:dyDescent="0.25">
      <c r="A161" s="264"/>
      <c r="B161" s="265"/>
      <c r="C161" s="265"/>
      <c r="D161" s="265"/>
      <c r="E161" s="160" t="s">
        <v>172</v>
      </c>
      <c r="F161" s="127" t="s">
        <v>151</v>
      </c>
      <c r="G161" s="267"/>
    </row>
    <row r="162" spans="1:10" ht="21.75" customHeight="1" x14ac:dyDescent="0.25">
      <c r="A162" s="128"/>
      <c r="B162" s="129"/>
      <c r="C162" s="129"/>
      <c r="D162" s="130" t="s">
        <v>173</v>
      </c>
      <c r="E162" s="139">
        <f>E156</f>
        <v>1359979.4999999851</v>
      </c>
      <c r="F162" s="140">
        <f>'[1]OCT-22'!F325</f>
        <v>0</v>
      </c>
      <c r="G162" s="131"/>
      <c r="J162" s="176"/>
    </row>
    <row r="163" spans="1:10" ht="21.75" customHeight="1" x14ac:dyDescent="0.25">
      <c r="A163" s="128">
        <v>45100</v>
      </c>
      <c r="B163" s="129" t="s">
        <v>334</v>
      </c>
      <c r="C163" s="129" t="s">
        <v>335</v>
      </c>
      <c r="D163" s="194" t="s">
        <v>336</v>
      </c>
      <c r="E163" s="132">
        <v>4500000</v>
      </c>
      <c r="F163" s="140"/>
      <c r="G163" s="131" t="s">
        <v>398</v>
      </c>
      <c r="J163" s="176"/>
    </row>
    <row r="164" spans="1:10" ht="21.75" customHeight="1" x14ac:dyDescent="0.25">
      <c r="A164" s="128">
        <v>45100</v>
      </c>
      <c r="B164" s="168" t="s">
        <v>337</v>
      </c>
      <c r="C164" s="129"/>
      <c r="D164" s="234" t="s">
        <v>338</v>
      </c>
      <c r="E164" s="132">
        <v>-4500000</v>
      </c>
      <c r="F164" s="140"/>
      <c r="G164" s="131" t="s">
        <v>399</v>
      </c>
      <c r="J164" s="176"/>
    </row>
    <row r="165" spans="1:10" s="193" customFormat="1" ht="21.75" customHeight="1" x14ac:dyDescent="0.25">
      <c r="A165" s="128">
        <v>45100</v>
      </c>
      <c r="B165" s="168" t="s">
        <v>339</v>
      </c>
      <c r="C165" s="190" t="s">
        <v>397</v>
      </c>
      <c r="D165" s="194" t="s">
        <v>340</v>
      </c>
      <c r="E165" s="191"/>
      <c r="F165" s="192">
        <v>714</v>
      </c>
      <c r="G165" s="131" t="s">
        <v>177</v>
      </c>
      <c r="J165" s="227"/>
    </row>
    <row r="166" spans="1:10" s="193" customFormat="1" ht="21.75" customHeight="1" x14ac:dyDescent="0.25">
      <c r="A166" s="128">
        <v>45100</v>
      </c>
      <c r="B166" s="168" t="s">
        <v>341</v>
      </c>
      <c r="C166" s="190" t="s">
        <v>342</v>
      </c>
      <c r="D166" s="232" t="s">
        <v>343</v>
      </c>
      <c r="E166" s="191">
        <v>-40000</v>
      </c>
      <c r="F166" s="192"/>
      <c r="G166" s="131" t="s">
        <v>177</v>
      </c>
      <c r="J166" s="227"/>
    </row>
    <row r="167" spans="1:10" s="193" customFormat="1" ht="21.75" customHeight="1" x14ac:dyDescent="0.25">
      <c r="A167" s="128">
        <v>45100</v>
      </c>
      <c r="B167" s="190" t="s">
        <v>344</v>
      </c>
      <c r="C167" s="190"/>
      <c r="D167" s="188" t="s">
        <v>345</v>
      </c>
      <c r="E167" s="191">
        <v>804500</v>
      </c>
      <c r="F167" s="192"/>
      <c r="G167" s="131" t="s">
        <v>195</v>
      </c>
      <c r="J167" s="227"/>
    </row>
    <row r="168" spans="1:10" s="193" customFormat="1" ht="21.75" customHeight="1" x14ac:dyDescent="0.25">
      <c r="A168" s="128">
        <v>45100</v>
      </c>
      <c r="B168" s="168" t="s">
        <v>346</v>
      </c>
      <c r="C168" s="190" t="s">
        <v>347</v>
      </c>
      <c r="D168" s="188" t="s">
        <v>348</v>
      </c>
      <c r="E168" s="191">
        <v>-7000</v>
      </c>
      <c r="F168" s="192"/>
      <c r="G168" s="131" t="s">
        <v>144</v>
      </c>
      <c r="J168" s="227"/>
    </row>
    <row r="169" spans="1:10" s="193" customFormat="1" ht="21.75" customHeight="1" x14ac:dyDescent="0.25">
      <c r="A169" s="128">
        <v>45100</v>
      </c>
      <c r="B169" s="168" t="s">
        <v>349</v>
      </c>
      <c r="C169" s="190" t="s">
        <v>350</v>
      </c>
      <c r="D169" s="188" t="s">
        <v>351</v>
      </c>
      <c r="E169" s="191">
        <v>-6600</v>
      </c>
      <c r="F169" s="192"/>
      <c r="G169" s="131" t="s">
        <v>144</v>
      </c>
      <c r="J169" s="227"/>
    </row>
    <row r="170" spans="1:10" s="193" customFormat="1" ht="21.75" customHeight="1" x14ac:dyDescent="0.25">
      <c r="A170" s="128">
        <v>45100</v>
      </c>
      <c r="B170" s="168" t="s">
        <v>352</v>
      </c>
      <c r="C170" s="190" t="s">
        <v>353</v>
      </c>
      <c r="D170" s="188" t="s">
        <v>354</v>
      </c>
      <c r="E170" s="191">
        <v>-4000</v>
      </c>
      <c r="F170" s="192"/>
      <c r="G170" s="131" t="s">
        <v>144</v>
      </c>
      <c r="J170" s="227"/>
    </row>
    <row r="171" spans="1:10" s="193" customFormat="1" ht="21.75" customHeight="1" x14ac:dyDescent="0.25">
      <c r="A171" s="128">
        <v>45100</v>
      </c>
      <c r="B171" s="168" t="s">
        <v>355</v>
      </c>
      <c r="C171" s="190" t="s">
        <v>356</v>
      </c>
      <c r="D171" s="188" t="s">
        <v>357</v>
      </c>
      <c r="E171" s="191">
        <v>-2000</v>
      </c>
      <c r="F171" s="192"/>
      <c r="G171" s="131" t="s">
        <v>144</v>
      </c>
      <c r="J171" s="227"/>
    </row>
    <row r="172" spans="1:10" s="193" customFormat="1" ht="21.75" customHeight="1" x14ac:dyDescent="0.25">
      <c r="A172" s="128">
        <v>45100</v>
      </c>
      <c r="B172" s="168" t="s">
        <v>358</v>
      </c>
      <c r="C172" s="190" t="s">
        <v>359</v>
      </c>
      <c r="D172" s="188" t="s">
        <v>360</v>
      </c>
      <c r="E172" s="191">
        <v>-5200</v>
      </c>
      <c r="F172" s="192"/>
      <c r="G172" s="131" t="s">
        <v>144</v>
      </c>
      <c r="J172" s="227"/>
    </row>
    <row r="173" spans="1:10" s="193" customFormat="1" ht="21.75" customHeight="1" x14ac:dyDescent="0.25">
      <c r="A173" s="128">
        <v>45100</v>
      </c>
      <c r="B173" s="168" t="s">
        <v>361</v>
      </c>
      <c r="C173" s="190"/>
      <c r="D173" s="188" t="s">
        <v>362</v>
      </c>
      <c r="E173" s="191">
        <v>-250000</v>
      </c>
      <c r="F173" s="192"/>
      <c r="G173" s="131" t="s">
        <v>144</v>
      </c>
      <c r="J173" s="227"/>
    </row>
    <row r="174" spans="1:10" s="193" customFormat="1" ht="21.75" customHeight="1" x14ac:dyDescent="0.25">
      <c r="A174" s="128">
        <v>45100</v>
      </c>
      <c r="B174" s="168" t="s">
        <v>363</v>
      </c>
      <c r="C174" s="190"/>
      <c r="D174" s="188" t="s">
        <v>400</v>
      </c>
      <c r="E174" s="191">
        <v>-400000</v>
      </c>
      <c r="F174" s="192"/>
      <c r="G174" s="131" t="s">
        <v>177</v>
      </c>
      <c r="J174" s="227"/>
    </row>
    <row r="175" spans="1:10" s="193" customFormat="1" ht="21.75" customHeight="1" x14ac:dyDescent="0.25">
      <c r="A175" s="189"/>
      <c r="B175" s="190"/>
      <c r="C175" s="190"/>
      <c r="D175" s="188"/>
      <c r="E175" s="191"/>
      <c r="F175" s="192"/>
      <c r="G175" s="187"/>
      <c r="J175" s="227"/>
    </row>
    <row r="176" spans="1:10" ht="21.75" customHeight="1" thickBot="1" x14ac:dyDescent="0.3">
      <c r="A176" s="258" t="s">
        <v>175</v>
      </c>
      <c r="B176" s="259"/>
      <c r="C176" s="259"/>
      <c r="D176" s="260"/>
      <c r="E176" s="161">
        <f>SUM(E162:E175)</f>
        <v>1449679.4999999851</v>
      </c>
      <c r="F176" s="141">
        <f>SUM(F162:F175)</f>
        <v>714</v>
      </c>
      <c r="G176" s="135" t="s">
        <v>176</v>
      </c>
    </row>
    <row r="177" spans="1:10" ht="21.75" customHeight="1" thickTop="1" x14ac:dyDescent="0.25">
      <c r="E177" s="80"/>
    </row>
    <row r="178" spans="1:10" ht="21.75" customHeight="1" x14ac:dyDescent="0.25">
      <c r="E178" s="80"/>
    </row>
    <row r="179" spans="1:10" ht="21.75" customHeight="1" x14ac:dyDescent="0.25">
      <c r="A179" s="261" t="s">
        <v>364</v>
      </c>
      <c r="B179" s="262"/>
      <c r="C179" s="262"/>
      <c r="D179" s="262"/>
      <c r="E179" s="262"/>
      <c r="F179" s="262"/>
      <c r="G179" s="263"/>
    </row>
    <row r="180" spans="1:10" ht="21.75" customHeight="1" x14ac:dyDescent="0.25">
      <c r="A180" s="264" t="s">
        <v>167</v>
      </c>
      <c r="B180" s="265" t="s">
        <v>168</v>
      </c>
      <c r="C180" s="265" t="s">
        <v>169</v>
      </c>
      <c r="D180" s="265" t="s">
        <v>58</v>
      </c>
      <c r="E180" s="265" t="s">
        <v>170</v>
      </c>
      <c r="F180" s="265"/>
      <c r="G180" s="266" t="s">
        <v>171</v>
      </c>
    </row>
    <row r="181" spans="1:10" ht="21.75" customHeight="1" x14ac:dyDescent="0.25">
      <c r="A181" s="264"/>
      <c r="B181" s="265"/>
      <c r="C181" s="265"/>
      <c r="D181" s="265"/>
      <c r="E181" s="160" t="s">
        <v>172</v>
      </c>
      <c r="F181" s="127" t="s">
        <v>151</v>
      </c>
      <c r="G181" s="267"/>
    </row>
    <row r="182" spans="1:10" ht="21.75" customHeight="1" x14ac:dyDescent="0.25">
      <c r="A182" s="128"/>
      <c r="B182" s="129"/>
      <c r="C182" s="129"/>
      <c r="D182" s="130" t="s">
        <v>173</v>
      </c>
      <c r="E182" s="139">
        <f>E176</f>
        <v>1449679.4999999851</v>
      </c>
      <c r="F182" s="140">
        <f>F176</f>
        <v>714</v>
      </c>
      <c r="G182" s="131"/>
      <c r="J182" s="176"/>
    </row>
    <row r="183" spans="1:10" ht="21.75" customHeight="1" x14ac:dyDescent="0.25">
      <c r="A183" s="128">
        <v>45103</v>
      </c>
      <c r="B183" s="190" t="s">
        <v>365</v>
      </c>
      <c r="C183" s="129" t="s">
        <v>366</v>
      </c>
      <c r="D183" s="80" t="s">
        <v>367</v>
      </c>
      <c r="E183" s="132">
        <v>-1743200</v>
      </c>
      <c r="F183" s="140"/>
      <c r="G183" s="131" t="s">
        <v>323</v>
      </c>
      <c r="J183" s="176"/>
    </row>
    <row r="184" spans="1:10" ht="21.75" customHeight="1" x14ac:dyDescent="0.25">
      <c r="A184" s="128">
        <v>45103</v>
      </c>
      <c r="B184" s="190" t="s">
        <v>368</v>
      </c>
      <c r="C184" s="129" t="s">
        <v>369</v>
      </c>
      <c r="D184" s="234" t="s">
        <v>370</v>
      </c>
      <c r="E184" s="132">
        <v>780000</v>
      </c>
      <c r="F184" s="140"/>
      <c r="G184" s="131" t="s">
        <v>174</v>
      </c>
      <c r="J184" s="176"/>
    </row>
    <row r="185" spans="1:10" ht="21.75" customHeight="1" x14ac:dyDescent="0.25">
      <c r="A185" s="128">
        <v>45103</v>
      </c>
      <c r="B185" s="190" t="s">
        <v>371</v>
      </c>
      <c r="C185" s="129" t="s">
        <v>372</v>
      </c>
      <c r="D185" s="234" t="s">
        <v>373</v>
      </c>
      <c r="E185" s="132">
        <v>725000</v>
      </c>
      <c r="F185" s="140"/>
      <c r="G185" s="131" t="s">
        <v>174</v>
      </c>
      <c r="J185" s="176"/>
    </row>
    <row r="186" spans="1:10" s="193" customFormat="1" ht="21.75" customHeight="1" x14ac:dyDescent="0.25">
      <c r="A186" s="128">
        <v>45103</v>
      </c>
      <c r="B186" s="168" t="s">
        <v>374</v>
      </c>
      <c r="C186" s="190"/>
      <c r="D186" s="194" t="s">
        <v>375</v>
      </c>
      <c r="E186" s="191">
        <v>-150000</v>
      </c>
      <c r="F186" s="192"/>
      <c r="G186" s="131" t="s">
        <v>179</v>
      </c>
      <c r="J186" s="227"/>
    </row>
    <row r="187" spans="1:10" s="193" customFormat="1" ht="21.75" customHeight="1" x14ac:dyDescent="0.25">
      <c r="A187" s="128">
        <v>45103</v>
      </c>
      <c r="B187" s="168" t="s">
        <v>376</v>
      </c>
      <c r="C187" s="190" t="s">
        <v>377</v>
      </c>
      <c r="D187" s="188" t="s">
        <v>378</v>
      </c>
      <c r="E187" s="191">
        <v>-15000</v>
      </c>
      <c r="F187" s="192"/>
      <c r="G187" s="131" t="s">
        <v>177</v>
      </c>
      <c r="J187" s="227"/>
    </row>
    <row r="188" spans="1:10" s="193" customFormat="1" ht="21.75" customHeight="1" x14ac:dyDescent="0.25">
      <c r="A188" s="128">
        <v>45103</v>
      </c>
      <c r="B188" s="168" t="s">
        <v>379</v>
      </c>
      <c r="C188" s="190" t="s">
        <v>380</v>
      </c>
      <c r="D188" s="188" t="s">
        <v>381</v>
      </c>
      <c r="E188" s="191">
        <v>-29400</v>
      </c>
      <c r="F188" s="192"/>
      <c r="G188" s="131" t="s">
        <v>177</v>
      </c>
      <c r="J188" s="227"/>
    </row>
    <row r="189" spans="1:10" s="193" customFormat="1" ht="21.75" customHeight="1" x14ac:dyDescent="0.25">
      <c r="A189" s="128">
        <v>45103</v>
      </c>
      <c r="B189" s="168" t="s">
        <v>382</v>
      </c>
      <c r="C189" s="190" t="s">
        <v>383</v>
      </c>
      <c r="D189" s="188" t="s">
        <v>384</v>
      </c>
      <c r="E189" s="191">
        <v>-18900</v>
      </c>
      <c r="F189" s="192"/>
      <c r="G189" s="131" t="s">
        <v>178</v>
      </c>
      <c r="J189" s="227"/>
    </row>
    <row r="190" spans="1:10" s="193" customFormat="1" ht="21.75" customHeight="1" x14ac:dyDescent="0.25">
      <c r="A190" s="128">
        <v>45103</v>
      </c>
      <c r="B190" s="168" t="s">
        <v>385</v>
      </c>
      <c r="C190" s="190"/>
      <c r="D190" s="188" t="s">
        <v>401</v>
      </c>
      <c r="E190" s="191">
        <v>-725000</v>
      </c>
      <c r="F190" s="192"/>
      <c r="G190" s="131" t="s">
        <v>144</v>
      </c>
      <c r="J190" s="227"/>
    </row>
    <row r="191" spans="1:10" s="193" customFormat="1" ht="21.75" customHeight="1" x14ac:dyDescent="0.25">
      <c r="A191" s="128">
        <v>45103</v>
      </c>
      <c r="B191" s="129" t="s">
        <v>386</v>
      </c>
      <c r="C191" s="190" t="s">
        <v>387</v>
      </c>
      <c r="D191" s="188" t="s">
        <v>388</v>
      </c>
      <c r="E191" s="191"/>
      <c r="F191" s="192">
        <v>-714</v>
      </c>
      <c r="G191" s="131" t="s">
        <v>389</v>
      </c>
      <c r="J191" s="227"/>
    </row>
    <row r="192" spans="1:10" s="193" customFormat="1" ht="21.75" customHeight="1" x14ac:dyDescent="0.25">
      <c r="A192" s="128"/>
      <c r="B192" s="190"/>
      <c r="C192" s="190"/>
      <c r="D192" s="188"/>
      <c r="E192" s="191"/>
      <c r="F192" s="192"/>
      <c r="G192" s="131"/>
      <c r="J192" s="227"/>
    </row>
    <row r="193" spans="1:10" s="193" customFormat="1" ht="21.75" customHeight="1" x14ac:dyDescent="0.25">
      <c r="A193" s="189"/>
      <c r="B193" s="190"/>
      <c r="C193" s="190"/>
      <c r="D193" s="188"/>
      <c r="E193" s="191"/>
      <c r="F193" s="192"/>
      <c r="G193" s="187"/>
      <c r="J193" s="227"/>
    </row>
    <row r="194" spans="1:10" ht="21.75" customHeight="1" thickBot="1" x14ac:dyDescent="0.3">
      <c r="A194" s="258" t="s">
        <v>175</v>
      </c>
      <c r="B194" s="259"/>
      <c r="C194" s="259"/>
      <c r="D194" s="260"/>
      <c r="E194" s="161">
        <f>SUM(E182:E193)</f>
        <v>273179.4999999851</v>
      </c>
      <c r="F194" s="141">
        <f>SUM(F182:F193)</f>
        <v>0</v>
      </c>
      <c r="G194" s="135" t="s">
        <v>176</v>
      </c>
    </row>
    <row r="195" spans="1:10" ht="21.75" customHeight="1" thickTop="1" x14ac:dyDescent="0.25">
      <c r="E195" s="80"/>
    </row>
    <row r="196" spans="1:10" ht="21.75" customHeight="1" x14ac:dyDescent="0.25">
      <c r="E196" s="195"/>
    </row>
    <row r="197" spans="1:10" ht="21.75" customHeight="1" x14ac:dyDescent="0.25">
      <c r="D197" s="235"/>
      <c r="E197" s="80"/>
    </row>
    <row r="198" spans="1:10" ht="21.75" customHeight="1" x14ac:dyDescent="0.25">
      <c r="D198" s="235"/>
      <c r="E198" s="80"/>
    </row>
    <row r="199" spans="1:10" ht="21.75" customHeight="1" x14ac:dyDescent="0.25">
      <c r="D199" s="235"/>
      <c r="E199" s="176"/>
      <c r="F199" s="176"/>
    </row>
    <row r="200" spans="1:10" ht="21.75" customHeight="1" x14ac:dyDescent="0.25">
      <c r="D200" s="235"/>
      <c r="E200" s="80"/>
    </row>
    <row r="201" spans="1:10" ht="21.75" customHeight="1" x14ac:dyDescent="0.25">
      <c r="D201" s="235"/>
      <c r="E201" s="80"/>
    </row>
    <row r="202" spans="1:10" ht="21.75" customHeight="1" x14ac:dyDescent="0.25">
      <c r="E202" s="80"/>
    </row>
    <row r="203" spans="1:10" ht="21.75" customHeight="1" x14ac:dyDescent="0.25">
      <c r="E203" s="80"/>
    </row>
    <row r="204" spans="1:10" ht="21.75" customHeight="1" x14ac:dyDescent="0.25">
      <c r="E204" s="80"/>
    </row>
    <row r="205" spans="1:10" ht="21.75" customHeight="1" x14ac:dyDescent="0.25">
      <c r="E205" s="80"/>
    </row>
    <row r="206" spans="1:10" ht="21.75" customHeight="1" x14ac:dyDescent="0.25">
      <c r="E206" s="80"/>
    </row>
    <row r="207" spans="1:10" ht="21.75" customHeight="1" x14ac:dyDescent="0.25">
      <c r="E207" s="80"/>
    </row>
    <row r="208" spans="1:10" ht="21.75" customHeight="1" x14ac:dyDescent="0.25">
      <c r="E208" s="80"/>
    </row>
    <row r="209" spans="5:5" ht="21.75" customHeight="1" x14ac:dyDescent="0.25">
      <c r="E209" s="80"/>
    </row>
    <row r="210" spans="5:5" ht="21.75" customHeight="1" x14ac:dyDescent="0.25">
      <c r="E210" s="80"/>
    </row>
    <row r="211" spans="5:5" ht="21.75" customHeight="1" x14ac:dyDescent="0.25">
      <c r="E211" s="80"/>
    </row>
    <row r="212" spans="5:5" ht="21.75" customHeight="1" x14ac:dyDescent="0.25">
      <c r="E212" s="80"/>
    </row>
    <row r="213" spans="5:5" ht="21.75" customHeight="1" x14ac:dyDescent="0.25">
      <c r="E213" s="80"/>
    </row>
    <row r="214" spans="5:5" ht="21.75" customHeight="1" x14ac:dyDescent="0.25">
      <c r="E214" s="80"/>
    </row>
    <row r="215" spans="5:5" ht="21.75" customHeight="1" x14ac:dyDescent="0.25">
      <c r="E215" s="80"/>
    </row>
    <row r="216" spans="5:5" ht="21.75" customHeight="1" x14ac:dyDescent="0.25">
      <c r="E216" s="80"/>
    </row>
    <row r="217" spans="5:5" ht="21.75" customHeight="1" x14ac:dyDescent="0.25">
      <c r="E217" s="80"/>
    </row>
    <row r="218" spans="5:5" ht="21.75" customHeight="1" x14ac:dyDescent="0.25">
      <c r="E218" s="80"/>
    </row>
    <row r="219" spans="5:5" ht="21.75" customHeight="1" x14ac:dyDescent="0.25">
      <c r="E219" s="80"/>
    </row>
    <row r="220" spans="5:5" ht="21.75" customHeight="1" x14ac:dyDescent="0.25">
      <c r="E220" s="80"/>
    </row>
    <row r="221" spans="5:5" ht="21.75" customHeight="1" x14ac:dyDescent="0.25">
      <c r="E221" s="80"/>
    </row>
    <row r="222" spans="5:5" ht="21.75" customHeight="1" x14ac:dyDescent="0.25">
      <c r="E222" s="80"/>
    </row>
    <row r="223" spans="5:5" ht="21.75" customHeight="1" x14ac:dyDescent="0.25">
      <c r="E223" s="80"/>
    </row>
    <row r="224" spans="5:5" ht="21.75" customHeight="1" x14ac:dyDescent="0.25">
      <c r="E224" s="80"/>
    </row>
    <row r="225" spans="5:5" ht="21.75" customHeight="1" x14ac:dyDescent="0.25">
      <c r="E225" s="80"/>
    </row>
    <row r="226" spans="5:5" ht="21.75" customHeight="1" x14ac:dyDescent="0.25">
      <c r="E226" s="80"/>
    </row>
    <row r="227" spans="5:5" ht="21.75" customHeight="1" x14ac:dyDescent="0.25">
      <c r="E227" s="80"/>
    </row>
    <row r="228" spans="5:5" ht="21.75" customHeight="1" x14ac:dyDescent="0.25">
      <c r="E228" s="80"/>
    </row>
    <row r="229" spans="5:5" ht="21.75" customHeight="1" x14ac:dyDescent="0.25">
      <c r="E229" s="80"/>
    </row>
    <row r="230" spans="5:5" ht="21.75" customHeight="1" x14ac:dyDescent="0.25">
      <c r="E230" s="80"/>
    </row>
    <row r="231" spans="5:5" ht="21.75" customHeight="1" x14ac:dyDescent="0.25">
      <c r="E231" s="80"/>
    </row>
    <row r="232" spans="5:5" ht="21.75" customHeight="1" x14ac:dyDescent="0.25">
      <c r="E232" s="80"/>
    </row>
    <row r="233" spans="5:5" ht="21.75" customHeight="1" x14ac:dyDescent="0.25">
      <c r="E233" s="80"/>
    </row>
    <row r="234" spans="5:5" ht="21.75" customHeight="1" x14ac:dyDescent="0.25">
      <c r="E234" s="80"/>
    </row>
    <row r="235" spans="5:5" ht="21.75" customHeight="1" x14ac:dyDescent="0.25">
      <c r="E235" s="80"/>
    </row>
    <row r="236" spans="5:5" ht="21.75" customHeight="1" x14ac:dyDescent="0.25">
      <c r="E236" s="80"/>
    </row>
    <row r="237" spans="5:5" ht="21.75" customHeight="1" x14ac:dyDescent="0.25">
      <c r="E237" s="80"/>
    </row>
    <row r="238" spans="5:5" ht="21.75" customHeight="1" x14ac:dyDescent="0.25">
      <c r="E238" s="80"/>
    </row>
    <row r="239" spans="5:5" ht="21.75" customHeight="1" x14ac:dyDescent="0.25">
      <c r="E239" s="80"/>
    </row>
    <row r="240" spans="5:5" ht="21.75" customHeight="1" x14ac:dyDescent="0.25">
      <c r="E240" s="80"/>
    </row>
    <row r="241" spans="5:5" ht="21.75" customHeight="1" x14ac:dyDescent="0.25">
      <c r="E241" s="80"/>
    </row>
    <row r="242" spans="5:5" ht="21.75" customHeight="1" x14ac:dyDescent="0.25">
      <c r="E242" s="80"/>
    </row>
    <row r="243" spans="5:5" ht="21.75" customHeight="1" x14ac:dyDescent="0.25">
      <c r="E243" s="80"/>
    </row>
    <row r="244" spans="5:5" ht="21.75" customHeight="1" x14ac:dyDescent="0.25">
      <c r="E244" s="80"/>
    </row>
    <row r="245" spans="5:5" ht="21.75" customHeight="1" x14ac:dyDescent="0.25">
      <c r="E245" s="80"/>
    </row>
    <row r="246" spans="5:5" ht="21.75" customHeight="1" x14ac:dyDescent="0.25">
      <c r="E246" s="80"/>
    </row>
    <row r="247" spans="5:5" ht="21.75" customHeight="1" x14ac:dyDescent="0.25">
      <c r="E247" s="80"/>
    </row>
    <row r="248" spans="5:5" ht="21.75" customHeight="1" x14ac:dyDescent="0.25">
      <c r="E248" s="80"/>
    </row>
    <row r="249" spans="5:5" ht="21.75" customHeight="1" x14ac:dyDescent="0.25">
      <c r="E249" s="80"/>
    </row>
    <row r="250" spans="5:5" ht="21.75" customHeight="1" x14ac:dyDescent="0.25">
      <c r="E250" s="80"/>
    </row>
    <row r="251" spans="5:5" ht="21.75" customHeight="1" x14ac:dyDescent="0.25">
      <c r="E251" s="80"/>
    </row>
    <row r="252" spans="5:5" ht="21.75" customHeight="1" x14ac:dyDescent="0.25">
      <c r="E252" s="80"/>
    </row>
    <row r="253" spans="5:5" ht="21.75" customHeight="1" x14ac:dyDescent="0.25">
      <c r="E253" s="80"/>
    </row>
    <row r="254" spans="5:5" ht="21.75" customHeight="1" x14ac:dyDescent="0.25">
      <c r="E254" s="80"/>
    </row>
    <row r="255" spans="5:5" ht="21.75" customHeight="1" x14ac:dyDescent="0.25">
      <c r="E255" s="80"/>
    </row>
    <row r="256" spans="5:5" ht="21.75" customHeight="1" x14ac:dyDescent="0.25">
      <c r="E256" s="80"/>
    </row>
    <row r="257" spans="5:5" ht="21.75" customHeight="1" x14ac:dyDescent="0.25">
      <c r="E257" s="80"/>
    </row>
    <row r="258" spans="5:5" ht="21.75" customHeight="1" x14ac:dyDescent="0.25">
      <c r="E258" s="80"/>
    </row>
    <row r="259" spans="5:5" ht="21.75" customHeight="1" x14ac:dyDescent="0.25">
      <c r="E259" s="80"/>
    </row>
    <row r="260" spans="5:5" ht="21.75" customHeight="1" x14ac:dyDescent="0.25">
      <c r="E260" s="80"/>
    </row>
    <row r="261" spans="5:5" ht="21.75" customHeight="1" x14ac:dyDescent="0.25">
      <c r="E261" s="80"/>
    </row>
    <row r="262" spans="5:5" ht="21.75" customHeight="1" x14ac:dyDescent="0.25">
      <c r="E262" s="80"/>
    </row>
    <row r="263" spans="5:5" ht="21.75" customHeight="1" x14ac:dyDescent="0.25">
      <c r="E263" s="80"/>
    </row>
    <row r="264" spans="5:5" ht="21.75" customHeight="1" x14ac:dyDescent="0.25">
      <c r="E264" s="80"/>
    </row>
    <row r="265" spans="5:5" ht="21.75" customHeight="1" x14ac:dyDescent="0.25">
      <c r="E265" s="80"/>
    </row>
    <row r="266" spans="5:5" ht="21.75" customHeight="1" x14ac:dyDescent="0.25">
      <c r="E266" s="80"/>
    </row>
    <row r="267" spans="5:5" ht="21.75" customHeight="1" x14ac:dyDescent="0.25">
      <c r="E267" s="80"/>
    </row>
    <row r="268" spans="5:5" ht="21.75" customHeight="1" x14ac:dyDescent="0.25">
      <c r="E268" s="80"/>
    </row>
    <row r="269" spans="5:5" ht="21.75" customHeight="1" x14ac:dyDescent="0.25">
      <c r="E269" s="80"/>
    </row>
    <row r="270" spans="5:5" ht="21.75" customHeight="1" x14ac:dyDescent="0.25">
      <c r="E270" s="80"/>
    </row>
    <row r="271" spans="5:5" ht="21.75" customHeight="1" x14ac:dyDescent="0.25">
      <c r="E271" s="80"/>
    </row>
    <row r="272" spans="5:5" ht="21.75" customHeight="1" x14ac:dyDescent="0.25">
      <c r="E272" s="80"/>
    </row>
    <row r="273" spans="5:5" ht="21.75" customHeight="1" x14ac:dyDescent="0.25">
      <c r="E273" s="80"/>
    </row>
    <row r="274" spans="5:5" ht="21.75" customHeight="1" x14ac:dyDescent="0.25">
      <c r="E274" s="80"/>
    </row>
    <row r="275" spans="5:5" ht="21.75" customHeight="1" x14ac:dyDescent="0.25">
      <c r="E275" s="80"/>
    </row>
    <row r="276" spans="5:5" ht="21.75" customHeight="1" x14ac:dyDescent="0.25">
      <c r="E276" s="80"/>
    </row>
    <row r="277" spans="5:5" ht="21.75" customHeight="1" x14ac:dyDescent="0.25">
      <c r="E277" s="80"/>
    </row>
    <row r="278" spans="5:5" ht="21.75" customHeight="1" x14ac:dyDescent="0.25">
      <c r="E278" s="80"/>
    </row>
    <row r="279" spans="5:5" ht="21.75" customHeight="1" x14ac:dyDescent="0.25">
      <c r="E279" s="80"/>
    </row>
    <row r="280" spans="5:5" ht="21.75" customHeight="1" x14ac:dyDescent="0.25">
      <c r="E280" s="80"/>
    </row>
    <row r="281" spans="5:5" ht="21.75" customHeight="1" x14ac:dyDescent="0.25">
      <c r="E281" s="80"/>
    </row>
    <row r="282" spans="5:5" ht="21.75" customHeight="1" x14ac:dyDescent="0.25">
      <c r="E282" s="80"/>
    </row>
    <row r="283" spans="5:5" ht="21.75" customHeight="1" x14ac:dyDescent="0.25">
      <c r="E283" s="80"/>
    </row>
    <row r="284" spans="5:5" ht="21.75" customHeight="1" x14ac:dyDescent="0.25">
      <c r="E284" s="80"/>
    </row>
    <row r="285" spans="5:5" ht="21.75" customHeight="1" x14ac:dyDescent="0.25">
      <c r="E285" s="80"/>
    </row>
    <row r="286" spans="5:5" ht="21.75" customHeight="1" x14ac:dyDescent="0.25">
      <c r="E286" s="80"/>
    </row>
    <row r="287" spans="5:5" ht="21.75" customHeight="1" x14ac:dyDescent="0.25">
      <c r="E287" s="80"/>
    </row>
    <row r="288" spans="5:5" ht="21.75" customHeight="1" x14ac:dyDescent="0.25">
      <c r="E288" s="80"/>
    </row>
    <row r="289" spans="5:5" ht="21.75" customHeight="1" x14ac:dyDescent="0.25">
      <c r="E289" s="80"/>
    </row>
    <row r="290" spans="5:5" ht="21.75" customHeight="1" x14ac:dyDescent="0.25">
      <c r="E290" s="80"/>
    </row>
    <row r="291" spans="5:5" ht="21.75" customHeight="1" x14ac:dyDescent="0.25">
      <c r="E291" s="80"/>
    </row>
    <row r="292" spans="5:5" ht="21.75" customHeight="1" x14ac:dyDescent="0.25">
      <c r="E292" s="80"/>
    </row>
    <row r="293" spans="5:5" ht="21.75" customHeight="1" x14ac:dyDescent="0.25">
      <c r="E293" s="80"/>
    </row>
    <row r="294" spans="5:5" ht="21.75" customHeight="1" x14ac:dyDescent="0.25">
      <c r="E294" s="80"/>
    </row>
    <row r="295" spans="5:5" ht="21.75" customHeight="1" x14ac:dyDescent="0.25">
      <c r="E295" s="80"/>
    </row>
    <row r="296" spans="5:5" ht="21.75" customHeight="1" x14ac:dyDescent="0.25">
      <c r="E296" s="80"/>
    </row>
    <row r="297" spans="5:5" ht="21.75" customHeight="1" x14ac:dyDescent="0.25">
      <c r="E297" s="80"/>
    </row>
    <row r="298" spans="5:5" ht="21.75" customHeight="1" x14ac:dyDescent="0.25">
      <c r="E298" s="80"/>
    </row>
    <row r="299" spans="5:5" ht="21.75" customHeight="1" x14ac:dyDescent="0.25">
      <c r="E299" s="80"/>
    </row>
    <row r="300" spans="5:5" ht="21.75" customHeight="1" x14ac:dyDescent="0.25">
      <c r="E300" s="80"/>
    </row>
    <row r="301" spans="5:5" ht="21.75" customHeight="1" x14ac:dyDescent="0.25">
      <c r="E301" s="80"/>
    </row>
    <row r="302" spans="5:5" ht="21.75" customHeight="1" x14ac:dyDescent="0.25">
      <c r="E302" s="80"/>
    </row>
    <row r="303" spans="5:5" ht="21.75" customHeight="1" x14ac:dyDescent="0.25">
      <c r="E303" s="80"/>
    </row>
    <row r="304" spans="5:5" ht="21.75" customHeight="1" x14ac:dyDescent="0.25">
      <c r="E304" s="80"/>
    </row>
    <row r="305" spans="5:5" ht="21.75" customHeight="1" x14ac:dyDescent="0.25">
      <c r="E305" s="80"/>
    </row>
    <row r="306" spans="5:5" ht="21.75" customHeight="1" x14ac:dyDescent="0.25">
      <c r="E306" s="80"/>
    </row>
    <row r="307" spans="5:5" ht="21.75" customHeight="1" x14ac:dyDescent="0.25">
      <c r="E307" s="80"/>
    </row>
    <row r="308" spans="5:5" ht="21.75" customHeight="1" x14ac:dyDescent="0.25">
      <c r="E308" s="80"/>
    </row>
    <row r="309" spans="5:5" ht="21.75" customHeight="1" x14ac:dyDescent="0.25">
      <c r="E309" s="80"/>
    </row>
    <row r="310" spans="5:5" ht="21.75" customHeight="1" x14ac:dyDescent="0.25">
      <c r="E310" s="80"/>
    </row>
    <row r="311" spans="5:5" ht="21.75" customHeight="1" x14ac:dyDescent="0.25">
      <c r="E311" s="80"/>
    </row>
    <row r="312" spans="5:5" ht="21.75" customHeight="1" x14ac:dyDescent="0.25">
      <c r="E312" s="80"/>
    </row>
    <row r="313" spans="5:5" ht="21.75" customHeight="1" x14ac:dyDescent="0.25">
      <c r="E313" s="80"/>
    </row>
    <row r="314" spans="5:5" ht="21.75" customHeight="1" x14ac:dyDescent="0.25">
      <c r="E314" s="80"/>
    </row>
    <row r="315" spans="5:5" ht="21.75" customHeight="1" x14ac:dyDescent="0.25">
      <c r="E315" s="80"/>
    </row>
    <row r="316" spans="5:5" ht="21.75" customHeight="1" x14ac:dyDescent="0.25">
      <c r="E316" s="80"/>
    </row>
    <row r="317" spans="5:5" ht="21.75" customHeight="1" x14ac:dyDescent="0.25">
      <c r="E317" s="80"/>
    </row>
    <row r="318" spans="5:5" ht="21.75" customHeight="1" x14ac:dyDescent="0.25">
      <c r="E318" s="80"/>
    </row>
    <row r="319" spans="5:5" ht="21.75" customHeight="1" x14ac:dyDescent="0.25">
      <c r="E319" s="80"/>
    </row>
    <row r="320" spans="5:5" ht="21.75" customHeight="1" x14ac:dyDescent="0.25">
      <c r="E320" s="80"/>
    </row>
    <row r="321" spans="5:5" ht="21.75" customHeight="1" x14ac:dyDescent="0.25">
      <c r="E321" s="80"/>
    </row>
    <row r="322" spans="5:5" ht="21.75" customHeight="1" x14ac:dyDescent="0.25">
      <c r="E322" s="80"/>
    </row>
    <row r="323" spans="5:5" ht="21.75" customHeight="1" x14ac:dyDescent="0.25">
      <c r="E323" s="80"/>
    </row>
    <row r="324" spans="5:5" ht="21.75" customHeight="1" x14ac:dyDescent="0.25">
      <c r="E324" s="80"/>
    </row>
    <row r="325" spans="5:5" ht="21.75" customHeight="1" x14ac:dyDescent="0.25">
      <c r="E325" s="80"/>
    </row>
    <row r="326" spans="5:5" ht="21.75" customHeight="1" x14ac:dyDescent="0.25">
      <c r="E326" s="80"/>
    </row>
    <row r="327" spans="5:5" ht="21.75" customHeight="1" x14ac:dyDescent="0.25">
      <c r="E327" s="80"/>
    </row>
    <row r="328" spans="5:5" ht="21.75" customHeight="1" x14ac:dyDescent="0.25">
      <c r="E328" s="80"/>
    </row>
    <row r="329" spans="5:5" ht="21.75" customHeight="1" x14ac:dyDescent="0.25">
      <c r="E329" s="80"/>
    </row>
    <row r="330" spans="5:5" ht="21.75" customHeight="1" x14ac:dyDescent="0.25">
      <c r="E330" s="80"/>
    </row>
    <row r="331" spans="5:5" ht="21.75" customHeight="1" x14ac:dyDescent="0.25">
      <c r="E331" s="80"/>
    </row>
    <row r="332" spans="5:5" ht="21.75" customHeight="1" x14ac:dyDescent="0.25">
      <c r="E332" s="80"/>
    </row>
    <row r="333" spans="5:5" ht="21.75" customHeight="1" x14ac:dyDescent="0.25">
      <c r="E333" s="80"/>
    </row>
    <row r="334" spans="5:5" ht="21.75" customHeight="1" x14ac:dyDescent="0.25">
      <c r="E334" s="80"/>
    </row>
    <row r="335" spans="5:5" ht="21.75" customHeight="1" x14ac:dyDescent="0.25">
      <c r="E335" s="80"/>
    </row>
    <row r="336" spans="5:5" ht="21.75" customHeight="1" x14ac:dyDescent="0.25">
      <c r="E336" s="80"/>
    </row>
    <row r="337" spans="5:5" ht="21.75" customHeight="1" x14ac:dyDescent="0.25">
      <c r="E337" s="80"/>
    </row>
    <row r="338" spans="5:5" ht="21.75" customHeight="1" x14ac:dyDescent="0.25">
      <c r="E338" s="80"/>
    </row>
    <row r="339" spans="5:5" ht="21.75" customHeight="1" x14ac:dyDescent="0.25">
      <c r="E339" s="80"/>
    </row>
    <row r="340" spans="5:5" ht="21.75" customHeight="1" x14ac:dyDescent="0.25">
      <c r="E340" s="80"/>
    </row>
    <row r="341" spans="5:5" ht="21.75" customHeight="1" x14ac:dyDescent="0.25">
      <c r="E341" s="80"/>
    </row>
    <row r="342" spans="5:5" ht="21.75" customHeight="1" x14ac:dyDescent="0.25">
      <c r="E342" s="80"/>
    </row>
    <row r="343" spans="5:5" ht="21.75" customHeight="1" x14ac:dyDescent="0.25">
      <c r="E343" s="80"/>
    </row>
    <row r="344" spans="5:5" ht="21.75" customHeight="1" x14ac:dyDescent="0.25">
      <c r="E344" s="80"/>
    </row>
    <row r="345" spans="5:5" ht="21.75" customHeight="1" x14ac:dyDescent="0.25">
      <c r="E345" s="80"/>
    </row>
    <row r="346" spans="5:5" ht="21.75" customHeight="1" x14ac:dyDescent="0.25">
      <c r="E346" s="80"/>
    </row>
    <row r="347" spans="5:5" ht="21.75" customHeight="1" x14ac:dyDescent="0.25">
      <c r="E347" s="80"/>
    </row>
    <row r="348" spans="5:5" ht="21.75" customHeight="1" x14ac:dyDescent="0.25">
      <c r="E348" s="80"/>
    </row>
    <row r="349" spans="5:5" ht="21.75" customHeight="1" x14ac:dyDescent="0.25">
      <c r="E349" s="80"/>
    </row>
    <row r="350" spans="5:5" ht="21.75" customHeight="1" x14ac:dyDescent="0.25">
      <c r="E350" s="80"/>
    </row>
    <row r="351" spans="5:5" ht="21.75" customHeight="1" x14ac:dyDescent="0.25">
      <c r="E351" s="80"/>
    </row>
    <row r="352" spans="5:5" ht="21.75" customHeight="1" x14ac:dyDescent="0.25">
      <c r="E352" s="80"/>
    </row>
    <row r="353" spans="5:5" ht="21.75" customHeight="1" x14ac:dyDescent="0.25">
      <c r="E353" s="80"/>
    </row>
    <row r="354" spans="5:5" ht="21.75" customHeight="1" x14ac:dyDescent="0.25">
      <c r="E354" s="80"/>
    </row>
    <row r="355" spans="5:5" ht="21.75" customHeight="1" x14ac:dyDescent="0.25">
      <c r="E355" s="80"/>
    </row>
    <row r="356" spans="5:5" ht="21.75" customHeight="1" x14ac:dyDescent="0.25">
      <c r="E356" s="80"/>
    </row>
    <row r="357" spans="5:5" ht="21.75" customHeight="1" x14ac:dyDescent="0.25">
      <c r="E357" s="80"/>
    </row>
    <row r="358" spans="5:5" ht="21.75" customHeight="1" x14ac:dyDescent="0.25">
      <c r="E358" s="80"/>
    </row>
    <row r="359" spans="5:5" ht="21.75" customHeight="1" x14ac:dyDescent="0.25">
      <c r="E359" s="80"/>
    </row>
    <row r="360" spans="5:5" ht="21.75" customHeight="1" x14ac:dyDescent="0.25">
      <c r="E360" s="80"/>
    </row>
    <row r="361" spans="5:5" ht="21.75" customHeight="1" x14ac:dyDescent="0.25">
      <c r="E361" s="80"/>
    </row>
    <row r="362" spans="5:5" ht="21.75" customHeight="1" x14ac:dyDescent="0.25">
      <c r="E362" s="80"/>
    </row>
    <row r="363" spans="5:5" ht="21.75" customHeight="1" x14ac:dyDescent="0.25">
      <c r="E363" s="80"/>
    </row>
    <row r="364" spans="5:5" ht="21.75" customHeight="1" x14ac:dyDescent="0.25">
      <c r="E364" s="80"/>
    </row>
    <row r="365" spans="5:5" ht="21.75" customHeight="1" x14ac:dyDescent="0.25">
      <c r="E365" s="80"/>
    </row>
    <row r="366" spans="5:5" ht="21.75" customHeight="1" x14ac:dyDescent="0.25">
      <c r="E366" s="80"/>
    </row>
    <row r="367" spans="5:5" ht="21.75" customHeight="1" x14ac:dyDescent="0.25">
      <c r="E367" s="80"/>
    </row>
    <row r="368" spans="5:5" ht="21.75" customHeight="1" x14ac:dyDescent="0.25">
      <c r="E368" s="80"/>
    </row>
    <row r="369" spans="5:5" ht="21.75" customHeight="1" x14ac:dyDescent="0.25">
      <c r="E369" s="80"/>
    </row>
    <row r="370" spans="5:5" ht="21.75" customHeight="1" x14ac:dyDescent="0.25">
      <c r="E370" s="80"/>
    </row>
    <row r="371" spans="5:5" ht="21.75" customHeight="1" x14ac:dyDescent="0.25">
      <c r="E371" s="80"/>
    </row>
    <row r="372" spans="5:5" ht="21.75" customHeight="1" x14ac:dyDescent="0.25">
      <c r="E372" s="80"/>
    </row>
    <row r="373" spans="5:5" ht="21.75" customHeight="1" x14ac:dyDescent="0.25">
      <c r="E373" s="80"/>
    </row>
    <row r="374" spans="5:5" ht="21.75" customHeight="1" x14ac:dyDescent="0.25">
      <c r="E374" s="80"/>
    </row>
    <row r="375" spans="5:5" ht="21.75" customHeight="1" x14ac:dyDescent="0.25">
      <c r="E375" s="80"/>
    </row>
    <row r="376" spans="5:5" ht="21.75" customHeight="1" x14ac:dyDescent="0.25">
      <c r="E376" s="80"/>
    </row>
    <row r="377" spans="5:5" ht="21.75" customHeight="1" x14ac:dyDescent="0.25">
      <c r="E377" s="80"/>
    </row>
    <row r="378" spans="5:5" ht="21.75" customHeight="1" x14ac:dyDescent="0.25">
      <c r="E378" s="80"/>
    </row>
    <row r="379" spans="5:5" ht="21.75" customHeight="1" x14ac:dyDescent="0.25">
      <c r="E379" s="80"/>
    </row>
    <row r="380" spans="5:5" ht="21.75" customHeight="1" x14ac:dyDescent="0.25">
      <c r="E380" s="80"/>
    </row>
    <row r="381" spans="5:5" ht="21.75" customHeight="1" x14ac:dyDescent="0.25">
      <c r="E381" s="80"/>
    </row>
    <row r="382" spans="5:5" ht="21.75" customHeight="1" x14ac:dyDescent="0.25">
      <c r="E382" s="80"/>
    </row>
    <row r="383" spans="5:5" ht="21.75" customHeight="1" x14ac:dyDescent="0.25">
      <c r="E383" s="80"/>
    </row>
    <row r="384" spans="5:5" ht="21.75" customHeight="1" x14ac:dyDescent="0.25">
      <c r="E384" s="80"/>
    </row>
    <row r="385" spans="5:5" ht="21.75" customHeight="1" x14ac:dyDescent="0.25">
      <c r="E385" s="80"/>
    </row>
    <row r="386" spans="5:5" ht="21.75" customHeight="1" x14ac:dyDescent="0.25">
      <c r="E386" s="80"/>
    </row>
    <row r="387" spans="5:5" ht="21.75" customHeight="1" x14ac:dyDescent="0.25">
      <c r="E387" s="80"/>
    </row>
    <row r="388" spans="5:5" ht="21.75" customHeight="1" x14ac:dyDescent="0.25">
      <c r="E388" s="80"/>
    </row>
    <row r="389" spans="5:5" ht="21.75" customHeight="1" x14ac:dyDescent="0.25">
      <c r="E389" s="80"/>
    </row>
    <row r="390" spans="5:5" ht="21.75" customHeight="1" x14ac:dyDescent="0.25">
      <c r="E390" s="80"/>
    </row>
    <row r="391" spans="5:5" ht="21.75" customHeight="1" x14ac:dyDescent="0.25">
      <c r="E391" s="80"/>
    </row>
    <row r="392" spans="5:5" ht="21.75" customHeight="1" x14ac:dyDescent="0.25">
      <c r="E392" s="80"/>
    </row>
    <row r="393" spans="5:5" ht="21.75" customHeight="1" x14ac:dyDescent="0.25">
      <c r="E393" s="80"/>
    </row>
    <row r="394" spans="5:5" ht="21.75" customHeight="1" x14ac:dyDescent="0.25">
      <c r="E394" s="80"/>
    </row>
    <row r="395" spans="5:5" ht="21.75" customHeight="1" x14ac:dyDescent="0.25">
      <c r="E395" s="80"/>
    </row>
    <row r="396" spans="5:5" ht="21.75" customHeight="1" x14ac:dyDescent="0.25">
      <c r="E396" s="80"/>
    </row>
    <row r="397" spans="5:5" ht="21.75" customHeight="1" x14ac:dyDescent="0.25">
      <c r="E397" s="80"/>
    </row>
    <row r="398" spans="5:5" ht="21.75" customHeight="1" x14ac:dyDescent="0.25">
      <c r="E398" s="80"/>
    </row>
    <row r="399" spans="5:5" ht="21.75" customHeight="1" x14ac:dyDescent="0.25">
      <c r="E399" s="80"/>
    </row>
    <row r="400" spans="5:5" ht="21.75" customHeight="1" x14ac:dyDescent="0.25">
      <c r="E400" s="80"/>
    </row>
    <row r="401" spans="5:5" ht="21.75" customHeight="1" x14ac:dyDescent="0.25">
      <c r="E401" s="80"/>
    </row>
    <row r="402" spans="5:5" ht="21.75" customHeight="1" x14ac:dyDescent="0.25">
      <c r="E402" s="80"/>
    </row>
    <row r="403" spans="5:5" ht="21.75" customHeight="1" x14ac:dyDescent="0.25">
      <c r="E403" s="80"/>
    </row>
    <row r="404" spans="5:5" ht="21.75" customHeight="1" x14ac:dyDescent="0.25">
      <c r="E404" s="80"/>
    </row>
    <row r="405" spans="5:5" ht="21.75" customHeight="1" x14ac:dyDescent="0.25">
      <c r="E405" s="80"/>
    </row>
    <row r="406" spans="5:5" ht="21.75" customHeight="1" x14ac:dyDescent="0.25">
      <c r="E406" s="80"/>
    </row>
    <row r="407" spans="5:5" ht="21.75" customHeight="1" x14ac:dyDescent="0.25">
      <c r="E407" s="80"/>
    </row>
    <row r="408" spans="5:5" ht="21.75" customHeight="1" x14ac:dyDescent="0.25">
      <c r="E408" s="80"/>
    </row>
    <row r="409" spans="5:5" ht="21.75" customHeight="1" x14ac:dyDescent="0.25">
      <c r="E409" s="80"/>
    </row>
    <row r="410" spans="5:5" ht="21.75" customHeight="1" x14ac:dyDescent="0.25">
      <c r="E410" s="80"/>
    </row>
    <row r="411" spans="5:5" ht="21.75" customHeight="1" x14ac:dyDescent="0.25">
      <c r="E411" s="80"/>
    </row>
    <row r="412" spans="5:5" ht="21.75" customHeight="1" x14ac:dyDescent="0.25">
      <c r="E412" s="80"/>
    </row>
    <row r="413" spans="5:5" ht="21.75" customHeight="1" x14ac:dyDescent="0.25">
      <c r="E413" s="80"/>
    </row>
    <row r="414" spans="5:5" ht="21.75" customHeight="1" x14ac:dyDescent="0.25">
      <c r="E414" s="80"/>
    </row>
    <row r="415" spans="5:5" ht="21.75" customHeight="1" x14ac:dyDescent="0.25">
      <c r="E415" s="80"/>
    </row>
    <row r="416" spans="5:5" ht="21.75" customHeight="1" x14ac:dyDescent="0.25">
      <c r="E416" s="80"/>
    </row>
    <row r="417" spans="5:5" ht="21.75" customHeight="1" x14ac:dyDescent="0.25">
      <c r="E417" s="80"/>
    </row>
    <row r="418" spans="5:5" ht="21.75" customHeight="1" x14ac:dyDescent="0.25">
      <c r="E418" s="80"/>
    </row>
    <row r="419" spans="5:5" ht="21.75" customHeight="1" x14ac:dyDescent="0.25">
      <c r="E419" s="80"/>
    </row>
    <row r="420" spans="5:5" ht="21.75" customHeight="1" x14ac:dyDescent="0.25">
      <c r="E420" s="80"/>
    </row>
    <row r="421" spans="5:5" ht="21.75" customHeight="1" x14ac:dyDescent="0.25">
      <c r="E421" s="80"/>
    </row>
    <row r="422" spans="5:5" ht="21.75" customHeight="1" x14ac:dyDescent="0.25">
      <c r="E422" s="80"/>
    </row>
    <row r="423" spans="5:5" ht="21.75" customHeight="1" x14ac:dyDescent="0.25">
      <c r="E423" s="80"/>
    </row>
    <row r="424" spans="5:5" ht="21.75" customHeight="1" x14ac:dyDescent="0.25">
      <c r="E424" s="80"/>
    </row>
    <row r="425" spans="5:5" ht="21.75" customHeight="1" x14ac:dyDescent="0.25">
      <c r="E425" s="80"/>
    </row>
    <row r="426" spans="5:5" ht="21.75" customHeight="1" x14ac:dyDescent="0.25">
      <c r="E426" s="80"/>
    </row>
    <row r="427" spans="5:5" ht="21.75" customHeight="1" x14ac:dyDescent="0.25">
      <c r="E427" s="80"/>
    </row>
    <row r="428" spans="5:5" ht="21.75" customHeight="1" x14ac:dyDescent="0.25">
      <c r="E428" s="80"/>
    </row>
    <row r="429" spans="5:5" ht="21.75" customHeight="1" x14ac:dyDescent="0.25">
      <c r="E429" s="80"/>
    </row>
    <row r="430" spans="5:5" ht="21.75" customHeight="1" x14ac:dyDescent="0.25">
      <c r="E430" s="80"/>
    </row>
    <row r="431" spans="5:5" ht="21.75" customHeight="1" x14ac:dyDescent="0.25">
      <c r="E431" s="80"/>
    </row>
    <row r="432" spans="5:5" ht="21.75" customHeight="1" x14ac:dyDescent="0.25">
      <c r="E432" s="80"/>
    </row>
    <row r="433" spans="5:5" ht="21.75" customHeight="1" x14ac:dyDescent="0.25">
      <c r="E433" s="80"/>
    </row>
    <row r="434" spans="5:5" ht="21.75" customHeight="1" x14ac:dyDescent="0.25">
      <c r="E434" s="80"/>
    </row>
    <row r="435" spans="5:5" ht="21.75" customHeight="1" x14ac:dyDescent="0.25">
      <c r="E435" s="80"/>
    </row>
    <row r="436" spans="5:5" ht="21.75" customHeight="1" x14ac:dyDescent="0.25">
      <c r="E436" s="80"/>
    </row>
    <row r="437" spans="5:5" ht="21.75" customHeight="1" x14ac:dyDescent="0.25">
      <c r="E437" s="80"/>
    </row>
    <row r="438" spans="5:5" ht="21.75" customHeight="1" x14ac:dyDescent="0.25">
      <c r="E438" s="80"/>
    </row>
    <row r="439" spans="5:5" ht="21.75" customHeight="1" x14ac:dyDescent="0.25">
      <c r="E439" s="80"/>
    </row>
    <row r="440" spans="5:5" ht="21.75" customHeight="1" x14ac:dyDescent="0.25">
      <c r="E440" s="80"/>
    </row>
    <row r="441" spans="5:5" ht="21.75" customHeight="1" x14ac:dyDescent="0.25">
      <c r="E441" s="80"/>
    </row>
    <row r="442" spans="5:5" ht="21.75" customHeight="1" x14ac:dyDescent="0.25">
      <c r="E442" s="80"/>
    </row>
    <row r="443" spans="5:5" ht="21.75" customHeight="1" x14ac:dyDescent="0.25">
      <c r="E443" s="80"/>
    </row>
    <row r="444" spans="5:5" ht="21.75" customHeight="1" x14ac:dyDescent="0.25">
      <c r="E444" s="80"/>
    </row>
    <row r="445" spans="5:5" ht="21.75" customHeight="1" x14ac:dyDescent="0.25">
      <c r="E445" s="80"/>
    </row>
    <row r="446" spans="5:5" ht="21.75" customHeight="1" x14ac:dyDescent="0.25">
      <c r="E446" s="80"/>
    </row>
    <row r="447" spans="5:5" ht="21.75" customHeight="1" x14ac:dyDescent="0.25">
      <c r="E447" s="80"/>
    </row>
    <row r="448" spans="5:5" ht="21.75" customHeight="1" x14ac:dyDescent="0.25">
      <c r="E448" s="80"/>
    </row>
    <row r="449" spans="5:5" ht="21.75" customHeight="1" x14ac:dyDescent="0.25">
      <c r="E449" s="80"/>
    </row>
    <row r="450" spans="5:5" ht="21.75" customHeight="1" x14ac:dyDescent="0.25">
      <c r="E450" s="80"/>
    </row>
    <row r="451" spans="5:5" ht="21.75" customHeight="1" x14ac:dyDescent="0.25">
      <c r="E451" s="80"/>
    </row>
    <row r="452" spans="5:5" ht="21.75" customHeight="1" x14ac:dyDescent="0.25">
      <c r="E452" s="80"/>
    </row>
    <row r="453" spans="5:5" ht="21.75" customHeight="1" x14ac:dyDescent="0.25">
      <c r="E453" s="80"/>
    </row>
    <row r="454" spans="5:5" ht="21.75" customHeight="1" x14ac:dyDescent="0.25">
      <c r="E454" s="80"/>
    </row>
    <row r="455" spans="5:5" ht="21.75" customHeight="1" x14ac:dyDescent="0.25">
      <c r="E455" s="80"/>
    </row>
    <row r="456" spans="5:5" ht="21.75" customHeight="1" x14ac:dyDescent="0.25">
      <c r="E456" s="80"/>
    </row>
    <row r="457" spans="5:5" ht="21.75" customHeight="1" x14ac:dyDescent="0.25">
      <c r="E457" s="80"/>
    </row>
    <row r="458" spans="5:5" ht="21.75" customHeight="1" x14ac:dyDescent="0.25">
      <c r="E458" s="80"/>
    </row>
    <row r="459" spans="5:5" ht="21.75" customHeight="1" x14ac:dyDescent="0.25">
      <c r="E459" s="80"/>
    </row>
    <row r="460" spans="5:5" ht="21.75" customHeight="1" x14ac:dyDescent="0.25">
      <c r="E460" s="80"/>
    </row>
    <row r="461" spans="5:5" ht="21.75" customHeight="1" x14ac:dyDescent="0.25">
      <c r="E461" s="80"/>
    </row>
    <row r="462" spans="5:5" ht="21.75" customHeight="1" x14ac:dyDescent="0.25">
      <c r="E462" s="80"/>
    </row>
    <row r="463" spans="5:5" ht="21.75" customHeight="1" x14ac:dyDescent="0.25">
      <c r="E463" s="80"/>
    </row>
    <row r="464" spans="5:5" ht="21.75" customHeight="1" x14ac:dyDescent="0.25">
      <c r="E464" s="80"/>
    </row>
    <row r="465" spans="5:5" ht="21.75" customHeight="1" x14ac:dyDescent="0.25">
      <c r="E465" s="80"/>
    </row>
    <row r="466" spans="5:5" ht="21.75" customHeight="1" x14ac:dyDescent="0.25">
      <c r="E466" s="80"/>
    </row>
    <row r="467" spans="5:5" ht="21.75" customHeight="1" x14ac:dyDescent="0.25">
      <c r="E467" s="80"/>
    </row>
    <row r="468" spans="5:5" ht="21.75" customHeight="1" x14ac:dyDescent="0.25">
      <c r="E468" s="80"/>
    </row>
    <row r="469" spans="5:5" ht="21.75" customHeight="1" x14ac:dyDescent="0.25">
      <c r="E469" s="80"/>
    </row>
    <row r="470" spans="5:5" ht="21.75" customHeight="1" x14ac:dyDescent="0.25">
      <c r="E470" s="80"/>
    </row>
    <row r="471" spans="5:5" ht="21.75" customHeight="1" x14ac:dyDescent="0.25">
      <c r="E471" s="80"/>
    </row>
    <row r="472" spans="5:5" ht="21.75" customHeight="1" x14ac:dyDescent="0.25">
      <c r="E472" s="80"/>
    </row>
    <row r="473" spans="5:5" ht="21.75" customHeight="1" x14ac:dyDescent="0.25">
      <c r="E473" s="80"/>
    </row>
    <row r="474" spans="5:5" ht="21.75" customHeight="1" x14ac:dyDescent="0.25">
      <c r="E474" s="80"/>
    </row>
    <row r="475" spans="5:5" ht="21.75" customHeight="1" x14ac:dyDescent="0.25">
      <c r="E475" s="80"/>
    </row>
    <row r="476" spans="5:5" ht="21.75" customHeight="1" x14ac:dyDescent="0.25">
      <c r="E476" s="80"/>
    </row>
    <row r="477" spans="5:5" ht="21.75" customHeight="1" x14ac:dyDescent="0.25">
      <c r="E477" s="80"/>
    </row>
    <row r="478" spans="5:5" ht="21.75" customHeight="1" x14ac:dyDescent="0.25">
      <c r="E478" s="80"/>
    </row>
    <row r="479" spans="5:5" ht="21.75" customHeight="1" x14ac:dyDescent="0.25">
      <c r="E479" s="80"/>
    </row>
    <row r="480" spans="5:5" ht="21.75" customHeight="1" x14ac:dyDescent="0.25">
      <c r="E480" s="80"/>
    </row>
    <row r="481" spans="5:5" ht="21.75" customHeight="1" x14ac:dyDescent="0.25">
      <c r="E481" s="80"/>
    </row>
    <row r="482" spans="5:5" ht="21.75" customHeight="1" x14ac:dyDescent="0.25">
      <c r="E482" s="80"/>
    </row>
    <row r="483" spans="5:5" ht="21.75" customHeight="1" x14ac:dyDescent="0.25">
      <c r="E483" s="80"/>
    </row>
    <row r="484" spans="5:5" ht="21.75" customHeight="1" x14ac:dyDescent="0.25">
      <c r="E484" s="80"/>
    </row>
    <row r="485" spans="5:5" ht="21.75" customHeight="1" x14ac:dyDescent="0.25">
      <c r="E485" s="80"/>
    </row>
    <row r="486" spans="5:5" ht="21.75" customHeight="1" x14ac:dyDescent="0.25">
      <c r="E486" s="80"/>
    </row>
    <row r="487" spans="5:5" ht="21.75" customHeight="1" x14ac:dyDescent="0.25">
      <c r="E487" s="80"/>
    </row>
    <row r="488" spans="5:5" ht="21.75" customHeight="1" x14ac:dyDescent="0.25">
      <c r="E488" s="80"/>
    </row>
    <row r="489" spans="5:5" ht="21.75" customHeight="1" x14ac:dyDescent="0.25">
      <c r="E489" s="80"/>
    </row>
    <row r="490" spans="5:5" ht="21.75" customHeight="1" x14ac:dyDescent="0.25">
      <c r="E490" s="80"/>
    </row>
    <row r="491" spans="5:5" ht="21.75" customHeight="1" x14ac:dyDescent="0.25">
      <c r="E491" s="80"/>
    </row>
    <row r="492" spans="5:5" ht="21.75" customHeight="1" x14ac:dyDescent="0.25">
      <c r="E492" s="80"/>
    </row>
    <row r="493" spans="5:5" ht="21.75" customHeight="1" x14ac:dyDescent="0.25">
      <c r="E493" s="80"/>
    </row>
    <row r="494" spans="5:5" ht="21.75" customHeight="1" x14ac:dyDescent="0.25">
      <c r="E494" s="80"/>
    </row>
    <row r="495" spans="5:5" ht="21.75" customHeight="1" x14ac:dyDescent="0.25">
      <c r="E495" s="80"/>
    </row>
    <row r="496" spans="5:5" ht="21.75" customHeight="1" x14ac:dyDescent="0.25">
      <c r="E496" s="80"/>
    </row>
    <row r="497" spans="5:5" ht="21.75" customHeight="1" x14ac:dyDescent="0.25">
      <c r="E497" s="80"/>
    </row>
    <row r="498" spans="5:5" ht="21.75" customHeight="1" x14ac:dyDescent="0.25">
      <c r="E498" s="80"/>
    </row>
    <row r="499" spans="5:5" ht="21.75" customHeight="1" x14ac:dyDescent="0.25">
      <c r="E499" s="80"/>
    </row>
    <row r="500" spans="5:5" ht="21.75" customHeight="1" x14ac:dyDescent="0.25">
      <c r="E500" s="80"/>
    </row>
    <row r="501" spans="5:5" ht="21.75" customHeight="1" x14ac:dyDescent="0.25">
      <c r="E501" s="80"/>
    </row>
    <row r="502" spans="5:5" ht="21.75" customHeight="1" x14ac:dyDescent="0.25">
      <c r="E502" s="80"/>
    </row>
    <row r="503" spans="5:5" ht="21.75" customHeight="1" x14ac:dyDescent="0.25">
      <c r="E503" s="80"/>
    </row>
    <row r="504" spans="5:5" ht="21.75" customHeight="1" x14ac:dyDescent="0.25">
      <c r="E504" s="80"/>
    </row>
    <row r="505" spans="5:5" ht="21.75" customHeight="1" x14ac:dyDescent="0.25">
      <c r="E505" s="80"/>
    </row>
    <row r="506" spans="5:5" ht="21.75" customHeight="1" x14ac:dyDescent="0.25">
      <c r="E506" s="80"/>
    </row>
    <row r="507" spans="5:5" ht="21.75" customHeight="1" x14ac:dyDescent="0.25">
      <c r="E507" s="80"/>
    </row>
    <row r="508" spans="5:5" ht="21.75" customHeight="1" x14ac:dyDescent="0.25">
      <c r="E508" s="80"/>
    </row>
    <row r="509" spans="5:5" ht="21.75" customHeight="1" x14ac:dyDescent="0.25">
      <c r="E509" s="80"/>
    </row>
    <row r="510" spans="5:5" ht="21.75" customHeight="1" x14ac:dyDescent="0.25">
      <c r="E510" s="80"/>
    </row>
    <row r="511" spans="5:5" ht="21.75" customHeight="1" x14ac:dyDescent="0.25">
      <c r="E511" s="80"/>
    </row>
    <row r="512" spans="5:5" ht="21.75" customHeight="1" x14ac:dyDescent="0.25">
      <c r="E512" s="80"/>
    </row>
    <row r="513" spans="5:5" ht="21.75" customHeight="1" x14ac:dyDescent="0.25">
      <c r="E513" s="80"/>
    </row>
    <row r="514" spans="5:5" ht="21.75" customHeight="1" x14ac:dyDescent="0.25">
      <c r="E514" s="80"/>
    </row>
    <row r="515" spans="5:5" ht="21.75" customHeight="1" x14ac:dyDescent="0.25">
      <c r="E515" s="80"/>
    </row>
    <row r="516" spans="5:5" ht="21.75" customHeight="1" x14ac:dyDescent="0.25">
      <c r="E516" s="80"/>
    </row>
    <row r="517" spans="5:5" ht="21.75" customHeight="1" x14ac:dyDescent="0.25">
      <c r="E517" s="80"/>
    </row>
    <row r="518" spans="5:5" ht="21.75" customHeight="1" x14ac:dyDescent="0.25">
      <c r="E518" s="80"/>
    </row>
    <row r="519" spans="5:5" ht="21.75" customHeight="1" x14ac:dyDescent="0.25">
      <c r="E519" s="80"/>
    </row>
    <row r="520" spans="5:5" ht="21.75" customHeight="1" x14ac:dyDescent="0.25">
      <c r="E520" s="80"/>
    </row>
    <row r="521" spans="5:5" ht="21.75" customHeight="1" x14ac:dyDescent="0.25">
      <c r="E521" s="80"/>
    </row>
    <row r="522" spans="5:5" ht="21.75" customHeight="1" x14ac:dyDescent="0.25">
      <c r="E522" s="80"/>
    </row>
    <row r="523" spans="5:5" ht="21.75" customHeight="1" x14ac:dyDescent="0.25">
      <c r="E523" s="80"/>
    </row>
    <row r="524" spans="5:5" ht="21.75" customHeight="1" x14ac:dyDescent="0.25">
      <c r="E524" s="80"/>
    </row>
    <row r="525" spans="5:5" ht="21.75" customHeight="1" x14ac:dyDescent="0.25">
      <c r="E525" s="80"/>
    </row>
    <row r="526" spans="5:5" ht="21.75" customHeight="1" x14ac:dyDescent="0.25">
      <c r="E526" s="80"/>
    </row>
    <row r="527" spans="5:5" ht="21.75" customHeight="1" x14ac:dyDescent="0.25">
      <c r="E527" s="80"/>
    </row>
    <row r="528" spans="5:5" ht="21.75" customHeight="1" x14ac:dyDescent="0.25">
      <c r="E528" s="80"/>
    </row>
    <row r="529" spans="5:5" ht="21.75" customHeight="1" x14ac:dyDescent="0.25">
      <c r="E529" s="80"/>
    </row>
    <row r="530" spans="5:5" ht="21.75" customHeight="1" x14ac:dyDescent="0.25">
      <c r="E530" s="80"/>
    </row>
    <row r="531" spans="5:5" ht="21.75" customHeight="1" x14ac:dyDescent="0.25">
      <c r="E531" s="80"/>
    </row>
    <row r="532" spans="5:5" ht="21.75" customHeight="1" x14ac:dyDescent="0.25">
      <c r="E532" s="80"/>
    </row>
    <row r="533" spans="5:5" ht="21.75" customHeight="1" x14ac:dyDescent="0.25">
      <c r="E533" s="80"/>
    </row>
    <row r="534" spans="5:5" ht="21.75" customHeight="1" x14ac:dyDescent="0.25">
      <c r="E534" s="80"/>
    </row>
    <row r="535" spans="5:5" ht="21.75" customHeight="1" x14ac:dyDescent="0.25">
      <c r="E535" s="80"/>
    </row>
    <row r="536" spans="5:5" ht="21.75" customHeight="1" x14ac:dyDescent="0.25">
      <c r="E536" s="80"/>
    </row>
    <row r="537" spans="5:5" ht="21.75" customHeight="1" x14ac:dyDescent="0.25">
      <c r="E537" s="80"/>
    </row>
    <row r="538" spans="5:5" ht="21.75" customHeight="1" x14ac:dyDescent="0.25">
      <c r="E538" s="80"/>
    </row>
    <row r="539" spans="5:5" ht="21.75" customHeight="1" x14ac:dyDescent="0.25">
      <c r="E539" s="80"/>
    </row>
    <row r="540" spans="5:5" ht="21.75" customHeight="1" x14ac:dyDescent="0.25">
      <c r="E540" s="80"/>
    </row>
    <row r="541" spans="5:5" ht="21.75" customHeight="1" x14ac:dyDescent="0.25">
      <c r="E541" s="80"/>
    </row>
    <row r="542" spans="5:5" ht="21.75" customHeight="1" x14ac:dyDescent="0.25">
      <c r="E542" s="80"/>
    </row>
    <row r="543" spans="5:5" ht="21.75" customHeight="1" x14ac:dyDescent="0.25">
      <c r="E543" s="80"/>
    </row>
    <row r="544" spans="5:5" ht="21.75" customHeight="1" x14ac:dyDescent="0.25">
      <c r="E544" s="80"/>
    </row>
    <row r="545" spans="5:5" ht="21.75" customHeight="1" x14ac:dyDescent="0.25">
      <c r="E545" s="80"/>
    </row>
    <row r="546" spans="5:5" ht="21.75" customHeight="1" x14ac:dyDescent="0.25">
      <c r="E546" s="80"/>
    </row>
    <row r="547" spans="5:5" ht="21.75" customHeight="1" x14ac:dyDescent="0.25">
      <c r="E547" s="80"/>
    </row>
    <row r="548" spans="5:5" ht="21.75" customHeight="1" x14ac:dyDescent="0.25">
      <c r="E548" s="80"/>
    </row>
    <row r="549" spans="5:5" ht="21.75" customHeight="1" x14ac:dyDescent="0.25">
      <c r="E549" s="80"/>
    </row>
    <row r="550" spans="5:5" ht="21.75" customHeight="1" x14ac:dyDescent="0.25">
      <c r="E550" s="80"/>
    </row>
    <row r="551" spans="5:5" ht="21.75" customHeight="1" x14ac:dyDescent="0.25">
      <c r="E551" s="80"/>
    </row>
    <row r="552" spans="5:5" ht="21.75" customHeight="1" x14ac:dyDescent="0.25">
      <c r="E552" s="80"/>
    </row>
    <row r="553" spans="5:5" ht="21.75" customHeight="1" x14ac:dyDescent="0.25">
      <c r="E553" s="80"/>
    </row>
    <row r="554" spans="5:5" ht="21.75" customHeight="1" x14ac:dyDescent="0.25">
      <c r="E554" s="80"/>
    </row>
    <row r="555" spans="5:5" ht="21.75" customHeight="1" x14ac:dyDescent="0.25">
      <c r="E555" s="80"/>
    </row>
    <row r="556" spans="5:5" ht="21.75" customHeight="1" x14ac:dyDescent="0.25">
      <c r="E556" s="80"/>
    </row>
    <row r="557" spans="5:5" ht="21.75" customHeight="1" x14ac:dyDescent="0.25">
      <c r="E557" s="80"/>
    </row>
    <row r="558" spans="5:5" ht="21.75" customHeight="1" x14ac:dyDescent="0.25">
      <c r="E558" s="80"/>
    </row>
    <row r="559" spans="5:5" ht="21.75" customHeight="1" x14ac:dyDescent="0.25">
      <c r="E559" s="80"/>
    </row>
    <row r="560" spans="5:5" ht="21.75" customHeight="1" x14ac:dyDescent="0.25">
      <c r="E560" s="80"/>
    </row>
    <row r="561" spans="5:5" ht="21.75" customHeight="1" x14ac:dyDescent="0.25">
      <c r="E561" s="80"/>
    </row>
    <row r="562" spans="5:5" ht="21.75" customHeight="1" x14ac:dyDescent="0.25">
      <c r="E562" s="80"/>
    </row>
    <row r="563" spans="5:5" ht="21.75" customHeight="1" x14ac:dyDescent="0.25">
      <c r="E563" s="80"/>
    </row>
    <row r="564" spans="5:5" ht="21.75" customHeight="1" x14ac:dyDescent="0.25">
      <c r="E564" s="80"/>
    </row>
    <row r="565" spans="5:5" ht="21.75" customHeight="1" x14ac:dyDescent="0.25">
      <c r="E565" s="80"/>
    </row>
    <row r="566" spans="5:5" ht="21.75" customHeight="1" x14ac:dyDescent="0.25">
      <c r="E566" s="80"/>
    </row>
    <row r="567" spans="5:5" ht="21.75" customHeight="1" x14ac:dyDescent="0.25">
      <c r="E567" s="80"/>
    </row>
    <row r="568" spans="5:5" ht="21.75" customHeight="1" x14ac:dyDescent="0.25">
      <c r="E568" s="80"/>
    </row>
    <row r="569" spans="5:5" ht="21.75" customHeight="1" x14ac:dyDescent="0.25">
      <c r="E569" s="80"/>
    </row>
    <row r="570" spans="5:5" ht="21.75" customHeight="1" x14ac:dyDescent="0.25">
      <c r="E570" s="80"/>
    </row>
    <row r="571" spans="5:5" ht="21.75" customHeight="1" x14ac:dyDescent="0.25">
      <c r="E571" s="80"/>
    </row>
    <row r="572" spans="5:5" ht="21.75" customHeight="1" x14ac:dyDescent="0.25">
      <c r="E572" s="80"/>
    </row>
    <row r="573" spans="5:5" ht="21.75" customHeight="1" x14ac:dyDescent="0.25">
      <c r="E573" s="80"/>
    </row>
    <row r="574" spans="5:5" ht="21.75" customHeight="1" x14ac:dyDescent="0.25">
      <c r="E574" s="80"/>
    </row>
    <row r="575" spans="5:5" ht="21.75" customHeight="1" x14ac:dyDescent="0.25">
      <c r="E575" s="80"/>
    </row>
    <row r="576" spans="5:5" ht="21.75" customHeight="1" x14ac:dyDescent="0.25">
      <c r="E576" s="80"/>
    </row>
    <row r="577" spans="5:5" ht="21.75" customHeight="1" x14ac:dyDescent="0.25">
      <c r="E577" s="80"/>
    </row>
    <row r="578" spans="5:5" ht="21.75" customHeight="1" x14ac:dyDescent="0.25">
      <c r="E578" s="80"/>
    </row>
    <row r="579" spans="5:5" ht="21.75" customHeight="1" x14ac:dyDescent="0.25">
      <c r="E579" s="80"/>
    </row>
    <row r="580" spans="5:5" ht="21.75" customHeight="1" x14ac:dyDescent="0.25">
      <c r="E580" s="80"/>
    </row>
    <row r="581" spans="5:5" ht="21.75" customHeight="1" x14ac:dyDescent="0.25">
      <c r="E581" s="80"/>
    </row>
    <row r="582" spans="5:5" ht="21.75" customHeight="1" x14ac:dyDescent="0.25">
      <c r="E582" s="80"/>
    </row>
    <row r="583" spans="5:5" ht="21.75" customHeight="1" x14ac:dyDescent="0.25">
      <c r="E583" s="80"/>
    </row>
    <row r="584" spans="5:5" ht="21.75" customHeight="1" x14ac:dyDescent="0.25">
      <c r="E584" s="80"/>
    </row>
    <row r="585" spans="5:5" ht="21.75" customHeight="1" x14ac:dyDescent="0.25">
      <c r="E585" s="80"/>
    </row>
    <row r="586" spans="5:5" ht="21.75" customHeight="1" x14ac:dyDescent="0.25">
      <c r="E586" s="80"/>
    </row>
    <row r="587" spans="5:5" ht="21.75" customHeight="1" x14ac:dyDescent="0.25">
      <c r="E587" s="80"/>
    </row>
    <row r="588" spans="5:5" ht="21.75" customHeight="1" x14ac:dyDescent="0.25">
      <c r="E588" s="80"/>
    </row>
    <row r="589" spans="5:5" ht="21.75" customHeight="1" x14ac:dyDescent="0.25">
      <c r="E589" s="80"/>
    </row>
    <row r="590" spans="5:5" ht="21.75" customHeight="1" x14ac:dyDescent="0.25">
      <c r="E590" s="80"/>
    </row>
    <row r="591" spans="5:5" ht="21.75" customHeight="1" x14ac:dyDescent="0.25">
      <c r="E591" s="80"/>
    </row>
    <row r="592" spans="5:5" ht="21.75" customHeight="1" x14ac:dyDescent="0.25">
      <c r="E592" s="80"/>
    </row>
    <row r="593" spans="5:5" ht="21.75" customHeight="1" x14ac:dyDescent="0.25">
      <c r="E593" s="80"/>
    </row>
    <row r="594" spans="5:5" ht="21.75" customHeight="1" x14ac:dyDescent="0.25">
      <c r="E594" s="80"/>
    </row>
    <row r="595" spans="5:5" ht="21.75" customHeight="1" x14ac:dyDescent="0.25">
      <c r="E595" s="80"/>
    </row>
    <row r="596" spans="5:5" ht="21.75" customHeight="1" x14ac:dyDescent="0.25">
      <c r="E596" s="80"/>
    </row>
    <row r="597" spans="5:5" ht="21.75" customHeight="1" x14ac:dyDescent="0.25">
      <c r="E597" s="80"/>
    </row>
    <row r="598" spans="5:5" ht="21.75" customHeight="1" x14ac:dyDescent="0.25">
      <c r="E598" s="80"/>
    </row>
    <row r="599" spans="5:5" ht="21.75" customHeight="1" x14ac:dyDescent="0.25">
      <c r="E599" s="80"/>
    </row>
    <row r="600" spans="5:5" ht="21.75" customHeight="1" x14ac:dyDescent="0.25">
      <c r="E600" s="80"/>
    </row>
    <row r="601" spans="5:5" ht="21.75" customHeight="1" x14ac:dyDescent="0.25">
      <c r="E601" s="80"/>
    </row>
    <row r="602" spans="5:5" ht="21.75" customHeight="1" x14ac:dyDescent="0.25">
      <c r="E602" s="80"/>
    </row>
    <row r="603" spans="5:5" ht="21.75" customHeight="1" x14ac:dyDescent="0.25">
      <c r="E603" s="80"/>
    </row>
    <row r="604" spans="5:5" ht="21.75" customHeight="1" x14ac:dyDescent="0.25">
      <c r="E604" s="80"/>
    </row>
    <row r="605" spans="5:5" ht="21.75" customHeight="1" x14ac:dyDescent="0.25">
      <c r="E605" s="80"/>
    </row>
    <row r="606" spans="5:5" ht="21.75" customHeight="1" x14ac:dyDescent="0.25">
      <c r="E606" s="80"/>
    </row>
    <row r="607" spans="5:5" ht="21.75" customHeight="1" x14ac:dyDescent="0.25">
      <c r="E607" s="80"/>
    </row>
    <row r="608" spans="5:5" ht="21.75" customHeight="1" x14ac:dyDescent="0.25">
      <c r="E608" s="80"/>
    </row>
    <row r="609" spans="5:5" ht="21.75" customHeight="1" x14ac:dyDescent="0.25">
      <c r="E609" s="80"/>
    </row>
    <row r="610" spans="5:5" ht="21.75" customHeight="1" x14ac:dyDescent="0.25">
      <c r="E610" s="80"/>
    </row>
    <row r="611" spans="5:5" ht="21.75" customHeight="1" x14ac:dyDescent="0.25">
      <c r="E611" s="80"/>
    </row>
    <row r="612" spans="5:5" ht="21.75" customHeight="1" x14ac:dyDescent="0.25">
      <c r="E612" s="80"/>
    </row>
    <row r="613" spans="5:5" ht="21.75" customHeight="1" x14ac:dyDescent="0.25">
      <c r="E613" s="80"/>
    </row>
    <row r="614" spans="5:5" ht="21.75" customHeight="1" x14ac:dyDescent="0.25">
      <c r="E614" s="80"/>
    </row>
    <row r="615" spans="5:5" ht="21.75" customHeight="1" x14ac:dyDescent="0.25">
      <c r="E615" s="80"/>
    </row>
    <row r="616" spans="5:5" ht="21.75" customHeight="1" x14ac:dyDescent="0.25">
      <c r="E616" s="80"/>
    </row>
    <row r="617" spans="5:5" ht="21.75" customHeight="1" x14ac:dyDescent="0.25">
      <c r="E617" s="80"/>
    </row>
    <row r="618" spans="5:5" ht="21.75" customHeight="1" x14ac:dyDescent="0.25">
      <c r="E618" s="80"/>
    </row>
    <row r="619" spans="5:5" ht="21.75" customHeight="1" x14ac:dyDescent="0.25">
      <c r="E619" s="80"/>
    </row>
    <row r="620" spans="5:5" ht="21.75" customHeight="1" x14ac:dyDescent="0.25">
      <c r="E620" s="80"/>
    </row>
    <row r="621" spans="5:5" ht="21.75" customHeight="1" x14ac:dyDescent="0.25">
      <c r="E621" s="80"/>
    </row>
    <row r="622" spans="5:5" ht="21.75" customHeight="1" x14ac:dyDescent="0.25">
      <c r="E622" s="80"/>
    </row>
    <row r="623" spans="5:5" ht="21.75" customHeight="1" x14ac:dyDescent="0.25">
      <c r="E623" s="80"/>
    </row>
    <row r="624" spans="5:5" ht="21.75" customHeight="1" x14ac:dyDescent="0.25">
      <c r="E624" s="80"/>
    </row>
    <row r="625" spans="5:5" ht="21.75" customHeight="1" x14ac:dyDescent="0.25">
      <c r="E625" s="80"/>
    </row>
    <row r="626" spans="5:5" ht="21.75" customHeight="1" x14ac:dyDescent="0.25">
      <c r="E626" s="80"/>
    </row>
    <row r="627" spans="5:5" ht="21.75" customHeight="1" x14ac:dyDescent="0.25">
      <c r="E627" s="80"/>
    </row>
    <row r="628" spans="5:5" ht="21.75" customHeight="1" x14ac:dyDescent="0.25">
      <c r="E628" s="80"/>
    </row>
    <row r="629" spans="5:5" ht="21.75" customHeight="1" x14ac:dyDescent="0.25">
      <c r="E629" s="80"/>
    </row>
    <row r="630" spans="5:5" ht="21.75" customHeight="1" x14ac:dyDescent="0.25">
      <c r="E630" s="80"/>
    </row>
    <row r="631" spans="5:5" ht="21.75" customHeight="1" x14ac:dyDescent="0.25">
      <c r="E631" s="80"/>
    </row>
    <row r="632" spans="5:5" ht="21.75" customHeight="1" x14ac:dyDescent="0.25">
      <c r="E632" s="80"/>
    </row>
    <row r="633" spans="5:5" ht="21.75" customHeight="1" x14ac:dyDescent="0.25">
      <c r="E633" s="80"/>
    </row>
    <row r="634" spans="5:5" ht="21.75" customHeight="1" x14ac:dyDescent="0.25">
      <c r="E634" s="80"/>
    </row>
    <row r="635" spans="5:5" ht="21.75" customHeight="1" x14ac:dyDescent="0.25">
      <c r="E635" s="80"/>
    </row>
    <row r="636" spans="5:5" ht="21.75" customHeight="1" x14ac:dyDescent="0.25">
      <c r="E636" s="80"/>
    </row>
    <row r="637" spans="5:5" ht="21.75" customHeight="1" x14ac:dyDescent="0.25">
      <c r="E637" s="80"/>
    </row>
    <row r="638" spans="5:5" ht="21.75" customHeight="1" x14ac:dyDescent="0.25">
      <c r="E638" s="80"/>
    </row>
    <row r="639" spans="5:5" ht="21.75" customHeight="1" x14ac:dyDescent="0.25">
      <c r="E639" s="80"/>
    </row>
    <row r="640" spans="5:5" ht="21.75" customHeight="1" x14ac:dyDescent="0.25">
      <c r="E640" s="80"/>
    </row>
    <row r="641" spans="5:5" ht="21.75" customHeight="1" x14ac:dyDescent="0.25">
      <c r="E641" s="80"/>
    </row>
    <row r="642" spans="5:5" ht="21.75" customHeight="1" x14ac:dyDescent="0.25">
      <c r="E642" s="80"/>
    </row>
    <row r="643" spans="5:5" ht="21.75" customHeight="1" x14ac:dyDescent="0.25">
      <c r="E643" s="80"/>
    </row>
    <row r="644" spans="5:5" ht="21.75" customHeight="1" x14ac:dyDescent="0.25">
      <c r="E644" s="80"/>
    </row>
    <row r="645" spans="5:5" ht="21.75" customHeight="1" x14ac:dyDescent="0.25">
      <c r="E645" s="80"/>
    </row>
    <row r="646" spans="5:5" ht="21.75" customHeight="1" x14ac:dyDescent="0.25">
      <c r="E646" s="80"/>
    </row>
    <row r="647" spans="5:5" ht="21.75" customHeight="1" x14ac:dyDescent="0.25">
      <c r="E647" s="80"/>
    </row>
    <row r="648" spans="5:5" ht="21.75" customHeight="1" x14ac:dyDescent="0.25">
      <c r="E648" s="80"/>
    </row>
    <row r="649" spans="5:5" ht="21.75" customHeight="1" x14ac:dyDescent="0.25">
      <c r="E649" s="80"/>
    </row>
    <row r="650" spans="5:5" ht="21.75" customHeight="1" x14ac:dyDescent="0.25">
      <c r="E650" s="80"/>
    </row>
    <row r="651" spans="5:5" ht="21.75" customHeight="1" x14ac:dyDescent="0.25">
      <c r="E651" s="80"/>
    </row>
    <row r="652" spans="5:5" ht="21.75" customHeight="1" x14ac:dyDescent="0.25">
      <c r="E652" s="80"/>
    </row>
    <row r="653" spans="5:5" ht="21.75" customHeight="1" x14ac:dyDescent="0.25">
      <c r="E653" s="80"/>
    </row>
    <row r="654" spans="5:5" ht="21.75" customHeight="1" x14ac:dyDescent="0.25">
      <c r="E654" s="80"/>
    </row>
    <row r="655" spans="5:5" ht="21.75" customHeight="1" x14ac:dyDescent="0.25">
      <c r="E655" s="80"/>
    </row>
    <row r="656" spans="5:5" ht="21.75" customHeight="1" x14ac:dyDescent="0.25">
      <c r="E656" s="80"/>
    </row>
    <row r="657" spans="5:5" ht="21.75" customHeight="1" x14ac:dyDescent="0.25">
      <c r="E657" s="80"/>
    </row>
    <row r="658" spans="5:5" ht="21.75" customHeight="1" x14ac:dyDescent="0.25">
      <c r="E658" s="80"/>
    </row>
    <row r="659" spans="5:5" ht="21.75" customHeight="1" x14ac:dyDescent="0.25">
      <c r="E659" s="80"/>
    </row>
    <row r="660" spans="5:5" ht="21.75" customHeight="1" x14ac:dyDescent="0.25">
      <c r="E660" s="80"/>
    </row>
    <row r="661" spans="5:5" ht="21.75" customHeight="1" x14ac:dyDescent="0.25">
      <c r="E661" s="80"/>
    </row>
    <row r="662" spans="5:5" ht="21.75" customHeight="1" x14ac:dyDescent="0.25">
      <c r="E662" s="80"/>
    </row>
    <row r="663" spans="5:5" ht="21.75" customHeight="1" x14ac:dyDescent="0.25">
      <c r="E663" s="80"/>
    </row>
    <row r="664" spans="5:5" ht="21.75" customHeight="1" x14ac:dyDescent="0.25">
      <c r="E664" s="80"/>
    </row>
    <row r="665" spans="5:5" ht="21.75" customHeight="1" x14ac:dyDescent="0.25">
      <c r="E665" s="80"/>
    </row>
    <row r="666" spans="5:5" ht="21.75" customHeight="1" x14ac:dyDescent="0.25">
      <c r="E666" s="80"/>
    </row>
    <row r="667" spans="5:5" ht="21.75" customHeight="1" x14ac:dyDescent="0.25">
      <c r="E667" s="80"/>
    </row>
    <row r="668" spans="5:5" ht="21.75" customHeight="1" x14ac:dyDescent="0.25">
      <c r="E668" s="80"/>
    </row>
    <row r="669" spans="5:5" ht="21.75" customHeight="1" x14ac:dyDescent="0.25">
      <c r="E669" s="80"/>
    </row>
    <row r="670" spans="5:5" ht="21.75" customHeight="1" x14ac:dyDescent="0.25">
      <c r="E670" s="80"/>
    </row>
    <row r="671" spans="5:5" ht="21.75" customHeight="1" x14ac:dyDescent="0.25">
      <c r="E671" s="80"/>
    </row>
    <row r="672" spans="5:5" ht="21.75" customHeight="1" x14ac:dyDescent="0.25">
      <c r="E672" s="80"/>
    </row>
    <row r="673" spans="5:5" ht="21.75" customHeight="1" x14ac:dyDescent="0.25">
      <c r="E673" s="80"/>
    </row>
    <row r="674" spans="5:5" ht="21.75" customHeight="1" x14ac:dyDescent="0.25">
      <c r="E674" s="80"/>
    </row>
    <row r="675" spans="5:5" ht="21.75" customHeight="1" x14ac:dyDescent="0.25">
      <c r="E675" s="80"/>
    </row>
    <row r="676" spans="5:5" ht="21.75" customHeight="1" x14ac:dyDescent="0.25">
      <c r="E676" s="80"/>
    </row>
    <row r="677" spans="5:5" ht="21.75" customHeight="1" x14ac:dyDescent="0.25">
      <c r="E677" s="80"/>
    </row>
    <row r="678" spans="5:5" ht="21.75" customHeight="1" x14ac:dyDescent="0.25">
      <c r="E678" s="80"/>
    </row>
    <row r="679" spans="5:5" ht="21.75" customHeight="1" x14ac:dyDescent="0.25">
      <c r="E679" s="80"/>
    </row>
    <row r="680" spans="5:5" ht="21.75" customHeight="1" x14ac:dyDescent="0.25">
      <c r="E680" s="80"/>
    </row>
    <row r="681" spans="5:5" ht="21.75" customHeight="1" x14ac:dyDescent="0.25">
      <c r="E681" s="80"/>
    </row>
    <row r="682" spans="5:5" ht="21.75" customHeight="1" x14ac:dyDescent="0.25">
      <c r="E682" s="80"/>
    </row>
    <row r="683" spans="5:5" ht="21.75" customHeight="1" x14ac:dyDescent="0.25">
      <c r="E683" s="80"/>
    </row>
    <row r="684" spans="5:5" ht="21.75" customHeight="1" x14ac:dyDescent="0.25">
      <c r="E684" s="80"/>
    </row>
    <row r="685" spans="5:5" ht="21.75" customHeight="1" x14ac:dyDescent="0.25">
      <c r="E685" s="80"/>
    </row>
    <row r="686" spans="5:5" ht="21.75" customHeight="1" x14ac:dyDescent="0.25">
      <c r="E686" s="80"/>
    </row>
    <row r="687" spans="5:5" ht="21.75" customHeight="1" x14ac:dyDescent="0.25">
      <c r="E687" s="80"/>
    </row>
    <row r="688" spans="5:5" ht="21.75" customHeight="1" x14ac:dyDescent="0.25">
      <c r="E688" s="80"/>
    </row>
    <row r="689" spans="5:5" ht="21.75" customHeight="1" x14ac:dyDescent="0.25">
      <c r="E689" s="80"/>
    </row>
    <row r="690" spans="5:5" ht="21.75" customHeight="1" x14ac:dyDescent="0.25">
      <c r="E690" s="80"/>
    </row>
    <row r="691" spans="5:5" ht="21.75" customHeight="1" x14ac:dyDescent="0.25">
      <c r="E691" s="80"/>
    </row>
    <row r="692" spans="5:5" ht="21.75" customHeight="1" x14ac:dyDescent="0.25">
      <c r="E692" s="80"/>
    </row>
    <row r="693" spans="5:5" ht="21.75" customHeight="1" x14ac:dyDescent="0.25">
      <c r="E693" s="80"/>
    </row>
    <row r="694" spans="5:5" ht="21.75" customHeight="1" x14ac:dyDescent="0.25">
      <c r="E694" s="80"/>
    </row>
    <row r="695" spans="5:5" ht="21.75" customHeight="1" x14ac:dyDescent="0.25">
      <c r="E695" s="80"/>
    </row>
    <row r="696" spans="5:5" ht="21.75" customHeight="1" x14ac:dyDescent="0.25">
      <c r="E696" s="80"/>
    </row>
    <row r="697" spans="5:5" ht="21.75" customHeight="1" x14ac:dyDescent="0.25">
      <c r="E697" s="80"/>
    </row>
    <row r="698" spans="5:5" ht="21.75" customHeight="1" x14ac:dyDescent="0.25">
      <c r="E698" s="80"/>
    </row>
    <row r="699" spans="5:5" ht="21.75" customHeight="1" x14ac:dyDescent="0.25">
      <c r="E699" s="80"/>
    </row>
    <row r="700" spans="5:5" ht="21.75" customHeight="1" x14ac:dyDescent="0.25">
      <c r="E700" s="80"/>
    </row>
    <row r="701" spans="5:5" ht="21.75" customHeight="1" x14ac:dyDescent="0.25">
      <c r="E701" s="80"/>
    </row>
    <row r="702" spans="5:5" ht="21.75" customHeight="1" x14ac:dyDescent="0.25">
      <c r="E702" s="80"/>
    </row>
    <row r="703" spans="5:5" ht="21.75" customHeight="1" x14ac:dyDescent="0.25">
      <c r="E703" s="80"/>
    </row>
    <row r="704" spans="5:5" ht="21.75" customHeight="1" x14ac:dyDescent="0.25">
      <c r="E704" s="80"/>
    </row>
    <row r="705" spans="5:5" ht="21.75" customHeight="1" x14ac:dyDescent="0.25">
      <c r="E705" s="80"/>
    </row>
    <row r="706" spans="5:5" ht="21.75" customHeight="1" x14ac:dyDescent="0.25">
      <c r="E706" s="80"/>
    </row>
    <row r="707" spans="5:5" ht="21.75" customHeight="1" x14ac:dyDescent="0.25">
      <c r="E707" s="80"/>
    </row>
    <row r="708" spans="5:5" ht="21.75" customHeight="1" x14ac:dyDescent="0.25">
      <c r="E708" s="80"/>
    </row>
    <row r="709" spans="5:5" ht="21.75" customHeight="1" x14ac:dyDescent="0.25">
      <c r="E709" s="80"/>
    </row>
    <row r="710" spans="5:5" ht="21.75" customHeight="1" x14ac:dyDescent="0.25">
      <c r="E710" s="80"/>
    </row>
    <row r="711" spans="5:5" ht="21.75" customHeight="1" x14ac:dyDescent="0.25">
      <c r="E711" s="80"/>
    </row>
    <row r="712" spans="5:5" ht="21.75" customHeight="1" x14ac:dyDescent="0.25">
      <c r="E712" s="80"/>
    </row>
    <row r="713" spans="5:5" ht="21.75" customHeight="1" x14ac:dyDescent="0.25">
      <c r="E713" s="80"/>
    </row>
    <row r="714" spans="5:5" ht="21.75" customHeight="1" x14ac:dyDescent="0.25">
      <c r="E714" s="80"/>
    </row>
    <row r="715" spans="5:5" ht="21.75" customHeight="1" x14ac:dyDescent="0.25">
      <c r="E715" s="80"/>
    </row>
    <row r="716" spans="5:5" ht="21.75" customHeight="1" x14ac:dyDescent="0.25">
      <c r="E716" s="80"/>
    </row>
    <row r="717" spans="5:5" ht="21.75" customHeight="1" x14ac:dyDescent="0.25">
      <c r="E717" s="80"/>
    </row>
    <row r="718" spans="5:5" ht="21.75" customHeight="1" x14ac:dyDescent="0.25">
      <c r="E718" s="80"/>
    </row>
    <row r="719" spans="5:5" ht="21.75" customHeight="1" x14ac:dyDescent="0.25">
      <c r="E719" s="80"/>
    </row>
    <row r="720" spans="5:5" ht="21.75" customHeight="1" x14ac:dyDescent="0.25">
      <c r="E720" s="80"/>
    </row>
    <row r="721" spans="5:5" ht="21.75" customHeight="1" x14ac:dyDescent="0.25">
      <c r="E721" s="80"/>
    </row>
    <row r="722" spans="5:5" ht="21.75" customHeight="1" x14ac:dyDescent="0.25">
      <c r="E722" s="80"/>
    </row>
    <row r="723" spans="5:5" ht="21.75" customHeight="1" x14ac:dyDescent="0.25">
      <c r="E723" s="80"/>
    </row>
    <row r="724" spans="5:5" ht="21.75" customHeight="1" x14ac:dyDescent="0.25">
      <c r="E724" s="80"/>
    </row>
    <row r="725" spans="5:5" ht="21.75" customHeight="1" x14ac:dyDescent="0.25">
      <c r="E725" s="80"/>
    </row>
    <row r="726" spans="5:5" ht="21.75" customHeight="1" x14ac:dyDescent="0.25">
      <c r="E726" s="80"/>
    </row>
    <row r="727" spans="5:5" ht="21.75" customHeight="1" x14ac:dyDescent="0.25">
      <c r="E727" s="80"/>
    </row>
    <row r="728" spans="5:5" ht="21.75" customHeight="1" x14ac:dyDescent="0.25">
      <c r="E728" s="80"/>
    </row>
    <row r="729" spans="5:5" ht="21.75" customHeight="1" x14ac:dyDescent="0.25">
      <c r="E729" s="80"/>
    </row>
    <row r="730" spans="5:5" ht="21.75" customHeight="1" x14ac:dyDescent="0.25">
      <c r="E730" s="80"/>
    </row>
    <row r="731" spans="5:5" ht="21.75" customHeight="1" x14ac:dyDescent="0.25">
      <c r="E731" s="80"/>
    </row>
    <row r="732" spans="5:5" ht="21.75" customHeight="1" x14ac:dyDescent="0.25">
      <c r="E732" s="80"/>
    </row>
    <row r="733" spans="5:5" ht="21.75" customHeight="1" x14ac:dyDescent="0.25">
      <c r="E733" s="80"/>
    </row>
    <row r="734" spans="5:5" ht="21.75" customHeight="1" x14ac:dyDescent="0.25">
      <c r="E734" s="80"/>
    </row>
    <row r="735" spans="5:5" ht="21.75" customHeight="1" x14ac:dyDescent="0.25">
      <c r="E735" s="80"/>
    </row>
    <row r="736" spans="5:5" ht="21.75" customHeight="1" x14ac:dyDescent="0.25">
      <c r="E736" s="80"/>
    </row>
    <row r="737" spans="5:5" ht="21.75" customHeight="1" x14ac:dyDescent="0.25">
      <c r="E737" s="80"/>
    </row>
    <row r="738" spans="5:5" ht="21.75" customHeight="1" x14ac:dyDescent="0.25">
      <c r="E738" s="80"/>
    </row>
    <row r="739" spans="5:5" ht="21.75" customHeight="1" x14ac:dyDescent="0.25">
      <c r="E739" s="80"/>
    </row>
    <row r="740" spans="5:5" ht="21.75" customHeight="1" x14ac:dyDescent="0.25">
      <c r="E740" s="80"/>
    </row>
    <row r="741" spans="5:5" ht="21.75" customHeight="1" x14ac:dyDescent="0.25">
      <c r="E741" s="80"/>
    </row>
    <row r="742" spans="5:5" ht="21.75" customHeight="1" x14ac:dyDescent="0.25">
      <c r="E742" s="80"/>
    </row>
    <row r="743" spans="5:5" ht="21.75" customHeight="1" x14ac:dyDescent="0.25">
      <c r="E743" s="80"/>
    </row>
    <row r="744" spans="5:5" ht="21.75" customHeight="1" x14ac:dyDescent="0.25">
      <c r="E744" s="80"/>
    </row>
    <row r="745" spans="5:5" ht="21.75" customHeight="1" x14ac:dyDescent="0.25">
      <c r="E745" s="80"/>
    </row>
    <row r="746" spans="5:5" ht="21.75" customHeight="1" x14ac:dyDescent="0.25">
      <c r="E746" s="80"/>
    </row>
    <row r="747" spans="5:5" ht="21.75" customHeight="1" x14ac:dyDescent="0.25">
      <c r="E747" s="80"/>
    </row>
    <row r="748" spans="5:5" ht="21.75" customHeight="1" x14ac:dyDescent="0.25">
      <c r="E748" s="80"/>
    </row>
    <row r="749" spans="5:5" ht="21.75" customHeight="1" x14ac:dyDescent="0.25">
      <c r="E749" s="80"/>
    </row>
    <row r="750" spans="5:5" ht="21.75" customHeight="1" x14ac:dyDescent="0.25">
      <c r="E750" s="80"/>
    </row>
    <row r="751" spans="5:5" ht="21.75" customHeight="1" x14ac:dyDescent="0.25">
      <c r="E751" s="80"/>
    </row>
    <row r="752" spans="5:5" ht="21.75" customHeight="1" x14ac:dyDescent="0.25">
      <c r="E752" s="80"/>
    </row>
    <row r="753" spans="5:5" ht="21.75" customHeight="1" x14ac:dyDescent="0.25">
      <c r="E753" s="80"/>
    </row>
    <row r="754" spans="5:5" ht="21.75" customHeight="1" x14ac:dyDescent="0.25">
      <c r="E754" s="80"/>
    </row>
    <row r="755" spans="5:5" ht="21.75" customHeight="1" x14ac:dyDescent="0.25">
      <c r="E755" s="80"/>
    </row>
    <row r="756" spans="5:5" ht="21.75" customHeight="1" x14ac:dyDescent="0.25">
      <c r="E756" s="80"/>
    </row>
    <row r="757" spans="5:5" ht="21.75" customHeight="1" x14ac:dyDescent="0.25">
      <c r="E757" s="80"/>
    </row>
    <row r="758" spans="5:5" ht="21.75" customHeight="1" x14ac:dyDescent="0.25">
      <c r="E758" s="80"/>
    </row>
    <row r="759" spans="5:5" ht="21.75" customHeight="1" x14ac:dyDescent="0.25">
      <c r="E759" s="80"/>
    </row>
    <row r="760" spans="5:5" ht="21.75" customHeight="1" x14ac:dyDescent="0.25">
      <c r="E760" s="80"/>
    </row>
    <row r="1046684" spans="5:5" ht="21.75" customHeight="1" x14ac:dyDescent="0.25">
      <c r="E1046684" s="175"/>
    </row>
    <row r="1046685" spans="5:5" ht="21.75" customHeight="1" x14ac:dyDescent="0.25">
      <c r="E1046685" s="175"/>
    </row>
    <row r="1046686" spans="5:5" ht="21.75" customHeight="1" x14ac:dyDescent="0.25">
      <c r="E1046686" s="175"/>
    </row>
    <row r="1046687" spans="5:5" ht="21.75" customHeight="1" x14ac:dyDescent="0.25">
      <c r="E1046687" s="175"/>
    </row>
    <row r="1046688" spans="5:5" ht="21.75" customHeight="1" x14ac:dyDescent="0.25">
      <c r="E1046688" s="175"/>
    </row>
    <row r="1046689" spans="5:5" ht="21.75" customHeight="1" x14ac:dyDescent="0.25">
      <c r="E1046689" s="175"/>
    </row>
    <row r="1046690" spans="5:5" ht="21.75" customHeight="1" x14ac:dyDescent="0.25">
      <c r="E1046690" s="175"/>
    </row>
    <row r="1046691" spans="5:5" ht="21.75" customHeight="1" x14ac:dyDescent="0.25">
      <c r="E1046691" s="175"/>
    </row>
    <row r="1046692" spans="5:5" ht="21.75" customHeight="1" x14ac:dyDescent="0.25">
      <c r="E1046692" s="175"/>
    </row>
    <row r="1046693" spans="5:5" ht="21.75" customHeight="1" x14ac:dyDescent="0.25">
      <c r="E1046693" s="175"/>
    </row>
    <row r="1046694" spans="5:5" ht="21.75" customHeight="1" x14ac:dyDescent="0.25">
      <c r="E1046694" s="175"/>
    </row>
    <row r="1046695" spans="5:5" ht="21.75" customHeight="1" x14ac:dyDescent="0.25">
      <c r="E1046695" s="175"/>
    </row>
    <row r="1046696" spans="5:5" ht="21.75" customHeight="1" x14ac:dyDescent="0.25">
      <c r="E1046696" s="175"/>
    </row>
    <row r="1046697" spans="5:5" ht="21.75" customHeight="1" x14ac:dyDescent="0.25">
      <c r="E1046697" s="175"/>
    </row>
    <row r="1046698" spans="5:5" ht="21.75" customHeight="1" x14ac:dyDescent="0.25">
      <c r="E1046698" s="175"/>
    </row>
    <row r="1046699" spans="5:5" ht="21.75" customHeight="1" x14ac:dyDescent="0.25">
      <c r="E1046699" s="175"/>
    </row>
    <row r="1046700" spans="5:5" ht="21.75" customHeight="1" x14ac:dyDescent="0.25">
      <c r="E1046700" s="175"/>
    </row>
    <row r="1046701" spans="5:5" ht="21.75" customHeight="1" x14ac:dyDescent="0.25">
      <c r="E1046701" s="175"/>
    </row>
    <row r="1046702" spans="5:5" ht="21.75" customHeight="1" x14ac:dyDescent="0.25">
      <c r="E1046702" s="175"/>
    </row>
    <row r="1046703" spans="5:5" ht="21.75" customHeight="1" x14ac:dyDescent="0.25">
      <c r="E1046703" s="175"/>
    </row>
    <row r="1046704" spans="5:5" ht="21.75" customHeight="1" x14ac:dyDescent="0.25">
      <c r="E1046704" s="175"/>
    </row>
    <row r="1046705" spans="5:5" ht="21.75" customHeight="1" x14ac:dyDescent="0.25">
      <c r="E1046705" s="175"/>
    </row>
    <row r="1046706" spans="5:5" ht="21.75" customHeight="1" x14ac:dyDescent="0.25">
      <c r="E1046706" s="175"/>
    </row>
    <row r="1046707" spans="5:5" ht="21.75" customHeight="1" x14ac:dyDescent="0.25">
      <c r="E1046707" s="175"/>
    </row>
    <row r="1046708" spans="5:5" ht="21.75" customHeight="1" x14ac:dyDescent="0.25">
      <c r="E1046708" s="175"/>
    </row>
    <row r="1046709" spans="5:5" ht="21.75" customHeight="1" x14ac:dyDescent="0.25">
      <c r="E1046709" s="175"/>
    </row>
    <row r="1046710" spans="5:5" ht="21.75" customHeight="1" x14ac:dyDescent="0.25">
      <c r="E1046710" s="175"/>
    </row>
    <row r="1046711" spans="5:5" ht="21.75" customHeight="1" x14ac:dyDescent="0.25">
      <c r="E1046711" s="175"/>
    </row>
    <row r="1046712" spans="5:5" ht="21.75" customHeight="1" x14ac:dyDescent="0.25">
      <c r="E1046712" s="175"/>
    </row>
    <row r="1046713" spans="5:5" ht="21.75" customHeight="1" x14ac:dyDescent="0.25">
      <c r="E1046713" s="175"/>
    </row>
    <row r="1046714" spans="5:5" ht="21.75" customHeight="1" x14ac:dyDescent="0.25">
      <c r="E1046714" s="175"/>
    </row>
    <row r="1046715" spans="5:5" ht="21.75" customHeight="1" x14ac:dyDescent="0.25">
      <c r="E1046715" s="175"/>
    </row>
    <row r="1046716" spans="5:5" ht="21.75" customHeight="1" x14ac:dyDescent="0.25">
      <c r="E1046716" s="175"/>
    </row>
    <row r="1046717" spans="5:5" ht="21.75" customHeight="1" x14ac:dyDescent="0.25">
      <c r="E1046717" s="175"/>
    </row>
    <row r="1046718" spans="5:5" ht="21.75" customHeight="1" x14ac:dyDescent="0.25">
      <c r="E1046718" s="175"/>
    </row>
    <row r="1046719" spans="5:5" ht="21.75" customHeight="1" x14ac:dyDescent="0.25">
      <c r="E1046719" s="175"/>
    </row>
    <row r="1046720" spans="5:5" ht="21.75" customHeight="1" x14ac:dyDescent="0.25">
      <c r="E1046720" s="175"/>
    </row>
    <row r="1046721" spans="5:5" ht="21.75" customHeight="1" x14ac:dyDescent="0.25">
      <c r="E1046721" s="175"/>
    </row>
    <row r="1046722" spans="5:5" ht="21.75" customHeight="1" x14ac:dyDescent="0.25">
      <c r="E1046722" s="175"/>
    </row>
    <row r="1046723" spans="5:5" ht="21.75" customHeight="1" x14ac:dyDescent="0.25">
      <c r="E1046723" s="175"/>
    </row>
    <row r="1046724" spans="5:5" ht="21.75" customHeight="1" x14ac:dyDescent="0.25">
      <c r="E1046724" s="175"/>
    </row>
    <row r="1046725" spans="5:5" ht="21.75" customHeight="1" x14ac:dyDescent="0.25">
      <c r="E1046725" s="175"/>
    </row>
    <row r="1046726" spans="5:5" ht="21.75" customHeight="1" x14ac:dyDescent="0.25">
      <c r="E1046726" s="175"/>
    </row>
    <row r="1046727" spans="5:5" ht="21.75" customHeight="1" x14ac:dyDescent="0.25">
      <c r="E1046727" s="175"/>
    </row>
    <row r="1046728" spans="5:5" ht="21.75" customHeight="1" x14ac:dyDescent="0.25">
      <c r="E1046728" s="175"/>
    </row>
    <row r="1046729" spans="5:5" ht="21.75" customHeight="1" x14ac:dyDescent="0.25">
      <c r="E1046729" s="175"/>
    </row>
    <row r="1046730" spans="5:5" ht="21.75" customHeight="1" x14ac:dyDescent="0.25">
      <c r="E1046730" s="175"/>
    </row>
    <row r="1046731" spans="5:5" ht="21.75" customHeight="1" x14ac:dyDescent="0.25">
      <c r="E1046731" s="175"/>
    </row>
    <row r="1046732" spans="5:5" ht="21.75" customHeight="1" x14ac:dyDescent="0.25">
      <c r="E1046732" s="175"/>
    </row>
    <row r="1046733" spans="5:5" ht="21.75" customHeight="1" x14ac:dyDescent="0.25">
      <c r="E1046733" s="175"/>
    </row>
    <row r="1046734" spans="5:5" ht="21.75" customHeight="1" x14ac:dyDescent="0.25">
      <c r="E1046734" s="175"/>
    </row>
    <row r="1046735" spans="5:5" ht="21.75" customHeight="1" x14ac:dyDescent="0.25">
      <c r="E1046735" s="175"/>
    </row>
    <row r="1046736" spans="5:5" ht="21.75" customHeight="1" x14ac:dyDescent="0.25">
      <c r="E1046736" s="175"/>
    </row>
    <row r="1046737" spans="5:5" ht="21.75" customHeight="1" x14ac:dyDescent="0.25">
      <c r="E1046737" s="175"/>
    </row>
    <row r="1046738" spans="5:5" ht="21.75" customHeight="1" x14ac:dyDescent="0.25">
      <c r="E1046738" s="175"/>
    </row>
    <row r="1046739" spans="5:5" ht="21.75" customHeight="1" x14ac:dyDescent="0.25">
      <c r="E1046739" s="175"/>
    </row>
    <row r="1046740" spans="5:5" ht="21.75" customHeight="1" x14ac:dyDescent="0.25">
      <c r="E1046740" s="175"/>
    </row>
    <row r="1046741" spans="5:5" ht="21.75" customHeight="1" x14ac:dyDescent="0.25">
      <c r="E1046741" s="175"/>
    </row>
    <row r="1046742" spans="5:5" ht="21.75" customHeight="1" x14ac:dyDescent="0.25">
      <c r="E1046742" s="175"/>
    </row>
    <row r="1046743" spans="5:5" ht="21.75" customHeight="1" x14ac:dyDescent="0.25">
      <c r="E1046743" s="175"/>
    </row>
    <row r="1046744" spans="5:5" ht="21.75" customHeight="1" x14ac:dyDescent="0.25">
      <c r="E1046744" s="175"/>
    </row>
    <row r="1046745" spans="5:5" ht="21.75" customHeight="1" x14ac:dyDescent="0.25">
      <c r="E1046745" s="175"/>
    </row>
    <row r="1046746" spans="5:5" ht="21.75" customHeight="1" x14ac:dyDescent="0.25">
      <c r="E1046746" s="175"/>
    </row>
    <row r="1046747" spans="5:5" ht="21.75" customHeight="1" x14ac:dyDescent="0.25">
      <c r="E1046747" s="175"/>
    </row>
    <row r="1046748" spans="5:5" ht="21.75" customHeight="1" x14ac:dyDescent="0.25">
      <c r="E1046748" s="175"/>
    </row>
    <row r="1046749" spans="5:5" ht="21.75" customHeight="1" x14ac:dyDescent="0.25">
      <c r="E1046749" s="175"/>
    </row>
    <row r="1046750" spans="5:5" ht="21.75" customHeight="1" x14ac:dyDescent="0.25">
      <c r="E1046750" s="175"/>
    </row>
    <row r="1046751" spans="5:5" ht="21.75" customHeight="1" x14ac:dyDescent="0.25">
      <c r="E1046751" s="175"/>
    </row>
    <row r="1046752" spans="5:5" ht="21.75" customHeight="1" x14ac:dyDescent="0.25">
      <c r="E1046752" s="175"/>
    </row>
    <row r="1046753" spans="5:5" ht="21.75" customHeight="1" x14ac:dyDescent="0.25">
      <c r="E1046753" s="175"/>
    </row>
    <row r="1046754" spans="5:5" ht="21.75" customHeight="1" x14ac:dyDescent="0.25">
      <c r="E1046754" s="175"/>
    </row>
    <row r="1046755" spans="5:5" ht="21.75" customHeight="1" x14ac:dyDescent="0.25">
      <c r="E1046755" s="175"/>
    </row>
    <row r="1046756" spans="5:5" ht="21.75" customHeight="1" x14ac:dyDescent="0.25">
      <c r="E1046756" s="175"/>
    </row>
    <row r="1046757" spans="5:5" ht="21.75" customHeight="1" x14ac:dyDescent="0.25">
      <c r="E1046757" s="175"/>
    </row>
    <row r="1046758" spans="5:5" ht="21.75" customHeight="1" x14ac:dyDescent="0.25">
      <c r="E1046758" s="175"/>
    </row>
    <row r="1046759" spans="5:5" ht="21.75" customHeight="1" x14ac:dyDescent="0.25">
      <c r="E1046759" s="175"/>
    </row>
    <row r="1046760" spans="5:5" ht="21.75" customHeight="1" x14ac:dyDescent="0.25">
      <c r="E1046760" s="175"/>
    </row>
    <row r="1046761" spans="5:5" ht="21.75" customHeight="1" x14ac:dyDescent="0.25">
      <c r="E1046761" s="175"/>
    </row>
    <row r="1046762" spans="5:5" ht="21.75" customHeight="1" x14ac:dyDescent="0.25">
      <c r="E1046762" s="175"/>
    </row>
    <row r="1046763" spans="5:5" ht="21.75" customHeight="1" x14ac:dyDescent="0.25">
      <c r="E1046763" s="175"/>
    </row>
    <row r="1046764" spans="5:5" ht="21.75" customHeight="1" x14ac:dyDescent="0.25">
      <c r="E1046764" s="175"/>
    </row>
    <row r="1046765" spans="5:5" ht="21.75" customHeight="1" x14ac:dyDescent="0.25">
      <c r="E1046765" s="175"/>
    </row>
    <row r="1046766" spans="5:5" ht="21.75" customHeight="1" x14ac:dyDescent="0.25">
      <c r="E1046766" s="175"/>
    </row>
    <row r="1046767" spans="5:5" ht="21.75" customHeight="1" x14ac:dyDescent="0.25">
      <c r="E1046767" s="175"/>
    </row>
    <row r="1046768" spans="5:5" ht="21.75" customHeight="1" x14ac:dyDescent="0.25">
      <c r="E1046768" s="175"/>
    </row>
    <row r="1046769" spans="5:5" ht="21.75" customHeight="1" x14ac:dyDescent="0.25">
      <c r="E1046769" s="175"/>
    </row>
    <row r="1046770" spans="5:5" ht="21.75" customHeight="1" x14ac:dyDescent="0.25">
      <c r="E1046770" s="175"/>
    </row>
    <row r="1046771" spans="5:5" ht="21.75" customHeight="1" x14ac:dyDescent="0.25">
      <c r="E1046771" s="175"/>
    </row>
    <row r="1046772" spans="5:5" ht="21.75" customHeight="1" x14ac:dyDescent="0.25">
      <c r="E1046772" s="175"/>
    </row>
    <row r="1046773" spans="5:5" ht="21.75" customHeight="1" x14ac:dyDescent="0.25">
      <c r="E1046773" s="175"/>
    </row>
    <row r="1046774" spans="5:5" ht="21.75" customHeight="1" x14ac:dyDescent="0.25">
      <c r="E1046774" s="175"/>
    </row>
    <row r="1046775" spans="5:5" ht="21.75" customHeight="1" x14ac:dyDescent="0.25">
      <c r="E1046775" s="175"/>
    </row>
    <row r="1046776" spans="5:5" ht="21.75" customHeight="1" x14ac:dyDescent="0.25">
      <c r="E1046776" s="175"/>
    </row>
    <row r="1046777" spans="5:5" ht="21.75" customHeight="1" x14ac:dyDescent="0.25">
      <c r="E1046777" s="175"/>
    </row>
    <row r="1046778" spans="5:5" ht="21.75" customHeight="1" x14ac:dyDescent="0.25">
      <c r="E1046778" s="175"/>
    </row>
    <row r="1046779" spans="5:5" ht="21.75" customHeight="1" x14ac:dyDescent="0.25">
      <c r="E1046779" s="175"/>
    </row>
    <row r="1046780" spans="5:5" ht="21.75" customHeight="1" x14ac:dyDescent="0.25">
      <c r="E1046780" s="175"/>
    </row>
    <row r="1046781" spans="5:5" ht="21.75" customHeight="1" x14ac:dyDescent="0.25">
      <c r="E1046781" s="175"/>
    </row>
    <row r="1046782" spans="5:5" ht="21.75" customHeight="1" x14ac:dyDescent="0.25">
      <c r="E1046782" s="175"/>
    </row>
    <row r="1046783" spans="5:5" ht="21.75" customHeight="1" x14ac:dyDescent="0.25">
      <c r="E1046783" s="175"/>
    </row>
    <row r="1046784" spans="5:5" ht="21.75" customHeight="1" x14ac:dyDescent="0.25">
      <c r="E1046784" s="175"/>
    </row>
    <row r="1046785" spans="5:5" ht="21.75" customHeight="1" x14ac:dyDescent="0.25">
      <c r="E1046785" s="175"/>
    </row>
    <row r="1046786" spans="5:5" ht="21.75" customHeight="1" x14ac:dyDescent="0.25">
      <c r="E1046786" s="175"/>
    </row>
    <row r="1046787" spans="5:5" ht="21.75" customHeight="1" x14ac:dyDescent="0.25">
      <c r="E1046787" s="175"/>
    </row>
    <row r="1046788" spans="5:5" ht="21.75" customHeight="1" x14ac:dyDescent="0.25">
      <c r="E1046788" s="175"/>
    </row>
    <row r="1046789" spans="5:5" ht="21.75" customHeight="1" x14ac:dyDescent="0.25">
      <c r="E1046789" s="175"/>
    </row>
    <row r="1046790" spans="5:5" ht="21.75" customHeight="1" x14ac:dyDescent="0.25">
      <c r="E1046790" s="175"/>
    </row>
    <row r="1046791" spans="5:5" ht="21.75" customHeight="1" x14ac:dyDescent="0.25">
      <c r="E1046791" s="175"/>
    </row>
    <row r="1046792" spans="5:5" ht="21.75" customHeight="1" x14ac:dyDescent="0.25">
      <c r="E1046792" s="175"/>
    </row>
    <row r="1046793" spans="5:5" ht="21.75" customHeight="1" x14ac:dyDescent="0.25">
      <c r="E1046793" s="175"/>
    </row>
    <row r="1046794" spans="5:5" ht="21.75" customHeight="1" x14ac:dyDescent="0.25">
      <c r="E1046794" s="175"/>
    </row>
    <row r="1046795" spans="5:5" ht="21.75" customHeight="1" x14ac:dyDescent="0.25">
      <c r="E1046795" s="175"/>
    </row>
    <row r="1046796" spans="5:5" ht="21.75" customHeight="1" x14ac:dyDescent="0.25">
      <c r="E1046796" s="175"/>
    </row>
    <row r="1046797" spans="5:5" ht="21.75" customHeight="1" x14ac:dyDescent="0.25">
      <c r="E1046797" s="175"/>
    </row>
    <row r="1046798" spans="5:5" ht="21.75" customHeight="1" x14ac:dyDescent="0.25">
      <c r="E1046798" s="175"/>
    </row>
    <row r="1046799" spans="5:5" ht="21.75" customHeight="1" x14ac:dyDescent="0.25">
      <c r="E1046799" s="175"/>
    </row>
    <row r="1046800" spans="5:5" ht="21.75" customHeight="1" x14ac:dyDescent="0.25">
      <c r="E1046800" s="175"/>
    </row>
    <row r="1046801" spans="5:5" ht="21.75" customHeight="1" x14ac:dyDescent="0.25">
      <c r="E1046801" s="175"/>
    </row>
    <row r="1046802" spans="5:5" ht="21.75" customHeight="1" x14ac:dyDescent="0.25">
      <c r="E1046802" s="175"/>
    </row>
    <row r="1046803" spans="5:5" ht="21.75" customHeight="1" x14ac:dyDescent="0.25">
      <c r="E1046803" s="175"/>
    </row>
    <row r="1046804" spans="5:5" ht="21.75" customHeight="1" x14ac:dyDescent="0.25">
      <c r="E1046804" s="175"/>
    </row>
    <row r="1046805" spans="5:5" ht="21.75" customHeight="1" x14ac:dyDescent="0.25">
      <c r="E1046805" s="175"/>
    </row>
    <row r="1046806" spans="5:5" ht="21.75" customHeight="1" x14ac:dyDescent="0.25">
      <c r="E1046806" s="175"/>
    </row>
    <row r="1046807" spans="5:5" ht="21.75" customHeight="1" x14ac:dyDescent="0.25">
      <c r="E1046807" s="175"/>
    </row>
    <row r="1046808" spans="5:5" ht="21.75" customHeight="1" x14ac:dyDescent="0.25">
      <c r="E1046808" s="175"/>
    </row>
    <row r="1046809" spans="5:5" ht="21.75" customHeight="1" x14ac:dyDescent="0.25">
      <c r="E1046809" s="175"/>
    </row>
    <row r="1046810" spans="5:5" ht="21.75" customHeight="1" x14ac:dyDescent="0.25">
      <c r="E1046810" s="175"/>
    </row>
    <row r="1046811" spans="5:5" ht="21.75" customHeight="1" x14ac:dyDescent="0.25">
      <c r="E1046811" s="175"/>
    </row>
    <row r="1046812" spans="5:5" ht="21.75" customHeight="1" x14ac:dyDescent="0.25">
      <c r="E1046812" s="175"/>
    </row>
    <row r="1046813" spans="5:5" ht="21.75" customHeight="1" x14ac:dyDescent="0.25">
      <c r="E1046813" s="175"/>
    </row>
    <row r="1046814" spans="5:5" ht="21.75" customHeight="1" x14ac:dyDescent="0.25">
      <c r="E1046814" s="175"/>
    </row>
    <row r="1046815" spans="5:5" ht="21.75" customHeight="1" x14ac:dyDescent="0.25">
      <c r="E1046815" s="175"/>
    </row>
    <row r="1046816" spans="5:5" ht="21.75" customHeight="1" x14ac:dyDescent="0.25">
      <c r="E1046816" s="175"/>
    </row>
    <row r="1046817" spans="5:5" ht="21.75" customHeight="1" x14ac:dyDescent="0.25">
      <c r="E1046817" s="175"/>
    </row>
    <row r="1046818" spans="5:5" ht="21.75" customHeight="1" x14ac:dyDescent="0.25">
      <c r="E1046818" s="175"/>
    </row>
    <row r="1046819" spans="5:5" ht="21.75" customHeight="1" x14ac:dyDescent="0.25">
      <c r="E1046819" s="175"/>
    </row>
    <row r="1046820" spans="5:5" ht="21.75" customHeight="1" x14ac:dyDescent="0.25">
      <c r="E1046820" s="175"/>
    </row>
    <row r="1046821" spans="5:5" ht="21.75" customHeight="1" x14ac:dyDescent="0.25">
      <c r="E1046821" s="175"/>
    </row>
    <row r="1046822" spans="5:5" ht="21.75" customHeight="1" x14ac:dyDescent="0.25">
      <c r="E1046822" s="175"/>
    </row>
    <row r="1046823" spans="5:5" ht="21.75" customHeight="1" x14ac:dyDescent="0.25">
      <c r="E1046823" s="175"/>
    </row>
    <row r="1046824" spans="5:5" ht="21.75" customHeight="1" x14ac:dyDescent="0.25">
      <c r="E1046824" s="175"/>
    </row>
    <row r="1046825" spans="5:5" ht="21.75" customHeight="1" x14ac:dyDescent="0.25">
      <c r="E1046825" s="175"/>
    </row>
    <row r="1046826" spans="5:5" ht="21.75" customHeight="1" x14ac:dyDescent="0.25">
      <c r="E1046826" s="175"/>
    </row>
    <row r="1046827" spans="5:5" ht="21.75" customHeight="1" x14ac:dyDescent="0.25">
      <c r="E1046827" s="175"/>
    </row>
    <row r="1046828" spans="5:5" ht="21.75" customHeight="1" x14ac:dyDescent="0.25">
      <c r="E1046828" s="175"/>
    </row>
    <row r="1046829" spans="5:5" ht="21.75" customHeight="1" x14ac:dyDescent="0.25">
      <c r="E1046829" s="175"/>
    </row>
    <row r="1046830" spans="5:5" ht="21.75" customHeight="1" x14ac:dyDescent="0.25">
      <c r="E1046830" s="175"/>
    </row>
    <row r="1046831" spans="5:5" ht="21.75" customHeight="1" x14ac:dyDescent="0.25">
      <c r="E1046831" s="175"/>
    </row>
    <row r="1046832" spans="5:5" ht="21.75" customHeight="1" x14ac:dyDescent="0.25">
      <c r="E1046832" s="175"/>
    </row>
    <row r="1046833" spans="5:5" ht="21.75" customHeight="1" x14ac:dyDescent="0.25">
      <c r="E1046833" s="175"/>
    </row>
    <row r="1046834" spans="5:5" ht="21.75" customHeight="1" x14ac:dyDescent="0.25">
      <c r="E1046834" s="175"/>
    </row>
    <row r="1046835" spans="5:5" ht="21.75" customHeight="1" x14ac:dyDescent="0.25">
      <c r="E1046835" s="175"/>
    </row>
    <row r="1046836" spans="5:5" ht="21.75" customHeight="1" x14ac:dyDescent="0.25">
      <c r="E1046836" s="175"/>
    </row>
    <row r="1046837" spans="5:5" ht="21.75" customHeight="1" x14ac:dyDescent="0.25">
      <c r="E1046837" s="175"/>
    </row>
    <row r="1046838" spans="5:5" ht="21.75" customHeight="1" x14ac:dyDescent="0.25">
      <c r="E1046838" s="175"/>
    </row>
    <row r="1046839" spans="5:5" ht="21.75" customHeight="1" x14ac:dyDescent="0.25">
      <c r="E1046839" s="175"/>
    </row>
    <row r="1046840" spans="5:5" ht="21.75" customHeight="1" x14ac:dyDescent="0.25">
      <c r="E1046840" s="175"/>
    </row>
    <row r="1046841" spans="5:5" ht="21.75" customHeight="1" x14ac:dyDescent="0.25">
      <c r="E1046841" s="175"/>
    </row>
    <row r="1046842" spans="5:5" ht="21.75" customHeight="1" x14ac:dyDescent="0.25">
      <c r="E1046842" s="175"/>
    </row>
    <row r="1046843" spans="5:5" ht="21.75" customHeight="1" x14ac:dyDescent="0.25">
      <c r="E1046843" s="175"/>
    </row>
    <row r="1046844" spans="5:5" ht="21.75" customHeight="1" x14ac:dyDescent="0.25">
      <c r="E1046844" s="175"/>
    </row>
    <row r="1046845" spans="5:5" ht="21.75" customHeight="1" x14ac:dyDescent="0.25">
      <c r="E1046845" s="175"/>
    </row>
    <row r="1046846" spans="5:5" ht="21.75" customHeight="1" x14ac:dyDescent="0.25">
      <c r="E1046846" s="175"/>
    </row>
    <row r="1046847" spans="5:5" ht="21.75" customHeight="1" x14ac:dyDescent="0.25">
      <c r="E1046847" s="175"/>
    </row>
    <row r="1046848" spans="5:5" ht="21.75" customHeight="1" x14ac:dyDescent="0.25">
      <c r="E1046848" s="175"/>
    </row>
    <row r="1046849" spans="5:5" ht="21.75" customHeight="1" x14ac:dyDescent="0.25">
      <c r="E1046849" s="175"/>
    </row>
    <row r="1046850" spans="5:5" ht="21.75" customHeight="1" x14ac:dyDescent="0.25">
      <c r="E1046850" s="175"/>
    </row>
    <row r="1046851" spans="5:5" ht="21.75" customHeight="1" x14ac:dyDescent="0.25">
      <c r="E1046851" s="175"/>
    </row>
    <row r="1046852" spans="5:5" ht="21.75" customHeight="1" x14ac:dyDescent="0.25">
      <c r="E1046852" s="175"/>
    </row>
    <row r="1046853" spans="5:5" ht="21.75" customHeight="1" x14ac:dyDescent="0.25">
      <c r="E1046853" s="175"/>
    </row>
    <row r="1046854" spans="5:5" ht="21.75" customHeight="1" x14ac:dyDescent="0.25">
      <c r="E1046854" s="175"/>
    </row>
    <row r="1046855" spans="5:5" ht="21.75" customHeight="1" x14ac:dyDescent="0.25">
      <c r="E1046855" s="175"/>
    </row>
    <row r="1046856" spans="5:5" ht="21.75" customHeight="1" x14ac:dyDescent="0.25">
      <c r="E1046856" s="175"/>
    </row>
    <row r="1046857" spans="5:5" ht="21.75" customHeight="1" x14ac:dyDescent="0.25">
      <c r="E1046857" s="175"/>
    </row>
    <row r="1046858" spans="5:5" ht="21.75" customHeight="1" x14ac:dyDescent="0.25">
      <c r="E1046858" s="175"/>
    </row>
    <row r="1046859" spans="5:5" ht="21.75" customHeight="1" x14ac:dyDescent="0.25">
      <c r="E1046859" s="175"/>
    </row>
    <row r="1046860" spans="5:5" ht="21.75" customHeight="1" x14ac:dyDescent="0.25">
      <c r="E1046860" s="175"/>
    </row>
    <row r="1046861" spans="5:5" ht="21.75" customHeight="1" x14ac:dyDescent="0.25">
      <c r="E1046861" s="175"/>
    </row>
    <row r="1046862" spans="5:5" ht="21.75" customHeight="1" x14ac:dyDescent="0.25">
      <c r="E1046862" s="175"/>
    </row>
    <row r="1046863" spans="5:5" ht="21.75" customHeight="1" x14ac:dyDescent="0.25">
      <c r="E1046863" s="175"/>
    </row>
    <row r="1046864" spans="5:5" ht="21.75" customHeight="1" x14ac:dyDescent="0.25">
      <c r="E1046864" s="175"/>
    </row>
    <row r="1046865" spans="5:5" ht="21.75" customHeight="1" x14ac:dyDescent="0.25">
      <c r="E1046865" s="175"/>
    </row>
    <row r="1046866" spans="5:5" ht="21.75" customHeight="1" x14ac:dyDescent="0.25">
      <c r="E1046866" s="175"/>
    </row>
    <row r="1046867" spans="5:5" ht="21.75" customHeight="1" x14ac:dyDescent="0.25">
      <c r="E1046867" s="175"/>
    </row>
    <row r="1046868" spans="5:5" ht="21.75" customHeight="1" x14ac:dyDescent="0.25">
      <c r="E1046868" s="175"/>
    </row>
    <row r="1046869" spans="5:5" ht="21.75" customHeight="1" x14ac:dyDescent="0.25">
      <c r="E1046869" s="175"/>
    </row>
    <row r="1046870" spans="5:5" ht="21.75" customHeight="1" x14ac:dyDescent="0.25">
      <c r="E1046870" s="175"/>
    </row>
    <row r="1046871" spans="5:5" ht="21.75" customHeight="1" x14ac:dyDescent="0.25">
      <c r="E1046871" s="175"/>
    </row>
    <row r="1046872" spans="5:5" ht="21.75" customHeight="1" x14ac:dyDescent="0.25">
      <c r="E1046872" s="175"/>
    </row>
    <row r="1046873" spans="5:5" ht="21.75" customHeight="1" x14ac:dyDescent="0.25">
      <c r="E1046873" s="175"/>
    </row>
    <row r="1046874" spans="5:5" ht="21.75" customHeight="1" x14ac:dyDescent="0.25">
      <c r="E1046874" s="175"/>
    </row>
    <row r="1046875" spans="5:5" ht="21.75" customHeight="1" x14ac:dyDescent="0.25">
      <c r="E1046875" s="175"/>
    </row>
    <row r="1046876" spans="5:5" ht="21.75" customHeight="1" x14ac:dyDescent="0.25">
      <c r="E1046876" s="175"/>
    </row>
    <row r="1046877" spans="5:5" ht="21.75" customHeight="1" x14ac:dyDescent="0.25">
      <c r="E1046877" s="175"/>
    </row>
    <row r="1046878" spans="5:5" ht="21.75" customHeight="1" x14ac:dyDescent="0.25">
      <c r="E1046878" s="175"/>
    </row>
    <row r="1046879" spans="5:5" ht="21.75" customHeight="1" x14ac:dyDescent="0.25">
      <c r="E1046879" s="175"/>
    </row>
    <row r="1046880" spans="5:5" ht="21.75" customHeight="1" x14ac:dyDescent="0.25">
      <c r="E1046880" s="175"/>
    </row>
    <row r="1046881" spans="5:5" ht="21.75" customHeight="1" x14ac:dyDescent="0.25">
      <c r="E1046881" s="175"/>
    </row>
    <row r="1046882" spans="5:5" ht="21.75" customHeight="1" x14ac:dyDescent="0.25">
      <c r="E1046882" s="175"/>
    </row>
    <row r="1046883" spans="5:5" ht="21.75" customHeight="1" x14ac:dyDescent="0.25">
      <c r="E1046883" s="175"/>
    </row>
    <row r="1046884" spans="5:5" ht="21.75" customHeight="1" x14ac:dyDescent="0.25">
      <c r="E1046884" s="175"/>
    </row>
    <row r="1046885" spans="5:5" ht="21.75" customHeight="1" x14ac:dyDescent="0.25">
      <c r="E1046885" s="175"/>
    </row>
    <row r="1046886" spans="5:5" ht="21.75" customHeight="1" x14ac:dyDescent="0.25">
      <c r="E1046886" s="175"/>
    </row>
    <row r="1046887" spans="5:5" ht="21.75" customHeight="1" x14ac:dyDescent="0.25">
      <c r="E1046887" s="175"/>
    </row>
    <row r="1046888" spans="5:5" ht="21.75" customHeight="1" x14ac:dyDescent="0.25">
      <c r="E1046888" s="175"/>
    </row>
    <row r="1046889" spans="5:5" ht="21.75" customHeight="1" x14ac:dyDescent="0.25">
      <c r="E1046889" s="175"/>
    </row>
    <row r="1046890" spans="5:5" ht="21.75" customHeight="1" x14ac:dyDescent="0.25">
      <c r="E1046890" s="175"/>
    </row>
    <row r="1046891" spans="5:5" ht="21.75" customHeight="1" x14ac:dyDescent="0.25">
      <c r="E1046891" s="175"/>
    </row>
    <row r="1046892" spans="5:5" ht="21.75" customHeight="1" x14ac:dyDescent="0.25">
      <c r="E1046892" s="175"/>
    </row>
    <row r="1046893" spans="5:5" ht="21.75" customHeight="1" x14ac:dyDescent="0.25">
      <c r="E1046893" s="175"/>
    </row>
    <row r="1046894" spans="5:5" ht="21.75" customHeight="1" x14ac:dyDescent="0.25">
      <c r="E1046894" s="175"/>
    </row>
    <row r="1046895" spans="5:5" ht="21.75" customHeight="1" x14ac:dyDescent="0.25">
      <c r="E1046895" s="175"/>
    </row>
    <row r="1046896" spans="5:5" ht="21.75" customHeight="1" x14ac:dyDescent="0.25">
      <c r="E1046896" s="175"/>
    </row>
    <row r="1046897" spans="5:5" ht="21.75" customHeight="1" x14ac:dyDescent="0.25">
      <c r="E1046897" s="175"/>
    </row>
    <row r="1046898" spans="5:5" ht="21.75" customHeight="1" x14ac:dyDescent="0.25">
      <c r="E1046898" s="175"/>
    </row>
    <row r="1046899" spans="5:5" ht="21.75" customHeight="1" x14ac:dyDescent="0.25">
      <c r="E1046899" s="175"/>
    </row>
    <row r="1046900" spans="5:5" ht="21.75" customHeight="1" x14ac:dyDescent="0.25">
      <c r="E1046900" s="175"/>
    </row>
    <row r="1046901" spans="5:5" ht="21.75" customHeight="1" x14ac:dyDescent="0.25">
      <c r="E1046901" s="175"/>
    </row>
    <row r="1046902" spans="5:5" ht="21.75" customHeight="1" x14ac:dyDescent="0.25">
      <c r="E1046902" s="175"/>
    </row>
    <row r="1046903" spans="5:5" ht="21.75" customHeight="1" x14ac:dyDescent="0.25">
      <c r="E1046903" s="175"/>
    </row>
    <row r="1046904" spans="5:5" ht="21.75" customHeight="1" x14ac:dyDescent="0.25">
      <c r="E1046904" s="175"/>
    </row>
    <row r="1046905" spans="5:5" ht="21.75" customHeight="1" x14ac:dyDescent="0.25">
      <c r="E1046905" s="175"/>
    </row>
    <row r="1046906" spans="5:5" ht="21.75" customHeight="1" x14ac:dyDescent="0.25">
      <c r="E1046906" s="175"/>
    </row>
    <row r="1046907" spans="5:5" ht="21.75" customHeight="1" x14ac:dyDescent="0.25">
      <c r="E1046907" s="175"/>
    </row>
    <row r="1046908" spans="5:5" ht="21.75" customHeight="1" x14ac:dyDescent="0.25">
      <c r="E1046908" s="175"/>
    </row>
    <row r="1046909" spans="5:5" ht="21.75" customHeight="1" x14ac:dyDescent="0.25">
      <c r="E1046909" s="175"/>
    </row>
    <row r="1046910" spans="5:5" ht="21.75" customHeight="1" x14ac:dyDescent="0.25">
      <c r="E1046910" s="175"/>
    </row>
    <row r="1046911" spans="5:5" ht="21.75" customHeight="1" x14ac:dyDescent="0.25">
      <c r="E1046911" s="175"/>
    </row>
    <row r="1046912" spans="5:5" ht="21.75" customHeight="1" x14ac:dyDescent="0.25">
      <c r="E1046912" s="175"/>
    </row>
    <row r="1046913" spans="5:5" ht="21.75" customHeight="1" x14ac:dyDescent="0.25">
      <c r="E1046913" s="175"/>
    </row>
    <row r="1046914" spans="5:5" ht="21.75" customHeight="1" x14ac:dyDescent="0.25">
      <c r="E1046914" s="175"/>
    </row>
    <row r="1046915" spans="5:5" ht="21.75" customHeight="1" x14ac:dyDescent="0.25">
      <c r="E1046915" s="175"/>
    </row>
    <row r="1046916" spans="5:5" ht="21.75" customHeight="1" x14ac:dyDescent="0.25">
      <c r="E1046916" s="175"/>
    </row>
    <row r="1046917" spans="5:5" ht="21.75" customHeight="1" x14ac:dyDescent="0.25">
      <c r="E1046917" s="175"/>
    </row>
    <row r="1046918" spans="5:5" ht="21.75" customHeight="1" x14ac:dyDescent="0.25">
      <c r="E1046918" s="175"/>
    </row>
    <row r="1046919" spans="5:5" ht="21.75" customHeight="1" x14ac:dyDescent="0.25">
      <c r="E1046919" s="175"/>
    </row>
    <row r="1046920" spans="5:5" ht="21.75" customHeight="1" x14ac:dyDescent="0.25">
      <c r="E1046920" s="175"/>
    </row>
    <row r="1046921" spans="5:5" ht="21.75" customHeight="1" x14ac:dyDescent="0.25">
      <c r="E1046921" s="175"/>
    </row>
    <row r="1046922" spans="5:5" ht="21.75" customHeight="1" x14ac:dyDescent="0.25">
      <c r="E1046922" s="175"/>
    </row>
    <row r="1046923" spans="5:5" ht="21.75" customHeight="1" x14ac:dyDescent="0.25">
      <c r="E1046923" s="175"/>
    </row>
    <row r="1046924" spans="5:5" ht="21.75" customHeight="1" x14ac:dyDescent="0.25">
      <c r="E1046924" s="175"/>
    </row>
    <row r="1046925" spans="5:5" ht="21.75" customHeight="1" x14ac:dyDescent="0.25">
      <c r="E1046925" s="175"/>
    </row>
    <row r="1046926" spans="5:5" ht="21.75" customHeight="1" x14ac:dyDescent="0.25">
      <c r="E1046926" s="175"/>
    </row>
    <row r="1046927" spans="5:5" ht="21.75" customHeight="1" x14ac:dyDescent="0.25">
      <c r="E1046927" s="175"/>
    </row>
    <row r="1046928" spans="5:5" ht="21.75" customHeight="1" x14ac:dyDescent="0.25">
      <c r="E1046928" s="175"/>
    </row>
    <row r="1046929" spans="5:5" ht="21.75" customHeight="1" x14ac:dyDescent="0.25">
      <c r="E1046929" s="175"/>
    </row>
    <row r="1046930" spans="5:5" ht="21.75" customHeight="1" x14ac:dyDescent="0.25">
      <c r="E1046930" s="175"/>
    </row>
    <row r="1046931" spans="5:5" ht="21.75" customHeight="1" x14ac:dyDescent="0.25">
      <c r="E1046931" s="175"/>
    </row>
    <row r="1046932" spans="5:5" ht="21.75" customHeight="1" x14ac:dyDescent="0.25">
      <c r="E1046932" s="175"/>
    </row>
    <row r="1046933" spans="5:5" ht="21.75" customHeight="1" x14ac:dyDescent="0.25">
      <c r="E1046933" s="175"/>
    </row>
    <row r="1046934" spans="5:5" ht="21.75" customHeight="1" x14ac:dyDescent="0.25">
      <c r="E1046934" s="175"/>
    </row>
    <row r="1046935" spans="5:5" ht="21.75" customHeight="1" x14ac:dyDescent="0.25">
      <c r="E1046935" s="175"/>
    </row>
    <row r="1046936" spans="5:5" ht="21.75" customHeight="1" x14ac:dyDescent="0.25">
      <c r="E1046936" s="175"/>
    </row>
    <row r="1046937" spans="5:5" ht="21.75" customHeight="1" x14ac:dyDescent="0.25">
      <c r="E1046937" s="175"/>
    </row>
    <row r="1046938" spans="5:5" ht="21.75" customHeight="1" x14ac:dyDescent="0.25">
      <c r="E1046938" s="175"/>
    </row>
    <row r="1046939" spans="5:5" ht="21.75" customHeight="1" x14ac:dyDescent="0.25">
      <c r="E1046939" s="175"/>
    </row>
    <row r="1046940" spans="5:5" ht="21.75" customHeight="1" x14ac:dyDescent="0.25">
      <c r="E1046940" s="175"/>
    </row>
    <row r="1046941" spans="5:5" ht="21.75" customHeight="1" x14ac:dyDescent="0.25">
      <c r="E1046941" s="175"/>
    </row>
    <row r="1046942" spans="5:5" ht="21.75" customHeight="1" x14ac:dyDescent="0.25">
      <c r="E1046942" s="175"/>
    </row>
    <row r="1046943" spans="5:5" ht="21.75" customHeight="1" x14ac:dyDescent="0.25">
      <c r="E1046943" s="175"/>
    </row>
    <row r="1046944" spans="5:5" ht="21.75" customHeight="1" x14ac:dyDescent="0.25">
      <c r="E1046944" s="175"/>
    </row>
    <row r="1046945" spans="5:5" ht="21.75" customHeight="1" x14ac:dyDescent="0.25">
      <c r="E1046945" s="175"/>
    </row>
    <row r="1046946" spans="5:5" ht="21.75" customHeight="1" x14ac:dyDescent="0.25">
      <c r="E1046946" s="175"/>
    </row>
    <row r="1046947" spans="5:5" ht="21.75" customHeight="1" x14ac:dyDescent="0.25">
      <c r="E1046947" s="175"/>
    </row>
    <row r="1046948" spans="5:5" ht="21.75" customHeight="1" x14ac:dyDescent="0.25">
      <c r="E1046948" s="175"/>
    </row>
    <row r="1046949" spans="5:5" ht="21.75" customHeight="1" x14ac:dyDescent="0.25">
      <c r="E1046949" s="175"/>
    </row>
    <row r="1046950" spans="5:5" ht="21.75" customHeight="1" x14ac:dyDescent="0.25">
      <c r="E1046950" s="175"/>
    </row>
    <row r="1046951" spans="5:5" ht="21.75" customHeight="1" x14ac:dyDescent="0.25">
      <c r="E1046951" s="175"/>
    </row>
    <row r="1046952" spans="5:5" ht="21.75" customHeight="1" x14ac:dyDescent="0.25">
      <c r="E1046952" s="175"/>
    </row>
    <row r="1046953" spans="5:5" ht="21.75" customHeight="1" x14ac:dyDescent="0.25">
      <c r="E1046953" s="175"/>
    </row>
    <row r="1046954" spans="5:5" ht="21.75" customHeight="1" x14ac:dyDescent="0.25">
      <c r="E1046954" s="175"/>
    </row>
    <row r="1046955" spans="5:5" ht="21.75" customHeight="1" x14ac:dyDescent="0.25">
      <c r="E1046955" s="175"/>
    </row>
    <row r="1046956" spans="5:5" ht="21.75" customHeight="1" x14ac:dyDescent="0.25">
      <c r="E1046956" s="175"/>
    </row>
    <row r="1046957" spans="5:5" ht="21.75" customHeight="1" x14ac:dyDescent="0.25">
      <c r="E1046957" s="175"/>
    </row>
    <row r="1046958" spans="5:5" ht="21.75" customHeight="1" x14ac:dyDescent="0.25">
      <c r="E1046958" s="175"/>
    </row>
    <row r="1046959" spans="5:5" ht="21.75" customHeight="1" x14ac:dyDescent="0.25">
      <c r="E1046959" s="175"/>
    </row>
    <row r="1046960" spans="5:5" ht="21.75" customHeight="1" x14ac:dyDescent="0.25">
      <c r="E1046960" s="175"/>
    </row>
    <row r="1046961" spans="5:5" ht="21.75" customHeight="1" x14ac:dyDescent="0.25">
      <c r="E1046961" s="175"/>
    </row>
    <row r="1046962" spans="5:5" ht="21.75" customHeight="1" x14ac:dyDescent="0.25">
      <c r="E1046962" s="175"/>
    </row>
    <row r="1046963" spans="5:5" ht="21.75" customHeight="1" x14ac:dyDescent="0.25">
      <c r="E1046963" s="175"/>
    </row>
    <row r="1046964" spans="5:5" ht="21.75" customHeight="1" x14ac:dyDescent="0.25">
      <c r="E1046964" s="175"/>
    </row>
    <row r="1046965" spans="5:5" ht="21.75" customHeight="1" x14ac:dyDescent="0.25">
      <c r="E1046965" s="175"/>
    </row>
    <row r="1046966" spans="5:5" ht="21.75" customHeight="1" x14ac:dyDescent="0.25">
      <c r="E1046966" s="175"/>
    </row>
    <row r="1046967" spans="5:5" ht="21.75" customHeight="1" x14ac:dyDescent="0.25">
      <c r="E1046967" s="175"/>
    </row>
    <row r="1046968" spans="5:5" ht="21.75" customHeight="1" x14ac:dyDescent="0.25">
      <c r="E1046968" s="175"/>
    </row>
    <row r="1046969" spans="5:5" ht="21.75" customHeight="1" x14ac:dyDescent="0.25">
      <c r="E1046969" s="175"/>
    </row>
    <row r="1046970" spans="5:5" ht="21.75" customHeight="1" x14ac:dyDescent="0.25">
      <c r="E1046970" s="175"/>
    </row>
    <row r="1046971" spans="5:5" ht="21.75" customHeight="1" x14ac:dyDescent="0.25">
      <c r="E1046971" s="175"/>
    </row>
    <row r="1046972" spans="5:5" ht="21.75" customHeight="1" x14ac:dyDescent="0.25">
      <c r="E1046972" s="175"/>
    </row>
    <row r="1046973" spans="5:5" ht="21.75" customHeight="1" x14ac:dyDescent="0.25">
      <c r="E1046973" s="175"/>
    </row>
    <row r="1046974" spans="5:5" ht="21.75" customHeight="1" x14ac:dyDescent="0.25">
      <c r="E1046974" s="175"/>
    </row>
    <row r="1046975" spans="5:5" ht="21.75" customHeight="1" x14ac:dyDescent="0.25">
      <c r="E1046975" s="175"/>
    </row>
    <row r="1046976" spans="5:5" ht="21.75" customHeight="1" x14ac:dyDescent="0.25">
      <c r="E1046976" s="175"/>
    </row>
    <row r="1046977" spans="5:5" ht="21.75" customHeight="1" x14ac:dyDescent="0.25">
      <c r="E1046977" s="175"/>
    </row>
    <row r="1046978" spans="5:5" ht="21.75" customHeight="1" x14ac:dyDescent="0.25">
      <c r="E1046978" s="175"/>
    </row>
    <row r="1046979" spans="5:5" ht="21.75" customHeight="1" x14ac:dyDescent="0.25">
      <c r="E1046979" s="175"/>
    </row>
    <row r="1046980" spans="5:5" ht="21.75" customHeight="1" x14ac:dyDescent="0.25">
      <c r="E1046980" s="175"/>
    </row>
    <row r="1046981" spans="5:5" ht="21.75" customHeight="1" x14ac:dyDescent="0.25">
      <c r="E1046981" s="175"/>
    </row>
    <row r="1046982" spans="5:5" ht="21.75" customHeight="1" x14ac:dyDescent="0.25">
      <c r="E1046982" s="175"/>
    </row>
    <row r="1046983" spans="5:5" ht="21.75" customHeight="1" x14ac:dyDescent="0.25">
      <c r="E1046983" s="175"/>
    </row>
    <row r="1046984" spans="5:5" ht="21.75" customHeight="1" x14ac:dyDescent="0.25">
      <c r="E1046984" s="175"/>
    </row>
    <row r="1046985" spans="5:5" ht="21.75" customHeight="1" x14ac:dyDescent="0.25">
      <c r="E1046985" s="175"/>
    </row>
    <row r="1046986" spans="5:5" ht="21.75" customHeight="1" x14ac:dyDescent="0.25">
      <c r="E1046986" s="175"/>
    </row>
    <row r="1046987" spans="5:5" ht="21.75" customHeight="1" x14ac:dyDescent="0.25">
      <c r="E1046987" s="175"/>
    </row>
    <row r="1046988" spans="5:5" ht="21.75" customHeight="1" x14ac:dyDescent="0.25">
      <c r="E1046988" s="175"/>
    </row>
    <row r="1046989" spans="5:5" ht="21.75" customHeight="1" x14ac:dyDescent="0.25">
      <c r="E1046989" s="175"/>
    </row>
    <row r="1046990" spans="5:5" ht="21.75" customHeight="1" x14ac:dyDescent="0.25">
      <c r="E1046990" s="175"/>
    </row>
    <row r="1046991" spans="5:5" ht="21.75" customHeight="1" x14ac:dyDescent="0.25">
      <c r="E1046991" s="175"/>
    </row>
    <row r="1046992" spans="5:5" ht="21.75" customHeight="1" x14ac:dyDescent="0.25">
      <c r="E1046992" s="175"/>
    </row>
    <row r="1046993" spans="5:5" ht="21.75" customHeight="1" x14ac:dyDescent="0.25">
      <c r="E1046993" s="175"/>
    </row>
    <row r="1046994" spans="5:5" ht="21.75" customHeight="1" x14ac:dyDescent="0.25">
      <c r="E1046994" s="175"/>
    </row>
    <row r="1046995" spans="5:5" ht="21.75" customHeight="1" x14ac:dyDescent="0.25">
      <c r="E1046995" s="175"/>
    </row>
    <row r="1046996" spans="5:5" ht="21.75" customHeight="1" x14ac:dyDescent="0.25">
      <c r="E1046996" s="175"/>
    </row>
    <row r="1046997" spans="5:5" ht="21.75" customHeight="1" x14ac:dyDescent="0.25">
      <c r="E1046997" s="175"/>
    </row>
    <row r="1046998" spans="5:5" ht="21.75" customHeight="1" x14ac:dyDescent="0.25">
      <c r="E1046998" s="175"/>
    </row>
    <row r="1046999" spans="5:5" ht="21.75" customHeight="1" x14ac:dyDescent="0.25">
      <c r="E1046999" s="175"/>
    </row>
    <row r="1047000" spans="5:5" ht="21.75" customHeight="1" x14ac:dyDescent="0.25">
      <c r="E1047000" s="175"/>
    </row>
    <row r="1047001" spans="5:5" ht="21.75" customHeight="1" x14ac:dyDescent="0.25">
      <c r="E1047001" s="175"/>
    </row>
    <row r="1047002" spans="5:5" ht="21.75" customHeight="1" x14ac:dyDescent="0.25">
      <c r="E1047002" s="175"/>
    </row>
    <row r="1047003" spans="5:5" ht="21.75" customHeight="1" x14ac:dyDescent="0.25">
      <c r="E1047003" s="175"/>
    </row>
    <row r="1047004" spans="5:5" ht="21.75" customHeight="1" x14ac:dyDescent="0.25">
      <c r="E1047004" s="175"/>
    </row>
    <row r="1047005" spans="5:5" ht="21.75" customHeight="1" x14ac:dyDescent="0.25">
      <c r="E1047005" s="175"/>
    </row>
    <row r="1047006" spans="5:5" ht="21.75" customHeight="1" x14ac:dyDescent="0.25">
      <c r="E1047006" s="175"/>
    </row>
    <row r="1047007" spans="5:5" ht="21.75" customHeight="1" x14ac:dyDescent="0.25">
      <c r="E1047007" s="175"/>
    </row>
    <row r="1047008" spans="5:5" ht="21.75" customHeight="1" x14ac:dyDescent="0.25">
      <c r="E1047008" s="175"/>
    </row>
    <row r="1047009" spans="5:5" ht="21.75" customHeight="1" x14ac:dyDescent="0.25">
      <c r="E1047009" s="175"/>
    </row>
    <row r="1047010" spans="5:5" ht="21.75" customHeight="1" x14ac:dyDescent="0.25">
      <c r="E1047010" s="175"/>
    </row>
    <row r="1047011" spans="5:5" ht="21.75" customHeight="1" x14ac:dyDescent="0.25">
      <c r="E1047011" s="175"/>
    </row>
    <row r="1047012" spans="5:5" ht="21.75" customHeight="1" x14ac:dyDescent="0.25">
      <c r="E1047012" s="175"/>
    </row>
    <row r="1047013" spans="5:5" ht="21.75" customHeight="1" x14ac:dyDescent="0.25">
      <c r="E1047013" s="175"/>
    </row>
    <row r="1047014" spans="5:5" ht="21.75" customHeight="1" x14ac:dyDescent="0.25">
      <c r="E1047014" s="175"/>
    </row>
    <row r="1047015" spans="5:5" ht="21.75" customHeight="1" x14ac:dyDescent="0.25">
      <c r="E1047015" s="175"/>
    </row>
    <row r="1047016" spans="5:5" ht="21.75" customHeight="1" x14ac:dyDescent="0.25">
      <c r="E1047016" s="175"/>
    </row>
    <row r="1047017" spans="5:5" ht="21.75" customHeight="1" x14ac:dyDescent="0.25">
      <c r="E1047017" s="175"/>
    </row>
    <row r="1047018" spans="5:5" ht="21.75" customHeight="1" x14ac:dyDescent="0.25">
      <c r="E1047018" s="175"/>
    </row>
    <row r="1047019" spans="5:5" ht="21.75" customHeight="1" x14ac:dyDescent="0.25">
      <c r="E1047019" s="175"/>
    </row>
    <row r="1047020" spans="5:5" ht="21.75" customHeight="1" x14ac:dyDescent="0.25">
      <c r="E1047020" s="175"/>
    </row>
    <row r="1047021" spans="5:5" ht="21.75" customHeight="1" x14ac:dyDescent="0.25">
      <c r="E1047021" s="175"/>
    </row>
    <row r="1047022" spans="5:5" ht="21.75" customHeight="1" x14ac:dyDescent="0.25">
      <c r="E1047022" s="175"/>
    </row>
    <row r="1047023" spans="5:5" ht="21.75" customHeight="1" x14ac:dyDescent="0.25">
      <c r="E1047023" s="175"/>
    </row>
    <row r="1047024" spans="5:5" ht="21.75" customHeight="1" x14ac:dyDescent="0.25">
      <c r="E1047024" s="175"/>
    </row>
    <row r="1047025" spans="5:5" ht="21.75" customHeight="1" x14ac:dyDescent="0.25">
      <c r="E1047025" s="175"/>
    </row>
    <row r="1047026" spans="5:5" ht="21.75" customHeight="1" x14ac:dyDescent="0.25">
      <c r="E1047026" s="175"/>
    </row>
    <row r="1047027" spans="5:5" ht="21.75" customHeight="1" x14ac:dyDescent="0.25">
      <c r="E1047027" s="175"/>
    </row>
    <row r="1047028" spans="5:5" ht="21.75" customHeight="1" x14ac:dyDescent="0.25">
      <c r="E1047028" s="175"/>
    </row>
    <row r="1047029" spans="5:5" ht="21.75" customHeight="1" x14ac:dyDescent="0.25">
      <c r="E1047029" s="175"/>
    </row>
    <row r="1047030" spans="5:5" ht="21.75" customHeight="1" x14ac:dyDescent="0.25">
      <c r="E1047030" s="175"/>
    </row>
    <row r="1047031" spans="5:5" ht="21.75" customHeight="1" x14ac:dyDescent="0.25">
      <c r="E1047031" s="175"/>
    </row>
    <row r="1047032" spans="5:5" ht="21.75" customHeight="1" x14ac:dyDescent="0.25">
      <c r="E1047032" s="175"/>
    </row>
    <row r="1047033" spans="5:5" ht="21.75" customHeight="1" x14ac:dyDescent="0.25">
      <c r="E1047033" s="175"/>
    </row>
    <row r="1047034" spans="5:5" ht="21.75" customHeight="1" x14ac:dyDescent="0.25">
      <c r="E1047034" s="175"/>
    </row>
    <row r="1047035" spans="5:5" ht="21.75" customHeight="1" x14ac:dyDescent="0.25">
      <c r="E1047035" s="175"/>
    </row>
    <row r="1047036" spans="5:5" ht="21.75" customHeight="1" x14ac:dyDescent="0.25">
      <c r="E1047036" s="175"/>
    </row>
    <row r="1047037" spans="5:5" ht="21.75" customHeight="1" x14ac:dyDescent="0.25">
      <c r="E1047037" s="175"/>
    </row>
    <row r="1047038" spans="5:5" ht="21.75" customHeight="1" x14ac:dyDescent="0.25">
      <c r="E1047038" s="175"/>
    </row>
    <row r="1047039" spans="5:5" ht="21.75" customHeight="1" x14ac:dyDescent="0.25">
      <c r="E1047039" s="175"/>
    </row>
    <row r="1047040" spans="5:5" ht="21.75" customHeight="1" x14ac:dyDescent="0.25">
      <c r="E1047040" s="175"/>
    </row>
    <row r="1047041" spans="5:5" ht="21.75" customHeight="1" x14ac:dyDescent="0.25">
      <c r="E1047041" s="175"/>
    </row>
    <row r="1047042" spans="5:5" ht="21.75" customHeight="1" x14ac:dyDescent="0.25">
      <c r="E1047042" s="175"/>
    </row>
    <row r="1047043" spans="5:5" ht="21.75" customHeight="1" x14ac:dyDescent="0.25">
      <c r="E1047043" s="175"/>
    </row>
    <row r="1047044" spans="5:5" ht="21.75" customHeight="1" x14ac:dyDescent="0.25">
      <c r="E1047044" s="175"/>
    </row>
    <row r="1047045" spans="5:5" ht="21.75" customHeight="1" x14ac:dyDescent="0.25">
      <c r="E1047045" s="175"/>
    </row>
    <row r="1047046" spans="5:5" ht="21.75" customHeight="1" x14ac:dyDescent="0.25">
      <c r="E1047046" s="175"/>
    </row>
    <row r="1047047" spans="5:5" ht="21.75" customHeight="1" x14ac:dyDescent="0.25">
      <c r="E1047047" s="175"/>
    </row>
    <row r="1047048" spans="5:5" ht="21.75" customHeight="1" x14ac:dyDescent="0.25">
      <c r="E1047048" s="175"/>
    </row>
    <row r="1047049" spans="5:5" ht="21.75" customHeight="1" x14ac:dyDescent="0.25">
      <c r="E1047049" s="175"/>
    </row>
    <row r="1047050" spans="5:5" ht="21.75" customHeight="1" x14ac:dyDescent="0.25">
      <c r="E1047050" s="175"/>
    </row>
    <row r="1047051" spans="5:5" ht="21.75" customHeight="1" x14ac:dyDescent="0.25">
      <c r="E1047051" s="175"/>
    </row>
    <row r="1047052" spans="5:5" ht="21.75" customHeight="1" x14ac:dyDescent="0.25">
      <c r="E1047052" s="175"/>
    </row>
    <row r="1047053" spans="5:5" ht="21.75" customHeight="1" x14ac:dyDescent="0.25">
      <c r="E1047053" s="175"/>
    </row>
    <row r="1047054" spans="5:5" ht="21.75" customHeight="1" x14ac:dyDescent="0.25">
      <c r="E1047054" s="175"/>
    </row>
    <row r="1047055" spans="5:5" ht="21.75" customHeight="1" x14ac:dyDescent="0.25">
      <c r="E1047055" s="175"/>
    </row>
    <row r="1047056" spans="5:5" ht="21.75" customHeight="1" x14ac:dyDescent="0.25">
      <c r="E1047056" s="175"/>
    </row>
    <row r="1047057" spans="5:5" ht="21.75" customHeight="1" x14ac:dyDescent="0.25">
      <c r="E1047057" s="175"/>
    </row>
    <row r="1047058" spans="5:5" ht="21.75" customHeight="1" x14ac:dyDescent="0.25">
      <c r="E1047058" s="175"/>
    </row>
    <row r="1047059" spans="5:5" ht="21.75" customHeight="1" x14ac:dyDescent="0.25">
      <c r="E1047059" s="175"/>
    </row>
    <row r="1047060" spans="5:5" ht="21.75" customHeight="1" x14ac:dyDescent="0.25">
      <c r="E1047060" s="175"/>
    </row>
    <row r="1047061" spans="5:5" ht="21.75" customHeight="1" x14ac:dyDescent="0.25">
      <c r="E1047061" s="175"/>
    </row>
    <row r="1047062" spans="5:5" ht="21.75" customHeight="1" x14ac:dyDescent="0.25">
      <c r="E1047062" s="175"/>
    </row>
    <row r="1047063" spans="5:5" ht="21.75" customHeight="1" x14ac:dyDescent="0.25">
      <c r="E1047063" s="175"/>
    </row>
    <row r="1047064" spans="5:5" ht="21.75" customHeight="1" x14ac:dyDescent="0.25">
      <c r="E1047064" s="175"/>
    </row>
    <row r="1047065" spans="5:5" ht="21.75" customHeight="1" x14ac:dyDescent="0.25">
      <c r="E1047065" s="175"/>
    </row>
    <row r="1047066" spans="5:5" ht="21.75" customHeight="1" x14ac:dyDescent="0.25">
      <c r="E1047066" s="175"/>
    </row>
    <row r="1047067" spans="5:5" ht="21.75" customHeight="1" x14ac:dyDescent="0.25">
      <c r="E1047067" s="175"/>
    </row>
    <row r="1047068" spans="5:5" ht="21.75" customHeight="1" x14ac:dyDescent="0.25">
      <c r="E1047068" s="175"/>
    </row>
    <row r="1047069" spans="5:5" ht="21.75" customHeight="1" x14ac:dyDescent="0.25">
      <c r="E1047069" s="175"/>
    </row>
    <row r="1047070" spans="5:5" ht="21.75" customHeight="1" x14ac:dyDescent="0.25">
      <c r="E1047070" s="175"/>
    </row>
    <row r="1047071" spans="5:5" ht="21.75" customHeight="1" x14ac:dyDescent="0.25">
      <c r="E1047071" s="175"/>
    </row>
    <row r="1047072" spans="5:5" ht="21.75" customHeight="1" x14ac:dyDescent="0.25">
      <c r="E1047072" s="175"/>
    </row>
    <row r="1047073" spans="5:5" ht="21.75" customHeight="1" x14ac:dyDescent="0.25">
      <c r="E1047073" s="175"/>
    </row>
    <row r="1047074" spans="5:5" ht="21.75" customHeight="1" x14ac:dyDescent="0.25">
      <c r="E1047074" s="175"/>
    </row>
    <row r="1047075" spans="5:5" ht="21.75" customHeight="1" x14ac:dyDescent="0.25">
      <c r="E1047075" s="175"/>
    </row>
    <row r="1047076" spans="5:5" ht="21.75" customHeight="1" x14ac:dyDescent="0.25">
      <c r="E1047076" s="175"/>
    </row>
    <row r="1047077" spans="5:5" ht="21.75" customHeight="1" x14ac:dyDescent="0.25">
      <c r="E1047077" s="175"/>
    </row>
    <row r="1047078" spans="5:5" ht="21.75" customHeight="1" x14ac:dyDescent="0.25">
      <c r="E1047078" s="175"/>
    </row>
    <row r="1047079" spans="5:5" ht="21.75" customHeight="1" x14ac:dyDescent="0.25">
      <c r="E1047079" s="175"/>
    </row>
    <row r="1047080" spans="5:5" ht="21.75" customHeight="1" x14ac:dyDescent="0.25">
      <c r="E1047080" s="175"/>
    </row>
    <row r="1047081" spans="5:5" ht="21.75" customHeight="1" x14ac:dyDescent="0.25">
      <c r="E1047081" s="175"/>
    </row>
    <row r="1047082" spans="5:5" ht="21.75" customHeight="1" x14ac:dyDescent="0.25">
      <c r="E1047082" s="175"/>
    </row>
    <row r="1047083" spans="5:5" ht="21.75" customHeight="1" x14ac:dyDescent="0.25">
      <c r="E1047083" s="175"/>
    </row>
    <row r="1047084" spans="5:5" ht="21.75" customHeight="1" x14ac:dyDescent="0.25">
      <c r="E1047084" s="175"/>
    </row>
    <row r="1047085" spans="5:5" ht="21.75" customHeight="1" x14ac:dyDescent="0.25">
      <c r="E1047085" s="175"/>
    </row>
    <row r="1047086" spans="5:5" ht="21.75" customHeight="1" x14ac:dyDescent="0.25">
      <c r="E1047086" s="175"/>
    </row>
    <row r="1047087" spans="5:5" ht="21.75" customHeight="1" x14ac:dyDescent="0.25">
      <c r="E1047087" s="175"/>
    </row>
    <row r="1047088" spans="5:5" ht="21.75" customHeight="1" x14ac:dyDescent="0.25">
      <c r="E1047088" s="175"/>
    </row>
    <row r="1047089" spans="5:5" ht="21.75" customHeight="1" x14ac:dyDescent="0.25">
      <c r="E1047089" s="175"/>
    </row>
    <row r="1047090" spans="5:5" ht="21.75" customHeight="1" x14ac:dyDescent="0.25">
      <c r="E1047090" s="175"/>
    </row>
    <row r="1047091" spans="5:5" ht="21.75" customHeight="1" x14ac:dyDescent="0.25">
      <c r="E1047091" s="175"/>
    </row>
    <row r="1047092" spans="5:5" ht="21.75" customHeight="1" x14ac:dyDescent="0.25">
      <c r="E1047092" s="175"/>
    </row>
    <row r="1047093" spans="5:5" ht="21.75" customHeight="1" x14ac:dyDescent="0.25">
      <c r="E1047093" s="175"/>
    </row>
    <row r="1047094" spans="5:5" ht="21.75" customHeight="1" x14ac:dyDescent="0.25">
      <c r="E1047094" s="175"/>
    </row>
    <row r="1047095" spans="5:5" ht="21.75" customHeight="1" x14ac:dyDescent="0.25">
      <c r="E1047095" s="175"/>
    </row>
    <row r="1047096" spans="5:5" ht="21.75" customHeight="1" x14ac:dyDescent="0.25">
      <c r="E1047096" s="175"/>
    </row>
    <row r="1047097" spans="5:5" ht="21.75" customHeight="1" x14ac:dyDescent="0.25">
      <c r="E1047097" s="175"/>
    </row>
    <row r="1047098" spans="5:5" ht="21.75" customHeight="1" x14ac:dyDescent="0.25">
      <c r="E1047098" s="175"/>
    </row>
    <row r="1047099" spans="5:5" ht="21.75" customHeight="1" x14ac:dyDescent="0.25">
      <c r="E1047099" s="175"/>
    </row>
    <row r="1047100" spans="5:5" ht="21.75" customHeight="1" x14ac:dyDescent="0.25">
      <c r="E1047100" s="175"/>
    </row>
    <row r="1047101" spans="5:5" ht="21.75" customHeight="1" x14ac:dyDescent="0.25">
      <c r="E1047101" s="175"/>
    </row>
    <row r="1047102" spans="5:5" ht="21.75" customHeight="1" x14ac:dyDescent="0.25">
      <c r="E1047102" s="175"/>
    </row>
    <row r="1047103" spans="5:5" ht="21.75" customHeight="1" x14ac:dyDescent="0.25">
      <c r="E1047103" s="175"/>
    </row>
    <row r="1047104" spans="5:5" ht="21.75" customHeight="1" x14ac:dyDescent="0.25">
      <c r="E1047104" s="175"/>
    </row>
    <row r="1047105" spans="5:5" ht="21.75" customHeight="1" x14ac:dyDescent="0.25">
      <c r="E1047105" s="175"/>
    </row>
    <row r="1047106" spans="5:5" ht="21.75" customHeight="1" x14ac:dyDescent="0.25">
      <c r="E1047106" s="175"/>
    </row>
    <row r="1047107" spans="5:5" ht="21.75" customHeight="1" x14ac:dyDescent="0.25">
      <c r="E1047107" s="175"/>
    </row>
    <row r="1047108" spans="5:5" ht="21.75" customHeight="1" x14ac:dyDescent="0.25">
      <c r="E1047108" s="175"/>
    </row>
    <row r="1047109" spans="5:5" ht="21.75" customHeight="1" x14ac:dyDescent="0.25">
      <c r="E1047109" s="175"/>
    </row>
    <row r="1047110" spans="5:5" ht="21.75" customHeight="1" x14ac:dyDescent="0.25">
      <c r="E1047110" s="175"/>
    </row>
    <row r="1047111" spans="5:5" ht="21.75" customHeight="1" x14ac:dyDescent="0.25">
      <c r="E1047111" s="175"/>
    </row>
    <row r="1047112" spans="5:5" ht="21.75" customHeight="1" x14ac:dyDescent="0.25">
      <c r="E1047112" s="175"/>
    </row>
    <row r="1047113" spans="5:5" ht="21.75" customHeight="1" x14ac:dyDescent="0.25">
      <c r="E1047113" s="175"/>
    </row>
    <row r="1047114" spans="5:5" ht="21.75" customHeight="1" x14ac:dyDescent="0.25">
      <c r="E1047114" s="175"/>
    </row>
    <row r="1047115" spans="5:5" ht="21.75" customHeight="1" x14ac:dyDescent="0.25">
      <c r="E1047115" s="175"/>
    </row>
    <row r="1047116" spans="5:5" ht="21.75" customHeight="1" x14ac:dyDescent="0.25">
      <c r="E1047116" s="175"/>
    </row>
    <row r="1047117" spans="5:5" ht="21.75" customHeight="1" x14ac:dyDescent="0.25">
      <c r="E1047117" s="175"/>
    </row>
    <row r="1047118" spans="5:5" ht="21.75" customHeight="1" x14ac:dyDescent="0.25">
      <c r="E1047118" s="175"/>
    </row>
    <row r="1047119" spans="5:5" ht="21.75" customHeight="1" x14ac:dyDescent="0.25">
      <c r="E1047119" s="175"/>
    </row>
    <row r="1047120" spans="5:5" ht="21.75" customHeight="1" x14ac:dyDescent="0.25">
      <c r="E1047120" s="175"/>
    </row>
    <row r="1047121" spans="5:5" ht="21.75" customHeight="1" x14ac:dyDescent="0.25">
      <c r="E1047121" s="175"/>
    </row>
    <row r="1047122" spans="5:5" ht="21.75" customHeight="1" x14ac:dyDescent="0.25">
      <c r="E1047122" s="175"/>
    </row>
    <row r="1047123" spans="5:5" ht="21.75" customHeight="1" x14ac:dyDescent="0.25">
      <c r="E1047123" s="175"/>
    </row>
    <row r="1047124" spans="5:5" ht="21.75" customHeight="1" x14ac:dyDescent="0.25">
      <c r="E1047124" s="175"/>
    </row>
    <row r="1047125" spans="5:5" ht="21.75" customHeight="1" x14ac:dyDescent="0.25">
      <c r="E1047125" s="175"/>
    </row>
    <row r="1047126" spans="5:5" ht="21.75" customHeight="1" x14ac:dyDescent="0.25">
      <c r="E1047126" s="175"/>
    </row>
    <row r="1047127" spans="5:5" ht="21.75" customHeight="1" x14ac:dyDescent="0.25">
      <c r="E1047127" s="175"/>
    </row>
    <row r="1047128" spans="5:5" ht="21.75" customHeight="1" x14ac:dyDescent="0.25">
      <c r="E1047128" s="175"/>
    </row>
    <row r="1047129" spans="5:5" ht="21.75" customHeight="1" x14ac:dyDescent="0.25">
      <c r="E1047129" s="175"/>
    </row>
    <row r="1047130" spans="5:5" ht="21.75" customHeight="1" x14ac:dyDescent="0.25">
      <c r="E1047130" s="175"/>
    </row>
    <row r="1047131" spans="5:5" ht="21.75" customHeight="1" x14ac:dyDescent="0.25">
      <c r="E1047131" s="175"/>
    </row>
    <row r="1047132" spans="5:5" ht="21.75" customHeight="1" x14ac:dyDescent="0.25">
      <c r="E1047132" s="175"/>
    </row>
    <row r="1047133" spans="5:5" ht="21.75" customHeight="1" x14ac:dyDescent="0.25">
      <c r="E1047133" s="175"/>
    </row>
    <row r="1047134" spans="5:5" ht="21.75" customHeight="1" x14ac:dyDescent="0.25">
      <c r="E1047134" s="175"/>
    </row>
    <row r="1047135" spans="5:5" ht="21.75" customHeight="1" x14ac:dyDescent="0.25">
      <c r="E1047135" s="175"/>
    </row>
    <row r="1047136" spans="5:5" ht="21.75" customHeight="1" x14ac:dyDescent="0.25">
      <c r="E1047136" s="175"/>
    </row>
    <row r="1047137" spans="5:5" ht="21.75" customHeight="1" x14ac:dyDescent="0.25">
      <c r="E1047137" s="175"/>
    </row>
    <row r="1047138" spans="5:5" ht="21.75" customHeight="1" x14ac:dyDescent="0.25">
      <c r="E1047138" s="175"/>
    </row>
    <row r="1047139" spans="5:5" ht="21.75" customHeight="1" x14ac:dyDescent="0.25">
      <c r="E1047139" s="175"/>
    </row>
    <row r="1047140" spans="5:5" ht="21.75" customHeight="1" x14ac:dyDescent="0.25">
      <c r="E1047140" s="175"/>
    </row>
    <row r="1047141" spans="5:5" ht="21.75" customHeight="1" x14ac:dyDescent="0.25">
      <c r="E1047141" s="175"/>
    </row>
    <row r="1047142" spans="5:5" ht="21.75" customHeight="1" x14ac:dyDescent="0.25">
      <c r="E1047142" s="175"/>
    </row>
    <row r="1047143" spans="5:5" ht="21.75" customHeight="1" x14ac:dyDescent="0.25">
      <c r="E1047143" s="175"/>
    </row>
    <row r="1047144" spans="5:5" ht="21.75" customHeight="1" x14ac:dyDescent="0.25">
      <c r="E1047144" s="175"/>
    </row>
    <row r="1047145" spans="5:5" ht="21.75" customHeight="1" x14ac:dyDescent="0.25">
      <c r="E1047145" s="175"/>
    </row>
    <row r="1047146" spans="5:5" ht="21.75" customHeight="1" x14ac:dyDescent="0.25">
      <c r="E1047146" s="175"/>
    </row>
    <row r="1047147" spans="5:5" ht="21.75" customHeight="1" x14ac:dyDescent="0.25">
      <c r="E1047147" s="175"/>
    </row>
    <row r="1047148" spans="5:5" ht="21.75" customHeight="1" x14ac:dyDescent="0.25">
      <c r="E1047148" s="175"/>
    </row>
    <row r="1047149" spans="5:5" ht="21.75" customHeight="1" x14ac:dyDescent="0.25">
      <c r="E1047149" s="175"/>
    </row>
    <row r="1047150" spans="5:5" ht="21.75" customHeight="1" x14ac:dyDescent="0.25">
      <c r="E1047150" s="175"/>
    </row>
    <row r="1047151" spans="5:5" ht="21.75" customHeight="1" x14ac:dyDescent="0.25">
      <c r="E1047151" s="175"/>
    </row>
    <row r="1047152" spans="5:5" ht="21.75" customHeight="1" x14ac:dyDescent="0.25">
      <c r="E1047152" s="175"/>
    </row>
    <row r="1047153" spans="5:5" ht="21.75" customHeight="1" x14ac:dyDescent="0.25">
      <c r="E1047153" s="175"/>
    </row>
    <row r="1047154" spans="5:5" ht="21.75" customHeight="1" x14ac:dyDescent="0.25">
      <c r="E1047154" s="175"/>
    </row>
    <row r="1047155" spans="5:5" ht="21.75" customHeight="1" x14ac:dyDescent="0.25">
      <c r="E1047155" s="175"/>
    </row>
    <row r="1047156" spans="5:5" ht="21.75" customHeight="1" x14ac:dyDescent="0.25">
      <c r="E1047156" s="175"/>
    </row>
    <row r="1047157" spans="5:5" ht="21.75" customHeight="1" x14ac:dyDescent="0.25">
      <c r="E1047157" s="175"/>
    </row>
    <row r="1047158" spans="5:5" ht="21.75" customHeight="1" x14ac:dyDescent="0.25">
      <c r="E1047158" s="175"/>
    </row>
    <row r="1047159" spans="5:5" ht="21.75" customHeight="1" x14ac:dyDescent="0.25">
      <c r="E1047159" s="175"/>
    </row>
    <row r="1047160" spans="5:5" ht="21.75" customHeight="1" x14ac:dyDescent="0.25">
      <c r="E1047160" s="175"/>
    </row>
    <row r="1047161" spans="5:5" ht="21.75" customHeight="1" x14ac:dyDescent="0.25">
      <c r="E1047161" s="175"/>
    </row>
    <row r="1047162" spans="5:5" ht="21.75" customHeight="1" x14ac:dyDescent="0.25">
      <c r="E1047162" s="175"/>
    </row>
    <row r="1047163" spans="5:5" ht="21.75" customHeight="1" x14ac:dyDescent="0.25">
      <c r="E1047163" s="175"/>
    </row>
    <row r="1047164" spans="5:5" ht="21.75" customHeight="1" x14ac:dyDescent="0.25">
      <c r="E1047164" s="175"/>
    </row>
    <row r="1047165" spans="5:5" ht="21.75" customHeight="1" x14ac:dyDescent="0.25">
      <c r="E1047165" s="175"/>
    </row>
    <row r="1047166" spans="5:5" ht="21.75" customHeight="1" x14ac:dyDescent="0.25">
      <c r="E1047166" s="175"/>
    </row>
    <row r="1047167" spans="5:5" ht="21.75" customHeight="1" x14ac:dyDescent="0.25">
      <c r="E1047167" s="175"/>
    </row>
    <row r="1047168" spans="5:5" ht="21.75" customHeight="1" x14ac:dyDescent="0.25">
      <c r="E1047168" s="175"/>
    </row>
    <row r="1047169" spans="5:5" ht="21.75" customHeight="1" x14ac:dyDescent="0.25">
      <c r="E1047169" s="175"/>
    </row>
    <row r="1047170" spans="5:5" ht="21.75" customHeight="1" x14ac:dyDescent="0.25">
      <c r="E1047170" s="175"/>
    </row>
    <row r="1047171" spans="5:5" ht="21.75" customHeight="1" x14ac:dyDescent="0.25">
      <c r="E1047171" s="175"/>
    </row>
    <row r="1047172" spans="5:5" ht="21.75" customHeight="1" x14ac:dyDescent="0.25">
      <c r="E1047172" s="175"/>
    </row>
    <row r="1047173" spans="5:5" ht="21.75" customHeight="1" x14ac:dyDescent="0.25">
      <c r="E1047173" s="175"/>
    </row>
    <row r="1047174" spans="5:5" ht="21.75" customHeight="1" x14ac:dyDescent="0.25">
      <c r="E1047174" s="175"/>
    </row>
    <row r="1047175" spans="5:5" ht="21.75" customHeight="1" x14ac:dyDescent="0.25">
      <c r="E1047175" s="175"/>
    </row>
    <row r="1047176" spans="5:5" ht="21.75" customHeight="1" x14ac:dyDescent="0.25">
      <c r="E1047176" s="175"/>
    </row>
    <row r="1047177" spans="5:5" ht="21.75" customHeight="1" x14ac:dyDescent="0.25">
      <c r="E1047177" s="175"/>
    </row>
    <row r="1047178" spans="5:5" ht="21.75" customHeight="1" x14ac:dyDescent="0.25">
      <c r="E1047178" s="175"/>
    </row>
    <row r="1047179" spans="5:5" ht="21.75" customHeight="1" x14ac:dyDescent="0.25">
      <c r="E1047179" s="175"/>
    </row>
    <row r="1047180" spans="5:5" ht="21.75" customHeight="1" x14ac:dyDescent="0.25">
      <c r="E1047180" s="175"/>
    </row>
    <row r="1047181" spans="5:5" ht="21.75" customHeight="1" x14ac:dyDescent="0.25">
      <c r="E1047181" s="175"/>
    </row>
    <row r="1047182" spans="5:5" ht="21.75" customHeight="1" x14ac:dyDescent="0.25">
      <c r="E1047182" s="175"/>
    </row>
    <row r="1047183" spans="5:5" ht="21.75" customHeight="1" x14ac:dyDescent="0.25">
      <c r="E1047183" s="175"/>
    </row>
    <row r="1047184" spans="5:5" ht="21.75" customHeight="1" x14ac:dyDescent="0.25">
      <c r="E1047184" s="175"/>
    </row>
    <row r="1047185" spans="5:5" ht="21.75" customHeight="1" x14ac:dyDescent="0.25">
      <c r="E1047185" s="175"/>
    </row>
    <row r="1047186" spans="5:5" ht="21.75" customHeight="1" x14ac:dyDescent="0.25">
      <c r="E1047186" s="175"/>
    </row>
    <row r="1047187" spans="5:5" ht="21.75" customHeight="1" x14ac:dyDescent="0.25">
      <c r="E1047187" s="175"/>
    </row>
    <row r="1047188" spans="5:5" ht="21.75" customHeight="1" x14ac:dyDescent="0.25">
      <c r="E1047188" s="175"/>
    </row>
    <row r="1047189" spans="5:5" ht="21.75" customHeight="1" x14ac:dyDescent="0.25">
      <c r="E1047189" s="175"/>
    </row>
    <row r="1047190" spans="5:5" ht="21.75" customHeight="1" x14ac:dyDescent="0.25">
      <c r="E1047190" s="175"/>
    </row>
    <row r="1047191" spans="5:5" ht="21.75" customHeight="1" x14ac:dyDescent="0.25">
      <c r="E1047191" s="175"/>
    </row>
    <row r="1047192" spans="5:5" ht="21.75" customHeight="1" x14ac:dyDescent="0.25">
      <c r="E1047192" s="175"/>
    </row>
    <row r="1047193" spans="5:5" ht="21.75" customHeight="1" x14ac:dyDescent="0.25">
      <c r="E1047193" s="175"/>
    </row>
    <row r="1047194" spans="5:5" ht="21.75" customHeight="1" x14ac:dyDescent="0.25">
      <c r="E1047194" s="175"/>
    </row>
    <row r="1047195" spans="5:5" ht="21.75" customHeight="1" x14ac:dyDescent="0.25">
      <c r="E1047195" s="175"/>
    </row>
    <row r="1047196" spans="5:5" ht="21.75" customHeight="1" x14ac:dyDescent="0.25">
      <c r="E1047196" s="175"/>
    </row>
    <row r="1047197" spans="5:5" ht="21.75" customHeight="1" x14ac:dyDescent="0.25">
      <c r="E1047197" s="175"/>
    </row>
    <row r="1047198" spans="5:5" ht="21.75" customHeight="1" x14ac:dyDescent="0.25">
      <c r="E1047198" s="175"/>
    </row>
    <row r="1047199" spans="5:5" ht="21.75" customHeight="1" x14ac:dyDescent="0.25">
      <c r="E1047199" s="175"/>
    </row>
    <row r="1047200" spans="5:5" ht="21.75" customHeight="1" x14ac:dyDescent="0.25">
      <c r="E1047200" s="175"/>
    </row>
    <row r="1047201" spans="5:5" ht="21.75" customHeight="1" x14ac:dyDescent="0.25">
      <c r="E1047201" s="175"/>
    </row>
    <row r="1047202" spans="5:5" ht="21.75" customHeight="1" x14ac:dyDescent="0.25">
      <c r="E1047202" s="175"/>
    </row>
    <row r="1047203" spans="5:5" ht="21.75" customHeight="1" x14ac:dyDescent="0.25">
      <c r="E1047203" s="175"/>
    </row>
    <row r="1047204" spans="5:5" ht="21.75" customHeight="1" x14ac:dyDescent="0.25">
      <c r="E1047204" s="175"/>
    </row>
    <row r="1047205" spans="5:5" ht="21.75" customHeight="1" x14ac:dyDescent="0.25">
      <c r="E1047205" s="175"/>
    </row>
    <row r="1047206" spans="5:5" ht="21.75" customHeight="1" x14ac:dyDescent="0.25">
      <c r="E1047206" s="175"/>
    </row>
    <row r="1047207" spans="5:5" ht="21.75" customHeight="1" x14ac:dyDescent="0.25">
      <c r="E1047207" s="175"/>
    </row>
    <row r="1047208" spans="5:5" ht="21.75" customHeight="1" x14ac:dyDescent="0.25">
      <c r="E1047208" s="175"/>
    </row>
    <row r="1047209" spans="5:5" ht="21.75" customHeight="1" x14ac:dyDescent="0.25">
      <c r="E1047209" s="175"/>
    </row>
    <row r="1047210" spans="5:5" ht="21.75" customHeight="1" x14ac:dyDescent="0.25">
      <c r="E1047210" s="175"/>
    </row>
    <row r="1047211" spans="5:5" ht="21.75" customHeight="1" x14ac:dyDescent="0.25">
      <c r="E1047211" s="175"/>
    </row>
    <row r="1047212" spans="5:5" ht="21.75" customHeight="1" x14ac:dyDescent="0.25">
      <c r="E1047212" s="175"/>
    </row>
    <row r="1047213" spans="5:5" ht="21.75" customHeight="1" x14ac:dyDescent="0.25">
      <c r="E1047213" s="175"/>
    </row>
    <row r="1047214" spans="5:5" ht="21.75" customHeight="1" x14ac:dyDescent="0.25">
      <c r="E1047214" s="175"/>
    </row>
    <row r="1047215" spans="5:5" ht="21.75" customHeight="1" x14ac:dyDescent="0.25">
      <c r="E1047215" s="175"/>
    </row>
    <row r="1047216" spans="5:5" ht="21.75" customHeight="1" x14ac:dyDescent="0.25">
      <c r="E1047216" s="175"/>
    </row>
    <row r="1047217" spans="5:5" ht="21.75" customHeight="1" x14ac:dyDescent="0.25">
      <c r="E1047217" s="175"/>
    </row>
    <row r="1047218" spans="5:5" ht="21.75" customHeight="1" x14ac:dyDescent="0.25">
      <c r="E1047218" s="175"/>
    </row>
    <row r="1047219" spans="5:5" ht="21.75" customHeight="1" x14ac:dyDescent="0.25">
      <c r="E1047219" s="175"/>
    </row>
    <row r="1047220" spans="5:5" ht="21.75" customHeight="1" x14ac:dyDescent="0.25">
      <c r="E1047220" s="175"/>
    </row>
    <row r="1047221" spans="5:5" ht="21.75" customHeight="1" x14ac:dyDescent="0.25">
      <c r="E1047221" s="175"/>
    </row>
    <row r="1047222" spans="5:5" ht="21.75" customHeight="1" x14ac:dyDescent="0.25">
      <c r="E1047222" s="175"/>
    </row>
    <row r="1047223" spans="5:5" ht="21.75" customHeight="1" x14ac:dyDescent="0.25">
      <c r="E1047223" s="175"/>
    </row>
    <row r="1047224" spans="5:5" ht="21.75" customHeight="1" x14ac:dyDescent="0.25">
      <c r="E1047224" s="175"/>
    </row>
    <row r="1047225" spans="5:5" ht="21.75" customHeight="1" x14ac:dyDescent="0.25">
      <c r="E1047225" s="175"/>
    </row>
    <row r="1047226" spans="5:5" ht="21.75" customHeight="1" x14ac:dyDescent="0.25">
      <c r="E1047226" s="175"/>
    </row>
    <row r="1047227" spans="5:5" ht="21.75" customHeight="1" x14ac:dyDescent="0.25">
      <c r="E1047227" s="175"/>
    </row>
    <row r="1047228" spans="5:5" ht="21.75" customHeight="1" x14ac:dyDescent="0.25">
      <c r="E1047228" s="175"/>
    </row>
    <row r="1047229" spans="5:5" ht="21.75" customHeight="1" x14ac:dyDescent="0.25">
      <c r="E1047229" s="175"/>
    </row>
    <row r="1047230" spans="5:5" ht="21.75" customHeight="1" x14ac:dyDescent="0.25">
      <c r="E1047230" s="175"/>
    </row>
    <row r="1047231" spans="5:5" ht="21.75" customHeight="1" x14ac:dyDescent="0.25">
      <c r="E1047231" s="175"/>
    </row>
    <row r="1047232" spans="5:5" ht="21.75" customHeight="1" x14ac:dyDescent="0.25">
      <c r="E1047232" s="175"/>
    </row>
    <row r="1047233" spans="5:5" ht="21.75" customHeight="1" x14ac:dyDescent="0.25">
      <c r="E1047233" s="175"/>
    </row>
    <row r="1047234" spans="5:5" ht="21.75" customHeight="1" x14ac:dyDescent="0.25">
      <c r="E1047234" s="175"/>
    </row>
    <row r="1047235" spans="5:5" ht="21.75" customHeight="1" x14ac:dyDescent="0.25">
      <c r="E1047235" s="175"/>
    </row>
    <row r="1047236" spans="5:5" ht="21.75" customHeight="1" x14ac:dyDescent="0.25">
      <c r="E1047236" s="175"/>
    </row>
    <row r="1047237" spans="5:5" ht="21.75" customHeight="1" x14ac:dyDescent="0.25">
      <c r="E1047237" s="175"/>
    </row>
    <row r="1047238" spans="5:5" ht="21.75" customHeight="1" x14ac:dyDescent="0.25">
      <c r="E1047238" s="175"/>
    </row>
    <row r="1047239" spans="5:5" ht="21.75" customHeight="1" x14ac:dyDescent="0.25">
      <c r="E1047239" s="175"/>
    </row>
    <row r="1047240" spans="5:5" ht="21.75" customHeight="1" x14ac:dyDescent="0.25">
      <c r="E1047240" s="175"/>
    </row>
    <row r="1047241" spans="5:5" ht="21.75" customHeight="1" x14ac:dyDescent="0.25">
      <c r="E1047241" s="175"/>
    </row>
    <row r="1047242" spans="5:5" ht="21.75" customHeight="1" x14ac:dyDescent="0.25">
      <c r="E1047242" s="175"/>
    </row>
    <row r="1047243" spans="5:5" ht="21.75" customHeight="1" x14ac:dyDescent="0.25">
      <c r="E1047243" s="175"/>
    </row>
    <row r="1047244" spans="5:5" ht="21.75" customHeight="1" x14ac:dyDescent="0.25">
      <c r="E1047244" s="175"/>
    </row>
    <row r="1047245" spans="5:5" ht="21.75" customHeight="1" x14ac:dyDescent="0.25">
      <c r="E1047245" s="175"/>
    </row>
    <row r="1047246" spans="5:5" ht="21.75" customHeight="1" x14ac:dyDescent="0.25">
      <c r="E1047246" s="175"/>
    </row>
    <row r="1047247" spans="5:5" ht="21.75" customHeight="1" x14ac:dyDescent="0.25">
      <c r="E1047247" s="175"/>
    </row>
    <row r="1047248" spans="5:5" ht="21.75" customHeight="1" x14ac:dyDescent="0.25">
      <c r="E1047248" s="175"/>
    </row>
    <row r="1047249" spans="5:5" ht="21.75" customHeight="1" x14ac:dyDescent="0.25">
      <c r="E1047249" s="175"/>
    </row>
    <row r="1047250" spans="5:5" ht="21.75" customHeight="1" x14ac:dyDescent="0.25">
      <c r="E1047250" s="175"/>
    </row>
    <row r="1047251" spans="5:5" ht="21.75" customHeight="1" x14ac:dyDescent="0.25">
      <c r="E1047251" s="175"/>
    </row>
    <row r="1047252" spans="5:5" ht="21.75" customHeight="1" x14ac:dyDescent="0.25">
      <c r="E1047252" s="175"/>
    </row>
    <row r="1047253" spans="5:5" ht="21.75" customHeight="1" x14ac:dyDescent="0.25">
      <c r="E1047253" s="175"/>
    </row>
    <row r="1047254" spans="5:5" ht="21.75" customHeight="1" x14ac:dyDescent="0.25">
      <c r="E1047254" s="175"/>
    </row>
    <row r="1047255" spans="5:5" ht="21.75" customHeight="1" x14ac:dyDescent="0.25">
      <c r="E1047255" s="175"/>
    </row>
    <row r="1047256" spans="5:5" ht="21.75" customHeight="1" x14ac:dyDescent="0.25">
      <c r="E1047256" s="175"/>
    </row>
    <row r="1047257" spans="5:5" ht="21.75" customHeight="1" x14ac:dyDescent="0.25">
      <c r="E1047257" s="175"/>
    </row>
    <row r="1047258" spans="5:5" ht="21.75" customHeight="1" x14ac:dyDescent="0.25">
      <c r="E1047258" s="175"/>
    </row>
    <row r="1047259" spans="5:5" ht="21.75" customHeight="1" x14ac:dyDescent="0.25">
      <c r="E1047259" s="175"/>
    </row>
    <row r="1047260" spans="5:5" ht="21.75" customHeight="1" x14ac:dyDescent="0.25">
      <c r="E1047260" s="175"/>
    </row>
    <row r="1047261" spans="5:5" ht="21.75" customHeight="1" x14ac:dyDescent="0.25">
      <c r="E1047261" s="175"/>
    </row>
    <row r="1047262" spans="5:5" ht="21.75" customHeight="1" x14ac:dyDescent="0.25">
      <c r="E1047262" s="175"/>
    </row>
    <row r="1047263" spans="5:5" ht="21.75" customHeight="1" x14ac:dyDescent="0.25">
      <c r="E1047263" s="175"/>
    </row>
    <row r="1047264" spans="5:5" ht="21.75" customHeight="1" x14ac:dyDescent="0.25">
      <c r="E1047264" s="175"/>
    </row>
    <row r="1047265" spans="5:5" ht="21.75" customHeight="1" x14ac:dyDescent="0.25">
      <c r="E1047265" s="175"/>
    </row>
    <row r="1047266" spans="5:5" ht="21.75" customHeight="1" x14ac:dyDescent="0.25">
      <c r="E1047266" s="175"/>
    </row>
    <row r="1047267" spans="5:5" ht="21.75" customHeight="1" x14ac:dyDescent="0.25">
      <c r="E1047267" s="175"/>
    </row>
    <row r="1047268" spans="5:5" ht="21.75" customHeight="1" x14ac:dyDescent="0.25">
      <c r="E1047268" s="175"/>
    </row>
    <row r="1047269" spans="5:5" ht="21.75" customHeight="1" x14ac:dyDescent="0.25">
      <c r="E1047269" s="175"/>
    </row>
    <row r="1047270" spans="5:5" ht="21.75" customHeight="1" x14ac:dyDescent="0.25">
      <c r="E1047270" s="175"/>
    </row>
    <row r="1047271" spans="5:5" ht="21.75" customHeight="1" x14ac:dyDescent="0.25">
      <c r="E1047271" s="175"/>
    </row>
    <row r="1047272" spans="5:5" ht="21.75" customHeight="1" x14ac:dyDescent="0.25">
      <c r="E1047272" s="175"/>
    </row>
    <row r="1047273" spans="5:5" ht="21.75" customHeight="1" x14ac:dyDescent="0.25">
      <c r="E1047273" s="175"/>
    </row>
    <row r="1047274" spans="5:5" ht="21.75" customHeight="1" x14ac:dyDescent="0.25">
      <c r="E1047274" s="175"/>
    </row>
    <row r="1047275" spans="5:5" ht="21.75" customHeight="1" x14ac:dyDescent="0.25">
      <c r="E1047275" s="175"/>
    </row>
    <row r="1047276" spans="5:5" ht="21.75" customHeight="1" x14ac:dyDescent="0.25">
      <c r="E1047276" s="175"/>
    </row>
    <row r="1047277" spans="5:5" ht="21.75" customHeight="1" x14ac:dyDescent="0.25">
      <c r="E1047277" s="175"/>
    </row>
    <row r="1047278" spans="5:5" ht="21.75" customHeight="1" x14ac:dyDescent="0.25">
      <c r="E1047278" s="175"/>
    </row>
    <row r="1047279" spans="5:5" ht="21.75" customHeight="1" x14ac:dyDescent="0.25">
      <c r="E1047279" s="175"/>
    </row>
    <row r="1047280" spans="5:5" ht="21.75" customHeight="1" x14ac:dyDescent="0.25">
      <c r="E1047280" s="175"/>
    </row>
    <row r="1047281" spans="5:5" ht="21.75" customHeight="1" x14ac:dyDescent="0.25">
      <c r="E1047281" s="175"/>
    </row>
    <row r="1047282" spans="5:5" ht="21.75" customHeight="1" x14ac:dyDescent="0.25">
      <c r="E1047282" s="175"/>
    </row>
    <row r="1047283" spans="5:5" ht="21.75" customHeight="1" x14ac:dyDescent="0.25">
      <c r="E1047283" s="175"/>
    </row>
    <row r="1047284" spans="5:5" ht="21.75" customHeight="1" x14ac:dyDescent="0.25">
      <c r="E1047284" s="175"/>
    </row>
    <row r="1047285" spans="5:5" ht="21.75" customHeight="1" x14ac:dyDescent="0.25">
      <c r="E1047285" s="175"/>
    </row>
    <row r="1047286" spans="5:5" ht="21.75" customHeight="1" x14ac:dyDescent="0.25">
      <c r="E1047286" s="175"/>
    </row>
    <row r="1047287" spans="5:5" ht="21.75" customHeight="1" x14ac:dyDescent="0.25">
      <c r="E1047287" s="175"/>
    </row>
    <row r="1047288" spans="5:5" ht="21.75" customHeight="1" x14ac:dyDescent="0.25">
      <c r="E1047288" s="175"/>
    </row>
    <row r="1047289" spans="5:5" ht="21.75" customHeight="1" x14ac:dyDescent="0.25">
      <c r="E1047289" s="175"/>
    </row>
    <row r="1047290" spans="5:5" ht="21.75" customHeight="1" x14ac:dyDescent="0.25">
      <c r="E1047290" s="175"/>
    </row>
    <row r="1047291" spans="5:5" ht="21.75" customHeight="1" x14ac:dyDescent="0.25">
      <c r="E1047291" s="175"/>
    </row>
    <row r="1047292" spans="5:5" ht="21.75" customHeight="1" x14ac:dyDescent="0.25">
      <c r="E1047292" s="175"/>
    </row>
    <row r="1047293" spans="5:5" ht="21.75" customHeight="1" x14ac:dyDescent="0.25">
      <c r="E1047293" s="175"/>
    </row>
    <row r="1047294" spans="5:5" ht="21.75" customHeight="1" x14ac:dyDescent="0.25">
      <c r="E1047294" s="175"/>
    </row>
    <row r="1047295" spans="5:5" ht="21.75" customHeight="1" x14ac:dyDescent="0.25">
      <c r="E1047295" s="175"/>
    </row>
    <row r="1047296" spans="5:5" ht="21.75" customHeight="1" x14ac:dyDescent="0.25">
      <c r="E1047296" s="175"/>
    </row>
    <row r="1047297" spans="5:5" ht="21.75" customHeight="1" x14ac:dyDescent="0.25">
      <c r="E1047297" s="175"/>
    </row>
    <row r="1047298" spans="5:5" ht="21.75" customHeight="1" x14ac:dyDescent="0.25">
      <c r="E1047298" s="175"/>
    </row>
    <row r="1047299" spans="5:5" ht="21.75" customHeight="1" x14ac:dyDescent="0.25">
      <c r="E1047299" s="175"/>
    </row>
    <row r="1047300" spans="5:5" ht="21.75" customHeight="1" x14ac:dyDescent="0.25">
      <c r="E1047300" s="175"/>
    </row>
    <row r="1047301" spans="5:5" ht="21.75" customHeight="1" x14ac:dyDescent="0.25">
      <c r="E1047301" s="175"/>
    </row>
    <row r="1047302" spans="5:5" ht="21.75" customHeight="1" x14ac:dyDescent="0.25">
      <c r="E1047302" s="175"/>
    </row>
    <row r="1047303" spans="5:5" ht="21.75" customHeight="1" x14ac:dyDescent="0.25">
      <c r="E1047303" s="175"/>
    </row>
    <row r="1047304" spans="5:5" ht="21.75" customHeight="1" x14ac:dyDescent="0.25">
      <c r="E1047304" s="175"/>
    </row>
    <row r="1047305" spans="5:5" ht="21.75" customHeight="1" x14ac:dyDescent="0.25">
      <c r="E1047305" s="175"/>
    </row>
    <row r="1047306" spans="5:5" ht="21.75" customHeight="1" x14ac:dyDescent="0.25">
      <c r="E1047306" s="175"/>
    </row>
    <row r="1047307" spans="5:5" ht="21.75" customHeight="1" x14ac:dyDescent="0.25">
      <c r="E1047307" s="175"/>
    </row>
    <row r="1047308" spans="5:5" ht="21.75" customHeight="1" x14ac:dyDescent="0.25">
      <c r="E1047308" s="175"/>
    </row>
    <row r="1047309" spans="5:5" ht="21.75" customHeight="1" x14ac:dyDescent="0.25">
      <c r="E1047309" s="175"/>
    </row>
    <row r="1047310" spans="5:5" ht="21.75" customHeight="1" x14ac:dyDescent="0.25">
      <c r="E1047310" s="175"/>
    </row>
    <row r="1047311" spans="5:5" ht="21.75" customHeight="1" x14ac:dyDescent="0.25">
      <c r="E1047311" s="175"/>
    </row>
    <row r="1047312" spans="5:5" ht="21.75" customHeight="1" x14ac:dyDescent="0.25">
      <c r="E1047312" s="175"/>
    </row>
    <row r="1047313" spans="5:5" ht="21.75" customHeight="1" x14ac:dyDescent="0.25">
      <c r="E1047313" s="175"/>
    </row>
    <row r="1047314" spans="5:5" ht="21.75" customHeight="1" x14ac:dyDescent="0.25">
      <c r="E1047314" s="175"/>
    </row>
    <row r="1047315" spans="5:5" ht="21.75" customHeight="1" x14ac:dyDescent="0.25">
      <c r="E1047315" s="175"/>
    </row>
    <row r="1047316" spans="5:5" ht="21.75" customHeight="1" x14ac:dyDescent="0.25">
      <c r="E1047316" s="175"/>
    </row>
    <row r="1047317" spans="5:5" ht="21.75" customHeight="1" x14ac:dyDescent="0.25">
      <c r="E1047317" s="175"/>
    </row>
    <row r="1047318" spans="5:5" ht="21.75" customHeight="1" x14ac:dyDescent="0.25">
      <c r="E1047318" s="175"/>
    </row>
    <row r="1047319" spans="5:5" ht="21.75" customHeight="1" x14ac:dyDescent="0.25">
      <c r="E1047319" s="175"/>
    </row>
    <row r="1047320" spans="5:5" ht="21.75" customHeight="1" x14ac:dyDescent="0.25">
      <c r="E1047320" s="175"/>
    </row>
    <row r="1047321" spans="5:5" ht="21.75" customHeight="1" x14ac:dyDescent="0.25">
      <c r="E1047321" s="175"/>
    </row>
    <row r="1047322" spans="5:5" ht="21.75" customHeight="1" x14ac:dyDescent="0.25">
      <c r="E1047322" s="175"/>
    </row>
    <row r="1047323" spans="5:5" ht="21.75" customHeight="1" x14ac:dyDescent="0.25">
      <c r="E1047323" s="175"/>
    </row>
    <row r="1047324" spans="5:5" ht="21.75" customHeight="1" x14ac:dyDescent="0.25">
      <c r="E1047324" s="175"/>
    </row>
    <row r="1047325" spans="5:5" ht="21.75" customHeight="1" x14ac:dyDescent="0.25">
      <c r="E1047325" s="175"/>
    </row>
    <row r="1047326" spans="5:5" ht="21.75" customHeight="1" x14ac:dyDescent="0.25">
      <c r="E1047326" s="175"/>
    </row>
    <row r="1047327" spans="5:5" ht="21.75" customHeight="1" x14ac:dyDescent="0.25">
      <c r="E1047327" s="175"/>
    </row>
    <row r="1047328" spans="5:5" ht="21.75" customHeight="1" x14ac:dyDescent="0.25">
      <c r="E1047328" s="175"/>
    </row>
    <row r="1047329" spans="5:5" ht="21.75" customHeight="1" x14ac:dyDescent="0.25">
      <c r="E1047329" s="175"/>
    </row>
    <row r="1047330" spans="5:5" ht="21.75" customHeight="1" x14ac:dyDescent="0.25">
      <c r="E1047330" s="175"/>
    </row>
    <row r="1047331" spans="5:5" ht="21.75" customHeight="1" x14ac:dyDescent="0.25">
      <c r="E1047331" s="175"/>
    </row>
    <row r="1047332" spans="5:5" ht="21.75" customHeight="1" x14ac:dyDescent="0.25">
      <c r="E1047332" s="175"/>
    </row>
    <row r="1047333" spans="5:5" ht="21.75" customHeight="1" x14ac:dyDescent="0.25">
      <c r="E1047333" s="175"/>
    </row>
    <row r="1047334" spans="5:5" ht="21.75" customHeight="1" x14ac:dyDescent="0.25">
      <c r="E1047334" s="175"/>
    </row>
    <row r="1047335" spans="5:5" ht="21.75" customHeight="1" x14ac:dyDescent="0.25">
      <c r="E1047335" s="175"/>
    </row>
    <row r="1047336" spans="5:5" ht="21.75" customHeight="1" x14ac:dyDescent="0.25">
      <c r="E1047336" s="175"/>
    </row>
    <row r="1047337" spans="5:5" ht="21.75" customHeight="1" x14ac:dyDescent="0.25">
      <c r="E1047337" s="175"/>
    </row>
    <row r="1047338" spans="5:5" ht="21.75" customHeight="1" x14ac:dyDescent="0.25">
      <c r="E1047338" s="175"/>
    </row>
    <row r="1047339" spans="5:5" ht="21.75" customHeight="1" x14ac:dyDescent="0.25">
      <c r="E1047339" s="175"/>
    </row>
    <row r="1047340" spans="5:5" ht="21.75" customHeight="1" x14ac:dyDescent="0.25">
      <c r="E1047340" s="175"/>
    </row>
    <row r="1047341" spans="5:5" ht="21.75" customHeight="1" x14ac:dyDescent="0.25">
      <c r="E1047341" s="175"/>
    </row>
    <row r="1047342" spans="5:5" ht="21.75" customHeight="1" x14ac:dyDescent="0.25">
      <c r="E1047342" s="175"/>
    </row>
    <row r="1047343" spans="5:5" ht="21.75" customHeight="1" x14ac:dyDescent="0.25">
      <c r="E1047343" s="175"/>
    </row>
    <row r="1047344" spans="5:5" ht="21.75" customHeight="1" x14ac:dyDescent="0.25">
      <c r="E1047344" s="175"/>
    </row>
    <row r="1047345" spans="5:5" ht="21.75" customHeight="1" x14ac:dyDescent="0.25">
      <c r="E1047345" s="175"/>
    </row>
    <row r="1047346" spans="5:5" ht="21.75" customHeight="1" x14ac:dyDescent="0.25">
      <c r="E1047346" s="175"/>
    </row>
    <row r="1047347" spans="5:5" ht="21.75" customHeight="1" x14ac:dyDescent="0.25">
      <c r="E1047347" s="175"/>
    </row>
    <row r="1047348" spans="5:5" ht="21.75" customHeight="1" x14ac:dyDescent="0.25">
      <c r="E1047348" s="175"/>
    </row>
    <row r="1047349" spans="5:5" ht="21.75" customHeight="1" x14ac:dyDescent="0.25">
      <c r="E1047349" s="175"/>
    </row>
    <row r="1047350" spans="5:5" ht="21.75" customHeight="1" x14ac:dyDescent="0.25">
      <c r="E1047350" s="175"/>
    </row>
    <row r="1047351" spans="5:5" ht="21.75" customHeight="1" x14ac:dyDescent="0.25">
      <c r="E1047351" s="175"/>
    </row>
    <row r="1047352" spans="5:5" ht="21.75" customHeight="1" x14ac:dyDescent="0.25">
      <c r="E1047352" s="175"/>
    </row>
    <row r="1047353" spans="5:5" ht="21.75" customHeight="1" x14ac:dyDescent="0.25">
      <c r="E1047353" s="175"/>
    </row>
    <row r="1047354" spans="5:5" ht="21.75" customHeight="1" x14ac:dyDescent="0.25">
      <c r="E1047354" s="175"/>
    </row>
    <row r="1047355" spans="5:5" ht="21.75" customHeight="1" x14ac:dyDescent="0.25">
      <c r="E1047355" s="175"/>
    </row>
    <row r="1047356" spans="5:5" ht="21.75" customHeight="1" x14ac:dyDescent="0.25">
      <c r="E1047356" s="175"/>
    </row>
    <row r="1047357" spans="5:5" ht="21.75" customHeight="1" x14ac:dyDescent="0.25">
      <c r="E1047357" s="175"/>
    </row>
    <row r="1047358" spans="5:5" ht="21.75" customHeight="1" x14ac:dyDescent="0.25">
      <c r="E1047358" s="175"/>
    </row>
    <row r="1047359" spans="5:5" ht="21.75" customHeight="1" x14ac:dyDescent="0.25">
      <c r="E1047359" s="175"/>
    </row>
    <row r="1047360" spans="5:5" ht="21.75" customHeight="1" x14ac:dyDescent="0.25">
      <c r="E1047360" s="175"/>
    </row>
    <row r="1047361" spans="5:5" ht="21.75" customHeight="1" x14ac:dyDescent="0.25">
      <c r="E1047361" s="175"/>
    </row>
    <row r="1047362" spans="5:5" ht="21.75" customHeight="1" x14ac:dyDescent="0.25">
      <c r="E1047362" s="175"/>
    </row>
    <row r="1047363" spans="5:5" ht="21.75" customHeight="1" x14ac:dyDescent="0.25">
      <c r="E1047363" s="175"/>
    </row>
    <row r="1047364" spans="5:5" ht="21.75" customHeight="1" x14ac:dyDescent="0.25">
      <c r="E1047364" s="175"/>
    </row>
    <row r="1047365" spans="5:5" ht="21.75" customHeight="1" x14ac:dyDescent="0.25">
      <c r="E1047365" s="175"/>
    </row>
    <row r="1047366" spans="5:5" ht="21.75" customHeight="1" x14ac:dyDescent="0.25">
      <c r="E1047366" s="175"/>
    </row>
    <row r="1047367" spans="5:5" ht="21.75" customHeight="1" x14ac:dyDescent="0.25">
      <c r="E1047367" s="175"/>
    </row>
    <row r="1047368" spans="5:5" ht="21.75" customHeight="1" x14ac:dyDescent="0.25">
      <c r="E1047368" s="175"/>
    </row>
    <row r="1047369" spans="5:5" ht="21.75" customHeight="1" x14ac:dyDescent="0.25">
      <c r="E1047369" s="175"/>
    </row>
    <row r="1047370" spans="5:5" ht="21.75" customHeight="1" x14ac:dyDescent="0.25">
      <c r="E1047370" s="175"/>
    </row>
    <row r="1047371" spans="5:5" ht="21.75" customHeight="1" x14ac:dyDescent="0.25">
      <c r="E1047371" s="175"/>
    </row>
    <row r="1047372" spans="5:5" ht="21.75" customHeight="1" x14ac:dyDescent="0.25">
      <c r="E1047372" s="175"/>
    </row>
    <row r="1047373" spans="5:5" ht="21.75" customHeight="1" x14ac:dyDescent="0.25">
      <c r="E1047373" s="175"/>
    </row>
    <row r="1047374" spans="5:5" ht="21.75" customHeight="1" x14ac:dyDescent="0.25">
      <c r="E1047374" s="175"/>
    </row>
    <row r="1047375" spans="5:5" ht="21.75" customHeight="1" x14ac:dyDescent="0.25">
      <c r="E1047375" s="175"/>
    </row>
    <row r="1047376" spans="5:5" ht="21.75" customHeight="1" x14ac:dyDescent="0.25">
      <c r="E1047376" s="175"/>
    </row>
    <row r="1047377" spans="5:5" ht="21.75" customHeight="1" x14ac:dyDescent="0.25">
      <c r="E1047377" s="175"/>
    </row>
    <row r="1047378" spans="5:5" ht="21.75" customHeight="1" x14ac:dyDescent="0.25">
      <c r="E1047378" s="175"/>
    </row>
    <row r="1047379" spans="5:5" ht="21.75" customHeight="1" x14ac:dyDescent="0.25">
      <c r="E1047379" s="175"/>
    </row>
    <row r="1047380" spans="5:5" ht="21.75" customHeight="1" x14ac:dyDescent="0.25">
      <c r="E1047380" s="175"/>
    </row>
    <row r="1047381" spans="5:5" ht="21.75" customHeight="1" x14ac:dyDescent="0.25">
      <c r="E1047381" s="175"/>
    </row>
    <row r="1047382" spans="5:5" ht="21.75" customHeight="1" x14ac:dyDescent="0.25">
      <c r="E1047382" s="175"/>
    </row>
    <row r="1047383" spans="5:5" ht="21.75" customHeight="1" x14ac:dyDescent="0.25">
      <c r="E1047383" s="175"/>
    </row>
    <row r="1047384" spans="5:5" ht="21.75" customHeight="1" x14ac:dyDescent="0.25">
      <c r="E1047384" s="175"/>
    </row>
    <row r="1047385" spans="5:5" ht="21.75" customHeight="1" x14ac:dyDescent="0.25">
      <c r="E1047385" s="175"/>
    </row>
    <row r="1047386" spans="5:5" ht="21.75" customHeight="1" x14ac:dyDescent="0.25">
      <c r="E1047386" s="175"/>
    </row>
    <row r="1047387" spans="5:5" ht="21.75" customHeight="1" x14ac:dyDescent="0.25">
      <c r="E1047387" s="175"/>
    </row>
    <row r="1047388" spans="5:5" ht="21.75" customHeight="1" x14ac:dyDescent="0.25">
      <c r="E1047388" s="175"/>
    </row>
    <row r="1047389" spans="5:5" ht="21.75" customHeight="1" x14ac:dyDescent="0.25">
      <c r="E1047389" s="175"/>
    </row>
    <row r="1047390" spans="5:5" ht="21.75" customHeight="1" x14ac:dyDescent="0.25">
      <c r="E1047390" s="175"/>
    </row>
    <row r="1047391" spans="5:5" ht="21.75" customHeight="1" x14ac:dyDescent="0.25">
      <c r="E1047391" s="175"/>
    </row>
    <row r="1047392" spans="5:5" ht="21.75" customHeight="1" x14ac:dyDescent="0.25">
      <c r="E1047392" s="175"/>
    </row>
    <row r="1047393" spans="5:5" ht="21.75" customHeight="1" x14ac:dyDescent="0.25">
      <c r="E1047393" s="175"/>
    </row>
    <row r="1047394" spans="5:5" ht="21.75" customHeight="1" x14ac:dyDescent="0.25">
      <c r="E1047394" s="175"/>
    </row>
    <row r="1047395" spans="5:5" ht="21.75" customHeight="1" x14ac:dyDescent="0.25">
      <c r="E1047395" s="175"/>
    </row>
    <row r="1047396" spans="5:5" ht="21.75" customHeight="1" x14ac:dyDescent="0.25">
      <c r="E1047396" s="175"/>
    </row>
    <row r="1047397" spans="5:5" ht="21.75" customHeight="1" x14ac:dyDescent="0.25">
      <c r="E1047397" s="175"/>
    </row>
    <row r="1047398" spans="5:5" ht="21.75" customHeight="1" x14ac:dyDescent="0.25">
      <c r="E1047398" s="175"/>
    </row>
    <row r="1047399" spans="5:5" ht="21.75" customHeight="1" x14ac:dyDescent="0.25">
      <c r="E1047399" s="175"/>
    </row>
    <row r="1047400" spans="5:5" ht="21.75" customHeight="1" x14ac:dyDescent="0.25">
      <c r="E1047400" s="175"/>
    </row>
    <row r="1047401" spans="5:5" ht="21.75" customHeight="1" x14ac:dyDescent="0.25">
      <c r="E1047401" s="175"/>
    </row>
    <row r="1047402" spans="5:5" ht="21.75" customHeight="1" x14ac:dyDescent="0.25">
      <c r="E1047402" s="175"/>
    </row>
    <row r="1047403" spans="5:5" ht="21.75" customHeight="1" x14ac:dyDescent="0.25">
      <c r="E1047403" s="175"/>
    </row>
    <row r="1047404" spans="5:5" ht="21.75" customHeight="1" x14ac:dyDescent="0.25">
      <c r="E1047404" s="175"/>
    </row>
    <row r="1047405" spans="5:5" ht="21.75" customHeight="1" x14ac:dyDescent="0.25">
      <c r="E1047405" s="175"/>
    </row>
    <row r="1047406" spans="5:5" ht="21.75" customHeight="1" x14ac:dyDescent="0.25">
      <c r="E1047406" s="175"/>
    </row>
    <row r="1047407" spans="5:5" ht="21.75" customHeight="1" x14ac:dyDescent="0.25">
      <c r="E1047407" s="175"/>
    </row>
    <row r="1047408" spans="5:5" ht="21.75" customHeight="1" x14ac:dyDescent="0.25">
      <c r="E1047408" s="175"/>
    </row>
    <row r="1047409" spans="5:5" ht="21.75" customHeight="1" x14ac:dyDescent="0.25">
      <c r="E1047409" s="175"/>
    </row>
    <row r="1047410" spans="5:5" ht="21.75" customHeight="1" x14ac:dyDescent="0.25">
      <c r="E1047410" s="175"/>
    </row>
    <row r="1047411" spans="5:5" ht="21.75" customHeight="1" x14ac:dyDescent="0.25">
      <c r="E1047411" s="175"/>
    </row>
    <row r="1047412" spans="5:5" ht="21.75" customHeight="1" x14ac:dyDescent="0.25">
      <c r="E1047412" s="175"/>
    </row>
    <row r="1047413" spans="5:5" ht="21.75" customHeight="1" x14ac:dyDescent="0.25">
      <c r="E1047413" s="175"/>
    </row>
    <row r="1047414" spans="5:5" ht="21.75" customHeight="1" x14ac:dyDescent="0.25">
      <c r="E1047414" s="175"/>
    </row>
    <row r="1047415" spans="5:5" ht="21.75" customHeight="1" x14ac:dyDescent="0.25">
      <c r="E1047415" s="175"/>
    </row>
    <row r="1047416" spans="5:5" ht="21.75" customHeight="1" x14ac:dyDescent="0.25">
      <c r="E1047416" s="175"/>
    </row>
    <row r="1047417" spans="5:5" ht="21.75" customHeight="1" x14ac:dyDescent="0.25">
      <c r="E1047417" s="175"/>
    </row>
    <row r="1047418" spans="5:5" ht="21.75" customHeight="1" x14ac:dyDescent="0.25">
      <c r="E1047418" s="175"/>
    </row>
    <row r="1047419" spans="5:5" ht="21.75" customHeight="1" x14ac:dyDescent="0.25">
      <c r="E1047419" s="175"/>
    </row>
    <row r="1047420" spans="5:5" ht="21.75" customHeight="1" x14ac:dyDescent="0.25">
      <c r="E1047420" s="175"/>
    </row>
    <row r="1047421" spans="5:5" ht="21.75" customHeight="1" x14ac:dyDescent="0.25">
      <c r="E1047421" s="175"/>
    </row>
    <row r="1047422" spans="5:5" ht="21.75" customHeight="1" x14ac:dyDescent="0.25">
      <c r="E1047422" s="175"/>
    </row>
    <row r="1047423" spans="5:5" ht="21.75" customHeight="1" x14ac:dyDescent="0.25">
      <c r="E1047423" s="175"/>
    </row>
    <row r="1047424" spans="5:5" ht="21.75" customHeight="1" x14ac:dyDescent="0.25">
      <c r="E1047424" s="175"/>
    </row>
    <row r="1047425" spans="5:5" ht="21.75" customHeight="1" x14ac:dyDescent="0.25">
      <c r="E1047425" s="175"/>
    </row>
    <row r="1047426" spans="5:5" ht="21.75" customHeight="1" x14ac:dyDescent="0.25">
      <c r="E1047426" s="175"/>
    </row>
    <row r="1047427" spans="5:5" ht="21.75" customHeight="1" x14ac:dyDescent="0.25">
      <c r="E1047427" s="175"/>
    </row>
    <row r="1047428" spans="5:5" ht="21.75" customHeight="1" x14ac:dyDescent="0.25">
      <c r="E1047428" s="175"/>
    </row>
    <row r="1047429" spans="5:5" ht="21.75" customHeight="1" x14ac:dyDescent="0.25">
      <c r="E1047429" s="175"/>
    </row>
    <row r="1047430" spans="5:5" ht="21.75" customHeight="1" x14ac:dyDescent="0.25">
      <c r="E1047430" s="175"/>
    </row>
    <row r="1047431" spans="5:5" ht="21.75" customHeight="1" x14ac:dyDescent="0.25">
      <c r="E1047431" s="175"/>
    </row>
    <row r="1047432" spans="5:5" ht="21.75" customHeight="1" x14ac:dyDescent="0.25">
      <c r="E1047432" s="175"/>
    </row>
    <row r="1047433" spans="5:5" ht="21.75" customHeight="1" x14ac:dyDescent="0.25">
      <c r="E1047433" s="175"/>
    </row>
    <row r="1047434" spans="5:5" ht="21.75" customHeight="1" x14ac:dyDescent="0.25">
      <c r="E1047434" s="175"/>
    </row>
    <row r="1047435" spans="5:5" ht="21.75" customHeight="1" x14ac:dyDescent="0.25">
      <c r="E1047435" s="175"/>
    </row>
    <row r="1047436" spans="5:5" ht="21.75" customHeight="1" x14ac:dyDescent="0.25">
      <c r="E1047436" s="175"/>
    </row>
    <row r="1047437" spans="5:5" ht="21.75" customHeight="1" x14ac:dyDescent="0.25">
      <c r="E1047437" s="175"/>
    </row>
    <row r="1047438" spans="5:5" ht="21.75" customHeight="1" x14ac:dyDescent="0.25">
      <c r="E1047438" s="175"/>
    </row>
    <row r="1047439" spans="5:5" ht="21.75" customHeight="1" x14ac:dyDescent="0.25">
      <c r="E1047439" s="175"/>
    </row>
    <row r="1047440" spans="5:5" ht="21.75" customHeight="1" x14ac:dyDescent="0.25">
      <c r="E1047440" s="175"/>
    </row>
    <row r="1047441" spans="5:5" ht="21.75" customHeight="1" x14ac:dyDescent="0.25">
      <c r="E1047441" s="175"/>
    </row>
    <row r="1047442" spans="5:5" ht="21.75" customHeight="1" x14ac:dyDescent="0.25">
      <c r="E1047442" s="175"/>
    </row>
    <row r="1047443" spans="5:5" ht="21.75" customHeight="1" x14ac:dyDescent="0.25">
      <c r="E1047443" s="175"/>
    </row>
    <row r="1047444" spans="5:5" ht="21.75" customHeight="1" x14ac:dyDescent="0.25">
      <c r="E1047444" s="175"/>
    </row>
    <row r="1047445" spans="5:5" ht="21.75" customHeight="1" x14ac:dyDescent="0.25">
      <c r="E1047445" s="175"/>
    </row>
    <row r="1047446" spans="5:5" ht="21.75" customHeight="1" x14ac:dyDescent="0.25">
      <c r="E1047446" s="175"/>
    </row>
    <row r="1047447" spans="5:5" ht="21.75" customHeight="1" x14ac:dyDescent="0.25">
      <c r="E1047447" s="175"/>
    </row>
    <row r="1047448" spans="5:5" ht="21.75" customHeight="1" x14ac:dyDescent="0.25">
      <c r="E1047448" s="175"/>
    </row>
    <row r="1047449" spans="5:5" ht="21.75" customHeight="1" x14ac:dyDescent="0.25">
      <c r="E1047449" s="175"/>
    </row>
    <row r="1047450" spans="5:5" ht="21.75" customHeight="1" x14ac:dyDescent="0.25">
      <c r="E1047450" s="175"/>
    </row>
    <row r="1047451" spans="5:5" ht="21.75" customHeight="1" x14ac:dyDescent="0.25">
      <c r="E1047451" s="175"/>
    </row>
    <row r="1047452" spans="5:5" ht="21.75" customHeight="1" x14ac:dyDescent="0.25">
      <c r="E1047452" s="175"/>
    </row>
    <row r="1047453" spans="5:5" ht="21.75" customHeight="1" x14ac:dyDescent="0.25">
      <c r="E1047453" s="175"/>
    </row>
    <row r="1047454" spans="5:5" ht="21.75" customHeight="1" x14ac:dyDescent="0.25">
      <c r="E1047454" s="175"/>
    </row>
    <row r="1047455" spans="5:5" ht="21.75" customHeight="1" x14ac:dyDescent="0.25">
      <c r="E1047455" s="175"/>
    </row>
    <row r="1047456" spans="5:5" ht="21.75" customHeight="1" x14ac:dyDescent="0.25">
      <c r="E1047456" s="175"/>
    </row>
    <row r="1047457" spans="5:5" ht="21.75" customHeight="1" x14ac:dyDescent="0.25">
      <c r="E1047457" s="175"/>
    </row>
    <row r="1047458" spans="5:5" ht="21.75" customHeight="1" x14ac:dyDescent="0.25">
      <c r="E1047458" s="175"/>
    </row>
    <row r="1047459" spans="5:5" ht="21.75" customHeight="1" x14ac:dyDescent="0.25">
      <c r="E1047459" s="175"/>
    </row>
    <row r="1047460" spans="5:5" ht="21.75" customHeight="1" x14ac:dyDescent="0.25">
      <c r="E1047460" s="175"/>
    </row>
    <row r="1047461" spans="5:5" ht="21.75" customHeight="1" x14ac:dyDescent="0.25">
      <c r="E1047461" s="175"/>
    </row>
    <row r="1047462" spans="5:5" ht="21.75" customHeight="1" x14ac:dyDescent="0.25">
      <c r="E1047462" s="175"/>
    </row>
    <row r="1047463" spans="5:5" ht="21.75" customHeight="1" x14ac:dyDescent="0.25">
      <c r="E1047463" s="175"/>
    </row>
    <row r="1047464" spans="5:5" ht="21.75" customHeight="1" x14ac:dyDescent="0.25">
      <c r="E1047464" s="175"/>
    </row>
    <row r="1047465" spans="5:5" ht="21.75" customHeight="1" x14ac:dyDescent="0.25">
      <c r="E1047465" s="175"/>
    </row>
    <row r="1047466" spans="5:5" ht="21.75" customHeight="1" x14ac:dyDescent="0.25">
      <c r="E1047466" s="175"/>
    </row>
    <row r="1047467" spans="5:5" ht="21.75" customHeight="1" x14ac:dyDescent="0.25">
      <c r="E1047467" s="175"/>
    </row>
    <row r="1047468" spans="5:5" ht="21.75" customHeight="1" x14ac:dyDescent="0.25">
      <c r="E1047468" s="175"/>
    </row>
    <row r="1047469" spans="5:5" ht="21.75" customHeight="1" x14ac:dyDescent="0.25">
      <c r="E1047469" s="175"/>
    </row>
    <row r="1047470" spans="5:5" ht="21.75" customHeight="1" x14ac:dyDescent="0.25">
      <c r="E1047470" s="175"/>
    </row>
    <row r="1047471" spans="5:5" ht="21.75" customHeight="1" x14ac:dyDescent="0.25">
      <c r="E1047471" s="175"/>
    </row>
    <row r="1047472" spans="5:5" ht="21.75" customHeight="1" x14ac:dyDescent="0.25">
      <c r="E1047472" s="175"/>
    </row>
    <row r="1047473" spans="5:5" ht="21.75" customHeight="1" x14ac:dyDescent="0.25">
      <c r="E1047473" s="175"/>
    </row>
    <row r="1047474" spans="5:5" ht="21.75" customHeight="1" x14ac:dyDescent="0.25">
      <c r="E1047474" s="175"/>
    </row>
    <row r="1047475" spans="5:5" ht="21.75" customHeight="1" x14ac:dyDescent="0.25">
      <c r="E1047475" s="175"/>
    </row>
    <row r="1047476" spans="5:5" ht="21.75" customHeight="1" x14ac:dyDescent="0.25">
      <c r="E1047476" s="175"/>
    </row>
    <row r="1047477" spans="5:5" ht="21.75" customHeight="1" x14ac:dyDescent="0.25">
      <c r="E1047477" s="175"/>
    </row>
    <row r="1047478" spans="5:5" ht="21.75" customHeight="1" x14ac:dyDescent="0.25">
      <c r="E1047478" s="175"/>
    </row>
    <row r="1047479" spans="5:5" ht="21.75" customHeight="1" x14ac:dyDescent="0.25">
      <c r="E1047479" s="175"/>
    </row>
    <row r="1047480" spans="5:5" ht="21.75" customHeight="1" x14ac:dyDescent="0.25">
      <c r="E1047480" s="175"/>
    </row>
    <row r="1047481" spans="5:5" ht="21.75" customHeight="1" x14ac:dyDescent="0.25">
      <c r="E1047481" s="175"/>
    </row>
    <row r="1047482" spans="5:5" ht="21.75" customHeight="1" x14ac:dyDescent="0.25">
      <c r="E1047482" s="175"/>
    </row>
    <row r="1047483" spans="5:5" ht="21.75" customHeight="1" x14ac:dyDescent="0.25">
      <c r="E1047483" s="175"/>
    </row>
    <row r="1047484" spans="5:5" ht="21.75" customHeight="1" x14ac:dyDescent="0.25">
      <c r="E1047484" s="175"/>
    </row>
    <row r="1047485" spans="5:5" ht="21.75" customHeight="1" x14ac:dyDescent="0.25">
      <c r="E1047485" s="175"/>
    </row>
    <row r="1047486" spans="5:5" ht="21.75" customHeight="1" x14ac:dyDescent="0.25">
      <c r="E1047486" s="175"/>
    </row>
    <row r="1047487" spans="5:5" ht="21.75" customHeight="1" x14ac:dyDescent="0.25">
      <c r="E1047487" s="175"/>
    </row>
    <row r="1047488" spans="5:5" ht="21.75" customHeight="1" x14ac:dyDescent="0.25">
      <c r="E1047488" s="175"/>
    </row>
    <row r="1047489" spans="5:5" ht="21.75" customHeight="1" x14ac:dyDescent="0.25">
      <c r="E1047489" s="175"/>
    </row>
    <row r="1047490" spans="5:5" ht="21.75" customHeight="1" x14ac:dyDescent="0.25">
      <c r="E1047490" s="175"/>
    </row>
    <row r="1047491" spans="5:5" ht="21.75" customHeight="1" x14ac:dyDescent="0.25">
      <c r="E1047491" s="175"/>
    </row>
    <row r="1047492" spans="5:5" ht="21.75" customHeight="1" x14ac:dyDescent="0.25">
      <c r="E1047492" s="175"/>
    </row>
    <row r="1047493" spans="5:5" ht="21.75" customHeight="1" x14ac:dyDescent="0.25">
      <c r="E1047493" s="175"/>
    </row>
    <row r="1047494" spans="5:5" ht="21.75" customHeight="1" x14ac:dyDescent="0.25">
      <c r="E1047494" s="175"/>
    </row>
    <row r="1047495" spans="5:5" ht="21.75" customHeight="1" x14ac:dyDescent="0.25">
      <c r="E1047495" s="175"/>
    </row>
    <row r="1047496" spans="5:5" ht="21.75" customHeight="1" x14ac:dyDescent="0.25">
      <c r="E1047496" s="175"/>
    </row>
    <row r="1047497" spans="5:5" ht="21.75" customHeight="1" x14ac:dyDescent="0.25">
      <c r="E1047497" s="175"/>
    </row>
    <row r="1047498" spans="5:5" ht="21.75" customHeight="1" x14ac:dyDescent="0.25">
      <c r="E1047498" s="175"/>
    </row>
    <row r="1047499" spans="5:5" ht="21.75" customHeight="1" x14ac:dyDescent="0.25">
      <c r="E1047499" s="175"/>
    </row>
    <row r="1047500" spans="5:5" ht="21.75" customHeight="1" x14ac:dyDescent="0.25">
      <c r="E1047500" s="175"/>
    </row>
    <row r="1047501" spans="5:5" ht="21.75" customHeight="1" x14ac:dyDescent="0.25">
      <c r="E1047501" s="175"/>
    </row>
    <row r="1047502" spans="5:5" ht="21.75" customHeight="1" x14ac:dyDescent="0.25">
      <c r="E1047502" s="175"/>
    </row>
    <row r="1047503" spans="5:5" ht="21.75" customHeight="1" x14ac:dyDescent="0.25">
      <c r="E1047503" s="175"/>
    </row>
    <row r="1047504" spans="5:5" ht="21.75" customHeight="1" x14ac:dyDescent="0.25">
      <c r="E1047504" s="175"/>
    </row>
    <row r="1047505" spans="5:5" ht="21.75" customHeight="1" x14ac:dyDescent="0.25">
      <c r="E1047505" s="175"/>
    </row>
    <row r="1047506" spans="5:5" ht="21.75" customHeight="1" x14ac:dyDescent="0.25">
      <c r="E1047506" s="175"/>
    </row>
    <row r="1047507" spans="5:5" ht="21.75" customHeight="1" x14ac:dyDescent="0.25">
      <c r="E1047507" s="175"/>
    </row>
    <row r="1047508" spans="5:5" ht="21.75" customHeight="1" x14ac:dyDescent="0.25">
      <c r="E1047508" s="175"/>
    </row>
    <row r="1047509" spans="5:5" ht="21.75" customHeight="1" x14ac:dyDescent="0.25">
      <c r="E1047509" s="175"/>
    </row>
    <row r="1047510" spans="5:5" ht="21.75" customHeight="1" x14ac:dyDescent="0.25">
      <c r="E1047510" s="175"/>
    </row>
    <row r="1047511" spans="5:5" ht="21.75" customHeight="1" x14ac:dyDescent="0.25">
      <c r="E1047511" s="175"/>
    </row>
    <row r="1047512" spans="5:5" ht="21.75" customHeight="1" x14ac:dyDescent="0.25">
      <c r="E1047512" s="175"/>
    </row>
    <row r="1047513" spans="5:5" ht="21.75" customHeight="1" x14ac:dyDescent="0.25">
      <c r="E1047513" s="175"/>
    </row>
    <row r="1047514" spans="5:5" ht="21.75" customHeight="1" x14ac:dyDescent="0.25">
      <c r="E1047514" s="175"/>
    </row>
    <row r="1047515" spans="5:5" ht="21.75" customHeight="1" x14ac:dyDescent="0.25">
      <c r="E1047515" s="175"/>
    </row>
    <row r="1047516" spans="5:5" ht="21.75" customHeight="1" x14ac:dyDescent="0.25">
      <c r="E1047516" s="175"/>
    </row>
    <row r="1047517" spans="5:5" ht="21.75" customHeight="1" x14ac:dyDescent="0.25">
      <c r="E1047517" s="175"/>
    </row>
    <row r="1047518" spans="5:5" ht="21.75" customHeight="1" x14ac:dyDescent="0.25">
      <c r="E1047518" s="175"/>
    </row>
    <row r="1047519" spans="5:5" ht="21.75" customHeight="1" x14ac:dyDescent="0.25">
      <c r="E1047519" s="175"/>
    </row>
    <row r="1047520" spans="5:5" ht="21.75" customHeight="1" x14ac:dyDescent="0.25">
      <c r="E1047520" s="175"/>
    </row>
    <row r="1047521" spans="5:5" ht="21.75" customHeight="1" x14ac:dyDescent="0.25">
      <c r="E1047521" s="175"/>
    </row>
    <row r="1047522" spans="5:5" ht="21.75" customHeight="1" x14ac:dyDescent="0.25">
      <c r="E1047522" s="175"/>
    </row>
    <row r="1047523" spans="5:5" ht="21.75" customHeight="1" x14ac:dyDescent="0.25">
      <c r="E1047523" s="175"/>
    </row>
    <row r="1047524" spans="5:5" ht="21.75" customHeight="1" x14ac:dyDescent="0.25">
      <c r="E1047524" s="175"/>
    </row>
    <row r="1047525" spans="5:5" ht="21.75" customHeight="1" x14ac:dyDescent="0.25">
      <c r="E1047525" s="175"/>
    </row>
    <row r="1047526" spans="5:5" ht="21.75" customHeight="1" x14ac:dyDescent="0.25">
      <c r="E1047526" s="175"/>
    </row>
    <row r="1047527" spans="5:5" ht="21.75" customHeight="1" x14ac:dyDescent="0.25">
      <c r="E1047527" s="175"/>
    </row>
    <row r="1047528" spans="5:5" ht="21.75" customHeight="1" x14ac:dyDescent="0.25">
      <c r="E1047528" s="175"/>
    </row>
    <row r="1047529" spans="5:5" ht="21.75" customHeight="1" x14ac:dyDescent="0.25">
      <c r="E1047529" s="175"/>
    </row>
    <row r="1047530" spans="5:5" ht="21.75" customHeight="1" x14ac:dyDescent="0.25">
      <c r="E1047530" s="175"/>
    </row>
    <row r="1047531" spans="5:5" ht="21.75" customHeight="1" x14ac:dyDescent="0.25">
      <c r="E1047531" s="175"/>
    </row>
    <row r="1047532" spans="5:5" ht="21.75" customHeight="1" x14ac:dyDescent="0.25">
      <c r="E1047532" s="175"/>
    </row>
    <row r="1047533" spans="5:5" ht="21.75" customHeight="1" x14ac:dyDescent="0.25">
      <c r="E1047533" s="175"/>
    </row>
    <row r="1047534" spans="5:5" ht="21.75" customHeight="1" x14ac:dyDescent="0.25">
      <c r="E1047534" s="175"/>
    </row>
    <row r="1047535" spans="5:5" ht="21.75" customHeight="1" x14ac:dyDescent="0.25">
      <c r="E1047535" s="175"/>
    </row>
    <row r="1047536" spans="5:5" ht="21.75" customHeight="1" x14ac:dyDescent="0.25">
      <c r="E1047536" s="175"/>
    </row>
    <row r="1047537" spans="5:5" ht="21.75" customHeight="1" x14ac:dyDescent="0.25">
      <c r="E1047537" s="175"/>
    </row>
    <row r="1047538" spans="5:5" ht="21.75" customHeight="1" x14ac:dyDescent="0.25">
      <c r="E1047538" s="175"/>
    </row>
    <row r="1047539" spans="5:5" ht="21.75" customHeight="1" x14ac:dyDescent="0.25">
      <c r="E1047539" s="175"/>
    </row>
    <row r="1047540" spans="5:5" ht="21.75" customHeight="1" x14ac:dyDescent="0.25">
      <c r="E1047540" s="175"/>
    </row>
    <row r="1047541" spans="5:5" ht="21.75" customHeight="1" x14ac:dyDescent="0.25">
      <c r="E1047541" s="175"/>
    </row>
    <row r="1047542" spans="5:5" ht="21.75" customHeight="1" x14ac:dyDescent="0.25">
      <c r="E1047542" s="175"/>
    </row>
    <row r="1047543" spans="5:5" ht="21.75" customHeight="1" x14ac:dyDescent="0.25">
      <c r="E1047543" s="175"/>
    </row>
    <row r="1047544" spans="5:5" ht="21.75" customHeight="1" x14ac:dyDescent="0.25">
      <c r="E1047544" s="175"/>
    </row>
    <row r="1047545" spans="5:5" ht="21.75" customHeight="1" x14ac:dyDescent="0.25">
      <c r="E1047545" s="175"/>
    </row>
    <row r="1047546" spans="5:5" ht="21.75" customHeight="1" x14ac:dyDescent="0.25">
      <c r="E1047546" s="175"/>
    </row>
    <row r="1047547" spans="5:5" ht="21.75" customHeight="1" x14ac:dyDescent="0.25">
      <c r="E1047547" s="175"/>
    </row>
    <row r="1047548" spans="5:5" ht="21.75" customHeight="1" x14ac:dyDescent="0.25">
      <c r="E1047548" s="175"/>
    </row>
    <row r="1047549" spans="5:5" ht="21.75" customHeight="1" x14ac:dyDescent="0.25">
      <c r="E1047549" s="175"/>
    </row>
    <row r="1047550" spans="5:5" ht="21.75" customHeight="1" x14ac:dyDescent="0.25">
      <c r="E1047550" s="175"/>
    </row>
    <row r="1047551" spans="5:5" ht="21.75" customHeight="1" x14ac:dyDescent="0.25">
      <c r="E1047551" s="175"/>
    </row>
    <row r="1047552" spans="5:5" ht="21.75" customHeight="1" x14ac:dyDescent="0.25">
      <c r="E1047552" s="175"/>
    </row>
    <row r="1047553" spans="5:5" ht="21.75" customHeight="1" x14ac:dyDescent="0.25">
      <c r="E1047553" s="175"/>
    </row>
    <row r="1047554" spans="5:5" ht="21.75" customHeight="1" x14ac:dyDescent="0.25">
      <c r="E1047554" s="175"/>
    </row>
    <row r="1047555" spans="5:5" ht="21.75" customHeight="1" x14ac:dyDescent="0.25">
      <c r="E1047555" s="175"/>
    </row>
    <row r="1047556" spans="5:5" ht="21.75" customHeight="1" x14ac:dyDescent="0.25">
      <c r="E1047556" s="175"/>
    </row>
    <row r="1047557" spans="5:5" ht="21.75" customHeight="1" x14ac:dyDescent="0.25">
      <c r="E1047557" s="175"/>
    </row>
    <row r="1047558" spans="5:5" ht="21.75" customHeight="1" x14ac:dyDescent="0.25">
      <c r="E1047558" s="175"/>
    </row>
    <row r="1047559" spans="5:5" ht="21.75" customHeight="1" x14ac:dyDescent="0.25">
      <c r="E1047559" s="175"/>
    </row>
    <row r="1047560" spans="5:5" ht="21.75" customHeight="1" x14ac:dyDescent="0.25">
      <c r="E1047560" s="175"/>
    </row>
    <row r="1047561" spans="5:5" ht="21.75" customHeight="1" x14ac:dyDescent="0.25">
      <c r="E1047561" s="175"/>
    </row>
    <row r="1047562" spans="5:5" ht="21.75" customHeight="1" x14ac:dyDescent="0.25">
      <c r="E1047562" s="175"/>
    </row>
    <row r="1047563" spans="5:5" ht="21.75" customHeight="1" x14ac:dyDescent="0.25">
      <c r="E1047563" s="175"/>
    </row>
    <row r="1047564" spans="5:5" ht="21.75" customHeight="1" x14ac:dyDescent="0.25">
      <c r="E1047564" s="175"/>
    </row>
    <row r="1047565" spans="5:5" ht="21.75" customHeight="1" x14ac:dyDescent="0.25">
      <c r="E1047565" s="175"/>
    </row>
    <row r="1047566" spans="5:5" ht="21.75" customHeight="1" x14ac:dyDescent="0.25">
      <c r="E1047566" s="175"/>
    </row>
    <row r="1047567" spans="5:5" ht="21.75" customHeight="1" x14ac:dyDescent="0.25">
      <c r="E1047567" s="175"/>
    </row>
    <row r="1047568" spans="5:5" ht="21.75" customHeight="1" x14ac:dyDescent="0.25">
      <c r="E1047568" s="175"/>
    </row>
    <row r="1047569" spans="5:5" ht="21.75" customHeight="1" x14ac:dyDescent="0.25">
      <c r="E1047569" s="175"/>
    </row>
    <row r="1047570" spans="5:5" ht="21.75" customHeight="1" x14ac:dyDescent="0.25">
      <c r="E1047570" s="175"/>
    </row>
    <row r="1047571" spans="5:5" ht="21.75" customHeight="1" x14ac:dyDescent="0.25">
      <c r="E1047571" s="175"/>
    </row>
    <row r="1047572" spans="5:5" ht="21.75" customHeight="1" x14ac:dyDescent="0.25">
      <c r="E1047572" s="175"/>
    </row>
    <row r="1047573" spans="5:5" ht="21.75" customHeight="1" x14ac:dyDescent="0.25">
      <c r="E1047573" s="175"/>
    </row>
    <row r="1047574" spans="5:5" ht="21.75" customHeight="1" x14ac:dyDescent="0.25">
      <c r="E1047574" s="175"/>
    </row>
    <row r="1047575" spans="5:5" ht="21.75" customHeight="1" x14ac:dyDescent="0.25">
      <c r="E1047575" s="175"/>
    </row>
    <row r="1047576" spans="5:5" ht="21.75" customHeight="1" x14ac:dyDescent="0.25">
      <c r="E1047576" s="175"/>
    </row>
    <row r="1047577" spans="5:5" ht="21.75" customHeight="1" x14ac:dyDescent="0.25">
      <c r="E1047577" s="175"/>
    </row>
    <row r="1047578" spans="5:5" ht="21.75" customHeight="1" x14ac:dyDescent="0.25">
      <c r="E1047578" s="175"/>
    </row>
    <row r="1047579" spans="5:5" ht="21.75" customHeight="1" x14ac:dyDescent="0.25">
      <c r="E1047579" s="175"/>
    </row>
    <row r="1047580" spans="5:5" ht="21.75" customHeight="1" x14ac:dyDescent="0.25">
      <c r="E1047580" s="175"/>
    </row>
    <row r="1047581" spans="5:5" ht="21.75" customHeight="1" x14ac:dyDescent="0.25">
      <c r="E1047581" s="175"/>
    </row>
    <row r="1047582" spans="5:5" ht="21.75" customHeight="1" x14ac:dyDescent="0.25">
      <c r="E1047582" s="175"/>
    </row>
    <row r="1047583" spans="5:5" ht="21.75" customHeight="1" x14ac:dyDescent="0.25">
      <c r="E1047583" s="175"/>
    </row>
    <row r="1047584" spans="5:5" ht="21.75" customHeight="1" x14ac:dyDescent="0.25">
      <c r="E1047584" s="175"/>
    </row>
    <row r="1047585" spans="5:5" ht="21.75" customHeight="1" x14ac:dyDescent="0.25">
      <c r="E1047585" s="175"/>
    </row>
    <row r="1047586" spans="5:5" ht="21.75" customHeight="1" x14ac:dyDescent="0.25">
      <c r="E1047586" s="175"/>
    </row>
    <row r="1047587" spans="5:5" ht="21.75" customHeight="1" x14ac:dyDescent="0.25">
      <c r="E1047587" s="175"/>
    </row>
    <row r="1047588" spans="5:5" ht="21.75" customHeight="1" x14ac:dyDescent="0.25">
      <c r="E1047588" s="175"/>
    </row>
    <row r="1047589" spans="5:5" ht="21.75" customHeight="1" x14ac:dyDescent="0.25">
      <c r="E1047589" s="175"/>
    </row>
    <row r="1047590" spans="5:5" ht="21.75" customHeight="1" x14ac:dyDescent="0.25">
      <c r="E1047590" s="175"/>
    </row>
    <row r="1047591" spans="5:5" ht="21.75" customHeight="1" x14ac:dyDescent="0.25">
      <c r="E1047591" s="175"/>
    </row>
    <row r="1047592" spans="5:5" ht="21.75" customHeight="1" x14ac:dyDescent="0.25">
      <c r="E1047592" s="175"/>
    </row>
    <row r="1047593" spans="5:5" ht="21.75" customHeight="1" x14ac:dyDescent="0.25">
      <c r="E1047593" s="175"/>
    </row>
    <row r="1047594" spans="5:5" ht="21.75" customHeight="1" x14ac:dyDescent="0.25">
      <c r="E1047594" s="175"/>
    </row>
    <row r="1047595" spans="5:5" ht="21.75" customHeight="1" x14ac:dyDescent="0.25">
      <c r="E1047595" s="175"/>
    </row>
    <row r="1047596" spans="5:5" ht="21.75" customHeight="1" x14ac:dyDescent="0.25">
      <c r="E1047596" s="175"/>
    </row>
    <row r="1047597" spans="5:5" ht="21.75" customHeight="1" x14ac:dyDescent="0.25">
      <c r="E1047597" s="175"/>
    </row>
    <row r="1047598" spans="5:5" ht="21.75" customHeight="1" x14ac:dyDescent="0.25">
      <c r="E1047598" s="175"/>
    </row>
    <row r="1047599" spans="5:5" ht="21.75" customHeight="1" x14ac:dyDescent="0.25">
      <c r="E1047599" s="175"/>
    </row>
    <row r="1047600" spans="5:5" ht="21.75" customHeight="1" x14ac:dyDescent="0.25">
      <c r="E1047600" s="175"/>
    </row>
    <row r="1047601" spans="5:5" ht="21.75" customHeight="1" x14ac:dyDescent="0.25">
      <c r="E1047601" s="175"/>
    </row>
    <row r="1047602" spans="5:5" ht="21.75" customHeight="1" x14ac:dyDescent="0.25">
      <c r="E1047602" s="175"/>
    </row>
    <row r="1047603" spans="5:5" ht="21.75" customHeight="1" x14ac:dyDescent="0.25">
      <c r="E1047603" s="175"/>
    </row>
    <row r="1047604" spans="5:5" ht="21.75" customHeight="1" x14ac:dyDescent="0.25">
      <c r="E1047604" s="175"/>
    </row>
    <row r="1047605" spans="5:5" ht="21.75" customHeight="1" x14ac:dyDescent="0.25">
      <c r="E1047605" s="175"/>
    </row>
    <row r="1047606" spans="5:5" ht="21.75" customHeight="1" x14ac:dyDescent="0.25">
      <c r="E1047606" s="175"/>
    </row>
    <row r="1047607" spans="5:5" ht="21.75" customHeight="1" x14ac:dyDescent="0.25">
      <c r="E1047607" s="175"/>
    </row>
    <row r="1047608" spans="5:5" ht="21.75" customHeight="1" x14ac:dyDescent="0.25">
      <c r="E1047608" s="175"/>
    </row>
    <row r="1047609" spans="5:5" ht="21.75" customHeight="1" x14ac:dyDescent="0.25">
      <c r="E1047609" s="175"/>
    </row>
    <row r="1047610" spans="5:5" ht="21.75" customHeight="1" x14ac:dyDescent="0.25">
      <c r="E1047610" s="175"/>
    </row>
    <row r="1047611" spans="5:5" ht="21.75" customHeight="1" x14ac:dyDescent="0.25">
      <c r="E1047611" s="175"/>
    </row>
    <row r="1047612" spans="5:5" ht="21.75" customHeight="1" x14ac:dyDescent="0.25">
      <c r="E1047612" s="175"/>
    </row>
    <row r="1047613" spans="5:5" ht="21.75" customHeight="1" x14ac:dyDescent="0.25">
      <c r="E1047613" s="175"/>
    </row>
    <row r="1047614" spans="5:5" ht="21.75" customHeight="1" x14ac:dyDescent="0.25">
      <c r="E1047614" s="175"/>
    </row>
    <row r="1047615" spans="5:5" ht="21.75" customHeight="1" x14ac:dyDescent="0.25">
      <c r="E1047615" s="175"/>
    </row>
    <row r="1047616" spans="5:5" ht="21.75" customHeight="1" x14ac:dyDescent="0.25">
      <c r="E1047616" s="175"/>
    </row>
    <row r="1047617" spans="5:5" ht="21.75" customHeight="1" x14ac:dyDescent="0.25">
      <c r="E1047617" s="175"/>
    </row>
    <row r="1047618" spans="5:5" ht="21.75" customHeight="1" x14ac:dyDescent="0.25">
      <c r="E1047618" s="175"/>
    </row>
    <row r="1047619" spans="5:5" ht="21.75" customHeight="1" x14ac:dyDescent="0.25">
      <c r="E1047619" s="175"/>
    </row>
    <row r="1047620" spans="5:5" ht="21.75" customHeight="1" x14ac:dyDescent="0.25">
      <c r="E1047620" s="175"/>
    </row>
    <row r="1047621" spans="5:5" ht="21.75" customHeight="1" x14ac:dyDescent="0.25">
      <c r="E1047621" s="175"/>
    </row>
    <row r="1047622" spans="5:5" ht="21.75" customHeight="1" x14ac:dyDescent="0.25">
      <c r="E1047622" s="175"/>
    </row>
    <row r="1047623" spans="5:5" ht="21.75" customHeight="1" x14ac:dyDescent="0.25">
      <c r="E1047623" s="175"/>
    </row>
    <row r="1047624" spans="5:5" ht="21.75" customHeight="1" x14ac:dyDescent="0.25">
      <c r="E1047624" s="175"/>
    </row>
    <row r="1047625" spans="5:5" ht="21.75" customHeight="1" x14ac:dyDescent="0.25">
      <c r="E1047625" s="175"/>
    </row>
    <row r="1047626" spans="5:5" ht="21.75" customHeight="1" x14ac:dyDescent="0.25">
      <c r="E1047626" s="175"/>
    </row>
    <row r="1047627" spans="5:5" ht="21.75" customHeight="1" x14ac:dyDescent="0.25">
      <c r="E1047627" s="175"/>
    </row>
    <row r="1047628" spans="5:5" ht="21.75" customHeight="1" x14ac:dyDescent="0.25">
      <c r="E1047628" s="175"/>
    </row>
    <row r="1047629" spans="5:5" ht="21.75" customHeight="1" x14ac:dyDescent="0.25">
      <c r="E1047629" s="175"/>
    </row>
    <row r="1047630" spans="5:5" ht="21.75" customHeight="1" x14ac:dyDescent="0.25">
      <c r="E1047630" s="175"/>
    </row>
    <row r="1047631" spans="5:5" ht="21.75" customHeight="1" x14ac:dyDescent="0.25">
      <c r="E1047631" s="175"/>
    </row>
    <row r="1047632" spans="5:5" ht="21.75" customHeight="1" x14ac:dyDescent="0.25">
      <c r="E1047632" s="175"/>
    </row>
    <row r="1047633" spans="5:5" ht="21.75" customHeight="1" x14ac:dyDescent="0.25">
      <c r="E1047633" s="175"/>
    </row>
    <row r="1047634" spans="5:5" ht="21.75" customHeight="1" x14ac:dyDescent="0.25">
      <c r="E1047634" s="175"/>
    </row>
    <row r="1047635" spans="5:5" ht="21.75" customHeight="1" x14ac:dyDescent="0.25">
      <c r="E1047635" s="175"/>
    </row>
    <row r="1047636" spans="5:5" ht="21.75" customHeight="1" x14ac:dyDescent="0.25">
      <c r="E1047636" s="175"/>
    </row>
    <row r="1047637" spans="5:5" ht="21.75" customHeight="1" x14ac:dyDescent="0.25">
      <c r="E1047637" s="175"/>
    </row>
    <row r="1047638" spans="5:5" ht="21.75" customHeight="1" x14ac:dyDescent="0.25">
      <c r="E1047638" s="175"/>
    </row>
    <row r="1047639" spans="5:5" ht="21.75" customHeight="1" x14ac:dyDescent="0.25">
      <c r="E1047639" s="175"/>
    </row>
    <row r="1047640" spans="5:5" ht="21.75" customHeight="1" x14ac:dyDescent="0.25">
      <c r="E1047640" s="175"/>
    </row>
    <row r="1047641" spans="5:5" ht="21.75" customHeight="1" x14ac:dyDescent="0.25">
      <c r="E1047641" s="175"/>
    </row>
    <row r="1047642" spans="5:5" ht="21.75" customHeight="1" x14ac:dyDescent="0.25">
      <c r="E1047642" s="175"/>
    </row>
    <row r="1047643" spans="5:5" ht="21.75" customHeight="1" x14ac:dyDescent="0.25">
      <c r="E1047643" s="175"/>
    </row>
    <row r="1047644" spans="5:5" ht="21.75" customHeight="1" x14ac:dyDescent="0.25">
      <c r="E1047644" s="175"/>
    </row>
    <row r="1047645" spans="5:5" ht="21.75" customHeight="1" x14ac:dyDescent="0.25">
      <c r="E1047645" s="175"/>
    </row>
    <row r="1047646" spans="5:5" ht="21.75" customHeight="1" x14ac:dyDescent="0.25">
      <c r="E1047646" s="175"/>
    </row>
    <row r="1047647" spans="5:5" ht="21.75" customHeight="1" x14ac:dyDescent="0.25">
      <c r="E1047647" s="175"/>
    </row>
    <row r="1047648" spans="5:5" ht="21.75" customHeight="1" x14ac:dyDescent="0.25">
      <c r="E1047648" s="175"/>
    </row>
    <row r="1047649" spans="5:5" ht="21.75" customHeight="1" x14ac:dyDescent="0.25">
      <c r="E1047649" s="175"/>
    </row>
    <row r="1047650" spans="5:5" ht="21.75" customHeight="1" x14ac:dyDescent="0.25">
      <c r="E1047650" s="175"/>
    </row>
    <row r="1047651" spans="5:5" ht="21.75" customHeight="1" x14ac:dyDescent="0.25">
      <c r="E1047651" s="175"/>
    </row>
    <row r="1047652" spans="5:5" ht="21.75" customHeight="1" x14ac:dyDescent="0.25">
      <c r="E1047652" s="175"/>
    </row>
    <row r="1047653" spans="5:5" ht="21.75" customHeight="1" x14ac:dyDescent="0.25">
      <c r="E1047653" s="175"/>
    </row>
    <row r="1047654" spans="5:5" ht="21.75" customHeight="1" x14ac:dyDescent="0.25">
      <c r="E1047654" s="175"/>
    </row>
    <row r="1047655" spans="5:5" ht="21.75" customHeight="1" x14ac:dyDescent="0.25">
      <c r="E1047655" s="175"/>
    </row>
    <row r="1047656" spans="5:5" ht="21.75" customHeight="1" x14ac:dyDescent="0.25">
      <c r="E1047656" s="175"/>
    </row>
    <row r="1047657" spans="5:5" ht="21.75" customHeight="1" x14ac:dyDescent="0.25">
      <c r="E1047657" s="175"/>
    </row>
    <row r="1047658" spans="5:5" ht="21.75" customHeight="1" x14ac:dyDescent="0.25">
      <c r="E1047658" s="175"/>
    </row>
    <row r="1047659" spans="5:5" ht="21.75" customHeight="1" x14ac:dyDescent="0.25">
      <c r="E1047659" s="175"/>
    </row>
    <row r="1047660" spans="5:5" ht="21.75" customHeight="1" x14ac:dyDescent="0.25">
      <c r="E1047660" s="175"/>
    </row>
    <row r="1047661" spans="5:5" ht="21.75" customHeight="1" x14ac:dyDescent="0.25">
      <c r="E1047661" s="175"/>
    </row>
    <row r="1047662" spans="5:5" ht="21.75" customHeight="1" x14ac:dyDescent="0.25">
      <c r="E1047662" s="175"/>
    </row>
    <row r="1047663" spans="5:5" ht="21.75" customHeight="1" x14ac:dyDescent="0.25">
      <c r="E1047663" s="175"/>
    </row>
    <row r="1047664" spans="5:5" ht="21.75" customHeight="1" x14ac:dyDescent="0.25">
      <c r="E1047664" s="175"/>
    </row>
    <row r="1047665" spans="5:5" ht="21.75" customHeight="1" x14ac:dyDescent="0.25">
      <c r="E1047665" s="175"/>
    </row>
    <row r="1047666" spans="5:5" ht="21.75" customHeight="1" x14ac:dyDescent="0.25">
      <c r="E1047666" s="175"/>
    </row>
    <row r="1047667" spans="5:5" ht="21.75" customHeight="1" x14ac:dyDescent="0.25">
      <c r="E1047667" s="175"/>
    </row>
    <row r="1047668" spans="5:5" ht="21.75" customHeight="1" x14ac:dyDescent="0.25">
      <c r="E1047668" s="175"/>
    </row>
    <row r="1047669" spans="5:5" ht="21.75" customHeight="1" x14ac:dyDescent="0.25">
      <c r="E1047669" s="175"/>
    </row>
    <row r="1047670" spans="5:5" ht="21.75" customHeight="1" x14ac:dyDescent="0.25">
      <c r="E1047670" s="175"/>
    </row>
    <row r="1047671" spans="5:5" ht="21.75" customHeight="1" x14ac:dyDescent="0.25">
      <c r="E1047671" s="175"/>
    </row>
    <row r="1047672" spans="5:5" ht="21.75" customHeight="1" x14ac:dyDescent="0.25">
      <c r="E1047672" s="175"/>
    </row>
    <row r="1047673" spans="5:5" ht="21.75" customHeight="1" x14ac:dyDescent="0.25">
      <c r="E1047673" s="175"/>
    </row>
    <row r="1047674" spans="5:5" ht="21.75" customHeight="1" x14ac:dyDescent="0.25">
      <c r="E1047674" s="175"/>
    </row>
    <row r="1047675" spans="5:5" ht="21.75" customHeight="1" x14ac:dyDescent="0.25">
      <c r="E1047675" s="175"/>
    </row>
    <row r="1047676" spans="5:5" ht="21.75" customHeight="1" x14ac:dyDescent="0.25">
      <c r="E1047676" s="175"/>
    </row>
    <row r="1047677" spans="5:5" ht="21.75" customHeight="1" x14ac:dyDescent="0.25">
      <c r="E1047677" s="175"/>
    </row>
    <row r="1047678" spans="5:5" ht="21.75" customHeight="1" x14ac:dyDescent="0.25">
      <c r="E1047678" s="175"/>
    </row>
    <row r="1047679" spans="5:5" ht="21.75" customHeight="1" x14ac:dyDescent="0.25">
      <c r="E1047679" s="175"/>
    </row>
    <row r="1047680" spans="5:5" ht="21.75" customHeight="1" x14ac:dyDescent="0.25">
      <c r="E1047680" s="175"/>
    </row>
    <row r="1047681" spans="5:5" ht="21.75" customHeight="1" x14ac:dyDescent="0.25">
      <c r="E1047681" s="175"/>
    </row>
    <row r="1047682" spans="5:5" ht="21.75" customHeight="1" x14ac:dyDescent="0.25">
      <c r="E1047682" s="175"/>
    </row>
    <row r="1047683" spans="5:5" ht="21.75" customHeight="1" x14ac:dyDescent="0.25">
      <c r="E1047683" s="175"/>
    </row>
    <row r="1047684" spans="5:5" ht="21.75" customHeight="1" x14ac:dyDescent="0.25">
      <c r="E1047684" s="175"/>
    </row>
    <row r="1047685" spans="5:5" ht="21.75" customHeight="1" x14ac:dyDescent="0.25">
      <c r="E1047685" s="175"/>
    </row>
    <row r="1047686" spans="5:5" ht="21.75" customHeight="1" x14ac:dyDescent="0.25">
      <c r="E1047686" s="175"/>
    </row>
    <row r="1047687" spans="5:5" ht="21.75" customHeight="1" x14ac:dyDescent="0.25">
      <c r="E1047687" s="175"/>
    </row>
    <row r="1047688" spans="5:5" ht="21.75" customHeight="1" x14ac:dyDescent="0.25">
      <c r="E1047688" s="175"/>
    </row>
    <row r="1047689" spans="5:5" ht="21.75" customHeight="1" x14ac:dyDescent="0.25">
      <c r="E1047689" s="175"/>
    </row>
    <row r="1047690" spans="5:5" ht="21.75" customHeight="1" x14ac:dyDescent="0.25">
      <c r="E1047690" s="175"/>
    </row>
    <row r="1047691" spans="5:5" ht="21.75" customHeight="1" x14ac:dyDescent="0.25">
      <c r="E1047691" s="175"/>
    </row>
    <row r="1047692" spans="5:5" ht="21.75" customHeight="1" x14ac:dyDescent="0.25">
      <c r="E1047692" s="175"/>
    </row>
    <row r="1047693" spans="5:5" ht="21.75" customHeight="1" x14ac:dyDescent="0.25">
      <c r="E1047693" s="175"/>
    </row>
    <row r="1047694" spans="5:5" ht="21.75" customHeight="1" x14ac:dyDescent="0.25">
      <c r="E1047694" s="175"/>
    </row>
    <row r="1047695" spans="5:5" ht="21.75" customHeight="1" x14ac:dyDescent="0.25">
      <c r="E1047695" s="175"/>
    </row>
    <row r="1047696" spans="5:5" ht="21.75" customHeight="1" x14ac:dyDescent="0.25">
      <c r="E1047696" s="175"/>
    </row>
    <row r="1047697" spans="5:5" ht="21.75" customHeight="1" x14ac:dyDescent="0.25">
      <c r="E1047697" s="175"/>
    </row>
    <row r="1047698" spans="5:5" ht="21.75" customHeight="1" x14ac:dyDescent="0.25">
      <c r="E1047698" s="175"/>
    </row>
    <row r="1047699" spans="5:5" ht="21.75" customHeight="1" x14ac:dyDescent="0.25">
      <c r="E1047699" s="175"/>
    </row>
    <row r="1047700" spans="5:5" ht="21.75" customHeight="1" x14ac:dyDescent="0.25">
      <c r="E1047700" s="175"/>
    </row>
    <row r="1047701" spans="5:5" ht="21.75" customHeight="1" x14ac:dyDescent="0.25">
      <c r="E1047701" s="175"/>
    </row>
    <row r="1047702" spans="5:5" ht="21.75" customHeight="1" x14ac:dyDescent="0.25">
      <c r="E1047702" s="175"/>
    </row>
    <row r="1047703" spans="5:5" ht="21.75" customHeight="1" x14ac:dyDescent="0.25">
      <c r="E1047703" s="175"/>
    </row>
    <row r="1047704" spans="5:5" ht="21.75" customHeight="1" x14ac:dyDescent="0.25">
      <c r="E1047704" s="175"/>
    </row>
    <row r="1047705" spans="5:5" ht="21.75" customHeight="1" x14ac:dyDescent="0.25">
      <c r="E1047705" s="175"/>
    </row>
    <row r="1047706" spans="5:5" ht="21.75" customHeight="1" x14ac:dyDescent="0.25">
      <c r="E1047706" s="175"/>
    </row>
    <row r="1047707" spans="5:5" ht="21.75" customHeight="1" x14ac:dyDescent="0.25">
      <c r="E1047707" s="175"/>
    </row>
    <row r="1047708" spans="5:5" ht="21.75" customHeight="1" x14ac:dyDescent="0.25">
      <c r="E1047708" s="175"/>
    </row>
    <row r="1047709" spans="5:5" ht="21.75" customHeight="1" x14ac:dyDescent="0.25">
      <c r="E1047709" s="175"/>
    </row>
    <row r="1047710" spans="5:5" ht="21.75" customHeight="1" x14ac:dyDescent="0.25">
      <c r="E1047710" s="175"/>
    </row>
    <row r="1047711" spans="5:5" ht="21.75" customHeight="1" x14ac:dyDescent="0.25">
      <c r="E1047711" s="175"/>
    </row>
    <row r="1047712" spans="5:5" ht="21.75" customHeight="1" x14ac:dyDescent="0.25">
      <c r="E1047712" s="175"/>
    </row>
    <row r="1047713" spans="5:5" ht="21.75" customHeight="1" x14ac:dyDescent="0.25">
      <c r="E1047713" s="175"/>
    </row>
    <row r="1047714" spans="5:5" ht="21.75" customHeight="1" x14ac:dyDescent="0.25">
      <c r="E1047714" s="175"/>
    </row>
    <row r="1047715" spans="5:5" ht="21.75" customHeight="1" x14ac:dyDescent="0.25">
      <c r="E1047715" s="175"/>
    </row>
    <row r="1047716" spans="5:5" ht="21.75" customHeight="1" x14ac:dyDescent="0.25">
      <c r="E1047716" s="175"/>
    </row>
    <row r="1047717" spans="5:5" ht="21.75" customHeight="1" x14ac:dyDescent="0.25">
      <c r="E1047717" s="175"/>
    </row>
    <row r="1047718" spans="5:5" ht="21.75" customHeight="1" x14ac:dyDescent="0.25">
      <c r="E1047718" s="175"/>
    </row>
    <row r="1047719" spans="5:5" ht="21.75" customHeight="1" x14ac:dyDescent="0.25">
      <c r="E1047719" s="175"/>
    </row>
    <row r="1047720" spans="5:5" ht="21.75" customHeight="1" x14ac:dyDescent="0.25">
      <c r="E1047720" s="175"/>
    </row>
    <row r="1047721" spans="5:5" ht="21.75" customHeight="1" x14ac:dyDescent="0.25">
      <c r="E1047721" s="175"/>
    </row>
    <row r="1047722" spans="5:5" ht="21.75" customHeight="1" x14ac:dyDescent="0.25">
      <c r="E1047722" s="175"/>
    </row>
    <row r="1047723" spans="5:5" ht="21.75" customHeight="1" x14ac:dyDescent="0.25">
      <c r="E1047723" s="175"/>
    </row>
    <row r="1047724" spans="5:5" ht="21.75" customHeight="1" x14ac:dyDescent="0.25">
      <c r="E1047724" s="175"/>
    </row>
    <row r="1047725" spans="5:5" ht="21.75" customHeight="1" x14ac:dyDescent="0.25">
      <c r="E1047725" s="175"/>
    </row>
    <row r="1047726" spans="5:5" ht="21.75" customHeight="1" x14ac:dyDescent="0.25">
      <c r="E1047726" s="175"/>
    </row>
    <row r="1047727" spans="5:5" ht="21.75" customHeight="1" x14ac:dyDescent="0.25">
      <c r="E1047727" s="175"/>
    </row>
    <row r="1047728" spans="5:5" ht="21.75" customHeight="1" x14ac:dyDescent="0.25">
      <c r="E1047728" s="175"/>
    </row>
    <row r="1047729" spans="5:5" ht="21.75" customHeight="1" x14ac:dyDescent="0.25">
      <c r="E1047729" s="175"/>
    </row>
    <row r="1047730" spans="5:5" ht="21.75" customHeight="1" x14ac:dyDescent="0.25">
      <c r="E1047730" s="175"/>
    </row>
    <row r="1047731" spans="5:5" ht="21.75" customHeight="1" x14ac:dyDescent="0.25">
      <c r="E1047731" s="175"/>
    </row>
    <row r="1047732" spans="5:5" ht="21.75" customHeight="1" x14ac:dyDescent="0.25">
      <c r="E1047732" s="175"/>
    </row>
    <row r="1047733" spans="5:5" ht="21.75" customHeight="1" x14ac:dyDescent="0.25">
      <c r="E1047733" s="175"/>
    </row>
    <row r="1047734" spans="5:5" ht="21.75" customHeight="1" x14ac:dyDescent="0.25">
      <c r="E1047734" s="175"/>
    </row>
    <row r="1047735" spans="5:5" ht="21.75" customHeight="1" x14ac:dyDescent="0.25">
      <c r="E1047735" s="175"/>
    </row>
    <row r="1047736" spans="5:5" ht="21.75" customHeight="1" x14ac:dyDescent="0.25">
      <c r="E1047736" s="175"/>
    </row>
    <row r="1047737" spans="5:5" ht="21.75" customHeight="1" x14ac:dyDescent="0.25">
      <c r="E1047737" s="175"/>
    </row>
    <row r="1047738" spans="5:5" ht="21.75" customHeight="1" x14ac:dyDescent="0.25">
      <c r="E1047738" s="175"/>
    </row>
    <row r="1047739" spans="5:5" ht="21.75" customHeight="1" x14ac:dyDescent="0.25">
      <c r="E1047739" s="175"/>
    </row>
    <row r="1047740" spans="5:5" ht="21.75" customHeight="1" x14ac:dyDescent="0.25">
      <c r="E1047740" s="175"/>
    </row>
    <row r="1047741" spans="5:5" ht="21.75" customHeight="1" x14ac:dyDescent="0.25">
      <c r="E1047741" s="175"/>
    </row>
    <row r="1047742" spans="5:5" ht="21.75" customHeight="1" x14ac:dyDescent="0.25">
      <c r="E1047742" s="175"/>
    </row>
    <row r="1047743" spans="5:5" ht="21.75" customHeight="1" x14ac:dyDescent="0.25">
      <c r="E1047743" s="175"/>
    </row>
    <row r="1047745" spans="6:6" ht="21.75" customHeight="1" x14ac:dyDescent="0.25">
      <c r="F1047745" s="195"/>
    </row>
    <row r="1047747" spans="6:6" ht="21.75" customHeight="1" x14ac:dyDescent="0.25">
      <c r="F1047747" s="195"/>
    </row>
  </sheetData>
  <mergeCells count="120">
    <mergeCell ref="A159:G159"/>
    <mergeCell ref="A160:A161"/>
    <mergeCell ref="B160:B161"/>
    <mergeCell ref="C160:C161"/>
    <mergeCell ref="D160:D161"/>
    <mergeCell ref="E160:F160"/>
    <mergeCell ref="G160:G161"/>
    <mergeCell ref="A194:D194"/>
    <mergeCell ref="A176:D176"/>
    <mergeCell ref="A179:G179"/>
    <mergeCell ref="A180:A181"/>
    <mergeCell ref="B180:B181"/>
    <mergeCell ref="C180:C181"/>
    <mergeCell ref="D180:D181"/>
    <mergeCell ref="E180:F180"/>
    <mergeCell ref="G180:G181"/>
    <mergeCell ref="G148:G149"/>
    <mergeCell ref="A156:D156"/>
    <mergeCell ref="A144:D144"/>
    <mergeCell ref="A147:G147"/>
    <mergeCell ref="A148:A149"/>
    <mergeCell ref="B148:B149"/>
    <mergeCell ref="C148:C149"/>
    <mergeCell ref="D148:D149"/>
    <mergeCell ref="E148:F148"/>
    <mergeCell ref="A103:A104"/>
    <mergeCell ref="B103:B104"/>
    <mergeCell ref="C103:C104"/>
    <mergeCell ref="D103:D104"/>
    <mergeCell ref="E103:F103"/>
    <mergeCell ref="G103:G104"/>
    <mergeCell ref="A91:G91"/>
    <mergeCell ref="A92:A93"/>
    <mergeCell ref="B92:B93"/>
    <mergeCell ref="C92:C93"/>
    <mergeCell ref="D92:D93"/>
    <mergeCell ref="E92:F92"/>
    <mergeCell ref="G92:G93"/>
    <mergeCell ref="A46:G46"/>
    <mergeCell ref="A47:A48"/>
    <mergeCell ref="B47:B48"/>
    <mergeCell ref="C47:C48"/>
    <mergeCell ref="D47:D48"/>
    <mergeCell ref="E47:F47"/>
    <mergeCell ref="G47:G48"/>
    <mergeCell ref="A99:D99"/>
    <mergeCell ref="A102:G102"/>
    <mergeCell ref="A31:D31"/>
    <mergeCell ref="A34:G34"/>
    <mergeCell ref="A35:A36"/>
    <mergeCell ref="B35:B36"/>
    <mergeCell ref="C35:C36"/>
    <mergeCell ref="D35:D36"/>
    <mergeCell ref="E35:F35"/>
    <mergeCell ref="G35:G36"/>
    <mergeCell ref="A43:D43"/>
    <mergeCell ref="A109:D109"/>
    <mergeCell ref="A112:G112"/>
    <mergeCell ref="A134:D134"/>
    <mergeCell ref="A137:G137"/>
    <mergeCell ref="A138:A139"/>
    <mergeCell ref="B138:B139"/>
    <mergeCell ref="C138:C139"/>
    <mergeCell ref="D138:D139"/>
    <mergeCell ref="E138:F138"/>
    <mergeCell ref="G138:G139"/>
    <mergeCell ref="G113:G114"/>
    <mergeCell ref="A120:D120"/>
    <mergeCell ref="A123:G123"/>
    <mergeCell ref="A124:A125"/>
    <mergeCell ref="B124:B125"/>
    <mergeCell ref="C124:C125"/>
    <mergeCell ref="D124:D125"/>
    <mergeCell ref="E124:F124"/>
    <mergeCell ref="G124:G125"/>
    <mergeCell ref="A113:A114"/>
    <mergeCell ref="B113:B114"/>
    <mergeCell ref="C113:C114"/>
    <mergeCell ref="D113:D114"/>
    <mergeCell ref="E113:F113"/>
    <mergeCell ref="A2:G2"/>
    <mergeCell ref="A3:A4"/>
    <mergeCell ref="B3:B4"/>
    <mergeCell ref="C3:C4"/>
    <mergeCell ref="D3:D4"/>
    <mergeCell ref="E3:F3"/>
    <mergeCell ref="G3:G4"/>
    <mergeCell ref="A88:D88"/>
    <mergeCell ref="A64:D64"/>
    <mergeCell ref="A67:G67"/>
    <mergeCell ref="A68:A69"/>
    <mergeCell ref="B68:B69"/>
    <mergeCell ref="C68:C69"/>
    <mergeCell ref="D68:D69"/>
    <mergeCell ref="E68:F68"/>
    <mergeCell ref="G68:G69"/>
    <mergeCell ref="A76:D76"/>
    <mergeCell ref="A79:G79"/>
    <mergeCell ref="A80:A81"/>
    <mergeCell ref="B80:B81"/>
    <mergeCell ref="C80:C81"/>
    <mergeCell ref="D80:D81"/>
    <mergeCell ref="E80:F80"/>
    <mergeCell ref="G80:G81"/>
    <mergeCell ref="A18:D18"/>
    <mergeCell ref="A21:G21"/>
    <mergeCell ref="A22:A23"/>
    <mergeCell ref="B22:B23"/>
    <mergeCell ref="C22:C23"/>
    <mergeCell ref="D22:D23"/>
    <mergeCell ref="E22:F22"/>
    <mergeCell ref="G22:G23"/>
    <mergeCell ref="A9:D9"/>
    <mergeCell ref="A11:G11"/>
    <mergeCell ref="A12:A13"/>
    <mergeCell ref="B12:B13"/>
    <mergeCell ref="C12:C13"/>
    <mergeCell ref="D12:D13"/>
    <mergeCell ref="E12:F12"/>
    <mergeCell ref="G12:G13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N87"/>
  <sheetViews>
    <sheetView tabSelected="1" workbookViewId="0">
      <pane xSplit="2" ySplit="3" topLeftCell="C17" activePane="bottomRight" state="frozen"/>
      <selection pane="topRight" activeCell="C1" sqref="C1"/>
      <selection pane="bottomLeft" activeCell="A4" sqref="A4"/>
      <selection pane="bottomRight" activeCell="B36" sqref="B36"/>
    </sheetView>
  </sheetViews>
  <sheetFormatPr defaultColWidth="9.140625" defaultRowHeight="20.25" customHeight="1" x14ac:dyDescent="0.45"/>
  <cols>
    <col min="1" max="1" width="42.5703125" style="70" customWidth="1"/>
    <col min="2" max="2" width="45.7109375" style="70" customWidth="1"/>
    <col min="3" max="3" width="10.5703125" style="199" customWidth="1"/>
    <col min="4" max="4" width="8" style="199" hidden="1" customWidth="1"/>
    <col min="5" max="5" width="10.42578125" style="200" customWidth="1"/>
    <col min="6" max="6" width="8.85546875" style="200" customWidth="1"/>
    <col min="7" max="7" width="7" style="200" customWidth="1"/>
    <col min="8" max="8" width="5.140625" style="199" hidden="1" customWidth="1"/>
    <col min="9" max="9" width="10.5703125" style="199" customWidth="1"/>
    <col min="10" max="10" width="11.42578125" style="70" customWidth="1"/>
    <col min="11" max="11" width="8" style="70" customWidth="1"/>
    <col min="12" max="12" width="12.140625" style="70" customWidth="1"/>
    <col min="13" max="13" width="9.140625" style="71"/>
    <col min="14" max="14" width="12.85546875" style="71" customWidth="1"/>
    <col min="15" max="16384" width="9.140625" style="71"/>
  </cols>
  <sheetData>
    <row r="1" spans="1:12" ht="27" customHeight="1" x14ac:dyDescent="0.45">
      <c r="A1" s="74" t="s">
        <v>394</v>
      </c>
      <c r="B1" s="69"/>
    </row>
    <row r="2" spans="1:12" ht="20.25" customHeight="1" x14ac:dyDescent="0.2">
      <c r="A2" s="75" t="s">
        <v>182</v>
      </c>
      <c r="B2" s="69"/>
      <c r="C2" s="201"/>
      <c r="D2" s="201"/>
      <c r="E2" s="202"/>
      <c r="F2" s="202"/>
      <c r="G2" s="202"/>
      <c r="H2" s="201"/>
      <c r="I2" s="201"/>
      <c r="J2" s="69"/>
      <c r="K2" s="69"/>
      <c r="L2" s="69"/>
    </row>
    <row r="3" spans="1:12" s="101" customFormat="1" ht="30.75" customHeight="1" x14ac:dyDescent="0.25">
      <c r="A3" s="99" t="s">
        <v>0</v>
      </c>
      <c r="B3" s="100" t="s">
        <v>58</v>
      </c>
      <c r="C3" s="226" t="s">
        <v>184</v>
      </c>
      <c r="D3" s="203" t="s">
        <v>185</v>
      </c>
      <c r="E3" s="203" t="s">
        <v>100</v>
      </c>
      <c r="F3" s="272" t="s">
        <v>102</v>
      </c>
      <c r="G3" s="273"/>
      <c r="H3" s="204" t="s">
        <v>103</v>
      </c>
      <c r="I3" s="205" t="s">
        <v>144</v>
      </c>
      <c r="J3" s="269" t="s">
        <v>1</v>
      </c>
      <c r="K3" s="269" t="s">
        <v>63</v>
      </c>
      <c r="L3" s="269" t="s">
        <v>101</v>
      </c>
    </row>
    <row r="4" spans="1:12" s="102" customFormat="1" ht="20.25" customHeight="1" x14ac:dyDescent="0.2">
      <c r="A4" s="99"/>
      <c r="B4" s="99"/>
      <c r="C4" s="206" t="s">
        <v>150</v>
      </c>
      <c r="D4" s="206"/>
      <c r="E4" s="206" t="s">
        <v>150</v>
      </c>
      <c r="F4" s="207" t="s">
        <v>150</v>
      </c>
      <c r="G4" s="207" t="s">
        <v>151</v>
      </c>
      <c r="H4" s="208"/>
      <c r="I4" s="206" t="s">
        <v>150</v>
      </c>
      <c r="J4" s="270"/>
      <c r="K4" s="270"/>
      <c r="L4" s="270"/>
    </row>
    <row r="5" spans="1:12" s="101" customFormat="1" ht="20.25" customHeight="1" x14ac:dyDescent="0.25">
      <c r="A5" s="103" t="s">
        <v>57</v>
      </c>
      <c r="B5" s="103"/>
      <c r="C5" s="209"/>
      <c r="D5" s="209"/>
      <c r="E5" s="210"/>
      <c r="F5" s="210"/>
      <c r="G5" s="210"/>
      <c r="H5" s="209"/>
      <c r="I5" s="211"/>
      <c r="J5" s="104"/>
      <c r="K5" s="105"/>
      <c r="L5" s="106"/>
    </row>
    <row r="6" spans="1:12" s="101" customFormat="1" ht="20.25" hidden="1" customHeight="1" x14ac:dyDescent="0.25">
      <c r="A6" s="107" t="s">
        <v>4</v>
      </c>
      <c r="B6" s="107"/>
      <c r="C6" s="209"/>
      <c r="D6" s="209"/>
      <c r="E6" s="210"/>
      <c r="F6" s="210"/>
      <c r="G6" s="210"/>
      <c r="H6" s="209"/>
      <c r="I6" s="211"/>
      <c r="J6" s="104">
        <f t="shared" ref="J6:J26" si="0">SUM(C6:I6)</f>
        <v>0</v>
      </c>
      <c r="K6" s="108"/>
      <c r="L6" s="109"/>
    </row>
    <row r="7" spans="1:12" s="101" customFormat="1" ht="20.25" hidden="1" customHeight="1" x14ac:dyDescent="0.25">
      <c r="A7" s="107" t="s">
        <v>5</v>
      </c>
      <c r="B7" s="107"/>
      <c r="C7" s="209"/>
      <c r="D7" s="209"/>
      <c r="E7" s="210"/>
      <c r="F7" s="210"/>
      <c r="G7" s="210"/>
      <c r="H7" s="209"/>
      <c r="I7" s="211"/>
      <c r="J7" s="104">
        <f t="shared" si="0"/>
        <v>0</v>
      </c>
      <c r="K7" s="108"/>
      <c r="L7" s="109"/>
    </row>
    <row r="8" spans="1:12" s="101" customFormat="1" ht="20.25" hidden="1" customHeight="1" x14ac:dyDescent="0.25">
      <c r="A8" s="107" t="s">
        <v>6</v>
      </c>
      <c r="B8" s="107"/>
      <c r="C8" s="209"/>
      <c r="D8" s="209"/>
      <c r="E8" s="210"/>
      <c r="F8" s="210"/>
      <c r="G8" s="210"/>
      <c r="H8" s="209"/>
      <c r="I8" s="211"/>
      <c r="J8" s="104">
        <f t="shared" si="0"/>
        <v>0</v>
      </c>
      <c r="K8" s="108"/>
      <c r="L8" s="109"/>
    </row>
    <row r="9" spans="1:12" s="101" customFormat="1" ht="20.25" hidden="1" customHeight="1" x14ac:dyDescent="0.25">
      <c r="A9" s="107" t="s">
        <v>7</v>
      </c>
      <c r="B9" s="107"/>
      <c r="C9" s="209"/>
      <c r="D9" s="209"/>
      <c r="E9" s="210"/>
      <c r="F9" s="210"/>
      <c r="G9" s="210"/>
      <c r="H9" s="209"/>
      <c r="I9" s="211"/>
      <c r="J9" s="104">
        <f t="shared" si="0"/>
        <v>0</v>
      </c>
      <c r="K9" s="108"/>
      <c r="L9" s="109"/>
    </row>
    <row r="10" spans="1:12" s="101" customFormat="1" ht="20.25" hidden="1" customHeight="1" x14ac:dyDescent="0.25">
      <c r="A10" s="107" t="s">
        <v>8</v>
      </c>
      <c r="B10" s="107"/>
      <c r="C10" s="209"/>
      <c r="D10" s="209"/>
      <c r="E10" s="210"/>
      <c r="F10" s="210"/>
      <c r="G10" s="210"/>
      <c r="H10" s="209"/>
      <c r="I10" s="211"/>
      <c r="J10" s="104">
        <f t="shared" si="0"/>
        <v>0</v>
      </c>
      <c r="K10" s="108"/>
      <c r="L10" s="109"/>
    </row>
    <row r="11" spans="1:12" s="101" customFormat="1" ht="20.25" hidden="1" customHeight="1" x14ac:dyDescent="0.25">
      <c r="A11" s="110" t="s">
        <v>9</v>
      </c>
      <c r="B11" s="110"/>
      <c r="C11" s="209"/>
      <c r="D11" s="212"/>
      <c r="E11" s="210"/>
      <c r="F11" s="210"/>
      <c r="G11" s="210"/>
      <c r="H11" s="209"/>
      <c r="I11" s="211"/>
      <c r="J11" s="104">
        <f t="shared" si="0"/>
        <v>0</v>
      </c>
      <c r="K11" s="108"/>
      <c r="L11" s="111"/>
    </row>
    <row r="12" spans="1:12" s="101" customFormat="1" ht="20.25" hidden="1" customHeight="1" x14ac:dyDescent="0.25">
      <c r="A12" s="107" t="s">
        <v>10</v>
      </c>
      <c r="B12" s="107"/>
      <c r="C12" s="209"/>
      <c r="D12" s="209"/>
      <c r="E12" s="210"/>
      <c r="F12" s="210"/>
      <c r="G12" s="210"/>
      <c r="H12" s="209"/>
      <c r="I12" s="211"/>
      <c r="J12" s="104">
        <f t="shared" si="0"/>
        <v>0</v>
      </c>
      <c r="K12" s="108"/>
      <c r="L12" s="109"/>
    </row>
    <row r="13" spans="1:12" s="115" customFormat="1" ht="20.25" customHeight="1" x14ac:dyDescent="0.25">
      <c r="A13" s="112" t="s">
        <v>11</v>
      </c>
      <c r="B13" s="112" t="s">
        <v>191</v>
      </c>
      <c r="C13" s="213">
        <v>130000</v>
      </c>
      <c r="D13" s="213"/>
      <c r="E13" s="214"/>
      <c r="F13" s="214">
        <v>140000</v>
      </c>
      <c r="G13" s="214"/>
      <c r="H13" s="213"/>
      <c r="I13" s="215">
        <v>230000</v>
      </c>
      <c r="J13" s="104">
        <f t="shared" si="0"/>
        <v>500000</v>
      </c>
      <c r="K13" s="113"/>
      <c r="L13" s="114"/>
    </row>
    <row r="14" spans="1:12" s="101" customFormat="1" ht="20.25" customHeight="1" x14ac:dyDescent="0.25">
      <c r="A14" s="107" t="s">
        <v>12</v>
      </c>
      <c r="B14" s="107" t="s">
        <v>211</v>
      </c>
      <c r="C14" s="209">
        <v>250000</v>
      </c>
      <c r="D14" s="209"/>
      <c r="E14" s="210"/>
      <c r="F14" s="210"/>
      <c r="G14" s="210"/>
      <c r="H14" s="209"/>
      <c r="I14" s="211"/>
      <c r="J14" s="104">
        <f t="shared" si="0"/>
        <v>250000</v>
      </c>
      <c r="K14" s="108"/>
      <c r="L14" s="109"/>
    </row>
    <row r="15" spans="1:12" s="101" customFormat="1" ht="20.25" hidden="1" customHeight="1" x14ac:dyDescent="0.25">
      <c r="A15" s="107" t="s">
        <v>13</v>
      </c>
      <c r="B15" s="107"/>
      <c r="C15" s="209"/>
      <c r="D15" s="209"/>
      <c r="E15" s="210"/>
      <c r="F15" s="210"/>
      <c r="G15" s="210"/>
      <c r="H15" s="209"/>
      <c r="I15" s="211"/>
      <c r="J15" s="104">
        <f t="shared" si="0"/>
        <v>0</v>
      </c>
      <c r="K15" s="108"/>
      <c r="L15" s="109"/>
    </row>
    <row r="16" spans="1:12" s="101" customFormat="1" ht="20.25" hidden="1" customHeight="1" x14ac:dyDescent="0.25">
      <c r="A16" s="107" t="s">
        <v>14</v>
      </c>
      <c r="B16" s="107"/>
      <c r="C16" s="209"/>
      <c r="D16" s="209"/>
      <c r="E16" s="210"/>
      <c r="F16" s="210"/>
      <c r="G16" s="210"/>
      <c r="H16" s="209"/>
      <c r="I16" s="211"/>
      <c r="J16" s="104">
        <f t="shared" si="0"/>
        <v>0</v>
      </c>
      <c r="K16" s="108"/>
      <c r="L16" s="109"/>
    </row>
    <row r="17" spans="1:12" s="101" customFormat="1" ht="33.75" customHeight="1" x14ac:dyDescent="0.25">
      <c r="A17" s="107" t="s">
        <v>15</v>
      </c>
      <c r="B17" s="174" t="s">
        <v>212</v>
      </c>
      <c r="C17" s="209"/>
      <c r="D17" s="209"/>
      <c r="E17" s="210">
        <v>20000</v>
      </c>
      <c r="F17" s="210"/>
      <c r="G17" s="210"/>
      <c r="H17" s="209"/>
      <c r="I17" s="215">
        <v>750000</v>
      </c>
      <c r="J17" s="104">
        <f t="shared" si="0"/>
        <v>770000</v>
      </c>
      <c r="K17" s="108"/>
      <c r="L17" s="109"/>
    </row>
    <row r="18" spans="1:12" s="101" customFormat="1" ht="20.25" hidden="1" customHeight="1" x14ac:dyDescent="0.25">
      <c r="A18" s="107" t="s">
        <v>16</v>
      </c>
      <c r="B18" s="107"/>
      <c r="C18" s="209"/>
      <c r="D18" s="209"/>
      <c r="E18" s="210"/>
      <c r="F18" s="210"/>
      <c r="G18" s="210"/>
      <c r="H18" s="209"/>
      <c r="I18" s="211"/>
      <c r="J18" s="104">
        <f t="shared" si="0"/>
        <v>0</v>
      </c>
      <c r="K18" s="108"/>
      <c r="L18" s="109"/>
    </row>
    <row r="19" spans="1:12" s="101" customFormat="1" ht="20.25" hidden="1" customHeight="1" x14ac:dyDescent="0.25">
      <c r="A19" s="107" t="s">
        <v>17</v>
      </c>
      <c r="B19" s="107"/>
      <c r="C19" s="209"/>
      <c r="D19" s="209"/>
      <c r="E19" s="210"/>
      <c r="F19" s="210"/>
      <c r="G19" s="210"/>
      <c r="H19" s="209"/>
      <c r="I19" s="211"/>
      <c r="J19" s="104">
        <f t="shared" si="0"/>
        <v>0</v>
      </c>
      <c r="K19" s="108"/>
      <c r="L19" s="109"/>
    </row>
    <row r="20" spans="1:12" s="101" customFormat="1" ht="20.25" hidden="1" customHeight="1" x14ac:dyDescent="0.25">
      <c r="A20" s="107" t="s">
        <v>18</v>
      </c>
      <c r="B20" s="107"/>
      <c r="C20" s="209"/>
      <c r="D20" s="209"/>
      <c r="E20" s="210"/>
      <c r="F20" s="210"/>
      <c r="G20" s="210"/>
      <c r="H20" s="209"/>
      <c r="I20" s="211"/>
      <c r="J20" s="104">
        <f t="shared" si="0"/>
        <v>0</v>
      </c>
      <c r="K20" s="108"/>
      <c r="L20" s="109"/>
    </row>
    <row r="21" spans="1:12" s="101" customFormat="1" ht="20.25" hidden="1" customHeight="1" x14ac:dyDescent="0.25">
      <c r="A21" s="107" t="s">
        <v>19</v>
      </c>
      <c r="B21" s="107"/>
      <c r="C21" s="209"/>
      <c r="D21" s="209"/>
      <c r="E21" s="210"/>
      <c r="F21" s="210"/>
      <c r="G21" s="210"/>
      <c r="H21" s="209"/>
      <c r="I21" s="211"/>
      <c r="J21" s="104">
        <f t="shared" si="0"/>
        <v>0</v>
      </c>
      <c r="K21" s="108"/>
      <c r="L21" s="109"/>
    </row>
    <row r="22" spans="1:12" s="101" customFormat="1" ht="20.25" hidden="1" customHeight="1" x14ac:dyDescent="0.25">
      <c r="A22" s="107" t="s">
        <v>20</v>
      </c>
      <c r="B22" s="107"/>
      <c r="C22" s="209"/>
      <c r="D22" s="209"/>
      <c r="E22" s="210"/>
      <c r="F22" s="210"/>
      <c r="G22" s="210"/>
      <c r="H22" s="209"/>
      <c r="I22" s="211"/>
      <c r="J22" s="104">
        <f t="shared" si="0"/>
        <v>0</v>
      </c>
      <c r="K22" s="108"/>
      <c r="L22" s="109"/>
    </row>
    <row r="23" spans="1:12" s="101" customFormat="1" ht="20.25" hidden="1" customHeight="1" x14ac:dyDescent="0.25">
      <c r="A23" s="107" t="s">
        <v>21</v>
      </c>
      <c r="B23" s="107"/>
      <c r="C23" s="209"/>
      <c r="D23" s="209"/>
      <c r="E23" s="210"/>
      <c r="F23" s="210"/>
      <c r="G23" s="210"/>
      <c r="H23" s="209"/>
      <c r="I23" s="211"/>
      <c r="J23" s="104">
        <f t="shared" si="0"/>
        <v>0</v>
      </c>
      <c r="K23" s="108"/>
      <c r="L23" s="109"/>
    </row>
    <row r="24" spans="1:12" s="115" customFormat="1" ht="20.25" hidden="1" customHeight="1" x14ac:dyDescent="0.25">
      <c r="A24" s="112" t="s">
        <v>22</v>
      </c>
      <c r="B24" s="112"/>
      <c r="C24" s="213"/>
      <c r="D24" s="213"/>
      <c r="E24" s="214"/>
      <c r="F24" s="214"/>
      <c r="G24" s="214"/>
      <c r="H24" s="213"/>
      <c r="I24" s="215"/>
      <c r="J24" s="104">
        <f t="shared" si="0"/>
        <v>0</v>
      </c>
      <c r="K24" s="113"/>
      <c r="L24" s="114"/>
    </row>
    <row r="25" spans="1:12" s="115" customFormat="1" ht="20.25" hidden="1" customHeight="1" x14ac:dyDescent="0.25">
      <c r="A25" s="112" t="s">
        <v>23</v>
      </c>
      <c r="B25" s="112"/>
      <c r="C25" s="213"/>
      <c r="D25" s="213"/>
      <c r="E25" s="214"/>
      <c r="F25" s="214"/>
      <c r="G25" s="214"/>
      <c r="H25" s="213"/>
      <c r="I25" s="215"/>
      <c r="J25" s="104">
        <f t="shared" si="0"/>
        <v>0</v>
      </c>
      <c r="K25" s="113"/>
      <c r="L25" s="114"/>
    </row>
    <row r="26" spans="1:12" s="115" customFormat="1" ht="20.25" customHeight="1" x14ac:dyDescent="0.25">
      <c r="A26" s="112" t="s">
        <v>24</v>
      </c>
      <c r="B26" s="112" t="s">
        <v>214</v>
      </c>
      <c r="C26" s="213">
        <v>500000</v>
      </c>
      <c r="D26" s="213"/>
      <c r="E26" s="214">
        <v>50000</v>
      </c>
      <c r="F26" s="214"/>
      <c r="G26" s="214"/>
      <c r="H26" s="213"/>
      <c r="I26" s="215"/>
      <c r="J26" s="104">
        <f t="shared" si="0"/>
        <v>550000</v>
      </c>
      <c r="K26" s="113"/>
      <c r="L26" s="114"/>
    </row>
    <row r="27" spans="1:12" s="101" customFormat="1" ht="20.25" customHeight="1" x14ac:dyDescent="0.25">
      <c r="A27" s="107" t="s">
        <v>149</v>
      </c>
      <c r="B27" s="107" t="s">
        <v>209</v>
      </c>
      <c r="C27" s="209"/>
      <c r="D27" s="209"/>
      <c r="E27" s="210"/>
      <c r="F27" s="210"/>
      <c r="G27" s="210">
        <v>2500</v>
      </c>
      <c r="H27" s="209"/>
      <c r="I27" s="211"/>
      <c r="J27" s="104"/>
      <c r="K27" s="108">
        <f>G27</f>
        <v>2500</v>
      </c>
      <c r="L27" s="109"/>
    </row>
    <row r="28" spans="1:12" s="101" customFormat="1" ht="20.25" hidden="1" customHeight="1" x14ac:dyDescent="0.25">
      <c r="A28" s="107" t="s">
        <v>25</v>
      </c>
      <c r="B28" s="107"/>
      <c r="C28" s="209"/>
      <c r="D28" s="209"/>
      <c r="E28" s="210"/>
      <c r="F28" s="210"/>
      <c r="G28" s="210"/>
      <c r="H28" s="209"/>
      <c r="I28" s="211"/>
      <c r="J28" s="104">
        <f t="shared" ref="J28:J65" si="1">SUM(C28:I28)</f>
        <v>0</v>
      </c>
      <c r="K28" s="108"/>
      <c r="L28" s="109"/>
    </row>
    <row r="29" spans="1:12" s="101" customFormat="1" ht="20.25" customHeight="1" x14ac:dyDescent="0.25">
      <c r="A29" s="107" t="s">
        <v>26</v>
      </c>
      <c r="B29" s="107" t="s">
        <v>392</v>
      </c>
      <c r="C29" s="209"/>
      <c r="D29" s="209"/>
      <c r="E29" s="210"/>
      <c r="F29" s="210">
        <v>18000</v>
      </c>
      <c r="G29" s="210"/>
      <c r="H29" s="209"/>
      <c r="I29" s="211"/>
      <c r="J29" s="104">
        <f t="shared" si="1"/>
        <v>18000</v>
      </c>
      <c r="K29" s="108"/>
      <c r="L29" s="109"/>
    </row>
    <row r="30" spans="1:12" s="101" customFormat="1" ht="20.25" hidden="1" customHeight="1" x14ac:dyDescent="0.25">
      <c r="A30" s="107" t="s">
        <v>27</v>
      </c>
      <c r="B30" s="107"/>
      <c r="C30" s="209"/>
      <c r="D30" s="209"/>
      <c r="E30" s="210"/>
      <c r="F30" s="210"/>
      <c r="G30" s="210"/>
      <c r="H30" s="209"/>
      <c r="I30" s="211"/>
      <c r="J30" s="104">
        <f t="shared" si="1"/>
        <v>0</v>
      </c>
      <c r="K30" s="108"/>
      <c r="L30" s="109"/>
    </row>
    <row r="31" spans="1:12" s="101" customFormat="1" ht="20.25" hidden="1" customHeight="1" x14ac:dyDescent="0.25">
      <c r="A31" s="107" t="s">
        <v>28</v>
      </c>
      <c r="B31" s="107"/>
      <c r="C31" s="209"/>
      <c r="D31" s="209"/>
      <c r="E31" s="210"/>
      <c r="F31" s="210"/>
      <c r="G31" s="210"/>
      <c r="H31" s="209"/>
      <c r="I31" s="211"/>
      <c r="J31" s="104">
        <f t="shared" si="1"/>
        <v>0</v>
      </c>
      <c r="K31" s="108"/>
      <c r="L31" s="109"/>
    </row>
    <row r="32" spans="1:12" s="101" customFormat="1" ht="20.25" hidden="1" customHeight="1" x14ac:dyDescent="0.25">
      <c r="A32" s="107" t="s">
        <v>29</v>
      </c>
      <c r="B32" s="107"/>
      <c r="C32" s="209"/>
      <c r="D32" s="209"/>
      <c r="E32" s="210"/>
      <c r="F32" s="210"/>
      <c r="G32" s="210"/>
      <c r="H32" s="209"/>
      <c r="I32" s="211"/>
      <c r="J32" s="104">
        <f t="shared" si="1"/>
        <v>0</v>
      </c>
      <c r="K32" s="108"/>
      <c r="L32" s="109"/>
    </row>
    <row r="33" spans="1:12" s="101" customFormat="1" ht="20.25" hidden="1" customHeight="1" x14ac:dyDescent="0.25">
      <c r="A33" s="107" t="s">
        <v>30</v>
      </c>
      <c r="B33" s="107"/>
      <c r="C33" s="209"/>
      <c r="D33" s="209"/>
      <c r="E33" s="210"/>
      <c r="F33" s="210"/>
      <c r="G33" s="210"/>
      <c r="H33" s="209"/>
      <c r="I33" s="211"/>
      <c r="J33" s="104">
        <f t="shared" si="1"/>
        <v>0</v>
      </c>
      <c r="K33" s="108"/>
      <c r="L33" s="109"/>
    </row>
    <row r="34" spans="1:12" s="101" customFormat="1" ht="20.25" hidden="1" customHeight="1" x14ac:dyDescent="0.25">
      <c r="A34" s="107" t="s">
        <v>31</v>
      </c>
      <c r="B34" s="107"/>
      <c r="C34" s="209"/>
      <c r="D34" s="209"/>
      <c r="E34" s="210"/>
      <c r="F34" s="210"/>
      <c r="G34" s="210"/>
      <c r="H34" s="209"/>
      <c r="I34" s="211"/>
      <c r="J34" s="104">
        <f t="shared" si="1"/>
        <v>0</v>
      </c>
      <c r="K34" s="108"/>
      <c r="L34" s="109"/>
    </row>
    <row r="35" spans="1:12" s="101" customFormat="1" ht="20.25" hidden="1" customHeight="1" x14ac:dyDescent="0.25">
      <c r="A35" s="107" t="s">
        <v>32</v>
      </c>
      <c r="B35" s="107"/>
      <c r="C35" s="209"/>
      <c r="D35" s="209"/>
      <c r="E35" s="210"/>
      <c r="F35" s="210"/>
      <c r="G35" s="210"/>
      <c r="H35" s="209"/>
      <c r="I35" s="211"/>
      <c r="J35" s="104">
        <f t="shared" si="1"/>
        <v>0</v>
      </c>
      <c r="K35" s="108"/>
      <c r="L35" s="109"/>
    </row>
    <row r="36" spans="1:12" s="240" customFormat="1" ht="20.25" customHeight="1" x14ac:dyDescent="0.25">
      <c r="A36" s="236" t="s">
        <v>33</v>
      </c>
      <c r="B36" s="236" t="s">
        <v>395</v>
      </c>
      <c r="C36" s="209"/>
      <c r="D36" s="209"/>
      <c r="E36" s="210"/>
      <c r="F36" s="210">
        <v>12000</v>
      </c>
      <c r="G36" s="210"/>
      <c r="H36" s="209"/>
      <c r="I36" s="211"/>
      <c r="J36" s="237">
        <f t="shared" si="1"/>
        <v>12000</v>
      </c>
      <c r="K36" s="238"/>
      <c r="L36" s="239"/>
    </row>
    <row r="37" spans="1:12" s="101" customFormat="1" ht="20.25" hidden="1" customHeight="1" x14ac:dyDescent="0.25">
      <c r="A37" s="110" t="s">
        <v>34</v>
      </c>
      <c r="B37" s="110"/>
      <c r="C37" s="212"/>
      <c r="D37" s="212"/>
      <c r="E37" s="210"/>
      <c r="F37" s="210"/>
      <c r="G37" s="210"/>
      <c r="H37" s="209"/>
      <c r="I37" s="211"/>
      <c r="J37" s="104">
        <f t="shared" si="1"/>
        <v>0</v>
      </c>
      <c r="K37" s="108"/>
      <c r="L37" s="111"/>
    </row>
    <row r="38" spans="1:12" s="101" customFormat="1" ht="20.25" hidden="1" customHeight="1" x14ac:dyDescent="0.25">
      <c r="A38" s="107" t="s">
        <v>35</v>
      </c>
      <c r="B38" s="107"/>
      <c r="C38" s="209"/>
      <c r="D38" s="209"/>
      <c r="E38" s="210"/>
      <c r="F38" s="210"/>
      <c r="G38" s="210"/>
      <c r="H38" s="209"/>
      <c r="I38" s="211"/>
      <c r="J38" s="104">
        <f t="shared" si="1"/>
        <v>0</v>
      </c>
      <c r="K38" s="108"/>
      <c r="L38" s="109"/>
    </row>
    <row r="39" spans="1:12" s="101" customFormat="1" ht="20.25" hidden="1" customHeight="1" x14ac:dyDescent="0.25">
      <c r="A39" s="107" t="s">
        <v>36</v>
      </c>
      <c r="B39" s="107"/>
      <c r="C39" s="209"/>
      <c r="D39" s="209"/>
      <c r="E39" s="210"/>
      <c r="F39" s="210"/>
      <c r="G39" s="210"/>
      <c r="H39" s="209"/>
      <c r="I39" s="211"/>
      <c r="J39" s="104">
        <f t="shared" si="1"/>
        <v>0</v>
      </c>
      <c r="K39" s="108"/>
      <c r="L39" s="109"/>
    </row>
    <row r="40" spans="1:12" s="101" customFormat="1" ht="20.25" hidden="1" customHeight="1" x14ac:dyDescent="0.25">
      <c r="A40" s="107" t="s">
        <v>37</v>
      </c>
      <c r="B40" s="107"/>
      <c r="C40" s="209"/>
      <c r="D40" s="209"/>
      <c r="E40" s="210"/>
      <c r="F40" s="210"/>
      <c r="G40" s="210"/>
      <c r="H40" s="209"/>
      <c r="I40" s="211"/>
      <c r="J40" s="104">
        <f t="shared" si="1"/>
        <v>0</v>
      </c>
      <c r="K40" s="108"/>
      <c r="L40" s="109"/>
    </row>
    <row r="41" spans="1:12" s="101" customFormat="1" ht="20.25" hidden="1" customHeight="1" x14ac:dyDescent="0.25">
      <c r="A41" s="107" t="s">
        <v>38</v>
      </c>
      <c r="B41" s="107"/>
      <c r="C41" s="209"/>
      <c r="D41" s="209"/>
      <c r="E41" s="210"/>
      <c r="F41" s="210"/>
      <c r="G41" s="210"/>
      <c r="H41" s="209"/>
      <c r="I41" s="211"/>
      <c r="J41" s="104">
        <f t="shared" si="1"/>
        <v>0</v>
      </c>
      <c r="K41" s="108"/>
      <c r="L41" s="109"/>
    </row>
    <row r="42" spans="1:12" s="101" customFormat="1" ht="20.25" hidden="1" customHeight="1" x14ac:dyDescent="0.25">
      <c r="A42" s="107" t="s">
        <v>39</v>
      </c>
      <c r="B42" s="107"/>
      <c r="C42" s="209"/>
      <c r="D42" s="209"/>
      <c r="E42" s="210"/>
      <c r="F42" s="210"/>
      <c r="G42" s="210"/>
      <c r="H42" s="209"/>
      <c r="I42" s="211"/>
      <c r="J42" s="104">
        <f t="shared" si="1"/>
        <v>0</v>
      </c>
      <c r="K42" s="108"/>
      <c r="L42" s="109"/>
    </row>
    <row r="43" spans="1:12" s="101" customFormat="1" ht="20.25" hidden="1" customHeight="1" x14ac:dyDescent="0.25">
      <c r="A43" s="110" t="s">
        <v>40</v>
      </c>
      <c r="B43" s="110"/>
      <c r="C43" s="212"/>
      <c r="D43" s="212"/>
      <c r="E43" s="210"/>
      <c r="F43" s="210"/>
      <c r="G43" s="210"/>
      <c r="H43" s="209"/>
      <c r="I43" s="211"/>
      <c r="J43" s="104">
        <f t="shared" si="1"/>
        <v>0</v>
      </c>
      <c r="K43" s="108"/>
      <c r="L43" s="111"/>
    </row>
    <row r="44" spans="1:12" s="101" customFormat="1" ht="20.25" hidden="1" customHeight="1" x14ac:dyDescent="0.25">
      <c r="A44" s="110" t="s">
        <v>41</v>
      </c>
      <c r="B44" s="110"/>
      <c r="C44" s="212"/>
      <c r="D44" s="212"/>
      <c r="E44" s="210"/>
      <c r="F44" s="210"/>
      <c r="G44" s="210"/>
      <c r="H44" s="209"/>
      <c r="I44" s="211"/>
      <c r="J44" s="104">
        <f t="shared" si="1"/>
        <v>0</v>
      </c>
      <c r="K44" s="108"/>
      <c r="L44" s="111"/>
    </row>
    <row r="45" spans="1:12" s="101" customFormat="1" ht="20.25" hidden="1" customHeight="1" x14ac:dyDescent="0.25">
      <c r="A45" s="107" t="s">
        <v>42</v>
      </c>
      <c r="B45" s="107"/>
      <c r="C45" s="209"/>
      <c r="D45" s="209"/>
      <c r="E45" s="210"/>
      <c r="F45" s="210"/>
      <c r="G45" s="210"/>
      <c r="H45" s="209"/>
      <c r="I45" s="211"/>
      <c r="J45" s="104">
        <f t="shared" si="1"/>
        <v>0</v>
      </c>
      <c r="K45" s="108"/>
      <c r="L45" s="109"/>
    </row>
    <row r="46" spans="1:12" s="101" customFormat="1" ht="20.25" hidden="1" customHeight="1" x14ac:dyDescent="0.25">
      <c r="A46" s="107" t="s">
        <v>43</v>
      </c>
      <c r="B46" s="107"/>
      <c r="C46" s="209"/>
      <c r="D46" s="209"/>
      <c r="E46" s="210"/>
      <c r="F46" s="210"/>
      <c r="G46" s="210"/>
      <c r="H46" s="209"/>
      <c r="I46" s="211"/>
      <c r="J46" s="104">
        <f t="shared" si="1"/>
        <v>0</v>
      </c>
      <c r="K46" s="108"/>
      <c r="L46" s="109"/>
    </row>
    <row r="47" spans="1:12" s="101" customFormat="1" ht="20.25" hidden="1" customHeight="1" x14ac:dyDescent="0.25">
      <c r="A47" s="107" t="s">
        <v>44</v>
      </c>
      <c r="B47" s="107"/>
      <c r="C47" s="209"/>
      <c r="D47" s="209"/>
      <c r="E47" s="210"/>
      <c r="F47" s="210"/>
      <c r="G47" s="210"/>
      <c r="H47" s="209"/>
      <c r="I47" s="211"/>
      <c r="J47" s="104">
        <f t="shared" si="1"/>
        <v>0</v>
      </c>
      <c r="K47" s="108"/>
      <c r="L47" s="109"/>
    </row>
    <row r="48" spans="1:12" s="101" customFormat="1" ht="20.25" hidden="1" customHeight="1" x14ac:dyDescent="0.25">
      <c r="A48" s="107" t="s">
        <v>45</v>
      </c>
      <c r="B48" s="107" t="s">
        <v>189</v>
      </c>
      <c r="C48" s="209"/>
      <c r="D48" s="209"/>
      <c r="E48" s="210"/>
      <c r="F48" s="210"/>
      <c r="G48" s="210"/>
      <c r="H48" s="209"/>
      <c r="I48" s="211"/>
      <c r="J48" s="104">
        <f t="shared" si="1"/>
        <v>0</v>
      </c>
      <c r="K48" s="108"/>
      <c r="L48" s="109"/>
    </row>
    <row r="49" spans="1:12" s="101" customFormat="1" ht="20.25" hidden="1" customHeight="1" x14ac:dyDescent="0.25">
      <c r="A49" s="107" t="s">
        <v>46</v>
      </c>
      <c r="B49" s="107"/>
      <c r="C49" s="209"/>
      <c r="D49" s="209"/>
      <c r="E49" s="210"/>
      <c r="F49" s="210"/>
      <c r="G49" s="210"/>
      <c r="H49" s="209"/>
      <c r="I49" s="211"/>
      <c r="J49" s="104">
        <f t="shared" si="1"/>
        <v>0</v>
      </c>
      <c r="K49" s="108"/>
      <c r="L49" s="109"/>
    </row>
    <row r="50" spans="1:12" s="115" customFormat="1" ht="20.25" customHeight="1" x14ac:dyDescent="0.25">
      <c r="A50" s="112" t="s">
        <v>47</v>
      </c>
      <c r="B50" s="112" t="s">
        <v>210</v>
      </c>
      <c r="C50" s="213"/>
      <c r="D50" s="213"/>
      <c r="E50" s="214"/>
      <c r="F50" s="214">
        <v>250000</v>
      </c>
      <c r="G50" s="214"/>
      <c r="H50" s="213"/>
      <c r="I50" s="215"/>
      <c r="J50" s="104">
        <f t="shared" si="1"/>
        <v>250000</v>
      </c>
      <c r="K50" s="113"/>
      <c r="L50" s="114"/>
    </row>
    <row r="51" spans="1:12" s="101" customFormat="1" ht="20.25" hidden="1" customHeight="1" x14ac:dyDescent="0.25">
      <c r="A51" s="110" t="s">
        <v>48</v>
      </c>
      <c r="B51" s="110"/>
      <c r="C51" s="212"/>
      <c r="D51" s="212"/>
      <c r="E51" s="210"/>
      <c r="F51" s="210"/>
      <c r="G51" s="210"/>
      <c r="H51" s="209"/>
      <c r="I51" s="211"/>
      <c r="J51" s="104">
        <f t="shared" si="1"/>
        <v>0</v>
      </c>
      <c r="K51" s="108"/>
      <c r="L51" s="111"/>
    </row>
    <row r="52" spans="1:12" s="101" customFormat="1" ht="20.25" hidden="1" customHeight="1" x14ac:dyDescent="0.25">
      <c r="A52" s="110" t="s">
        <v>49</v>
      </c>
      <c r="B52" s="110"/>
      <c r="C52" s="212"/>
      <c r="D52" s="212"/>
      <c r="E52" s="210"/>
      <c r="F52" s="210"/>
      <c r="G52" s="210"/>
      <c r="H52" s="209"/>
      <c r="I52" s="211"/>
      <c r="J52" s="104">
        <f t="shared" si="1"/>
        <v>0</v>
      </c>
      <c r="K52" s="108"/>
      <c r="L52" s="111"/>
    </row>
    <row r="53" spans="1:12" s="101" customFormat="1" ht="20.25" hidden="1" customHeight="1" x14ac:dyDescent="0.25">
      <c r="A53" s="110" t="s">
        <v>50</v>
      </c>
      <c r="B53" s="110"/>
      <c r="C53" s="212"/>
      <c r="D53" s="212"/>
      <c r="E53" s="210"/>
      <c r="F53" s="210"/>
      <c r="G53" s="210"/>
      <c r="H53" s="209"/>
      <c r="I53" s="211"/>
      <c r="J53" s="104">
        <f t="shared" si="1"/>
        <v>0</v>
      </c>
      <c r="K53" s="108"/>
      <c r="L53" s="111"/>
    </row>
    <row r="54" spans="1:12" s="101" customFormat="1" ht="20.25" hidden="1" customHeight="1" x14ac:dyDescent="0.25">
      <c r="A54" s="110" t="s">
        <v>51</v>
      </c>
      <c r="B54" s="110"/>
      <c r="C54" s="209"/>
      <c r="D54" s="209"/>
      <c r="E54" s="210"/>
      <c r="F54" s="210"/>
      <c r="G54" s="210"/>
      <c r="H54" s="209"/>
      <c r="I54" s="211"/>
      <c r="J54" s="104">
        <f t="shared" si="1"/>
        <v>0</v>
      </c>
      <c r="K54" s="108"/>
      <c r="L54" s="111"/>
    </row>
    <row r="55" spans="1:12" s="101" customFormat="1" ht="20.25" customHeight="1" x14ac:dyDescent="0.25">
      <c r="A55" s="116" t="s">
        <v>56</v>
      </c>
      <c r="B55" s="116"/>
      <c r="C55" s="216"/>
      <c r="D55" s="216"/>
      <c r="E55" s="210"/>
      <c r="F55" s="210"/>
      <c r="G55" s="210"/>
      <c r="H55" s="209"/>
      <c r="I55" s="211"/>
      <c r="J55" s="104">
        <f t="shared" si="1"/>
        <v>0</v>
      </c>
      <c r="K55" s="108"/>
      <c r="L55" s="117"/>
    </row>
    <row r="56" spans="1:12" s="101" customFormat="1" ht="20.25" customHeight="1" x14ac:dyDescent="0.25">
      <c r="A56" s="110" t="s">
        <v>143</v>
      </c>
      <c r="B56" s="110" t="s">
        <v>190</v>
      </c>
      <c r="C56" s="212"/>
      <c r="D56" s="212"/>
      <c r="E56" s="210">
        <v>400000</v>
      </c>
      <c r="F56" s="210"/>
      <c r="G56" s="210"/>
      <c r="H56" s="209"/>
      <c r="I56" s="211"/>
      <c r="J56" s="104">
        <f t="shared" si="1"/>
        <v>400000</v>
      </c>
      <c r="K56" s="108"/>
      <c r="L56" s="111"/>
    </row>
    <row r="57" spans="1:12" s="101" customFormat="1" ht="20.25" hidden="1" customHeight="1" x14ac:dyDescent="0.25">
      <c r="A57" s="110" t="s">
        <v>147</v>
      </c>
      <c r="B57" s="110"/>
      <c r="C57" s="212"/>
      <c r="D57" s="212"/>
      <c r="E57" s="210"/>
      <c r="F57" s="210"/>
      <c r="G57" s="210"/>
      <c r="H57" s="209"/>
      <c r="I57" s="211"/>
      <c r="J57" s="104">
        <f t="shared" si="1"/>
        <v>0</v>
      </c>
      <c r="K57" s="108"/>
      <c r="L57" s="111"/>
    </row>
    <row r="58" spans="1:12" s="101" customFormat="1" ht="20.25" hidden="1" customHeight="1" x14ac:dyDescent="0.25">
      <c r="A58" s="110" t="s">
        <v>155</v>
      </c>
      <c r="B58" s="110"/>
      <c r="C58" s="212"/>
      <c r="D58" s="212"/>
      <c r="E58" s="210"/>
      <c r="F58" s="210"/>
      <c r="G58" s="210"/>
      <c r="H58" s="209"/>
      <c r="I58" s="211"/>
      <c r="J58" s="104">
        <f t="shared" si="1"/>
        <v>0</v>
      </c>
      <c r="K58" s="108"/>
      <c r="L58" s="111"/>
    </row>
    <row r="59" spans="1:12" s="101" customFormat="1" ht="35.25" customHeight="1" x14ac:dyDescent="0.25">
      <c r="A59" s="110" t="s">
        <v>142</v>
      </c>
      <c r="B59" s="118" t="s">
        <v>213</v>
      </c>
      <c r="C59" s="212"/>
      <c r="D59" s="212"/>
      <c r="E59" s="210"/>
      <c r="F59" s="210"/>
      <c r="G59" s="210"/>
      <c r="H59" s="209"/>
      <c r="I59" s="211">
        <f>50000+750000</f>
        <v>800000</v>
      </c>
      <c r="J59" s="104">
        <f t="shared" si="1"/>
        <v>800000</v>
      </c>
      <c r="K59" s="108"/>
      <c r="L59" s="111"/>
    </row>
    <row r="60" spans="1:12" s="101" customFormat="1" ht="27" hidden="1" customHeight="1" x14ac:dyDescent="0.25">
      <c r="A60" s="110" t="s">
        <v>77</v>
      </c>
      <c r="B60" s="118" t="s">
        <v>204</v>
      </c>
      <c r="C60" s="212"/>
      <c r="D60" s="212"/>
      <c r="E60" s="210" t="s">
        <v>393</v>
      </c>
      <c r="F60" s="210"/>
      <c r="G60" s="210"/>
      <c r="H60" s="209"/>
      <c r="I60" s="211"/>
      <c r="J60" s="104">
        <f t="shared" si="1"/>
        <v>0</v>
      </c>
      <c r="K60" s="108"/>
      <c r="L60" s="111"/>
    </row>
    <row r="61" spans="1:12" s="101" customFormat="1" ht="29.25" hidden="1" customHeight="1" x14ac:dyDescent="0.25">
      <c r="A61" s="110" t="s">
        <v>75</v>
      </c>
      <c r="B61" s="118"/>
      <c r="C61" s="212"/>
      <c r="D61" s="212"/>
      <c r="E61" s="210"/>
      <c r="F61" s="210"/>
      <c r="G61" s="210"/>
      <c r="H61" s="209"/>
      <c r="I61" s="211"/>
      <c r="J61" s="104">
        <f t="shared" si="1"/>
        <v>0</v>
      </c>
      <c r="K61" s="108"/>
      <c r="L61" s="111"/>
    </row>
    <row r="62" spans="1:12" s="101" customFormat="1" ht="20.25" hidden="1" customHeight="1" x14ac:dyDescent="0.25">
      <c r="A62" s="110" t="s">
        <v>52</v>
      </c>
      <c r="B62" s="110"/>
      <c r="C62" s="212"/>
      <c r="D62" s="212"/>
      <c r="E62" s="210"/>
      <c r="F62" s="210"/>
      <c r="G62" s="210"/>
      <c r="H62" s="209"/>
      <c r="I62" s="211"/>
      <c r="J62" s="104">
        <f t="shared" si="1"/>
        <v>0</v>
      </c>
      <c r="K62" s="108"/>
      <c r="L62" s="111"/>
    </row>
    <row r="63" spans="1:12" s="101" customFormat="1" ht="32.25" customHeight="1" x14ac:dyDescent="0.25">
      <c r="A63" s="110" t="s">
        <v>183</v>
      </c>
      <c r="B63" s="118" t="s">
        <v>205</v>
      </c>
      <c r="C63" s="212"/>
      <c r="D63" s="212"/>
      <c r="E63" s="210"/>
      <c r="F63" s="210"/>
      <c r="G63" s="210"/>
      <c r="H63" s="209"/>
      <c r="I63" s="211">
        <v>500000</v>
      </c>
      <c r="J63" s="104">
        <f t="shared" si="1"/>
        <v>500000</v>
      </c>
      <c r="K63" s="108"/>
      <c r="L63" s="111"/>
    </row>
    <row r="64" spans="1:12" s="101" customFormat="1" ht="20.25" customHeight="1" x14ac:dyDescent="0.25">
      <c r="A64" s="116" t="s">
        <v>53</v>
      </c>
      <c r="B64" s="116"/>
      <c r="C64" s="212"/>
      <c r="D64" s="212"/>
      <c r="E64" s="210"/>
      <c r="F64" s="210"/>
      <c r="G64" s="210"/>
      <c r="H64" s="209"/>
      <c r="I64" s="211"/>
      <c r="J64" s="104">
        <f t="shared" si="1"/>
        <v>0</v>
      </c>
      <c r="K64" s="108"/>
      <c r="L64" s="111"/>
    </row>
    <row r="65" spans="1:14" s="101" customFormat="1" ht="20.25" customHeight="1" x14ac:dyDescent="0.25">
      <c r="A65" s="110" t="s">
        <v>59</v>
      </c>
      <c r="B65" s="110"/>
      <c r="C65" s="212"/>
      <c r="D65" s="212"/>
      <c r="E65" s="210"/>
      <c r="F65" s="210"/>
      <c r="G65" s="210"/>
      <c r="H65" s="209"/>
      <c r="I65" s="211"/>
      <c r="J65" s="104">
        <f t="shared" si="1"/>
        <v>0</v>
      </c>
      <c r="K65" s="108"/>
      <c r="L65" s="111"/>
    </row>
    <row r="66" spans="1:14" s="101" customFormat="1" ht="20.25" customHeight="1" thickBot="1" x14ac:dyDescent="0.3">
      <c r="A66" s="119" t="s">
        <v>55</v>
      </c>
      <c r="B66" s="119"/>
      <c r="C66" s="120">
        <f>SUM(C6:C65)</f>
        <v>880000</v>
      </c>
      <c r="D66" s="120">
        <f t="shared" ref="D66:H66" si="2">SUM(D6:D65)</f>
        <v>0</v>
      </c>
      <c r="E66" s="120">
        <f t="shared" si="2"/>
        <v>470000</v>
      </c>
      <c r="F66" s="120">
        <f t="shared" si="2"/>
        <v>420000</v>
      </c>
      <c r="G66" s="120">
        <f t="shared" si="2"/>
        <v>2500</v>
      </c>
      <c r="H66" s="120">
        <f t="shared" si="2"/>
        <v>0</v>
      </c>
      <c r="I66" s="121">
        <f>SUM(I6:I65)</f>
        <v>2280000</v>
      </c>
      <c r="J66" s="122">
        <f>SUM(J6:J65)</f>
        <v>4050000</v>
      </c>
      <c r="K66" s="123">
        <f>SUM(K6:K65)</f>
        <v>2500</v>
      </c>
      <c r="L66" s="124"/>
    </row>
    <row r="67" spans="1:14" ht="20.25" customHeight="1" thickTop="1" x14ac:dyDescent="0.45">
      <c r="B67" s="69"/>
      <c r="C67" s="201"/>
      <c r="D67" s="201"/>
      <c r="F67" s="202"/>
      <c r="G67" s="202"/>
      <c r="H67" s="201"/>
      <c r="I67" s="201"/>
      <c r="J67" s="69"/>
      <c r="K67" s="69"/>
    </row>
    <row r="68" spans="1:14" ht="20.25" customHeight="1" x14ac:dyDescent="0.45">
      <c r="A68" s="69"/>
      <c r="B68" s="69"/>
      <c r="C68" s="201"/>
      <c r="D68" s="217"/>
      <c r="E68" s="202"/>
      <c r="F68" s="202"/>
      <c r="G68" s="202"/>
      <c r="H68" s="201"/>
      <c r="I68" s="201"/>
      <c r="J68" s="69"/>
      <c r="K68" s="69"/>
      <c r="L68" s="69"/>
      <c r="N68" s="78"/>
    </row>
    <row r="69" spans="1:14" ht="20.25" customHeight="1" x14ac:dyDescent="0.45">
      <c r="E69" s="218"/>
      <c r="J69" s="159"/>
      <c r="N69" s="158"/>
    </row>
    <row r="70" spans="1:14" ht="20.25" customHeight="1" x14ac:dyDescent="0.45">
      <c r="A70" s="71"/>
      <c r="C70" s="219"/>
      <c r="D70" s="219"/>
      <c r="E70" s="219"/>
      <c r="J70" s="71"/>
      <c r="K70" s="71"/>
      <c r="N70" s="159"/>
    </row>
    <row r="71" spans="1:14" ht="20.25" customHeight="1" x14ac:dyDescent="0.45">
      <c r="A71" s="71"/>
      <c r="C71" s="219"/>
      <c r="D71" s="219"/>
      <c r="E71" s="219"/>
      <c r="J71" s="71"/>
      <c r="K71" s="71"/>
    </row>
    <row r="72" spans="1:14" ht="20.25" customHeight="1" x14ac:dyDescent="0.45">
      <c r="A72" s="73" t="s">
        <v>60</v>
      </c>
      <c r="B72" s="88" t="s">
        <v>61</v>
      </c>
      <c r="C72" s="220"/>
      <c r="D72" s="220"/>
      <c r="E72" s="268" t="s">
        <v>62</v>
      </c>
      <c r="F72" s="268"/>
      <c r="G72" s="225"/>
      <c r="K72" s="271" t="s">
        <v>62</v>
      </c>
      <c r="L72" s="271"/>
    </row>
    <row r="73" spans="1:14" ht="20.25" customHeight="1" x14ac:dyDescent="0.45">
      <c r="A73" s="73" t="s">
        <v>203</v>
      </c>
      <c r="B73" s="89" t="s">
        <v>153</v>
      </c>
      <c r="C73" s="221"/>
      <c r="D73" s="221"/>
      <c r="E73" s="222" t="s">
        <v>152</v>
      </c>
      <c r="F73" s="222"/>
      <c r="G73" s="222"/>
      <c r="K73" s="72" t="s">
        <v>186</v>
      </c>
    </row>
    <row r="74" spans="1:14" ht="20.25" customHeight="1" x14ac:dyDescent="0.45">
      <c r="C74" s="202"/>
      <c r="D74" s="202"/>
      <c r="J74" s="69"/>
    </row>
    <row r="75" spans="1:14" ht="20.25" customHeight="1" x14ac:dyDescent="0.45">
      <c r="B75" s="69"/>
    </row>
    <row r="76" spans="1:14" ht="20.25" customHeight="1" x14ac:dyDescent="0.45">
      <c r="B76" s="69"/>
    </row>
    <row r="79" spans="1:14" ht="20.25" customHeight="1" x14ac:dyDescent="0.45">
      <c r="A79" s="69" t="s">
        <v>140</v>
      </c>
    </row>
    <row r="80" spans="1:14" ht="20.25" customHeight="1" x14ac:dyDescent="0.45">
      <c r="A80" s="69" t="s">
        <v>141</v>
      </c>
    </row>
    <row r="82" spans="1:1" ht="20.25" customHeight="1" thickBot="1" x14ac:dyDescent="0.5">
      <c r="A82" s="165" t="s">
        <v>101</v>
      </c>
    </row>
    <row r="83" spans="1:1" ht="20.25" customHeight="1" thickTop="1" x14ac:dyDescent="0.45">
      <c r="A83" s="69" t="s">
        <v>206</v>
      </c>
    </row>
    <row r="84" spans="1:1" ht="20.25" customHeight="1" x14ac:dyDescent="0.45">
      <c r="A84" s="69" t="s">
        <v>207</v>
      </c>
    </row>
    <row r="85" spans="1:1" ht="20.25" customHeight="1" x14ac:dyDescent="0.45">
      <c r="A85" s="69"/>
    </row>
    <row r="86" spans="1:1" ht="20.25" customHeight="1" thickBot="1" x14ac:dyDescent="0.5">
      <c r="A86" s="166"/>
    </row>
    <row r="87" spans="1:1" ht="20.25" customHeight="1" thickTop="1" x14ac:dyDescent="0.45"/>
  </sheetData>
  <mergeCells count="6">
    <mergeCell ref="E72:F72"/>
    <mergeCell ref="J3:J4"/>
    <mergeCell ref="K3:K4"/>
    <mergeCell ref="K72:L72"/>
    <mergeCell ref="F3:G3"/>
    <mergeCell ref="L3:L4"/>
  </mergeCells>
  <pageMargins left="0.18" right="0.12" top="0.75" bottom="0.25" header="0.12" footer="0.3"/>
  <pageSetup scale="78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topLeftCell="A19" workbookViewId="0">
      <selection activeCell="A31" sqref="A31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2" t="s">
        <v>57</v>
      </c>
      <c r="B1" s="22" t="s">
        <v>108</v>
      </c>
    </row>
    <row r="2" spans="1:2" ht="18" x14ac:dyDescent="0.45">
      <c r="A2" s="21" t="s">
        <v>4</v>
      </c>
      <c r="B2" t="s">
        <v>124</v>
      </c>
    </row>
    <row r="3" spans="1:2" ht="18" x14ac:dyDescent="0.45">
      <c r="A3" s="21" t="s">
        <v>5</v>
      </c>
      <c r="B3" t="s">
        <v>109</v>
      </c>
    </row>
    <row r="4" spans="1:2" ht="18" x14ac:dyDescent="0.45">
      <c r="A4" s="21" t="s">
        <v>6</v>
      </c>
      <c r="B4" t="s">
        <v>138</v>
      </c>
    </row>
    <row r="5" spans="1:2" ht="18" x14ac:dyDescent="0.45">
      <c r="A5" s="21" t="s">
        <v>7</v>
      </c>
      <c r="B5" t="s">
        <v>70</v>
      </c>
    </row>
    <row r="6" spans="1:2" ht="18" x14ac:dyDescent="0.45">
      <c r="A6" s="21" t="s">
        <v>8</v>
      </c>
      <c r="B6" t="s">
        <v>128</v>
      </c>
    </row>
    <row r="7" spans="1:2" ht="18" x14ac:dyDescent="0.45">
      <c r="A7" s="21" t="s">
        <v>9</v>
      </c>
      <c r="B7" t="s">
        <v>69</v>
      </c>
    </row>
    <row r="8" spans="1:2" ht="18" x14ac:dyDescent="0.45">
      <c r="A8" s="21" t="s">
        <v>10</v>
      </c>
      <c r="B8" t="s">
        <v>68</v>
      </c>
    </row>
    <row r="9" spans="1:2" ht="18" x14ac:dyDescent="0.45">
      <c r="A9" s="21" t="s">
        <v>11</v>
      </c>
      <c r="B9" t="s">
        <v>107</v>
      </c>
    </row>
    <row r="10" spans="1:2" ht="18" x14ac:dyDescent="0.45">
      <c r="A10" s="21" t="s">
        <v>12</v>
      </c>
      <c r="B10" t="s">
        <v>105</v>
      </c>
    </row>
    <row r="11" spans="1:2" ht="18" x14ac:dyDescent="0.45">
      <c r="A11" s="21" t="s">
        <v>13</v>
      </c>
      <c r="B11" t="s">
        <v>87</v>
      </c>
    </row>
    <row r="12" spans="1:2" ht="18" x14ac:dyDescent="0.45">
      <c r="A12" s="21" t="s">
        <v>14</v>
      </c>
      <c r="B12" t="s">
        <v>116</v>
      </c>
    </row>
    <row r="13" spans="1:2" ht="18" x14ac:dyDescent="0.45">
      <c r="A13" s="21" t="s">
        <v>15</v>
      </c>
      <c r="B13" t="s">
        <v>71</v>
      </c>
    </row>
    <row r="14" spans="1:2" ht="18" x14ac:dyDescent="0.45">
      <c r="A14" s="21" t="s">
        <v>16</v>
      </c>
      <c r="B14" t="s">
        <v>118</v>
      </c>
    </row>
    <row r="15" spans="1:2" ht="18" x14ac:dyDescent="0.45">
      <c r="A15" s="21" t="s">
        <v>17</v>
      </c>
      <c r="B15" t="s">
        <v>115</v>
      </c>
    </row>
    <row r="16" spans="1:2" ht="18" x14ac:dyDescent="0.45">
      <c r="A16" s="21" t="s">
        <v>18</v>
      </c>
      <c r="B16" t="s">
        <v>110</v>
      </c>
    </row>
    <row r="17" spans="1:2" ht="18" x14ac:dyDescent="0.45">
      <c r="A17" s="21" t="s">
        <v>19</v>
      </c>
      <c r="B17" t="s">
        <v>80</v>
      </c>
    </row>
    <row r="18" spans="1:2" ht="18" x14ac:dyDescent="0.45">
      <c r="A18" s="21" t="s">
        <v>20</v>
      </c>
      <c r="B18" t="s">
        <v>93</v>
      </c>
    </row>
    <row r="19" spans="1:2" ht="18" x14ac:dyDescent="0.45">
      <c r="A19" s="21" t="s">
        <v>21</v>
      </c>
      <c r="B19" t="s">
        <v>106</v>
      </c>
    </row>
    <row r="20" spans="1:2" ht="18" x14ac:dyDescent="0.45">
      <c r="A20" s="21" t="s">
        <v>22</v>
      </c>
      <c r="B20" t="s">
        <v>112</v>
      </c>
    </row>
    <row r="21" spans="1:2" ht="18" x14ac:dyDescent="0.45">
      <c r="A21" s="21" t="s">
        <v>23</v>
      </c>
      <c r="B21" t="s">
        <v>121</v>
      </c>
    </row>
    <row r="22" spans="1:2" s="171" customFormat="1" ht="18" x14ac:dyDescent="0.45">
      <c r="A22" s="224" t="s">
        <v>24</v>
      </c>
      <c r="B22" s="171" t="s">
        <v>131</v>
      </c>
    </row>
    <row r="23" spans="1:2" ht="18" x14ac:dyDescent="0.45">
      <c r="A23" s="21" t="s">
        <v>25</v>
      </c>
      <c r="B23" t="s">
        <v>84</v>
      </c>
    </row>
    <row r="24" spans="1:2" ht="18" x14ac:dyDescent="0.45">
      <c r="A24" s="21" t="s">
        <v>26</v>
      </c>
      <c r="B24" t="s">
        <v>83</v>
      </c>
    </row>
    <row r="25" spans="1:2" ht="18" x14ac:dyDescent="0.45">
      <c r="A25" s="21" t="s">
        <v>27</v>
      </c>
      <c r="B25" t="s">
        <v>117</v>
      </c>
    </row>
    <row r="26" spans="1:2" ht="18" x14ac:dyDescent="0.45">
      <c r="A26" s="21" t="s">
        <v>28</v>
      </c>
      <c r="B26" t="s">
        <v>96</v>
      </c>
    </row>
    <row r="27" spans="1:2" ht="18" x14ac:dyDescent="0.45">
      <c r="A27" s="21" t="s">
        <v>29</v>
      </c>
      <c r="B27" t="s">
        <v>127</v>
      </c>
    </row>
    <row r="28" spans="1:2" ht="18" x14ac:dyDescent="0.45">
      <c r="A28" s="21" t="s">
        <v>30</v>
      </c>
      <c r="B28" t="s">
        <v>111</v>
      </c>
    </row>
    <row r="29" spans="1:2" ht="18" x14ac:dyDescent="0.45">
      <c r="A29" s="21" t="s">
        <v>31</v>
      </c>
      <c r="B29" t="s">
        <v>123</v>
      </c>
    </row>
    <row r="30" spans="1:2" ht="18" x14ac:dyDescent="0.45">
      <c r="A30" s="21" t="s">
        <v>32</v>
      </c>
      <c r="B30" t="s">
        <v>130</v>
      </c>
    </row>
    <row r="31" spans="1:2" ht="18" x14ac:dyDescent="0.45">
      <c r="A31" s="21" t="s">
        <v>33</v>
      </c>
      <c r="B31" t="s">
        <v>114</v>
      </c>
    </row>
    <row r="32" spans="1:2" ht="18" x14ac:dyDescent="0.45">
      <c r="A32" s="21" t="s">
        <v>34</v>
      </c>
      <c r="B32" t="s">
        <v>97</v>
      </c>
    </row>
    <row r="33" spans="1:2" ht="18" x14ac:dyDescent="0.45">
      <c r="A33" s="21" t="s">
        <v>35</v>
      </c>
      <c r="B33" t="s">
        <v>85</v>
      </c>
    </row>
    <row r="34" spans="1:2" ht="18" x14ac:dyDescent="0.45">
      <c r="A34" s="21" t="s">
        <v>36</v>
      </c>
      <c r="B34" t="s">
        <v>120</v>
      </c>
    </row>
    <row r="35" spans="1:2" ht="18" x14ac:dyDescent="0.45">
      <c r="A35" s="21" t="s">
        <v>37</v>
      </c>
      <c r="B35" t="s">
        <v>98</v>
      </c>
    </row>
    <row r="36" spans="1:2" ht="18" x14ac:dyDescent="0.45">
      <c r="A36" s="21" t="s">
        <v>38</v>
      </c>
      <c r="B36" t="s">
        <v>95</v>
      </c>
    </row>
    <row r="37" spans="1:2" ht="18" x14ac:dyDescent="0.45">
      <c r="A37" s="21" t="s">
        <v>39</v>
      </c>
      <c r="B37" t="s">
        <v>113</v>
      </c>
    </row>
    <row r="38" spans="1:2" ht="18" x14ac:dyDescent="0.45">
      <c r="A38" s="21" t="s">
        <v>40</v>
      </c>
      <c r="B38" t="s">
        <v>126</v>
      </c>
    </row>
    <row r="39" spans="1:2" ht="18" x14ac:dyDescent="0.45">
      <c r="A39" s="21" t="s">
        <v>41</v>
      </c>
      <c r="B39" t="s">
        <v>125</v>
      </c>
    </row>
    <row r="40" spans="1:2" ht="18" x14ac:dyDescent="0.45">
      <c r="A40" s="21" t="s">
        <v>42</v>
      </c>
      <c r="B40" t="s">
        <v>99</v>
      </c>
    </row>
    <row r="41" spans="1:2" ht="18" x14ac:dyDescent="0.45">
      <c r="A41" s="21" t="s">
        <v>43</v>
      </c>
      <c r="B41" t="s">
        <v>119</v>
      </c>
    </row>
    <row r="42" spans="1:2" ht="18" x14ac:dyDescent="0.45">
      <c r="A42" s="21" t="s">
        <v>44</v>
      </c>
      <c r="B42" t="s">
        <v>129</v>
      </c>
    </row>
    <row r="43" spans="1:2" ht="18" x14ac:dyDescent="0.45">
      <c r="A43" s="21" t="s">
        <v>45</v>
      </c>
      <c r="B43" t="s">
        <v>82</v>
      </c>
    </row>
    <row r="44" spans="1:2" ht="18" x14ac:dyDescent="0.45">
      <c r="A44" s="21" t="s">
        <v>46</v>
      </c>
      <c r="B44" t="s">
        <v>122</v>
      </c>
    </row>
    <row r="45" spans="1:2" ht="18" x14ac:dyDescent="0.45">
      <c r="A45" s="21" t="s">
        <v>47</v>
      </c>
      <c r="B45" t="s">
        <v>72</v>
      </c>
    </row>
    <row r="46" spans="1:2" ht="18" x14ac:dyDescent="0.45">
      <c r="A46" s="21" t="s">
        <v>48</v>
      </c>
      <c r="B46" t="s">
        <v>88</v>
      </c>
    </row>
    <row r="47" spans="1:2" ht="18" x14ac:dyDescent="0.45">
      <c r="A47" s="21" t="s">
        <v>49</v>
      </c>
      <c r="B47" t="s">
        <v>81</v>
      </c>
    </row>
    <row r="48" spans="1:2" ht="18" x14ac:dyDescent="0.45">
      <c r="A48" s="21" t="s">
        <v>50</v>
      </c>
      <c r="B48" t="s">
        <v>89</v>
      </c>
    </row>
    <row r="49" spans="1:2" ht="18" x14ac:dyDescent="0.45">
      <c r="A49" s="21" t="s">
        <v>51</v>
      </c>
      <c r="B49" t="s">
        <v>86</v>
      </c>
    </row>
    <row r="50" spans="1:2" x14ac:dyDescent="0.25">
      <c r="A50" s="22" t="s">
        <v>56</v>
      </c>
    </row>
    <row r="51" spans="1:2" ht="18" x14ac:dyDescent="0.45">
      <c r="A51" s="21" t="s">
        <v>77</v>
      </c>
      <c r="B51" t="s">
        <v>78</v>
      </c>
    </row>
    <row r="52" spans="1:2" ht="18" x14ac:dyDescent="0.45">
      <c r="A52" s="21" t="s">
        <v>75</v>
      </c>
      <c r="B52" t="s">
        <v>76</v>
      </c>
    </row>
    <row r="53" spans="1:2" ht="18" x14ac:dyDescent="0.45">
      <c r="A53" s="21" t="s">
        <v>52</v>
      </c>
      <c r="B53" t="s">
        <v>94</v>
      </c>
    </row>
    <row r="54" spans="1:2" ht="18" x14ac:dyDescent="0.45">
      <c r="A54" s="21" t="s">
        <v>54</v>
      </c>
      <c r="B54" t="s">
        <v>79</v>
      </c>
    </row>
    <row r="55" spans="1:2" x14ac:dyDescent="0.25">
      <c r="A55" s="22" t="s">
        <v>53</v>
      </c>
    </row>
    <row r="56" spans="1:2" ht="18" x14ac:dyDescent="0.45">
      <c r="A56" s="21" t="s">
        <v>59</v>
      </c>
      <c r="B56" t="s">
        <v>90</v>
      </c>
    </row>
    <row r="57" spans="1:2" x14ac:dyDescent="0.25">
      <c r="A57" t="s">
        <v>74</v>
      </c>
      <c r="B57" t="s">
        <v>91</v>
      </c>
    </row>
    <row r="58" spans="1:2" x14ac:dyDescent="0.25">
      <c r="A58" t="s">
        <v>73</v>
      </c>
      <c r="B58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CE1BU JUN-2023 Budget Vs Actual</vt:lpstr>
      <vt:lpstr>Analysis </vt:lpstr>
      <vt:lpstr>Analysis  (2)</vt:lpstr>
      <vt:lpstr>Sheet1</vt:lpstr>
      <vt:lpstr>CE1 BU JUN-2023 Cash Book file</vt:lpstr>
      <vt:lpstr>CE1 BU JULY-2023 Budget Request</vt:lpstr>
      <vt:lpstr>COA - for reference only</vt:lpstr>
      <vt:lpstr>'CE1BU JUN-2023 Budget Vs Actual'!Print_Titles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2023-06-27T06:52:06Z</cp:lastPrinted>
  <dcterms:created xsi:type="dcterms:W3CDTF">2022-02-04T02:23:35Z</dcterms:created>
  <dcterms:modified xsi:type="dcterms:W3CDTF">2023-08-04T05:34:00Z</dcterms:modified>
</cp:coreProperties>
</file>