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ai Phyo Han ( 9 . 9 . 21 )\Data_( H )\MAC Logistics\Order Calculation\2023\Sep'23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working!$A$4:$FJ$121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DZ103" i="37" l="1"/>
  <c r="DX103" i="37"/>
  <c r="J95" i="37"/>
  <c r="J94" i="37"/>
  <c r="J66" i="37"/>
  <c r="O388" i="41"/>
  <c r="O387" i="41"/>
  <c r="O386" i="41"/>
  <c r="O385" i="41"/>
  <c r="O384" i="41"/>
  <c r="O383" i="41"/>
  <c r="O382" i="41"/>
  <c r="O381" i="41"/>
  <c r="O380" i="41"/>
  <c r="O379" i="41"/>
  <c r="O378" i="41"/>
  <c r="O377" i="41"/>
  <c r="O376" i="41"/>
  <c r="O375" i="41"/>
  <c r="O374" i="41"/>
  <c r="O373" i="41"/>
  <c r="O372" i="41"/>
  <c r="O371" i="41"/>
  <c r="O370" i="41"/>
  <c r="O369" i="41"/>
  <c r="O368" i="41"/>
  <c r="O367" i="41"/>
  <c r="O366" i="41"/>
  <c r="O365" i="41"/>
  <c r="O364" i="41"/>
  <c r="O363" i="41"/>
  <c r="O362" i="41"/>
  <c r="O361" i="41"/>
  <c r="O360" i="41"/>
  <c r="O359" i="41"/>
  <c r="O358" i="41"/>
  <c r="O357" i="41"/>
  <c r="O356" i="41"/>
  <c r="O355" i="41"/>
  <c r="O354" i="41"/>
  <c r="O353" i="41"/>
  <c r="O352" i="41"/>
  <c r="O351" i="41"/>
  <c r="O350" i="41"/>
  <c r="O349" i="41"/>
  <c r="O348" i="41"/>
  <c r="O347" i="41"/>
  <c r="O346" i="41"/>
  <c r="O345" i="41"/>
  <c r="O344" i="41"/>
  <c r="O343" i="41"/>
  <c r="O342" i="41"/>
  <c r="O341" i="41"/>
  <c r="O340" i="41"/>
  <c r="O339" i="41"/>
  <c r="O338" i="41"/>
  <c r="O337" i="41"/>
  <c r="O336" i="41"/>
  <c r="O335" i="41"/>
  <c r="O334" i="41"/>
  <c r="O333" i="41"/>
  <c r="O332" i="41"/>
  <c r="O331" i="41"/>
  <c r="O330" i="41"/>
  <c r="O329" i="41"/>
  <c r="O328" i="41"/>
  <c r="O327" i="41"/>
  <c r="O326" i="41"/>
  <c r="O325" i="41"/>
  <c r="O324" i="41"/>
  <c r="O323" i="41"/>
  <c r="O322" i="41"/>
  <c r="O321" i="41"/>
  <c r="O320" i="41"/>
  <c r="O319" i="41"/>
  <c r="O318" i="41"/>
  <c r="O317" i="41"/>
  <c r="O316" i="41"/>
  <c r="O315" i="41"/>
  <c r="O314" i="41"/>
  <c r="O313" i="41"/>
  <c r="O312" i="41"/>
  <c r="O311" i="41"/>
  <c r="O310" i="41"/>
  <c r="O309" i="41"/>
  <c r="O308" i="41"/>
  <c r="O307" i="41"/>
  <c r="O306" i="41"/>
  <c r="O305" i="41"/>
  <c r="O304" i="41"/>
  <c r="O303" i="41"/>
  <c r="O302" i="41"/>
  <c r="O301" i="41"/>
  <c r="O300" i="41"/>
  <c r="O299" i="41"/>
  <c r="O298" i="41"/>
  <c r="O297" i="41"/>
  <c r="O296" i="41"/>
  <c r="O295" i="41"/>
  <c r="O294" i="41"/>
  <c r="O293" i="41"/>
  <c r="O292" i="41"/>
  <c r="O291" i="41"/>
  <c r="O290" i="41"/>
  <c r="O289" i="41"/>
  <c r="O288" i="41"/>
  <c r="O287" i="41"/>
  <c r="O286" i="41"/>
  <c r="O285" i="41"/>
  <c r="O284" i="41"/>
  <c r="O283" i="41"/>
  <c r="O282" i="41"/>
  <c r="O281" i="41"/>
  <c r="O280" i="41"/>
  <c r="O279" i="41"/>
  <c r="O278" i="41"/>
  <c r="O277" i="41"/>
  <c r="O276" i="41"/>
  <c r="O275" i="41"/>
  <c r="O274" i="41"/>
  <c r="O273" i="41"/>
  <c r="O272" i="41"/>
  <c r="O271" i="41"/>
  <c r="O270" i="41"/>
  <c r="O269" i="41"/>
  <c r="O268" i="41"/>
  <c r="O267" i="41"/>
  <c r="O266" i="41"/>
  <c r="O265" i="41"/>
  <c r="O264" i="41"/>
  <c r="O263" i="41"/>
  <c r="O262" i="41"/>
  <c r="O261" i="41"/>
  <c r="O260" i="41"/>
  <c r="O259" i="41"/>
  <c r="O258" i="41"/>
  <c r="O257" i="41"/>
  <c r="O256" i="41"/>
  <c r="O255" i="41"/>
  <c r="O254" i="41"/>
  <c r="O253" i="41"/>
  <c r="O252" i="41"/>
  <c r="O251" i="41"/>
  <c r="O250" i="41"/>
  <c r="O249" i="41"/>
  <c r="O248" i="41"/>
  <c r="O247" i="41"/>
  <c r="O246" i="41"/>
  <c r="O245" i="41"/>
  <c r="O244" i="41"/>
  <c r="O243" i="41"/>
  <c r="O242" i="41"/>
  <c r="O241" i="41"/>
  <c r="O240" i="41"/>
  <c r="O239" i="41"/>
  <c r="O238" i="41"/>
  <c r="O237" i="41"/>
  <c r="O236" i="41"/>
  <c r="O235" i="41"/>
  <c r="O234" i="41"/>
  <c r="O233" i="41"/>
  <c r="O232" i="41"/>
  <c r="O231" i="41"/>
  <c r="O230" i="41"/>
  <c r="O229" i="41"/>
  <c r="O228" i="41"/>
  <c r="O227" i="41"/>
  <c r="O226" i="41"/>
  <c r="O225" i="41"/>
  <c r="O224" i="41"/>
  <c r="O223" i="41"/>
  <c r="O222" i="41"/>
  <c r="O221" i="41"/>
  <c r="O220" i="41"/>
  <c r="O219" i="41"/>
  <c r="O218" i="41"/>
  <c r="O217" i="41"/>
  <c r="O216" i="41"/>
  <c r="O215" i="41"/>
  <c r="O214" i="41"/>
  <c r="O213" i="41"/>
  <c r="O212" i="41"/>
  <c r="O211" i="41"/>
  <c r="O210" i="41"/>
  <c r="O209" i="41"/>
  <c r="O208" i="41"/>
  <c r="O207" i="41"/>
  <c r="O206" i="41"/>
  <c r="O205" i="41"/>
  <c r="O204" i="41"/>
  <c r="O203" i="41"/>
  <c r="O202" i="41"/>
  <c r="O201" i="41"/>
  <c r="O200" i="41"/>
  <c r="O199" i="41"/>
  <c r="O198" i="41"/>
  <c r="O197" i="41"/>
  <c r="O196" i="41"/>
  <c r="O195" i="41"/>
  <c r="O194" i="41"/>
  <c r="O193" i="41"/>
  <c r="O192" i="41"/>
  <c r="O191" i="41"/>
  <c r="O190" i="41"/>
  <c r="O189" i="41"/>
  <c r="O188" i="41"/>
  <c r="O187" i="41"/>
  <c r="O186" i="41"/>
  <c r="O185" i="41"/>
  <c r="O184" i="41"/>
  <c r="O183" i="41"/>
  <c r="O182" i="41"/>
  <c r="O181" i="41"/>
  <c r="O180" i="41"/>
  <c r="O179" i="41"/>
  <c r="O178" i="41"/>
  <c r="O177" i="41"/>
  <c r="O176" i="41"/>
  <c r="O175" i="41"/>
  <c r="O174" i="41"/>
  <c r="O173" i="41"/>
  <c r="O172" i="41"/>
  <c r="O171" i="41"/>
  <c r="O170" i="41"/>
  <c r="O169" i="41"/>
  <c r="O168" i="41"/>
  <c r="O167" i="41"/>
  <c r="O166" i="41"/>
  <c r="O165" i="41"/>
  <c r="O164" i="41"/>
  <c r="O163" i="41"/>
  <c r="O162" i="41"/>
  <c r="O161" i="41"/>
  <c r="O160" i="41"/>
  <c r="O159" i="41"/>
  <c r="O158" i="41"/>
  <c r="O157" i="41"/>
  <c r="O156" i="41"/>
  <c r="O155" i="41"/>
  <c r="O154" i="41"/>
  <c r="O153" i="41"/>
  <c r="O152" i="41"/>
  <c r="O151" i="41"/>
  <c r="O150" i="41"/>
  <c r="O149" i="41"/>
  <c r="O148" i="41"/>
  <c r="O147" i="41"/>
  <c r="O146" i="41"/>
  <c r="O145" i="41"/>
  <c r="O144" i="41"/>
  <c r="O143" i="41"/>
  <c r="O142" i="41"/>
  <c r="O141" i="41"/>
  <c r="O140" i="41"/>
  <c r="O139" i="41"/>
  <c r="O138" i="41"/>
  <c r="O137" i="41"/>
  <c r="O136" i="41"/>
  <c r="O135" i="41"/>
  <c r="O134" i="41"/>
  <c r="O133" i="41"/>
  <c r="O132" i="41"/>
  <c r="O131" i="41"/>
  <c r="O130" i="41"/>
  <c r="O129" i="41"/>
  <c r="O128" i="41"/>
  <c r="O127" i="41"/>
  <c r="O126" i="41"/>
  <c r="O125" i="41"/>
  <c r="O124" i="41"/>
  <c r="O123" i="41"/>
  <c r="O122" i="41"/>
  <c r="O121" i="41"/>
  <c r="O120" i="41"/>
  <c r="O119" i="41"/>
  <c r="O118" i="41"/>
  <c r="O117" i="41"/>
  <c r="O116" i="41"/>
  <c r="O115" i="41"/>
  <c r="O114" i="41"/>
  <c r="O113" i="41"/>
  <c r="O112" i="41"/>
  <c r="O111" i="41"/>
  <c r="O110" i="41"/>
  <c r="O109" i="41"/>
  <c r="O108" i="41"/>
  <c r="O107" i="41"/>
  <c r="O106" i="41"/>
  <c r="O105" i="41"/>
  <c r="O104" i="41"/>
  <c r="O103" i="41"/>
  <c r="O102" i="41"/>
  <c r="O101" i="41"/>
  <c r="O100" i="41"/>
  <c r="O99" i="41"/>
  <c r="O98" i="41"/>
  <c r="O97" i="41"/>
  <c r="O96" i="41"/>
  <c r="O95" i="41"/>
  <c r="O94" i="41"/>
  <c r="O93" i="41"/>
  <c r="O92" i="41"/>
  <c r="O91" i="41"/>
  <c r="O90" i="41"/>
  <c r="O89" i="41"/>
  <c r="O88" i="41"/>
  <c r="O87" i="41"/>
  <c r="O86" i="41"/>
  <c r="O85" i="41"/>
  <c r="O84" i="41"/>
  <c r="O83" i="41"/>
  <c r="O82" i="41"/>
  <c r="O81" i="41"/>
  <c r="O80" i="41"/>
  <c r="O79" i="41"/>
  <c r="O78" i="41"/>
  <c r="O77" i="41"/>
  <c r="O76" i="41"/>
  <c r="O75" i="41"/>
  <c r="O74" i="41"/>
  <c r="O73" i="41"/>
  <c r="O72" i="41"/>
  <c r="O71" i="41"/>
  <c r="O70" i="41"/>
  <c r="O69" i="41"/>
  <c r="O68" i="41"/>
  <c r="O67" i="41"/>
  <c r="O66" i="41"/>
  <c r="O65" i="41"/>
  <c r="O64" i="41"/>
  <c r="O63" i="41"/>
  <c r="O62" i="41"/>
  <c r="O61" i="41"/>
  <c r="O60" i="41"/>
  <c r="O59" i="41"/>
  <c r="O58" i="41"/>
  <c r="O57" i="41"/>
  <c r="O56" i="41"/>
  <c r="O55" i="41"/>
  <c r="O54" i="41"/>
  <c r="O53" i="41"/>
  <c r="O52" i="41"/>
  <c r="O51" i="41"/>
  <c r="O50" i="41"/>
  <c r="O49" i="41"/>
  <c r="O48" i="41"/>
  <c r="O47" i="41"/>
  <c r="O46" i="41"/>
  <c r="O45" i="41"/>
  <c r="O44" i="41"/>
  <c r="O43" i="41"/>
  <c r="O42" i="41"/>
  <c r="O41" i="41"/>
  <c r="O40" i="41"/>
  <c r="O39" i="41"/>
  <c r="O38" i="41"/>
  <c r="O37" i="41"/>
  <c r="O36" i="41"/>
  <c r="O35" i="41"/>
  <c r="O34" i="41"/>
  <c r="O33" i="41"/>
  <c r="O32" i="41"/>
  <c r="O31" i="41"/>
  <c r="O30" i="41"/>
  <c r="O29" i="41"/>
  <c r="O28" i="41"/>
  <c r="O27" i="41"/>
  <c r="O26" i="41"/>
  <c r="O25" i="41"/>
  <c r="O24" i="41"/>
  <c r="O23" i="41"/>
  <c r="O22" i="41"/>
  <c r="O21" i="41"/>
  <c r="O20" i="41"/>
  <c r="O19" i="41"/>
  <c r="O18" i="41"/>
  <c r="O17" i="41"/>
  <c r="O16" i="41"/>
  <c r="O15" i="41"/>
  <c r="O14" i="41"/>
  <c r="O13" i="41"/>
  <c r="O12" i="41"/>
  <c r="O11" i="41"/>
  <c r="O10" i="41"/>
  <c r="O9" i="41"/>
  <c r="O8" i="41"/>
  <c r="O7" i="41"/>
  <c r="O6" i="41"/>
  <c r="O5" i="41"/>
  <c r="O4" i="41"/>
  <c r="O3" i="41"/>
  <c r="O2" i="41"/>
  <c r="O1" i="41"/>
  <c r="DT121" i="37" l="1"/>
  <c r="DT120" i="37"/>
  <c r="DT119" i="37"/>
  <c r="DT118" i="37"/>
  <c r="DT117" i="37"/>
  <c r="DT116" i="37"/>
  <c r="DT115" i="37"/>
  <c r="DT114" i="37"/>
  <c r="DT113" i="37"/>
  <c r="DT112" i="37"/>
  <c r="DT111" i="37"/>
  <c r="DT110" i="37"/>
  <c r="DT109" i="37"/>
  <c r="DT108" i="37"/>
  <c r="DT107" i="37"/>
  <c r="DT106" i="37"/>
  <c r="DT105" i="37"/>
  <c r="DT104" i="37"/>
  <c r="DT103" i="37"/>
  <c r="DT102" i="37"/>
  <c r="DT101" i="37"/>
  <c r="DT100" i="37"/>
  <c r="DT99" i="37"/>
  <c r="DT98" i="37"/>
  <c r="DT97" i="37"/>
  <c r="DT96" i="37"/>
  <c r="DT95" i="37"/>
  <c r="DT93" i="37"/>
  <c r="DT92" i="37"/>
  <c r="DT91" i="37"/>
  <c r="DT90" i="37"/>
  <c r="DT89" i="37"/>
  <c r="DT88" i="37"/>
  <c r="DT87" i="37"/>
  <c r="DT86" i="37"/>
  <c r="DT85" i="37"/>
  <c r="DT84" i="37"/>
  <c r="DT83" i="37"/>
  <c r="DT82" i="37"/>
  <c r="DT81" i="37"/>
  <c r="DT80" i="37"/>
  <c r="DT79" i="37"/>
  <c r="DT78" i="37"/>
  <c r="DT77" i="37"/>
  <c r="DT76" i="37"/>
  <c r="DT75" i="37"/>
  <c r="DT74" i="37"/>
  <c r="DT73" i="37"/>
  <c r="DT72" i="37"/>
  <c r="DT71" i="37"/>
  <c r="DT70" i="37"/>
  <c r="DT69" i="37"/>
  <c r="DT68" i="37"/>
  <c r="DT67" i="37"/>
  <c r="DT65" i="37"/>
  <c r="DT64" i="37"/>
  <c r="DT63" i="37"/>
  <c r="DT62" i="37"/>
  <c r="DT61" i="37"/>
  <c r="DT60" i="37"/>
  <c r="DT59" i="37"/>
  <c r="DT58" i="37"/>
  <c r="DT57" i="37"/>
  <c r="DT56" i="37"/>
  <c r="DT55" i="37"/>
  <c r="DT54" i="37"/>
  <c r="DT53" i="37"/>
  <c r="DT52" i="37"/>
  <c r="DT51" i="37"/>
  <c r="DT50" i="37"/>
  <c r="DT49" i="37"/>
  <c r="DT48" i="37"/>
  <c r="DT47" i="37"/>
  <c r="DT46" i="37"/>
  <c r="DT45" i="37"/>
  <c r="DT44" i="37"/>
  <c r="DT43" i="37"/>
  <c r="DT42" i="37"/>
  <c r="DT41" i="37"/>
  <c r="DT40" i="37"/>
  <c r="DT39" i="37"/>
  <c r="DT38" i="37"/>
  <c r="DT37" i="37"/>
  <c r="DT36" i="37"/>
  <c r="DT35" i="37"/>
  <c r="DT34" i="37"/>
  <c r="DT33" i="37"/>
  <c r="DT32" i="37"/>
  <c r="DT31" i="37"/>
  <c r="DT30" i="37"/>
  <c r="DT29" i="37"/>
  <c r="DT28" i="37"/>
  <c r="DT27" i="37"/>
  <c r="DT26" i="37"/>
  <c r="DT25" i="37"/>
  <c r="DT24" i="37"/>
  <c r="DT23" i="37"/>
  <c r="DT22" i="37"/>
  <c r="DT21" i="37"/>
  <c r="DT20" i="37"/>
  <c r="DT19" i="37"/>
  <c r="DT18" i="37"/>
  <c r="DT17" i="37"/>
  <c r="DT16" i="37"/>
  <c r="DT15" i="37"/>
  <c r="DT14" i="37"/>
  <c r="DT13" i="37"/>
  <c r="DT12" i="37"/>
  <c r="DT11" i="37"/>
  <c r="DT10" i="37"/>
  <c r="DT9" i="37"/>
  <c r="DT8" i="37"/>
  <c r="DT7" i="37"/>
  <c r="DT6" i="37"/>
  <c r="DT5" i="37"/>
  <c r="DS94" i="37"/>
  <c r="DR94" i="37"/>
  <c r="DQ94" i="37"/>
  <c r="DS66" i="37"/>
  <c r="DQ66" i="37"/>
  <c r="K388" i="41" l="1"/>
  <c r="K387" i="41"/>
  <c r="K386" i="41"/>
  <c r="K385" i="41"/>
  <c r="K384" i="41"/>
  <c r="K383" i="41"/>
  <c r="K382" i="41"/>
  <c r="K381" i="41"/>
  <c r="K380" i="41"/>
  <c r="K379" i="41"/>
  <c r="K378" i="41"/>
  <c r="K377" i="41"/>
  <c r="K376" i="41"/>
  <c r="K375" i="41"/>
  <c r="K374" i="41"/>
  <c r="K373" i="41"/>
  <c r="K372" i="41"/>
  <c r="K371" i="41"/>
  <c r="K370" i="41"/>
  <c r="K369" i="41"/>
  <c r="K368" i="41"/>
  <c r="K367" i="41"/>
  <c r="K366" i="41"/>
  <c r="K365" i="41"/>
  <c r="K364" i="41"/>
  <c r="K363" i="41"/>
  <c r="K362" i="41"/>
  <c r="K361" i="41"/>
  <c r="K360" i="41"/>
  <c r="K359" i="41"/>
  <c r="K358" i="41"/>
  <c r="K357" i="41"/>
  <c r="K356" i="41"/>
  <c r="K355" i="41"/>
  <c r="K354" i="41"/>
  <c r="K353" i="41"/>
  <c r="K352" i="41"/>
  <c r="K351" i="41"/>
  <c r="K350" i="41"/>
  <c r="K349" i="41"/>
  <c r="K348" i="41"/>
  <c r="K347" i="41"/>
  <c r="K346" i="41"/>
  <c r="K345" i="41"/>
  <c r="K344" i="41"/>
  <c r="K343" i="41"/>
  <c r="K342" i="41"/>
  <c r="K341" i="41"/>
  <c r="K340" i="41"/>
  <c r="K339" i="41"/>
  <c r="K338" i="41"/>
  <c r="K337" i="41"/>
  <c r="K336" i="41"/>
  <c r="K335" i="41"/>
  <c r="K334" i="41"/>
  <c r="K333" i="41"/>
  <c r="K332" i="41"/>
  <c r="K331" i="41"/>
  <c r="K330" i="41"/>
  <c r="K329" i="41"/>
  <c r="K328" i="41"/>
  <c r="K327" i="41"/>
  <c r="K326" i="41"/>
  <c r="K325" i="41"/>
  <c r="K324" i="41"/>
  <c r="K323" i="41"/>
  <c r="K322" i="41"/>
  <c r="K321" i="41"/>
  <c r="K320" i="41"/>
  <c r="K319" i="41"/>
  <c r="K318" i="41"/>
  <c r="K317" i="41"/>
  <c r="K316" i="41"/>
  <c r="K315" i="41"/>
  <c r="K314" i="41"/>
  <c r="K313" i="41"/>
  <c r="K312" i="41"/>
  <c r="K311" i="41"/>
  <c r="K310" i="41"/>
  <c r="K309" i="41"/>
  <c r="K308" i="41"/>
  <c r="K307" i="41"/>
  <c r="K306" i="41"/>
  <c r="K305" i="41"/>
  <c r="K304" i="41"/>
  <c r="K303" i="41"/>
  <c r="K302" i="41"/>
  <c r="K301" i="41"/>
  <c r="K300" i="41"/>
  <c r="K299" i="41"/>
  <c r="K298" i="41"/>
  <c r="K297" i="41"/>
  <c r="K296" i="41"/>
  <c r="K295" i="41"/>
  <c r="K294" i="41"/>
  <c r="K293" i="41"/>
  <c r="K292" i="41"/>
  <c r="K291" i="41"/>
  <c r="K290" i="41"/>
  <c r="K289" i="41"/>
  <c r="K288" i="41"/>
  <c r="K287" i="41"/>
  <c r="K286" i="41"/>
  <c r="K285" i="41"/>
  <c r="K284" i="41"/>
  <c r="K283" i="41"/>
  <c r="K282" i="41"/>
  <c r="K281" i="41"/>
  <c r="K280" i="41"/>
  <c r="K279" i="41"/>
  <c r="K278" i="41"/>
  <c r="K277" i="41"/>
  <c r="K276" i="41"/>
  <c r="K275" i="41"/>
  <c r="K274" i="41"/>
  <c r="K273" i="41"/>
  <c r="K272" i="41"/>
  <c r="K271" i="41"/>
  <c r="K270" i="41"/>
  <c r="K269" i="41"/>
  <c r="K268" i="41"/>
  <c r="K267" i="41"/>
  <c r="K266" i="41"/>
  <c r="K265" i="41"/>
  <c r="K264" i="41"/>
  <c r="K263" i="41"/>
  <c r="K262" i="41"/>
  <c r="K261" i="41"/>
  <c r="K260" i="41"/>
  <c r="K259" i="41"/>
  <c r="K258" i="41"/>
  <c r="K257" i="41"/>
  <c r="K256" i="41"/>
  <c r="K255" i="41"/>
  <c r="K254" i="41"/>
  <c r="K253" i="41"/>
  <c r="K252" i="41"/>
  <c r="K251" i="41"/>
  <c r="K250" i="41"/>
  <c r="K249" i="41"/>
  <c r="K248" i="41"/>
  <c r="K247" i="41"/>
  <c r="K246" i="41"/>
  <c r="K245" i="41"/>
  <c r="K244" i="41"/>
  <c r="K243" i="41"/>
  <c r="K242" i="41"/>
  <c r="K241" i="41"/>
  <c r="K240" i="41"/>
  <c r="K239" i="41"/>
  <c r="K238" i="41"/>
  <c r="K237" i="41"/>
  <c r="K236" i="41"/>
  <c r="K235" i="41"/>
  <c r="K234" i="41"/>
  <c r="K233" i="41"/>
  <c r="K232" i="41"/>
  <c r="K231" i="41"/>
  <c r="K230" i="41"/>
  <c r="K229" i="41"/>
  <c r="K228" i="41"/>
  <c r="K227" i="41"/>
  <c r="K226" i="41"/>
  <c r="K225" i="41"/>
  <c r="K224" i="41"/>
  <c r="K223" i="41"/>
  <c r="K222" i="41"/>
  <c r="K221" i="41"/>
  <c r="K220" i="41"/>
  <c r="K219" i="41"/>
  <c r="K218" i="41"/>
  <c r="K217" i="41"/>
  <c r="K216" i="41"/>
  <c r="K215" i="41"/>
  <c r="K214" i="41"/>
  <c r="K213" i="41"/>
  <c r="K212" i="41"/>
  <c r="K211" i="41"/>
  <c r="K210" i="41"/>
  <c r="K209" i="41"/>
  <c r="K208" i="41"/>
  <c r="K207" i="41"/>
  <c r="K206" i="41"/>
  <c r="K205" i="41"/>
  <c r="K204" i="41"/>
  <c r="K203" i="41"/>
  <c r="K202" i="41"/>
  <c r="K201" i="41"/>
  <c r="K200" i="41"/>
  <c r="K199" i="41"/>
  <c r="K198" i="41"/>
  <c r="K197" i="41"/>
  <c r="K196" i="41"/>
  <c r="K195" i="41"/>
  <c r="K194" i="41"/>
  <c r="K193" i="41"/>
  <c r="K192" i="41"/>
  <c r="K191" i="41"/>
  <c r="K190" i="41"/>
  <c r="K189" i="41"/>
  <c r="K188" i="41"/>
  <c r="K187" i="41"/>
  <c r="K186" i="41"/>
  <c r="K185" i="41"/>
  <c r="K184" i="41"/>
  <c r="K183" i="41"/>
  <c r="K182" i="41"/>
  <c r="K181" i="41"/>
  <c r="K180" i="41"/>
  <c r="K179" i="41"/>
  <c r="K178" i="41"/>
  <c r="K177" i="41"/>
  <c r="K176" i="41"/>
  <c r="K175" i="41"/>
  <c r="K174" i="41"/>
  <c r="K173" i="41"/>
  <c r="K172" i="41"/>
  <c r="K171" i="41"/>
  <c r="K170" i="41"/>
  <c r="K169" i="41"/>
  <c r="K168" i="41"/>
  <c r="K167" i="41"/>
  <c r="K166" i="41"/>
  <c r="K165" i="41"/>
  <c r="K164" i="41"/>
  <c r="K163" i="41"/>
  <c r="K162" i="41"/>
  <c r="K161" i="41"/>
  <c r="K160" i="41"/>
  <c r="K159" i="41"/>
  <c r="K158" i="41"/>
  <c r="K157" i="41"/>
  <c r="K156" i="41"/>
  <c r="K155" i="41"/>
  <c r="K154" i="41"/>
  <c r="K153" i="41"/>
  <c r="K152" i="41"/>
  <c r="K151" i="41"/>
  <c r="K150" i="41"/>
  <c r="K149" i="41"/>
  <c r="K148" i="41"/>
  <c r="K147" i="41"/>
  <c r="K146" i="41"/>
  <c r="K145" i="41"/>
  <c r="K144" i="41"/>
  <c r="K143" i="41"/>
  <c r="K142" i="41"/>
  <c r="K141" i="41"/>
  <c r="K140" i="41"/>
  <c r="K139" i="41"/>
  <c r="K138" i="41"/>
  <c r="K137" i="41"/>
  <c r="K136" i="41"/>
  <c r="K135" i="41"/>
  <c r="K134" i="41"/>
  <c r="K133" i="41"/>
  <c r="K132" i="41"/>
  <c r="K131" i="41"/>
  <c r="K130" i="41"/>
  <c r="K129" i="41"/>
  <c r="K128" i="41"/>
  <c r="K127" i="41"/>
  <c r="K126" i="41"/>
  <c r="K125" i="41"/>
  <c r="K124" i="41"/>
  <c r="K123" i="41"/>
  <c r="K122" i="41"/>
  <c r="K121" i="41"/>
  <c r="K120" i="41"/>
  <c r="K119" i="41"/>
  <c r="K118" i="41"/>
  <c r="K117" i="41"/>
  <c r="K116" i="41"/>
  <c r="K115" i="41"/>
  <c r="K114" i="41"/>
  <c r="K113" i="41"/>
  <c r="K112" i="41"/>
  <c r="K111" i="41"/>
  <c r="K110" i="41"/>
  <c r="K109" i="41"/>
  <c r="K108" i="41"/>
  <c r="K107" i="41"/>
  <c r="K106" i="41"/>
  <c r="K105" i="41"/>
  <c r="K104" i="41"/>
  <c r="K103" i="41"/>
  <c r="K102" i="41"/>
  <c r="K101" i="41"/>
  <c r="K100" i="41"/>
  <c r="K99" i="41"/>
  <c r="K98" i="41"/>
  <c r="K97" i="41"/>
  <c r="K96" i="41"/>
  <c r="K95" i="41"/>
  <c r="K94" i="41"/>
  <c r="K93" i="41"/>
  <c r="K92" i="41"/>
  <c r="K91" i="41"/>
  <c r="K90" i="41"/>
  <c r="K89" i="41"/>
  <c r="K88" i="41"/>
  <c r="K87" i="41"/>
  <c r="K86" i="41"/>
  <c r="K85" i="41"/>
  <c r="K84" i="41"/>
  <c r="K83" i="41"/>
  <c r="K82" i="41"/>
  <c r="K81" i="41"/>
  <c r="K80" i="41"/>
  <c r="K79" i="41"/>
  <c r="K78" i="41"/>
  <c r="K77" i="41"/>
  <c r="K76" i="41"/>
  <c r="K75" i="41"/>
  <c r="K74" i="41"/>
  <c r="K73" i="41"/>
  <c r="K72" i="41"/>
  <c r="K71" i="41"/>
  <c r="K70" i="41"/>
  <c r="K69" i="41"/>
  <c r="K68" i="41"/>
  <c r="K67" i="41"/>
  <c r="K66" i="41"/>
  <c r="K65" i="41"/>
  <c r="K64" i="41"/>
  <c r="K63" i="41"/>
  <c r="K62" i="41"/>
  <c r="K61" i="41"/>
  <c r="K60" i="41"/>
  <c r="K59" i="41"/>
  <c r="K58" i="41"/>
  <c r="K57" i="41"/>
  <c r="K56" i="41"/>
  <c r="K55" i="41"/>
  <c r="K54" i="41"/>
  <c r="K53" i="41"/>
  <c r="K52" i="41"/>
  <c r="K51" i="41"/>
  <c r="K50" i="41"/>
  <c r="K49" i="41"/>
  <c r="K48" i="41"/>
  <c r="K47" i="41"/>
  <c r="K46" i="41"/>
  <c r="K45" i="41"/>
  <c r="K44" i="41"/>
  <c r="K43" i="41"/>
  <c r="K42" i="41"/>
  <c r="K41" i="41"/>
  <c r="K40" i="41"/>
  <c r="K39" i="41"/>
  <c r="K38" i="41"/>
  <c r="K37" i="41"/>
  <c r="K36" i="41"/>
  <c r="K35" i="41"/>
  <c r="K34" i="41"/>
  <c r="K33" i="41"/>
  <c r="K32" i="41"/>
  <c r="K31" i="41"/>
  <c r="K30" i="41"/>
  <c r="K29" i="41"/>
  <c r="K28" i="41"/>
  <c r="K27" i="41"/>
  <c r="K26" i="41"/>
  <c r="K25" i="41"/>
  <c r="K24" i="41"/>
  <c r="K23" i="41"/>
  <c r="K22" i="41"/>
  <c r="K21" i="41"/>
  <c r="K20" i="41"/>
  <c r="K19" i="41"/>
  <c r="K18" i="41"/>
  <c r="K17" i="41"/>
  <c r="K16" i="41"/>
  <c r="K15" i="41"/>
  <c r="K14" i="41"/>
  <c r="K13" i="41"/>
  <c r="K12" i="41"/>
  <c r="K11" i="41"/>
  <c r="K10" i="41"/>
  <c r="K9" i="41"/>
  <c r="K8" i="41"/>
  <c r="K7" i="41"/>
  <c r="K6" i="41"/>
  <c r="K5" i="41"/>
  <c r="K4" i="41"/>
  <c r="K3" i="41"/>
  <c r="K2" i="41"/>
  <c r="K1" i="41"/>
  <c r="FI67" i="37" l="1"/>
  <c r="FI66" i="37" l="1"/>
  <c r="FI33" i="37" l="1"/>
  <c r="FI36" i="37" s="1"/>
  <c r="FJ36" i="37" s="1"/>
  <c r="FI9" i="37"/>
  <c r="FI32" i="37" l="1"/>
  <c r="FJ32" i="37" s="1"/>
  <c r="FJ33" i="37"/>
  <c r="FJ9" i="37"/>
  <c r="DX8" i="37"/>
  <c r="DP94" i="37" l="1"/>
  <c r="DP66" i="37"/>
  <c r="G387" i="41" l="1"/>
  <c r="G386" i="41"/>
  <c r="G385" i="41"/>
  <c r="G384" i="41"/>
  <c r="G383" i="41"/>
  <c r="G382" i="41"/>
  <c r="G381" i="41"/>
  <c r="G380" i="41"/>
  <c r="G379" i="41"/>
  <c r="G378" i="41"/>
  <c r="G377" i="41"/>
  <c r="G376" i="41"/>
  <c r="G375" i="41"/>
  <c r="G374" i="41"/>
  <c r="G373" i="41"/>
  <c r="G372" i="41"/>
  <c r="G371" i="41"/>
  <c r="G370" i="41"/>
  <c r="G369" i="41"/>
  <c r="G368" i="41"/>
  <c r="G367" i="41"/>
  <c r="G366" i="41"/>
  <c r="G365" i="41"/>
  <c r="G364" i="41"/>
  <c r="G363" i="41"/>
  <c r="G362" i="41"/>
  <c r="G361" i="41"/>
  <c r="G360" i="41"/>
  <c r="G359" i="41"/>
  <c r="G358" i="41"/>
  <c r="G357" i="41"/>
  <c r="G356" i="41"/>
  <c r="G355" i="41"/>
  <c r="G354" i="41"/>
  <c r="G353" i="41"/>
  <c r="G352" i="41"/>
  <c r="G351" i="41"/>
  <c r="G350" i="41"/>
  <c r="G349" i="41"/>
  <c r="G348" i="41"/>
  <c r="G347" i="41"/>
  <c r="G346" i="41"/>
  <c r="G345" i="41"/>
  <c r="G344" i="41"/>
  <c r="G343" i="41"/>
  <c r="G342" i="41"/>
  <c r="G341" i="41"/>
  <c r="G340" i="41"/>
  <c r="G339" i="41"/>
  <c r="G338" i="41"/>
  <c r="G337" i="41"/>
  <c r="G336" i="41"/>
  <c r="G335" i="41"/>
  <c r="G334" i="41"/>
  <c r="G333" i="41"/>
  <c r="G332" i="41"/>
  <c r="G331" i="41"/>
  <c r="G330" i="41"/>
  <c r="G329" i="41"/>
  <c r="G328" i="41"/>
  <c r="G327" i="41"/>
  <c r="G326" i="41"/>
  <c r="G325" i="41"/>
  <c r="G324" i="41"/>
  <c r="G323" i="41"/>
  <c r="G322" i="41"/>
  <c r="G321" i="41"/>
  <c r="G320" i="41"/>
  <c r="G319" i="41"/>
  <c r="G318" i="41"/>
  <c r="G317" i="41"/>
  <c r="G316" i="41"/>
  <c r="G315" i="41"/>
  <c r="G314" i="41"/>
  <c r="G313" i="41"/>
  <c r="G312" i="41"/>
  <c r="G311" i="41"/>
  <c r="G310" i="41"/>
  <c r="G309" i="41"/>
  <c r="G308" i="41"/>
  <c r="G307" i="41"/>
  <c r="G306" i="41"/>
  <c r="G305" i="41"/>
  <c r="G304" i="41"/>
  <c r="G303" i="41"/>
  <c r="G302" i="41"/>
  <c r="G301" i="41"/>
  <c r="G300" i="41"/>
  <c r="G299" i="41"/>
  <c r="G298" i="41"/>
  <c r="G297" i="41"/>
  <c r="G296" i="41"/>
  <c r="G295" i="41"/>
  <c r="G294" i="41"/>
  <c r="G293" i="41"/>
  <c r="G292" i="41"/>
  <c r="G291" i="41"/>
  <c r="G290" i="41"/>
  <c r="G289" i="41"/>
  <c r="G288" i="41"/>
  <c r="G287" i="41"/>
  <c r="G286" i="41"/>
  <c r="G285" i="41"/>
  <c r="G284" i="41"/>
  <c r="G283" i="41"/>
  <c r="G282" i="41"/>
  <c r="G281" i="41"/>
  <c r="G280" i="41"/>
  <c r="G279" i="41"/>
  <c r="G278" i="41"/>
  <c r="G277" i="41"/>
  <c r="G276" i="41"/>
  <c r="G275" i="41"/>
  <c r="G274" i="41"/>
  <c r="G273" i="41"/>
  <c r="G272" i="41"/>
  <c r="G271" i="41"/>
  <c r="G270" i="41"/>
  <c r="G269" i="41"/>
  <c r="G268" i="41"/>
  <c r="G267" i="41"/>
  <c r="G266" i="41"/>
  <c r="G265" i="41"/>
  <c r="G264" i="41"/>
  <c r="G263" i="41"/>
  <c r="G262" i="41"/>
  <c r="G261" i="41"/>
  <c r="G260" i="41"/>
  <c r="G259" i="41"/>
  <c r="G258" i="41"/>
  <c r="G257" i="41"/>
  <c r="G256" i="41"/>
  <c r="G255" i="41"/>
  <c r="G254" i="41"/>
  <c r="G253" i="41"/>
  <c r="G252" i="41"/>
  <c r="G251" i="41"/>
  <c r="G250" i="41"/>
  <c r="G249" i="41"/>
  <c r="G248" i="41"/>
  <c r="G247" i="41"/>
  <c r="G246" i="41"/>
  <c r="G245" i="41"/>
  <c r="G244" i="41"/>
  <c r="G243" i="41"/>
  <c r="G242" i="41"/>
  <c r="G241" i="41"/>
  <c r="G240" i="41"/>
  <c r="G239" i="41"/>
  <c r="G238" i="41"/>
  <c r="G237" i="41"/>
  <c r="G236" i="41"/>
  <c r="G235" i="41"/>
  <c r="G234" i="41"/>
  <c r="G233" i="41"/>
  <c r="G232" i="41"/>
  <c r="G231" i="41"/>
  <c r="G230" i="41"/>
  <c r="G229" i="41"/>
  <c r="G228" i="41"/>
  <c r="G227" i="41"/>
  <c r="G226" i="41"/>
  <c r="G225" i="41"/>
  <c r="G224" i="41"/>
  <c r="G223" i="41"/>
  <c r="G222" i="41"/>
  <c r="G221" i="41"/>
  <c r="G220" i="41"/>
  <c r="G219" i="41"/>
  <c r="G218" i="41"/>
  <c r="G217" i="41"/>
  <c r="G216" i="41"/>
  <c r="G215" i="41"/>
  <c r="G214" i="41"/>
  <c r="G213" i="41"/>
  <c r="G212" i="41"/>
  <c r="G211" i="41"/>
  <c r="G210" i="41"/>
  <c r="G209" i="41"/>
  <c r="G208" i="41"/>
  <c r="G207" i="41"/>
  <c r="G206" i="41"/>
  <c r="G205" i="41"/>
  <c r="G204" i="41"/>
  <c r="G203" i="41"/>
  <c r="G202" i="41"/>
  <c r="G201" i="41"/>
  <c r="G200" i="41"/>
  <c r="G199" i="41"/>
  <c r="G198" i="41"/>
  <c r="G197" i="41"/>
  <c r="G196" i="41"/>
  <c r="G195" i="41"/>
  <c r="G194" i="41"/>
  <c r="G193" i="41"/>
  <c r="G192" i="41"/>
  <c r="G191" i="41"/>
  <c r="G190" i="41"/>
  <c r="G189" i="41"/>
  <c r="G188" i="41"/>
  <c r="G187" i="41"/>
  <c r="G186" i="41"/>
  <c r="G185" i="41"/>
  <c r="G184" i="41"/>
  <c r="G183" i="41"/>
  <c r="G182" i="41"/>
  <c r="G181" i="41"/>
  <c r="G180" i="41"/>
  <c r="G179" i="41"/>
  <c r="G178" i="41"/>
  <c r="G177" i="41"/>
  <c r="G176" i="41"/>
  <c r="G175" i="41"/>
  <c r="G174" i="41"/>
  <c r="G173" i="41"/>
  <c r="G172" i="41"/>
  <c r="G171" i="41"/>
  <c r="G170" i="41"/>
  <c r="G169" i="41"/>
  <c r="G168" i="41"/>
  <c r="G167" i="41"/>
  <c r="G166" i="41"/>
  <c r="G165" i="41"/>
  <c r="G164" i="41"/>
  <c r="G163" i="41"/>
  <c r="G162" i="41"/>
  <c r="G161" i="41"/>
  <c r="G160" i="41"/>
  <c r="G159" i="41"/>
  <c r="G158" i="41"/>
  <c r="G157" i="41"/>
  <c r="G156" i="41"/>
  <c r="G155" i="41"/>
  <c r="G154" i="41"/>
  <c r="G153" i="41"/>
  <c r="G152" i="41"/>
  <c r="G151" i="41"/>
  <c r="G150" i="41"/>
  <c r="G149" i="41"/>
  <c r="G148" i="41"/>
  <c r="G147" i="41"/>
  <c r="G146" i="41"/>
  <c r="G145" i="41"/>
  <c r="G144" i="41"/>
  <c r="G143" i="41"/>
  <c r="G142" i="41"/>
  <c r="G141" i="41"/>
  <c r="G140" i="41"/>
  <c r="G139" i="41"/>
  <c r="G138" i="41"/>
  <c r="G137" i="41"/>
  <c r="G136" i="41"/>
  <c r="G135" i="41"/>
  <c r="G134" i="41"/>
  <c r="G133" i="41"/>
  <c r="G132" i="41"/>
  <c r="G131" i="41"/>
  <c r="G130" i="41"/>
  <c r="G129" i="41"/>
  <c r="G128" i="41"/>
  <c r="G127" i="41"/>
  <c r="G126" i="41"/>
  <c r="G125" i="41"/>
  <c r="G124" i="41"/>
  <c r="G123" i="41"/>
  <c r="G122" i="41"/>
  <c r="G121" i="41"/>
  <c r="G120" i="41"/>
  <c r="G119" i="41"/>
  <c r="G118" i="41"/>
  <c r="G117" i="41"/>
  <c r="G116" i="41"/>
  <c r="G115" i="41"/>
  <c r="G114" i="41"/>
  <c r="G113" i="41"/>
  <c r="G112" i="41"/>
  <c r="G111" i="41"/>
  <c r="G110" i="41"/>
  <c r="G109" i="41"/>
  <c r="G108" i="41"/>
  <c r="G107" i="41"/>
  <c r="G106" i="41"/>
  <c r="G105" i="41"/>
  <c r="G104" i="41"/>
  <c r="G103" i="41"/>
  <c r="G102" i="41"/>
  <c r="G101" i="41"/>
  <c r="G100" i="41"/>
  <c r="G99" i="41"/>
  <c r="G98" i="41"/>
  <c r="G97" i="41"/>
  <c r="G96" i="41"/>
  <c r="G95" i="41"/>
  <c r="G94" i="41"/>
  <c r="G93" i="41"/>
  <c r="G92" i="41"/>
  <c r="G91" i="41"/>
  <c r="G90" i="41"/>
  <c r="G89" i="41"/>
  <c r="G88" i="41"/>
  <c r="G87" i="41"/>
  <c r="G86" i="41"/>
  <c r="G85" i="41"/>
  <c r="G84" i="41"/>
  <c r="G83" i="41"/>
  <c r="G82" i="41"/>
  <c r="G81" i="41"/>
  <c r="G80" i="41"/>
  <c r="G79" i="41"/>
  <c r="G78" i="41"/>
  <c r="G77" i="41"/>
  <c r="G76" i="41"/>
  <c r="G75" i="41"/>
  <c r="G74" i="41"/>
  <c r="G73" i="41"/>
  <c r="G72" i="41"/>
  <c r="G71" i="41"/>
  <c r="G70" i="41"/>
  <c r="G69" i="41"/>
  <c r="G68" i="41"/>
  <c r="G67" i="41"/>
  <c r="G66" i="41"/>
  <c r="G65" i="41"/>
  <c r="G64" i="41"/>
  <c r="G63" i="41"/>
  <c r="G62" i="41"/>
  <c r="G61" i="41"/>
  <c r="G60" i="41"/>
  <c r="G59" i="41"/>
  <c r="G58" i="41"/>
  <c r="G57" i="41"/>
  <c r="G56" i="41"/>
  <c r="G55" i="41"/>
  <c r="G54" i="41"/>
  <c r="G53" i="41"/>
  <c r="G52" i="41"/>
  <c r="G51" i="41"/>
  <c r="G50" i="41"/>
  <c r="G49" i="41"/>
  <c r="G48" i="41"/>
  <c r="G47" i="41"/>
  <c r="G46" i="41"/>
  <c r="G45" i="41"/>
  <c r="G44" i="41"/>
  <c r="G43" i="41"/>
  <c r="G42" i="41"/>
  <c r="G41" i="41"/>
  <c r="G40" i="41"/>
  <c r="G39" i="41"/>
  <c r="G38" i="41"/>
  <c r="G37" i="41"/>
  <c r="G36" i="41"/>
  <c r="G35" i="41"/>
  <c r="G34" i="41"/>
  <c r="G33" i="41"/>
  <c r="G32" i="41"/>
  <c r="G31" i="41"/>
  <c r="G30" i="41"/>
  <c r="G29" i="41"/>
  <c r="G28" i="41"/>
  <c r="G27" i="41"/>
  <c r="G26" i="41"/>
  <c r="G25" i="41"/>
  <c r="G24" i="41"/>
  <c r="G23" i="41"/>
  <c r="G22" i="41"/>
  <c r="G21" i="41"/>
  <c r="G20" i="41"/>
  <c r="G19" i="41"/>
  <c r="G18" i="41"/>
  <c r="G17" i="41"/>
  <c r="G16" i="41"/>
  <c r="G15" i="41"/>
  <c r="G14" i="41"/>
  <c r="G13" i="41"/>
  <c r="G12" i="41"/>
  <c r="G11" i="41"/>
  <c r="G10" i="41"/>
  <c r="G9" i="41"/>
  <c r="G8" i="41"/>
  <c r="G7" i="41"/>
  <c r="G6" i="41"/>
  <c r="G5" i="41"/>
  <c r="G4" i="41"/>
  <c r="G3" i="41"/>
  <c r="G2" i="41"/>
  <c r="G1" i="41"/>
  <c r="DU121" i="37" l="1"/>
  <c r="DV121" i="37" l="1"/>
  <c r="DU120" i="37"/>
  <c r="DV120" i="37" s="1"/>
  <c r="DO94" i="37"/>
  <c r="B385" i="41" l="1"/>
  <c r="B384" i="41"/>
  <c r="B383" i="41"/>
  <c r="B382" i="41"/>
  <c r="B381" i="41"/>
  <c r="B380" i="41"/>
  <c r="B379" i="41"/>
  <c r="B378" i="41"/>
  <c r="B377" i="41"/>
  <c r="B376" i="41"/>
  <c r="B375" i="41"/>
  <c r="B374" i="41"/>
  <c r="B373" i="41"/>
  <c r="B372" i="41"/>
  <c r="B371" i="41"/>
  <c r="B370" i="41"/>
  <c r="B369" i="41"/>
  <c r="B368" i="41"/>
  <c r="B367" i="41"/>
  <c r="B366" i="41"/>
  <c r="B365" i="41"/>
  <c r="B364" i="41"/>
  <c r="B363" i="41"/>
  <c r="B362" i="41"/>
  <c r="B361" i="41"/>
  <c r="B360" i="41"/>
  <c r="B359" i="41"/>
  <c r="B358" i="41"/>
  <c r="B357" i="41"/>
  <c r="B356" i="41"/>
  <c r="B355" i="41"/>
  <c r="B354" i="41"/>
  <c r="B353" i="41"/>
  <c r="B352" i="41"/>
  <c r="B351" i="41"/>
  <c r="B350" i="41"/>
  <c r="B349" i="41"/>
  <c r="B348" i="41"/>
  <c r="B347" i="41"/>
  <c r="B346" i="41"/>
  <c r="B345" i="41"/>
  <c r="B344" i="41"/>
  <c r="B343" i="41"/>
  <c r="B342" i="41"/>
  <c r="B341" i="41"/>
  <c r="B340" i="41"/>
  <c r="B339" i="41"/>
  <c r="B338" i="41"/>
  <c r="B337" i="41"/>
  <c r="B336" i="41"/>
  <c r="B335" i="41"/>
  <c r="B334" i="41"/>
  <c r="B333" i="41"/>
  <c r="B332" i="41"/>
  <c r="B331" i="41"/>
  <c r="B330" i="41"/>
  <c r="B329" i="41"/>
  <c r="B328" i="41"/>
  <c r="B327" i="41"/>
  <c r="B326" i="41"/>
  <c r="B325" i="41"/>
  <c r="B324" i="41"/>
  <c r="B323" i="41"/>
  <c r="B322" i="41"/>
  <c r="B321" i="41"/>
  <c r="B320" i="41"/>
  <c r="B319" i="41"/>
  <c r="B318" i="41"/>
  <c r="B317" i="41"/>
  <c r="B316" i="41"/>
  <c r="B315" i="41"/>
  <c r="B314" i="41"/>
  <c r="B313" i="41"/>
  <c r="B312" i="41"/>
  <c r="B311" i="41"/>
  <c r="B310" i="41"/>
  <c r="B309" i="41"/>
  <c r="B308" i="41"/>
  <c r="B307" i="41"/>
  <c r="B306" i="41"/>
  <c r="B305" i="41"/>
  <c r="B304" i="41"/>
  <c r="B303" i="41"/>
  <c r="B302" i="41"/>
  <c r="B301" i="41"/>
  <c r="B300" i="41"/>
  <c r="B299" i="41"/>
  <c r="B298" i="41"/>
  <c r="B297" i="41"/>
  <c r="B296" i="41"/>
  <c r="B295" i="41"/>
  <c r="B294" i="41"/>
  <c r="B293" i="41"/>
  <c r="B292" i="41"/>
  <c r="B291" i="41"/>
  <c r="B290" i="41"/>
  <c r="B289" i="41"/>
  <c r="B288" i="41"/>
  <c r="B287" i="41"/>
  <c r="B286" i="41"/>
  <c r="B285" i="41"/>
  <c r="B284" i="41"/>
  <c r="B283" i="41"/>
  <c r="B282" i="41"/>
  <c r="B281" i="41"/>
  <c r="B280" i="41"/>
  <c r="B279" i="41"/>
  <c r="B278" i="41"/>
  <c r="B277" i="41"/>
  <c r="B276" i="41"/>
  <c r="B275" i="41"/>
  <c r="B274" i="41"/>
  <c r="B273" i="41"/>
  <c r="B272" i="41"/>
  <c r="B271" i="41"/>
  <c r="B270" i="41"/>
  <c r="B269" i="41"/>
  <c r="B268" i="41"/>
  <c r="B267" i="41"/>
  <c r="B266" i="41"/>
  <c r="B265" i="41"/>
  <c r="B264" i="41"/>
  <c r="B263" i="41"/>
  <c r="B262" i="41"/>
  <c r="B261" i="41"/>
  <c r="B260" i="41"/>
  <c r="B259" i="41"/>
  <c r="B258" i="41"/>
  <c r="B257" i="41"/>
  <c r="B256" i="41"/>
  <c r="B255" i="41"/>
  <c r="B254" i="41"/>
  <c r="B253" i="41"/>
  <c r="B252" i="41"/>
  <c r="B251" i="41"/>
  <c r="B250" i="41"/>
  <c r="B249" i="41"/>
  <c r="B248" i="41"/>
  <c r="B247" i="41"/>
  <c r="B246" i="41"/>
  <c r="B245" i="41"/>
  <c r="B244" i="41"/>
  <c r="B243" i="41"/>
  <c r="B242" i="41"/>
  <c r="B241" i="41"/>
  <c r="B240" i="41"/>
  <c r="B239" i="41"/>
  <c r="B238" i="41"/>
  <c r="B237" i="41"/>
  <c r="B236" i="41"/>
  <c r="B235" i="41"/>
  <c r="B234" i="41"/>
  <c r="B233" i="41"/>
  <c r="B232" i="41"/>
  <c r="B231" i="41"/>
  <c r="B230" i="41"/>
  <c r="B229" i="41"/>
  <c r="B228" i="41"/>
  <c r="B227" i="41"/>
  <c r="B226" i="41"/>
  <c r="B225" i="41"/>
  <c r="B224" i="41"/>
  <c r="B223" i="41"/>
  <c r="B222" i="41"/>
  <c r="B221" i="41"/>
  <c r="B220" i="41"/>
  <c r="B219" i="41"/>
  <c r="B218" i="41"/>
  <c r="B217" i="41"/>
  <c r="B216" i="41"/>
  <c r="B215" i="41"/>
  <c r="B214" i="41"/>
  <c r="B213" i="41"/>
  <c r="B212" i="41"/>
  <c r="B211" i="41"/>
  <c r="B210" i="41"/>
  <c r="B209" i="41"/>
  <c r="B208" i="41"/>
  <c r="B207" i="41"/>
  <c r="B206" i="41"/>
  <c r="B205" i="41"/>
  <c r="B204" i="41"/>
  <c r="B203" i="41"/>
  <c r="B202" i="41"/>
  <c r="B201" i="41"/>
  <c r="B200" i="41"/>
  <c r="B199" i="41"/>
  <c r="B198" i="41"/>
  <c r="B197" i="41"/>
  <c r="B196" i="41"/>
  <c r="B195" i="41"/>
  <c r="B194" i="41"/>
  <c r="B193" i="41"/>
  <c r="B192" i="41"/>
  <c r="B191" i="41"/>
  <c r="B190" i="41"/>
  <c r="B189" i="41"/>
  <c r="B188" i="41"/>
  <c r="B187" i="41"/>
  <c r="B186" i="41"/>
  <c r="B185" i="41"/>
  <c r="B184" i="41"/>
  <c r="B183" i="41"/>
  <c r="B182" i="41"/>
  <c r="B181" i="41"/>
  <c r="B180" i="41"/>
  <c r="B179" i="41"/>
  <c r="B178" i="41"/>
  <c r="B177" i="41"/>
  <c r="B176" i="41"/>
  <c r="B175" i="41"/>
  <c r="B174" i="41"/>
  <c r="B173" i="41"/>
  <c r="B172" i="41"/>
  <c r="B171" i="41"/>
  <c r="B170" i="41"/>
  <c r="B169" i="41"/>
  <c r="B168" i="41"/>
  <c r="B167" i="41"/>
  <c r="B166" i="41"/>
  <c r="B165" i="41"/>
  <c r="B164" i="41"/>
  <c r="B163" i="41"/>
  <c r="B162" i="41"/>
  <c r="B161" i="41"/>
  <c r="B160" i="41"/>
  <c r="B159" i="41"/>
  <c r="B158" i="41"/>
  <c r="B157" i="41"/>
  <c r="B156" i="41"/>
  <c r="B155" i="41"/>
  <c r="B154" i="41"/>
  <c r="B153" i="41"/>
  <c r="B152" i="41"/>
  <c r="B151" i="41"/>
  <c r="B150" i="41"/>
  <c r="B149" i="41"/>
  <c r="B148" i="41"/>
  <c r="B147" i="41"/>
  <c r="B146" i="41"/>
  <c r="B145" i="41"/>
  <c r="B144" i="41"/>
  <c r="B143" i="41"/>
  <c r="B142" i="41"/>
  <c r="B141" i="41"/>
  <c r="B140" i="41"/>
  <c r="B139" i="41"/>
  <c r="B138" i="41"/>
  <c r="B137" i="41"/>
  <c r="B136" i="41"/>
  <c r="B135" i="41"/>
  <c r="B134" i="41"/>
  <c r="B133" i="41"/>
  <c r="B132" i="41"/>
  <c r="B131" i="41"/>
  <c r="B130" i="41"/>
  <c r="B129" i="41"/>
  <c r="B128" i="41"/>
  <c r="B127" i="41"/>
  <c r="B126" i="41"/>
  <c r="B125" i="41"/>
  <c r="B124" i="41"/>
  <c r="B123" i="41"/>
  <c r="B122" i="41"/>
  <c r="B121" i="41"/>
  <c r="B120" i="41"/>
  <c r="B119" i="41"/>
  <c r="B118" i="41"/>
  <c r="B117" i="41"/>
  <c r="B116" i="41"/>
  <c r="B115" i="41"/>
  <c r="B114" i="41"/>
  <c r="B113" i="41"/>
  <c r="B112" i="41"/>
  <c r="B111" i="41"/>
  <c r="B110" i="41"/>
  <c r="B109" i="41"/>
  <c r="B108" i="41"/>
  <c r="B107" i="41"/>
  <c r="B106" i="41"/>
  <c r="B105" i="41"/>
  <c r="B104" i="41"/>
  <c r="B103" i="41"/>
  <c r="B102" i="41"/>
  <c r="B101" i="41"/>
  <c r="B100" i="41"/>
  <c r="B99" i="41"/>
  <c r="B98" i="41"/>
  <c r="B97" i="41"/>
  <c r="B96" i="41"/>
  <c r="B95" i="41"/>
  <c r="B94" i="41"/>
  <c r="B93" i="41"/>
  <c r="B92" i="41"/>
  <c r="B91" i="41"/>
  <c r="B90" i="41"/>
  <c r="B89" i="41"/>
  <c r="B88" i="41"/>
  <c r="B87" i="41"/>
  <c r="B86" i="41"/>
  <c r="B85" i="41"/>
  <c r="B84" i="41"/>
  <c r="B83" i="41"/>
  <c r="B82" i="41"/>
  <c r="B81" i="41"/>
  <c r="B80" i="41"/>
  <c r="B79" i="41"/>
  <c r="B78" i="41"/>
  <c r="B77" i="41"/>
  <c r="B76" i="41"/>
  <c r="B75" i="41"/>
  <c r="B74" i="41"/>
  <c r="B73" i="41"/>
  <c r="B72" i="41"/>
  <c r="B71" i="41"/>
  <c r="B70" i="41"/>
  <c r="B69" i="41"/>
  <c r="B68" i="41"/>
  <c r="B67" i="41"/>
  <c r="B66" i="41"/>
  <c r="B65" i="41"/>
  <c r="B64" i="41"/>
  <c r="B63" i="41"/>
  <c r="B62" i="41"/>
  <c r="B61" i="41"/>
  <c r="B60" i="41"/>
  <c r="B59" i="41"/>
  <c r="B58" i="41"/>
  <c r="B57" i="41"/>
  <c r="B56" i="41"/>
  <c r="B55" i="41"/>
  <c r="B54" i="41"/>
  <c r="B53" i="41"/>
  <c r="B52" i="41"/>
  <c r="B51" i="41"/>
  <c r="B50" i="41"/>
  <c r="B49" i="41"/>
  <c r="B48" i="41"/>
  <c r="B47" i="41"/>
  <c r="B46" i="41"/>
  <c r="B45" i="41"/>
  <c r="B44" i="41"/>
  <c r="B43" i="41"/>
  <c r="B42" i="41"/>
  <c r="B41" i="41"/>
  <c r="B40" i="41"/>
  <c r="B39" i="41"/>
  <c r="B38" i="41"/>
  <c r="B37" i="41"/>
  <c r="B36" i="41"/>
  <c r="B35" i="41"/>
  <c r="B34" i="41"/>
  <c r="B33" i="41"/>
  <c r="B32" i="41"/>
  <c r="B31" i="41"/>
  <c r="B30" i="41"/>
  <c r="B29" i="41"/>
  <c r="B28" i="41"/>
  <c r="B27" i="41"/>
  <c r="B26" i="41"/>
  <c r="B25" i="41"/>
  <c r="B24" i="41"/>
  <c r="B23" i="41"/>
  <c r="B22" i="41"/>
  <c r="B21" i="41"/>
  <c r="B20" i="41"/>
  <c r="B19" i="41"/>
  <c r="B18" i="41"/>
  <c r="B17" i="41"/>
  <c r="B16" i="41"/>
  <c r="B15" i="41"/>
  <c r="B14" i="41"/>
  <c r="B13" i="41"/>
  <c r="B12" i="41"/>
  <c r="B11" i="41"/>
  <c r="B10" i="41"/>
  <c r="B9" i="41"/>
  <c r="B8" i="41"/>
  <c r="B7" i="41"/>
  <c r="B6" i="41"/>
  <c r="B5" i="41"/>
  <c r="B4" i="41"/>
  <c r="B3" i="41"/>
  <c r="B2" i="41"/>
  <c r="B1" i="41"/>
  <c r="DN66" i="37" l="1"/>
  <c r="DT66" i="37" s="1"/>
  <c r="DM66" i="37"/>
  <c r="DN94" i="37"/>
  <c r="DT94" i="37" s="1"/>
  <c r="DM94" i="37"/>
  <c r="T32" i="37" l="1"/>
  <c r="DL94" i="37"/>
  <c r="DL66" i="37"/>
  <c r="DK94" i="37" l="1"/>
  <c r="DK66" i="37"/>
  <c r="S87" i="37" l="1"/>
  <c r="S50" i="37"/>
  <c r="S117" i="37" l="1"/>
  <c r="T117" i="37"/>
  <c r="DJ94" i="37" l="1"/>
  <c r="DJ66" i="37"/>
  <c r="DU119" i="37" l="1"/>
  <c r="DV119" i="37" s="1"/>
  <c r="DU118" i="37" l="1"/>
  <c r="DV118" i="37" s="1"/>
  <c r="DI94" i="37" l="1"/>
  <c r="DH94" i="37"/>
  <c r="DI66" i="37"/>
  <c r="DH66" i="37"/>
  <c r="DE66" i="37" l="1"/>
  <c r="DD66" i="37"/>
  <c r="DF66" i="37"/>
  <c r="DG66" i="37"/>
  <c r="DU117" i="37" l="1"/>
  <c r="DV117" i="37" l="1"/>
  <c r="CZ37" i="37" l="1"/>
  <c r="DU116" i="37" l="1"/>
  <c r="DV116" i="37" s="1"/>
  <c r="DU115" i="37" l="1"/>
  <c r="DV115" i="37" s="1"/>
  <c r="DU114" i="37"/>
  <c r="DV114" i="37" s="1"/>
  <c r="DU113" i="37"/>
  <c r="DV113" i="37" s="1"/>
  <c r="DU112" i="37"/>
  <c r="DV112" i="37" s="1"/>
  <c r="DU111" i="37"/>
  <c r="DV111" i="37" s="1"/>
  <c r="DU110" i="37"/>
  <c r="DV110" i="37" s="1"/>
  <c r="DU109" i="37" l="1"/>
  <c r="DV109" i="37" s="1"/>
  <c r="DU106" i="37" l="1"/>
  <c r="DU108" i="37"/>
  <c r="DV108" i="37" s="1"/>
  <c r="DU107" i="37"/>
  <c r="DV107" i="37" s="1"/>
  <c r="T104" i="37"/>
  <c r="DU104" i="37" s="1"/>
  <c r="DV104" i="37" s="1"/>
  <c r="T103" i="37"/>
  <c r="DU105" i="37" l="1"/>
  <c r="DV105" i="37" s="1"/>
  <c r="DV106" i="37"/>
  <c r="DU103" i="37"/>
  <c r="DV103" i="37" l="1"/>
  <c r="DU102" i="37" l="1"/>
  <c r="DV102" i="37" l="1"/>
  <c r="T98" i="37" l="1"/>
  <c r="DU101" i="37" l="1"/>
  <c r="DV101" i="37" s="1"/>
  <c r="T97" i="37" l="1"/>
  <c r="DU100" i="37" l="1"/>
  <c r="DV100" i="37" s="1"/>
  <c r="FH99" i="37" l="1"/>
  <c r="FH98" i="37"/>
  <c r="DU98" i="37"/>
  <c r="DU99" i="37"/>
  <c r="DV99" i="37" l="1"/>
  <c r="DV98" i="37"/>
  <c r="DU97" i="37" l="1"/>
  <c r="DV97" i="37" s="1"/>
  <c r="FH94" i="37" l="1"/>
  <c r="FH66" i="37"/>
  <c r="FH62" i="37"/>
  <c r="FH35" i="37"/>
  <c r="FH97" i="37"/>
  <c r="FH96" i="37"/>
  <c r="FH95" i="37"/>
  <c r="FH93" i="37"/>
  <c r="FH92" i="37"/>
  <c r="FH91" i="37"/>
  <c r="FH90" i="37"/>
  <c r="FH89" i="37"/>
  <c r="FH88" i="37"/>
  <c r="FH87" i="37"/>
  <c r="FH86" i="37"/>
  <c r="FH85" i="37"/>
  <c r="FH84" i="37"/>
  <c r="FH83" i="37"/>
  <c r="FH82" i="37"/>
  <c r="FH81" i="37"/>
  <c r="FH80" i="37"/>
  <c r="FH79" i="37"/>
  <c r="FH78" i="37"/>
  <c r="FH77" i="37"/>
  <c r="FH76" i="37"/>
  <c r="FH75" i="37"/>
  <c r="FH74" i="37"/>
  <c r="FH73" i="37"/>
  <c r="FH72" i="37"/>
  <c r="FH71" i="37"/>
  <c r="FH70" i="37"/>
  <c r="FH69" i="37"/>
  <c r="FH68" i="37"/>
  <c r="FH67" i="37"/>
  <c r="FH65" i="37"/>
  <c r="FH64" i="37"/>
  <c r="FH63" i="37"/>
  <c r="FH61" i="37"/>
  <c r="FH60" i="37"/>
  <c r="FH59" i="37"/>
  <c r="FH58" i="37"/>
  <c r="FH57" i="37"/>
  <c r="FH56" i="37"/>
  <c r="FH55" i="37"/>
  <c r="FH54" i="37"/>
  <c r="FH53" i="37"/>
  <c r="FH52" i="37"/>
  <c r="FH51" i="37"/>
  <c r="FH50" i="37"/>
  <c r="FH49" i="37"/>
  <c r="FH48" i="37"/>
  <c r="FH47" i="37"/>
  <c r="FH46" i="37"/>
  <c r="FH45" i="37"/>
  <c r="FH44" i="37"/>
  <c r="FH43" i="37"/>
  <c r="FH42" i="37"/>
  <c r="FH41" i="37"/>
  <c r="FH40" i="37"/>
  <c r="FH39" i="37"/>
  <c r="FH38" i="37"/>
  <c r="FH37" i="37"/>
  <c r="FH36" i="37"/>
  <c r="FH34" i="37"/>
  <c r="FH33" i="37"/>
  <c r="FH32" i="37"/>
  <c r="FH31" i="37"/>
  <c r="FH30" i="37"/>
  <c r="FH29" i="37"/>
  <c r="FH28" i="37"/>
  <c r="FH27" i="37"/>
  <c r="FH26" i="37"/>
  <c r="FH25" i="37"/>
  <c r="FH24" i="37"/>
  <c r="FH23" i="37"/>
  <c r="FH22" i="37"/>
  <c r="FH21" i="37"/>
  <c r="FH20" i="37"/>
  <c r="FH19" i="37"/>
  <c r="FH18" i="37"/>
  <c r="FH17" i="37"/>
  <c r="FH16" i="37"/>
  <c r="FH15" i="37"/>
  <c r="FH14" i="37"/>
  <c r="FH12" i="37"/>
  <c r="FH10" i="37"/>
  <c r="FH9" i="37"/>
  <c r="FH8" i="37"/>
  <c r="FH7" i="37"/>
  <c r="FH6" i="37"/>
  <c r="FH5" i="37"/>
  <c r="FH13" i="37" l="1"/>
  <c r="FH11" i="37" l="1"/>
  <c r="DU96" i="37" l="1"/>
  <c r="DV96" i="37" s="1"/>
  <c r="DU95" i="37" l="1"/>
  <c r="DV95" i="37" s="1"/>
  <c r="DU94" i="37"/>
  <c r="DV94" i="37" s="1"/>
  <c r="DU93" i="37" l="1"/>
  <c r="DV93" i="37" l="1"/>
  <c r="DU92" i="37" l="1"/>
  <c r="DV92" i="37" l="1"/>
  <c r="DU91" i="37" l="1"/>
  <c r="DV91" i="37" s="1"/>
  <c r="DU90" i="37"/>
  <c r="DV90" i="37" s="1"/>
  <c r="DU89" i="37" l="1"/>
  <c r="DU88" i="37"/>
  <c r="DV89" i="37" l="1"/>
  <c r="DV88" i="37"/>
  <c r="DU33" i="37" l="1"/>
  <c r="DV33" i="37" s="1"/>
  <c r="K27" i="42" l="1"/>
  <c r="K7" i="42"/>
  <c r="DU87" i="37" l="1"/>
  <c r="DV87" i="37" s="1"/>
  <c r="DU13" i="37" l="1"/>
  <c r="DV13" i="37" s="1"/>
  <c r="DU12" i="37"/>
  <c r="DU11" i="37"/>
  <c r="DV11" i="37" s="1"/>
  <c r="DU10" i="37"/>
  <c r="DV10" i="37" s="1"/>
  <c r="DU9" i="37"/>
  <c r="DV9" i="37" s="1"/>
  <c r="DU8" i="37"/>
  <c r="DV8" i="37" s="1"/>
  <c r="DU86" i="37" l="1"/>
  <c r="DV86" i="37" s="1"/>
  <c r="DU85" i="37"/>
  <c r="DV85" i="37" s="1"/>
  <c r="DU84" i="37" l="1"/>
  <c r="DV84" i="37" s="1"/>
  <c r="DU79" i="37" l="1"/>
  <c r="DU80" i="37"/>
  <c r="DU81" i="37"/>
  <c r="DV81" i="37" s="1"/>
  <c r="DU82" i="37"/>
  <c r="DV82" i="37" s="1"/>
  <c r="DU83" i="37"/>
  <c r="DV83" i="37" l="1"/>
  <c r="DV80" i="37"/>
  <c r="DV79" i="37"/>
  <c r="DY53" i="37" l="1"/>
  <c r="DY18" i="37"/>
  <c r="DY46" i="37"/>
  <c r="DY45" i="37"/>
  <c r="DY44" i="37"/>
  <c r="DY22" i="37"/>
  <c r="DY65" i="37"/>
  <c r="DY20" i="37"/>
  <c r="DY16" i="37"/>
  <c r="DY11" i="37"/>
  <c r="DY66" i="37" l="1"/>
  <c r="DY62" i="37" l="1"/>
  <c r="DY36" i="37" l="1"/>
  <c r="DY24" i="37" l="1"/>
  <c r="DY15" i="37"/>
  <c r="DY13" i="37"/>
  <c r="DY9" i="37"/>
  <c r="DY79" i="37" l="1"/>
  <c r="DU74" i="37" l="1"/>
  <c r="FC74" i="37"/>
  <c r="FD74" i="37" s="1"/>
  <c r="FE74" i="37" s="1"/>
  <c r="DU75" i="37"/>
  <c r="DV75" i="37" s="1"/>
  <c r="FC75" i="37"/>
  <c r="FD75" i="37" s="1"/>
  <c r="DU76" i="37"/>
  <c r="DV76" i="37" s="1"/>
  <c r="FC76" i="37"/>
  <c r="FD76" i="37" s="1"/>
  <c r="DU77" i="37"/>
  <c r="DV77" i="37" s="1"/>
  <c r="FC77" i="37"/>
  <c r="FD77" i="37" s="1"/>
  <c r="DU78" i="37"/>
  <c r="FC78" i="37"/>
  <c r="FD78" i="37" s="1"/>
  <c r="FE78" i="37" s="1"/>
  <c r="FE76" i="37" l="1"/>
  <c r="DV78" i="37"/>
  <c r="DV74" i="37"/>
  <c r="FE77" i="37"/>
  <c r="FE75" i="37"/>
  <c r="DU73" i="37" l="1"/>
  <c r="DU72" i="37"/>
  <c r="DU71" i="37"/>
  <c r="DU70" i="37"/>
  <c r="DU68" i="37" l="1"/>
  <c r="DV68" i="37" s="1"/>
  <c r="DU69" i="37" l="1"/>
  <c r="DU67" i="37"/>
  <c r="DV67" i="37" s="1"/>
  <c r="DU66" i="37"/>
  <c r="DV66" i="37" s="1"/>
  <c r="DU65" i="37"/>
  <c r="DV65" i="37" s="1"/>
  <c r="DU64" i="37"/>
  <c r="DU63" i="37"/>
  <c r="DU62" i="37"/>
  <c r="DV62" i="37" s="1"/>
  <c r="DU61" i="37"/>
  <c r="DU60" i="37"/>
  <c r="DU59" i="37"/>
  <c r="DU58" i="37"/>
  <c r="DU57" i="37"/>
  <c r="DV57" i="37" s="1"/>
  <c r="DU56" i="37"/>
  <c r="DV56" i="37" s="1"/>
  <c r="DU55" i="37"/>
  <c r="DU54" i="37"/>
  <c r="DU53" i="37"/>
  <c r="DV53" i="37" s="1"/>
  <c r="DU52" i="37"/>
  <c r="DU51" i="37"/>
  <c r="DU50" i="37"/>
  <c r="DU49" i="37"/>
  <c r="DU48" i="37"/>
  <c r="DV48" i="37" s="1"/>
  <c r="DU47" i="37"/>
  <c r="DV47" i="37" s="1"/>
  <c r="DU46" i="37"/>
  <c r="DV46" i="37" s="1"/>
  <c r="DU45" i="37"/>
  <c r="DV45" i="37" s="1"/>
  <c r="DU44" i="37"/>
  <c r="DV44" i="37" s="1"/>
  <c r="DU43" i="37"/>
  <c r="DU42" i="37"/>
  <c r="DU41" i="37"/>
  <c r="DU40" i="37"/>
  <c r="DU38" i="37"/>
  <c r="DV38" i="37" s="1"/>
  <c r="DU37" i="37"/>
  <c r="DV37" i="37" s="1"/>
  <c r="DU36" i="37"/>
  <c r="DV36" i="37" s="1"/>
  <c r="DU35" i="37"/>
  <c r="DV35" i="37" s="1"/>
  <c r="DU34" i="37"/>
  <c r="DV34" i="37" s="1"/>
  <c r="DU32" i="37"/>
  <c r="DV32" i="37" s="1"/>
  <c r="DU31" i="37"/>
  <c r="DU30" i="37"/>
  <c r="DU29" i="37"/>
  <c r="DU28" i="37"/>
  <c r="DU27" i="37"/>
  <c r="DU26" i="37"/>
  <c r="DU25" i="37"/>
  <c r="DV25" i="37" s="1"/>
  <c r="DU24" i="37"/>
  <c r="DV24" i="37" s="1"/>
  <c r="DU23" i="37"/>
  <c r="DU22" i="37"/>
  <c r="DV22" i="37" s="1"/>
  <c r="DU21" i="37"/>
  <c r="DV21" i="37" s="1"/>
  <c r="DU20" i="37"/>
  <c r="DV20" i="37" s="1"/>
  <c r="DU19" i="37"/>
  <c r="DU18" i="37"/>
  <c r="DV18" i="37" s="1"/>
  <c r="DU17" i="37"/>
  <c r="DU16" i="37"/>
  <c r="DV16" i="37" s="1"/>
  <c r="DU15" i="37"/>
  <c r="DV15" i="37" s="1"/>
  <c r="DU14" i="37"/>
  <c r="DU7" i="37"/>
  <c r="DV7" i="37" s="1"/>
  <c r="DU6" i="37"/>
  <c r="DU5" i="37"/>
  <c r="DV5" i="37" s="1"/>
  <c r="DU39" i="37" l="1"/>
  <c r="DV39" i="37" s="1"/>
  <c r="FC73" i="37"/>
  <c r="FD73" i="37" s="1"/>
  <c r="FC72" i="37"/>
  <c r="FD72" i="37" s="1"/>
  <c r="FC71" i="37"/>
  <c r="FC70" i="37"/>
  <c r="FD70" i="37" s="1"/>
  <c r="FA69" i="37"/>
  <c r="FC69" i="37" s="1"/>
  <c r="FA67" i="37"/>
  <c r="FC67" i="37" s="1"/>
  <c r="FA66" i="37"/>
  <c r="FC66" i="37" s="1"/>
  <c r="FA65" i="37"/>
  <c r="FC65" i="37" s="1"/>
  <c r="FA64" i="37"/>
  <c r="FC64" i="37" s="1"/>
  <c r="FA63" i="37"/>
  <c r="FC63" i="37" s="1"/>
  <c r="FA62" i="37"/>
  <c r="FC62" i="37" s="1"/>
  <c r="FA61" i="37"/>
  <c r="FC61" i="37" s="1"/>
  <c r="FA60" i="37"/>
  <c r="FC60" i="37" s="1"/>
  <c r="FA59" i="37"/>
  <c r="FC59" i="37" s="1"/>
  <c r="FA58" i="37"/>
  <c r="FC58" i="37" s="1"/>
  <c r="FA57" i="37"/>
  <c r="FC57" i="37" s="1"/>
  <c r="FA56" i="37"/>
  <c r="FC56" i="37" s="1"/>
  <c r="FA55" i="37"/>
  <c r="FC55" i="37" s="1"/>
  <c r="FA54" i="37"/>
  <c r="FC54" i="37" s="1"/>
  <c r="FA53" i="37"/>
  <c r="FC53" i="37" s="1"/>
  <c r="FA52" i="37"/>
  <c r="FC52" i="37" s="1"/>
  <c r="FA51" i="37"/>
  <c r="FC51" i="37" s="1"/>
  <c r="FA50" i="37"/>
  <c r="FC50" i="37" s="1"/>
  <c r="FA49" i="37"/>
  <c r="FC49" i="37" s="1"/>
  <c r="FA48" i="37"/>
  <c r="FC48" i="37" s="1"/>
  <c r="FA47" i="37"/>
  <c r="FC47" i="37" s="1"/>
  <c r="FA46" i="37"/>
  <c r="FC46" i="37" s="1"/>
  <c r="FA45" i="37"/>
  <c r="FC45" i="37" s="1"/>
  <c r="FA44" i="37"/>
  <c r="FC44" i="37" s="1"/>
  <c r="FA43" i="37"/>
  <c r="FC43" i="37" s="1"/>
  <c r="FA42" i="37"/>
  <c r="FC42" i="37" s="1"/>
  <c r="FA41" i="37"/>
  <c r="FC41" i="37" s="1"/>
  <c r="FA40" i="37"/>
  <c r="FC40" i="37" s="1"/>
  <c r="FA39" i="37"/>
  <c r="FC39" i="37" s="1"/>
  <c r="FA38" i="37"/>
  <c r="FC38" i="37" s="1"/>
  <c r="FA37" i="37"/>
  <c r="FC37" i="37" s="1"/>
  <c r="FA36" i="37"/>
  <c r="FC36" i="37" s="1"/>
  <c r="FA35" i="37"/>
  <c r="FC35" i="37" s="1"/>
  <c r="FA34" i="37"/>
  <c r="FC34" i="37" s="1"/>
  <c r="FA33" i="37"/>
  <c r="FC33" i="37" s="1"/>
  <c r="FA32" i="37"/>
  <c r="FC32" i="37" s="1"/>
  <c r="FA31" i="37"/>
  <c r="FC31" i="37" s="1"/>
  <c r="FA30" i="37"/>
  <c r="FC30" i="37" s="1"/>
  <c r="FA29" i="37"/>
  <c r="FC29" i="37" s="1"/>
  <c r="FA28" i="37"/>
  <c r="FC28" i="37" s="1"/>
  <c r="FA27" i="37"/>
  <c r="FC27" i="37" s="1"/>
  <c r="FA26" i="37"/>
  <c r="FC26" i="37" s="1"/>
  <c r="FA25" i="37"/>
  <c r="FC25" i="37" s="1"/>
  <c r="FA24" i="37"/>
  <c r="FC24" i="37" s="1"/>
  <c r="FA23" i="37"/>
  <c r="FC23" i="37" s="1"/>
  <c r="FA22" i="37"/>
  <c r="FC22" i="37" s="1"/>
  <c r="FA21" i="37"/>
  <c r="FC21" i="37" s="1"/>
  <c r="FA20" i="37"/>
  <c r="FC20" i="37" s="1"/>
  <c r="FA19" i="37"/>
  <c r="FC19" i="37" s="1"/>
  <c r="FA18" i="37"/>
  <c r="FC18" i="37" s="1"/>
  <c r="FA17" i="37"/>
  <c r="FC17" i="37" s="1"/>
  <c r="FA16" i="37"/>
  <c r="FC16" i="37" s="1"/>
  <c r="FA15" i="37"/>
  <c r="FC15" i="37" s="1"/>
  <c r="FA14" i="37"/>
  <c r="FC14" i="37" s="1"/>
  <c r="FA13" i="37"/>
  <c r="FC13" i="37" s="1"/>
  <c r="FA12" i="37"/>
  <c r="FC12" i="37" s="1"/>
  <c r="FA11" i="37"/>
  <c r="FC11" i="37" s="1"/>
  <c r="FA10" i="37"/>
  <c r="FC10" i="37" s="1"/>
  <c r="FA9" i="37"/>
  <c r="FC9" i="37" s="1"/>
  <c r="FA8" i="37"/>
  <c r="FC8" i="37" s="1"/>
  <c r="FA7" i="37"/>
  <c r="FC7" i="37" s="1"/>
  <c r="FA6" i="37"/>
  <c r="FC6" i="37" s="1"/>
  <c r="FA5" i="37"/>
  <c r="FC5" i="37" s="1"/>
  <c r="DV72" i="37"/>
  <c r="DV71" i="37" l="1"/>
  <c r="FD71" i="37"/>
  <c r="FE71" i="37" s="1"/>
  <c r="DV70" i="37"/>
  <c r="DV73" i="37"/>
  <c r="FE70" i="37"/>
  <c r="FE72" i="37"/>
  <c r="FE73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DV69" i="37" l="1"/>
  <c r="FD69" i="37" l="1"/>
  <c r="FE69" i="37" s="1"/>
  <c r="FD67" i="37" l="1"/>
  <c r="FE67" i="37" s="1"/>
  <c r="FD65" i="37"/>
  <c r="FE65" i="37" s="1"/>
  <c r="FD64" i="37"/>
  <c r="FE64" i="37" s="1"/>
  <c r="FD63" i="37"/>
  <c r="FE63" i="37" s="1"/>
  <c r="FD62" i="37"/>
  <c r="FE62" i="37" s="1"/>
  <c r="FD61" i="37"/>
  <c r="FE61" i="37" s="1"/>
  <c r="DV61" i="37"/>
  <c r="FD60" i="37"/>
  <c r="FE60" i="37" s="1"/>
  <c r="DV60" i="37"/>
  <c r="FD59" i="37"/>
  <c r="FE59" i="37" s="1"/>
  <c r="DV59" i="37"/>
  <c r="FD58" i="37"/>
  <c r="FE58" i="37" s="1"/>
  <c r="DV58" i="37"/>
  <c r="FD57" i="37"/>
  <c r="FE57" i="37" s="1"/>
  <c r="FD55" i="37"/>
  <c r="FE55" i="37" s="1"/>
  <c r="DV55" i="37"/>
  <c r="FD54" i="37"/>
  <c r="FE54" i="37" s="1"/>
  <c r="DV54" i="37"/>
  <c r="FD53" i="37"/>
  <c r="FE53" i="37" s="1"/>
  <c r="DV52" i="37"/>
  <c r="FD50" i="37"/>
  <c r="FE50" i="37" s="1"/>
  <c r="FD49" i="37"/>
  <c r="FE49" i="37" s="1"/>
  <c r="FD48" i="37"/>
  <c r="FE48" i="37" s="1"/>
  <c r="FD47" i="37"/>
  <c r="FE47" i="37" s="1"/>
  <c r="FD46" i="37"/>
  <c r="FE46" i="37" s="1"/>
  <c r="FD45" i="37"/>
  <c r="FE45" i="37" s="1"/>
  <c r="FD44" i="37"/>
  <c r="FE44" i="37" s="1"/>
  <c r="FD43" i="37"/>
  <c r="FE43" i="37" s="1"/>
  <c r="DV43" i="37"/>
  <c r="FD42" i="37"/>
  <c r="FE42" i="37" s="1"/>
  <c r="DV42" i="37"/>
  <c r="FD41" i="37"/>
  <c r="FE41" i="37" s="1"/>
  <c r="DV41" i="37"/>
  <c r="FD40" i="37"/>
  <c r="FE40" i="37" s="1"/>
  <c r="DV40" i="37"/>
  <c r="FD39" i="37"/>
  <c r="FE39" i="37" s="1"/>
  <c r="FD38" i="37"/>
  <c r="FE38" i="37" s="1"/>
  <c r="FD37" i="37"/>
  <c r="FE37" i="37" s="1"/>
  <c r="FD35" i="37"/>
  <c r="FE35" i="37" s="1"/>
  <c r="FD34" i="37"/>
  <c r="FE34" i="37" s="1"/>
  <c r="FD32" i="37"/>
  <c r="FE32" i="37" s="1"/>
  <c r="FD31" i="37"/>
  <c r="FE31" i="37" s="1"/>
  <c r="DV31" i="37"/>
  <c r="FD30" i="37"/>
  <c r="FE30" i="37" s="1"/>
  <c r="DV30" i="37"/>
  <c r="FD29" i="37"/>
  <c r="FE29" i="37" s="1"/>
  <c r="DV29" i="37"/>
  <c r="FD28" i="37"/>
  <c r="FE28" i="37" s="1"/>
  <c r="DV28" i="37"/>
  <c r="FD27" i="37"/>
  <c r="FE27" i="37" s="1"/>
  <c r="DV27" i="37"/>
  <c r="FD26" i="37"/>
  <c r="FE26" i="37" s="1"/>
  <c r="DV26" i="37"/>
  <c r="FD25" i="37"/>
  <c r="FE25" i="37" s="1"/>
  <c r="FD23" i="37"/>
  <c r="FE23" i="37" s="1"/>
  <c r="DV23" i="37"/>
  <c r="FD22" i="37"/>
  <c r="FE22" i="37" s="1"/>
  <c r="FD20" i="37"/>
  <c r="FE20" i="37" s="1"/>
  <c r="FD18" i="37"/>
  <c r="FE18" i="37" s="1"/>
  <c r="DV17" i="37"/>
  <c r="DV14" i="37"/>
  <c r="FD13" i="37"/>
  <c r="FE13" i="37" s="1"/>
  <c r="FD12" i="37"/>
  <c r="FE12" i="37" s="1"/>
  <c r="DV12" i="37"/>
  <c r="FD11" i="37"/>
  <c r="FE11" i="37" s="1"/>
  <c r="FD10" i="37"/>
  <c r="FE10" i="37" s="1"/>
  <c r="FD8" i="37"/>
  <c r="FE8" i="37" s="1"/>
  <c r="FD7" i="37"/>
  <c r="FE7" i="37" s="1"/>
  <c r="FD6" i="37"/>
  <c r="FE6" i="37" s="1"/>
  <c r="DV6" i="37"/>
  <c r="FD5" i="37"/>
  <c r="FE5" i="37" s="1"/>
  <c r="FD56" i="37" l="1"/>
  <c r="FE56" i="37" s="1"/>
  <c r="FD66" i="37"/>
  <c r="FE66" i="37" s="1"/>
  <c r="FD36" i="37"/>
  <c r="FE36" i="37" s="1"/>
  <c r="DV50" i="37"/>
  <c r="FD17" i="37"/>
  <c r="FE17" i="37" s="1"/>
  <c r="DV64" i="37"/>
  <c r="DV19" i="37"/>
  <c r="FD33" i="37"/>
  <c r="FE33" i="37" s="1"/>
  <c r="FD52" i="37"/>
  <c r="FE52" i="37" s="1"/>
  <c r="DV63" i="37"/>
  <c r="FD21" i="37"/>
  <c r="FE21" i="37" s="1"/>
  <c r="FD24" i="37"/>
  <c r="FE24" i="37" s="1"/>
  <c r="FD9" i="37"/>
  <c r="FE9" i="37" s="1"/>
  <c r="FD15" i="37"/>
  <c r="FE15" i="37" s="1"/>
  <c r="FD19" i="37"/>
  <c r="FE19" i="37" s="1"/>
  <c r="DV51" i="37"/>
  <c r="FD51" i="37"/>
  <c r="FE51" i="37" s="1"/>
  <c r="FD14" i="37"/>
  <c r="FE14" i="37" s="1"/>
  <c r="FD16" i="37"/>
  <c r="FE16" i="37" s="1"/>
  <c r="DV49" i="37"/>
</calcChain>
</file>

<file path=xl/comments1.xml><?xml version="1.0" encoding="utf-8"?>
<comments xmlns="http://schemas.openxmlformats.org/spreadsheetml/2006/main">
  <authors>
    <author>Windows User</author>
  </authors>
  <commentList>
    <comment ref="DX8" authorId="0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T32" authorId="0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X35" authorId="0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0" authorId="0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0" authorId="0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X56" authorId="0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X57" authorId="0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DX62" authorId="0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76" authorId="0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7" authorId="0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7" authorId="0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X94" authorId="0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X95" authorId="0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6" authorId="0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7" authorId="0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0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DX98" authorId="0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X99" authorId="0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X102" authorId="0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3" authorId="0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T104" authorId="0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8" authorId="0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7" authorId="0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7" authorId="0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19" authorId="0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X121" authorId="0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<sst xmlns="http://schemas.openxmlformats.org/spreadsheetml/2006/main" count="5125" uniqueCount="1187">
  <si>
    <t>Brand</t>
  </si>
  <si>
    <t>Description</t>
  </si>
  <si>
    <t>Pack Size</t>
  </si>
  <si>
    <t>Unit Code</t>
  </si>
  <si>
    <t>Estimated Order Plan</t>
  </si>
  <si>
    <t>No.</t>
  </si>
  <si>
    <t>Part No</t>
  </si>
  <si>
    <t>Avg sale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</si>
  <si>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</si>
  <si>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</si>
  <si>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</si>
  <si>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</si>
  <si>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</si>
  <si>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</si>
  <si>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</si>
  <si>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</si>
  <si>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</si>
  <si>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</si>
  <si>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</si>
  <si>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</si>
  <si>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</si>
  <si>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</si>
  <si>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</si>
  <si>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</si>
  <si>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</si>
  <si>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</si>
  <si>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</si>
  <si>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</si>
  <si>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</si>
  <si>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</si>
  <si>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</si>
  <si>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</si>
  <si>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</si>
  <si>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</si>
  <si>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</si>
  <si>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</si>
  <si>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</si>
  <si>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</si>
  <si>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</si>
  <si>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</si>
  <si>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</si>
  <si>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</si>
  <si>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</si>
  <si>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</si>
  <si>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</si>
  <si>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</si>
  <si>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</si>
  <si>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</si>
  <si>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</si>
  <si>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</si>
  <si>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</si>
  <si>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</si>
  <si>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</si>
  <si>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</si>
  <si>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</si>
  <si>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</si>
  <si>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</si>
  <si>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</si>
  <si>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</si>
  <si>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</si>
  <si>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</si>
  <si>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</si>
  <si>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</si>
  <si>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</si>
  <si>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</si>
  <si>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</si>
  <si>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</si>
  <si>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</si>
  <si>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</si>
  <si>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</si>
  <si>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</si>
  <si>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</si>
  <si>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</si>
  <si>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</si>
  <si>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</si>
  <si>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</si>
  <si>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</si>
  <si>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</si>
  <si>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</si>
  <si>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</si>
  <si>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</si>
  <si>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</si>
  <si>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</si>
  <si>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</si>
  <si>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</si>
  <si>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</si>
  <si>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</si>
  <si>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</si>
  <si>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</si>
  <si>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</si>
  <si>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</si>
  <si>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</si>
  <si>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</si>
  <si>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</si>
  <si>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</si>
  <si>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</si>
  <si>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</si>
  <si>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</si>
  <si>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</si>
  <si>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</si>
  <si>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</si>
  <si>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</si>
  <si>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</si>
  <si>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</si>
  <si>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</si>
  <si>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</si>
  <si>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</si>
  <si>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</si>
  <si>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</si>
  <si>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</si>
  <si>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</si>
  <si>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</si>
  <si>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</si>
  <si>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</si>
  <si>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</si>
  <si>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</si>
  <si>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</si>
  <si>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</si>
  <si>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</si>
  <si>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</si>
  <si>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</si>
  <si>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</si>
  <si>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</si>
  <si>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</si>
  <si>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</si>
  <si>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</si>
  <si>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</si>
  <si>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</si>
  <si>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</si>
  <si>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</si>
  <si>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</si>
  <si>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</si>
  <si>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</si>
  <si>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</si>
  <si>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</si>
  <si>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</si>
  <si>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</si>
  <si>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</si>
  <si>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</si>
  <si>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</si>
  <si>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</si>
  <si>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</si>
  <si>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</si>
  <si>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</si>
  <si>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</si>
  <si>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</si>
  <si>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</si>
  <si>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</si>
  <si>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</si>
  <si>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</si>
  <si>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</si>
  <si>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</si>
  <si>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</si>
  <si>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</si>
  <si>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</si>
  <si>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</si>
  <si>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</si>
  <si>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</si>
  <si>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</si>
  <si>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</si>
  <si>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</si>
  <si>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</si>
  <si>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</si>
  <si>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</si>
  <si>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</si>
  <si>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</si>
  <si>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</si>
  <si>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</si>
  <si>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</si>
  <si>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</si>
  <si>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</si>
  <si>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</si>
  <si>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</si>
  <si>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</si>
  <si>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</si>
  <si>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</si>
  <si>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</si>
  <si>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</si>
  <si>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</si>
  <si>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</si>
  <si>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</si>
  <si>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</si>
  <si>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</si>
  <si>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</si>
  <si>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</si>
  <si>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</si>
  <si>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</si>
  <si>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</si>
  <si>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</si>
  <si>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</si>
  <si>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</si>
  <si>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</si>
  <si>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</si>
  <si>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</si>
  <si>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</si>
  <si>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</si>
  <si>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</si>
  <si>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</si>
  <si>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</si>
  <si>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</si>
  <si>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</si>
  <si>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</si>
  <si>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</si>
  <si>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</si>
  <si>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</si>
  <si>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</si>
  <si>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</si>
  <si>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</si>
  <si>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</si>
  <si>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</si>
  <si>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</si>
  <si>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</si>
  <si>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</si>
  <si>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</si>
  <si>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</si>
  <si>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</si>
  <si>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</si>
  <si>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</si>
  <si>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</si>
  <si>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</si>
  <si>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</si>
  <si>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</si>
  <si>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</si>
  <si>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</si>
  <si>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</si>
  <si>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</si>
  <si>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</si>
  <si>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</si>
  <si>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</si>
  <si>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</si>
  <si>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</si>
  <si>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</si>
  <si>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</si>
  <si>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</si>
  <si>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</si>
  <si>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</si>
  <si>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</si>
  <si>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</si>
  <si>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</si>
  <si>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</si>
  <si>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</si>
  <si>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</si>
  <si>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</si>
  <si>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</si>
  <si>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</si>
  <si>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</si>
  <si>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</si>
  <si>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</si>
  <si>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</si>
  <si>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</si>
  <si>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</si>
  <si>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</si>
  <si>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</si>
  <si>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</si>
  <si>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</si>
  <si>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</si>
  <si>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</si>
  <si>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</si>
  <si>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</si>
  <si>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</si>
  <si>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</si>
  <si>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</si>
  <si>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</si>
  <si>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</si>
  <si>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</si>
  <si>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</si>
  <si>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</si>
  <si>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</si>
  <si>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</si>
  <si>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</si>
  <si>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</si>
  <si>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</si>
  <si>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</si>
  <si>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</si>
  <si>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</si>
  <si>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</si>
  <si>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</si>
  <si>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</si>
  <si>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</si>
  <si>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</si>
  <si>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</si>
  <si>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</si>
  <si>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</si>
  <si>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</si>
  <si>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</si>
  <si>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</si>
  <si>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</si>
  <si>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</si>
  <si>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</si>
  <si>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</si>
  <si>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</si>
  <si>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</si>
  <si>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</si>
  <si>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</si>
  <si>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</si>
  <si>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</si>
  <si>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</si>
  <si>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</si>
  <si>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</si>
  <si>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</si>
  <si>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</si>
  <si>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</si>
  <si>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</si>
  <si>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</si>
  <si>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</si>
  <si>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</si>
  <si>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</si>
  <si>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</si>
  <si>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</si>
  <si>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</si>
  <si>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</si>
  <si>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</si>
  <si>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</si>
  <si>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</si>
  <si>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</si>
  <si>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</si>
  <si>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</si>
  <si>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</si>
  <si>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</si>
  <si>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</si>
  <si>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</si>
  <si>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</si>
  <si>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</si>
  <si>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</si>
  <si>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</si>
  <si>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</si>
  <si>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</si>
  <si>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</si>
  <si>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</si>
  <si>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</si>
  <si>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</si>
  <si>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</si>
  <si>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</si>
  <si>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</si>
  <si>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</si>
  <si>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</si>
  <si>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</si>
  <si>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</si>
  <si>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</si>
  <si>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</si>
  <si>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</si>
  <si>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</si>
  <si>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</si>
  <si>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</si>
  <si>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</si>
  <si>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</si>
  <si>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</si>
  <si>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</si>
  <si>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</si>
  <si>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</si>
  <si>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</si>
  <si>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</si>
  <si>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</si>
  <si>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</si>
  <si>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</si>
  <si>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</si>
  <si>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</si>
  <si>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</si>
  <si>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</si>
  <si>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</si>
  <si>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</si>
  <si>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</si>
  <si>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</si>
  <si>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</si>
  <si>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</si>
  <si>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</si>
  <si>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</si>
  <si>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</si>
  <si>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</si>
  <si>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</si>
  <si>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</si>
  <si>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</si>
  <si>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</si>
  <si>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</si>
  <si>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</si>
  <si>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</si>
  <si>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</si>
  <si>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</si>
  <si>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</si>
  <si>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</si>
  <si>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</si>
  <si>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</si>
  <si>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</si>
  <si>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</si>
  <si>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</si>
  <si>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</si>
  <si>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</si>
  <si>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</si>
  <si>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</si>
  <si>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</si>
  <si>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</si>
  <si>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</si>
  <si>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</si>
  <si>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</si>
  <si>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</si>
  <si>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</si>
  <si>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</si>
  <si>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</si>
  <si>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</si>
  <si>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</si>
  <si>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</si>
  <si>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</si>
  <si>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</si>
  <si>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</si>
  <si>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</si>
  <si>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</si>
  <si>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</si>
  <si>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</si>
  <si>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</si>
  <si>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</si>
  <si>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</si>
  <si>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</si>
  <si>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</si>
  <si>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</si>
  <si>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</si>
  <si>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</si>
  <si>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</si>
  <si>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</si>
  <si>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</si>
  <si>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</si>
  <si>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</si>
  <si>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</si>
  <si>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</si>
  <si>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</si>
  <si>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</si>
  <si>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</si>
  <si>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</si>
  <si>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</si>
  <si>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</si>
  <si>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</si>
  <si>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</si>
  <si>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</si>
  <si>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</si>
  <si>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</si>
  <si>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</si>
  <si>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</si>
  <si>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</si>
  <si>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</si>
  <si>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</si>
  <si>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</si>
  <si>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</si>
  <si>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</si>
  <si>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</si>
  <si>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</si>
  <si>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</si>
  <si>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</si>
  <si>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</si>
  <si>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</si>
  <si>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</si>
  <si>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</si>
  <si>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</si>
  <si>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</si>
  <si>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</si>
  <si>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</si>
  <si>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</si>
  <si>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</si>
  <si>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</si>
  <si>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</si>
  <si>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</si>
  <si>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</si>
  <si>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</si>
  <si>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</si>
  <si>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</si>
  <si>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</si>
  <si>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</si>
  <si>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</si>
  <si>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</si>
  <si>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</si>
  <si>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</si>
  <si>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</si>
  <si>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</si>
  <si>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</si>
  <si>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</si>
  <si>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</si>
  <si>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</si>
  <si>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</si>
  <si>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</si>
  <si>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</si>
  <si>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</si>
  <si>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</si>
  <si>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</si>
  <si>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</si>
  <si>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</si>
  <si>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</si>
  <si>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</si>
  <si>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</si>
  <si>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</si>
  <si>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</si>
  <si>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</si>
  <si>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</si>
  <si>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</si>
  <si>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</si>
  <si>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</si>
  <si>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</si>
  <si>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</si>
  <si>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</si>
  <si>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</si>
  <si>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</si>
  <si>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</si>
  <si>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</si>
  <si>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</si>
  <si>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</si>
  <si>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</si>
  <si>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</si>
  <si>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</si>
  <si>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</si>
  <si>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</si>
  <si>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</si>
  <si>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</si>
  <si>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</si>
  <si>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</si>
  <si>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</si>
  <si>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</si>
  <si>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</si>
  <si>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</si>
  <si>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</si>
  <si>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</si>
  <si>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</si>
  <si>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</si>
  <si>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</si>
  <si>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</si>
  <si>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</si>
  <si>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</si>
  <si>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</si>
  <si>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</si>
  <si>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</si>
  <si>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</si>
  <si>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</si>
  <si>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</si>
  <si>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</si>
  <si>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</si>
  <si>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</si>
  <si>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</si>
  <si>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</si>
  <si>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</si>
  <si>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</si>
  <si>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</si>
  <si>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</si>
  <si>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</si>
  <si>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</si>
  <si>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</si>
  <si>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</si>
  <si>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</si>
  <si>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</si>
  <si>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</si>
  <si>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</si>
  <si>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</si>
  <si>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</si>
  <si>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</si>
  <si>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</si>
  <si>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</si>
  <si>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</si>
  <si>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</si>
  <si>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</si>
  <si>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</si>
  <si>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</si>
  <si>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</si>
  <si>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</si>
  <si>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</si>
  <si>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</si>
  <si>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</si>
  <si>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</si>
  <si>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</si>
  <si>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</si>
  <si>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</si>
  <si>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</si>
  <si>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</si>
  <si>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</si>
  <si>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</si>
  <si>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</si>
  <si>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</si>
  <si>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</si>
  <si>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</si>
  <si>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</si>
  <si>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</si>
  <si>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</si>
  <si>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</si>
  <si>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</si>
  <si>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</si>
  <si>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</si>
  <si>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</si>
  <si>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</si>
  <si>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</si>
  <si>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</si>
  <si>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</si>
  <si>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</si>
  <si>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</si>
  <si>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</si>
  <si>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</si>
  <si>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</si>
  <si>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</si>
  <si>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</si>
  <si>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</si>
  <si>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</si>
  <si>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</si>
  <si>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</si>
  <si>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</si>
  <si>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</si>
  <si>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</si>
  <si>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</si>
  <si>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</si>
  <si>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</si>
  <si>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</si>
  <si>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</si>
  <si>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</si>
  <si>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</si>
  <si>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</si>
  <si>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</si>
  <si>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</si>
  <si>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</si>
  <si>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</si>
  <si>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</si>
  <si>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</si>
  <si>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</si>
  <si>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</si>
  <si>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</si>
  <si>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</si>
  <si>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</si>
  <si>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</si>
  <si>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</si>
  <si>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</si>
  <si>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</si>
  <si>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</si>
  <si>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</si>
  <si>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</si>
  <si>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</si>
  <si>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</si>
  <si>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</si>
  <si>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</si>
  <si>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</si>
  <si>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</si>
  <si>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</si>
  <si>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</si>
  <si>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</si>
  <si>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</si>
  <si>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</si>
  <si>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</si>
  <si>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</si>
  <si>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</si>
  <si>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</si>
  <si>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</si>
  <si>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</si>
  <si>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</si>
  <si>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</si>
  <si>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</si>
  <si>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</si>
  <si>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</si>
  <si>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</si>
  <si>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</si>
  <si>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</si>
  <si>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</si>
  <si>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</si>
  <si>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</si>
  <si>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</si>
  <si>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</si>
  <si>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</si>
  <si>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</si>
  <si>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</si>
  <si>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</si>
  <si>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</si>
  <si>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</si>
  <si>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</si>
  <si>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</si>
  <si>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</si>
  <si>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</si>
  <si>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</si>
  <si>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</si>
  <si>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</si>
  <si>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</si>
  <si>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</si>
  <si>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</si>
  <si>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</si>
  <si>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</si>
  <si>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</si>
  <si>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</si>
  <si>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</si>
  <si>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</si>
  <si>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</si>
  <si>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</si>
  <si>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</si>
  <si>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</si>
  <si>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</si>
  <si>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</si>
  <si>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</si>
  <si>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</si>
  <si>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</si>
  <si>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</si>
  <si>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</si>
  <si>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</si>
  <si>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</si>
  <si>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</si>
  <si>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</si>
  <si>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</si>
  <si>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</si>
  <si>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</si>
  <si>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</si>
  <si>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</si>
  <si>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</si>
  <si>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</si>
  <si>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</si>
  <si>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</si>
  <si>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</si>
  <si>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</si>
  <si>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</si>
  <si>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</si>
  <si>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</si>
  <si>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</si>
  <si>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</si>
  <si>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</si>
  <si>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</si>
  <si>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</si>
  <si>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</si>
  <si>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</si>
  <si>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</si>
  <si>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</si>
  <si>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</si>
  <si>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</si>
  <si>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</si>
  <si>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</si>
  <si>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</si>
  <si>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</si>
  <si>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</si>
  <si>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</si>
  <si>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</si>
  <si>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</si>
  <si>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</si>
  <si>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</si>
  <si>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</si>
  <si>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</si>
  <si>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</si>
  <si>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</si>
  <si>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</si>
  <si>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</si>
  <si>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</si>
  <si>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</si>
  <si>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</si>
  <si>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</si>
  <si>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</si>
  <si>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</si>
  <si>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</si>
  <si>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</si>
  <si>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</si>
  <si>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</si>
  <si>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</si>
  <si>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</si>
  <si>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</si>
  <si>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</si>
  <si>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</si>
  <si>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</si>
  <si>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</si>
  <si>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</si>
  <si>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</si>
  <si>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</si>
  <si>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</si>
  <si>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</si>
  <si>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</si>
  <si>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</si>
  <si>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</si>
  <si>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</si>
  <si>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</si>
  <si>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</si>
  <si>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</si>
  <si>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</si>
  <si>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</si>
  <si>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</si>
  <si>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</si>
  <si>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</si>
  <si>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</si>
  <si>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</si>
  <si>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</si>
  <si>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</si>
  <si>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</si>
  <si>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</si>
  <si>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</si>
  <si>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</si>
  <si>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</si>
  <si>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</si>
  <si>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</si>
  <si>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</si>
  <si>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</si>
  <si>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</si>
  <si>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</si>
  <si>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</si>
  <si>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</si>
  <si>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</si>
  <si>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</si>
  <si>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</si>
  <si>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</si>
  <si>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</si>
  <si>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</si>
  <si>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</si>
  <si>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</si>
  <si>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</si>
  <si>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</si>
  <si>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</si>
  <si>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</si>
  <si>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</si>
  <si>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</si>
  <si>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</si>
  <si>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</si>
  <si>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</si>
  <si>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</si>
  <si>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</si>
  <si>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</si>
  <si>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</si>
  <si>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</si>
  <si>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</si>
  <si>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</si>
  <si>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</si>
  <si>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</si>
  <si>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</si>
  <si>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</si>
  <si>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</si>
  <si>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</si>
  <si>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</si>
  <si>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</si>
  <si>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</si>
  <si>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</si>
  <si>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</si>
  <si>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</si>
  <si>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</si>
  <si>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</si>
  <si>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</si>
  <si>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</si>
  <si>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</si>
  <si>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</si>
  <si>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</si>
  <si>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</si>
  <si>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</si>
  <si>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</si>
  <si>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</si>
  <si>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</si>
  <si>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</si>
  <si>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</si>
  <si>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</si>
  <si>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</si>
  <si>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</si>
  <si>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</si>
  <si>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</si>
  <si>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</si>
  <si>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</si>
  <si>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</si>
  <si>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</si>
  <si>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</si>
  <si>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</si>
  <si>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</si>
  <si>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</si>
  <si>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</si>
  <si>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</si>
  <si>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</si>
  <si>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</si>
  <si>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</si>
  <si>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</si>
  <si>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</si>
  <si>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</si>
  <si>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</si>
  <si>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</si>
  <si>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</si>
  <si>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</si>
  <si>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</si>
  <si>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</si>
  <si>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</si>
  <si>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</si>
  <si>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</si>
  <si>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</si>
  <si>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</si>
  <si>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</si>
  <si>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</si>
  <si>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</si>
  <si>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</si>
  <si>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</si>
  <si>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</si>
  <si>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</si>
  <si>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</si>
  <si>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</si>
  <si>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</si>
  <si>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</si>
  <si>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</si>
  <si>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</si>
  <si>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</si>
  <si>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</si>
  <si>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</si>
  <si>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</si>
  <si>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</si>
  <si>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</si>
  <si>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</si>
  <si>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</si>
  <si>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</si>
  <si>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</si>
  <si>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</si>
  <si>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</si>
  <si>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</si>
  <si>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</si>
  <si>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</si>
  <si>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</si>
  <si>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</si>
  <si>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</si>
  <si>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</si>
  <si>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</si>
  <si>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</si>
  <si>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</si>
  <si>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</si>
  <si>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</si>
  <si>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</si>
  <si>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</si>
  <si>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</si>
  <si>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</si>
  <si>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</si>
  <si>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</si>
  <si>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</si>
  <si>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</si>
  <si>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</si>
  <si>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</si>
  <si>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</si>
  <si>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</si>
  <si>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</si>
  <si>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</si>
  <si>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</si>
  <si>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</si>
  <si>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</si>
  <si>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</si>
  <si>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</si>
  <si>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</si>
  <si>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</si>
  <si>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</si>
  <si>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</si>
  <si>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</si>
  <si>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</si>
  <si>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</si>
  <si>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</si>
  <si>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</si>
  <si>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</si>
  <si>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</si>
  <si>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</si>
  <si>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</si>
  <si>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</si>
  <si>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</si>
  <si>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</si>
  <si>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</si>
  <si>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</si>
  <si>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</si>
  <si>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</si>
  <si>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</si>
  <si>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</si>
  <si>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</si>
  <si>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</si>
  <si>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</si>
  <si>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</si>
  <si>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</si>
  <si>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</si>
  <si>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</si>
  <si>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</si>
  <si>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</si>
  <si>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</si>
  <si>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</si>
  <si>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</si>
  <si>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</si>
  <si>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</si>
  <si>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</si>
  <si>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</si>
  <si>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</si>
  <si>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</si>
  <si>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</si>
  <si>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</si>
  <si>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</si>
  <si>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</si>
  <si>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</si>
  <si>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</si>
  <si>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</si>
  <si>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</si>
  <si>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</si>
  <si>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</si>
  <si>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</si>
  <si>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</si>
  <si>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</si>
  <si>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</si>
  <si>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</si>
  <si>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</si>
  <si>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</si>
  <si>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</si>
  <si>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</si>
  <si>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</si>
  <si>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</si>
  <si>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</si>
  <si>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</si>
  <si>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</si>
  <si>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</si>
  <si>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</si>
  <si>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</si>
  <si>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</si>
  <si>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</si>
  <si>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</si>
  <si>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</si>
  <si>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</si>
  <si>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</si>
  <si>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</si>
  <si>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</si>
  <si>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</si>
  <si>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</si>
  <si>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</si>
  <si>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</si>
  <si>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</si>
  <si>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</si>
  <si>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</si>
  <si>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</si>
  <si>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</si>
  <si>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</si>
  <si>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</si>
  <si>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</si>
  <si>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</si>
  <si>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</si>
  <si>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</si>
  <si>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</si>
  <si>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</si>
  <si>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</si>
  <si>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</si>
  <si>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</si>
  <si>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</si>
  <si>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</si>
  <si>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</si>
  <si>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</si>
  <si>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</si>
  <si>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</si>
  <si>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</si>
  <si>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</si>
  <si>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</si>
  <si>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</si>
  <si>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</si>
  <si>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</si>
  <si>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</si>
  <si>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</si>
  <si>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</si>
  <si>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</si>
  <si>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</si>
  <si>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</si>
  <si>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</si>
  <si>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</si>
  <si>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</si>
  <si>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</si>
  <si>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</si>
  <si>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</si>
  <si>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</si>
  <si>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</si>
  <si>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</si>
  <si>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</si>
  <si>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</si>
  <si>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</si>
  <si>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</si>
  <si>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</si>
  <si>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</si>
  <si>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</si>
  <si>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</si>
  <si>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</si>
  <si>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</si>
  <si>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</si>
  <si>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</si>
  <si>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</si>
  <si>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</si>
  <si>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</si>
  <si>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</si>
  <si>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</si>
  <si>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</si>
  <si>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</si>
  <si>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</si>
  <si>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</si>
  <si>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</si>
  <si>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</si>
  <si>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</si>
  <si>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</si>
  <si>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</si>
  <si>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</si>
  <si>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</si>
  <si>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</si>
  <si>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</si>
  <si>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</si>
  <si>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</si>
  <si>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</si>
  <si>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</si>
  <si>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Aug'20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</si>
  <si>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</si>
  <si>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</si>
  <si>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</si>
  <si>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</si>
  <si>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</si>
  <si>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</si>
  <si>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</si>
  <si>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</si>
  <si>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</si>
  <si>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</si>
  <si>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</si>
  <si>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</si>
  <si>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</si>
  <si>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</si>
  <si>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</si>
  <si>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</si>
  <si>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</si>
  <si>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</si>
  <si>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</si>
  <si>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</si>
  <si>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</si>
  <si>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</si>
  <si>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</si>
  <si>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</si>
  <si>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</si>
  <si>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</si>
  <si>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</si>
  <si>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</si>
  <si>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</si>
  <si>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</si>
  <si>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</si>
  <si>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</si>
  <si>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</si>
  <si>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</si>
  <si>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</si>
  <si>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</si>
  <si>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</si>
  <si>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</si>
  <si>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</si>
  <si>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</si>
  <si>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</si>
  <si>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</si>
  <si>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</si>
  <si>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</si>
  <si>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</si>
  <si>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</si>
  <si>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</si>
  <si>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</si>
  <si>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</si>
  <si>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</si>
  <si>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</si>
  <si>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</si>
  <si>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</si>
  <si>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</si>
  <si>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</si>
  <si>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</si>
  <si>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</si>
  <si>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</si>
  <si>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</si>
  <si>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</si>
  <si>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</si>
  <si>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</si>
  <si>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</si>
  <si>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</si>
  <si>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</si>
  <si>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</si>
  <si>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</si>
  <si>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</si>
  <si>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</si>
  <si>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</si>
  <si>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</si>
  <si>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</si>
  <si>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</si>
  <si>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</si>
  <si>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</si>
  <si>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</si>
  <si>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</si>
  <si>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</si>
  <si>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</si>
  <si>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</si>
  <si>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</si>
  <si>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</si>
  <si>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</si>
  <si>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</si>
  <si>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</si>
  <si>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</si>
  <si>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</si>
  <si>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</si>
  <si>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</si>
  <si>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</si>
  <si>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</si>
  <si>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</si>
  <si>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</si>
  <si>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</si>
  <si>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</si>
  <si>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</si>
  <si>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</si>
  <si>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</si>
  <si>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</si>
  <si>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</si>
  <si>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India Product</t>
  </si>
  <si>
    <t>adv 1227</t>
  </si>
  <si>
    <t>Jun'23</t>
  </si>
  <si>
    <t>Jul'23</t>
  </si>
  <si>
    <t>Aug'23</t>
  </si>
  <si>
    <t>Closing Balance Qty 3-10-23 &amp; Branch Closing  of 23-9-23</t>
  </si>
  <si>
    <t>PO 053</t>
  </si>
  <si>
    <t>PO 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</si>
</sst>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59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@_Inventory_2016/Working%20File/CPO%20Controlling-2016/OCT/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FR121"/>
  <sheetViews>
    <sheetView tabSelected="1" zoomScale="96" zoomScaleNormal="96" workbookViewId="0">
      <pane xSplit="9" ySplit="4" topLeftCell="DX5" activePane="bottomRight" state="frozen"/>
      <selection pane="topRight" activeCell="J1" sqref="J1"/>
      <selection pane="bottomLeft" activeCell="A7" sqref="A7"/>
      <selection pane="bottomRight" activeCell="FI4" sqref="FI4"/>
    </sheetView>
  </sheetViews>
  <sheetFormatPr defaultRowHeight="15"/>
  <cols>
    <col min="1" max="1" width="8.28515625" style="4" bestFit="1" customWidth="1"/>
    <col min="2" max="2" width="10.85546875" style="5" bestFit="1" customWidth="1"/>
    <col min="3" max="3" width="32.42578125" style="4" customWidth="1"/>
    <col min="4" max="4" width="4.42578125" style="6" bestFit="1" customWidth="1"/>
    <col min="5" max="5" width="3.42578125" style="6" bestFit="1" customWidth="1"/>
    <col min="6" max="6" width="7" style="7" customWidth="1"/>
    <col min="7" max="7" width="8.28515625" style="6" bestFit="1" customWidth="1"/>
    <col min="8" max="8" width="15.28515625" style="6" bestFit="1" customWidth="1"/>
    <col min="9" max="9" width="9.7109375" style="6" bestFit="1" customWidth="1"/>
    <col min="10" max="10" width="13.85546875" style="3" customWidth="1"/>
    <col min="11" max="11" width="8.5703125" style="3" customWidth="1"/>
    <col min="12" max="12" width="7.42578125" style="3" customWidth="1"/>
    <col min="13" max="13" width="12.42578125" style="3" customWidth="1"/>
    <col min="14" max="17" width="12.42578125" style="3" hidden="1" customWidth="1"/>
    <col min="18" max="18" width="12.42578125" style="3" customWidth="1"/>
    <col min="19" max="19" width="14.28515625" style="3" bestFit="1" customWidth="1"/>
    <col min="20" max="20" width="10.285156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23" width="8.7109375" style="4" hidden="1" customWidth="1"/>
    <col min="124" max="124" width="8.28515625" style="4" customWidth="1"/>
    <col min="125" max="125" width="10.42578125" style="4" customWidth="1"/>
    <col min="126" max="126" width="9.85546875" style="4" customWidth="1"/>
    <col min="127" max="127" width="9.5703125" style="4" customWidth="1"/>
    <col min="128" max="128" width="10.7109375" style="10" customWidth="1"/>
    <col min="129" max="129" width="10.7109375" style="10" hidden="1" customWidth="1"/>
    <col min="130" max="130" width="15.140625" style="4" customWidth="1"/>
    <col min="131" max="136" width="5" style="4" hidden="1" customWidth="1"/>
    <col min="137" max="137" width="5.5703125" style="4" hidden="1" customWidth="1"/>
    <col min="138" max="141" width="5" style="4" hidden="1" customWidth="1"/>
    <col min="142" max="142" width="6.28515625" style="4" hidden="1" customWidth="1"/>
    <col min="143" max="143" width="6.7109375" style="4" hidden="1" customWidth="1"/>
    <col min="144" max="144" width="6.85546875" style="4" hidden="1" customWidth="1"/>
    <col min="145" max="145" width="7" style="4" hidden="1" customWidth="1"/>
    <col min="146" max="146" width="7.140625" style="4" hidden="1" customWidth="1"/>
    <col min="147" max="147" width="6.42578125" style="4" hidden="1" customWidth="1"/>
    <col min="148" max="148" width="5.85546875" style="4" hidden="1" customWidth="1"/>
    <col min="149" max="149" width="8.7109375" style="4" hidden="1" customWidth="1"/>
    <col min="150" max="158" width="8.5703125" style="4" hidden="1" customWidth="1"/>
    <col min="159" max="159" width="10.7109375" style="4" hidden="1" customWidth="1"/>
    <col min="160" max="161" width="18.85546875" style="4" hidden="1" customWidth="1"/>
    <col min="162" max="162" width="2.28515625" style="4" hidden="1" customWidth="1"/>
    <col min="163" max="163" width="13.85546875" style="4" hidden="1" customWidth="1"/>
    <col min="164" max="164" width="12.140625" style="4" hidden="1" customWidth="1"/>
    <col min="165" max="16384" width="9.140625" style="4"/>
  </cols>
  <sheetData>
    <row r="1" spans="1:166">
      <c r="A1" s="1" t="s">
        <v>106</v>
      </c>
      <c r="B1" s="2"/>
      <c r="C1" s="4" t="s">
        <v>1046</v>
      </c>
      <c r="J1" s="40"/>
      <c r="U1" s="147" t="s">
        <v>15</v>
      </c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  <c r="CV1" s="147"/>
      <c r="CW1" s="147"/>
      <c r="CX1" s="147"/>
      <c r="CY1" s="147"/>
      <c r="CZ1" s="147"/>
      <c r="DA1" s="147"/>
      <c r="DB1" s="147"/>
      <c r="DC1" s="147"/>
      <c r="DD1" s="147"/>
      <c r="DE1" s="147"/>
      <c r="DF1" s="147"/>
      <c r="DG1" s="147"/>
      <c r="DH1" s="147"/>
      <c r="DI1" s="147"/>
      <c r="DJ1" s="147"/>
      <c r="DK1" s="147"/>
      <c r="DL1" s="147"/>
      <c r="DM1" s="147"/>
      <c r="DN1" s="147"/>
      <c r="DO1" s="147"/>
      <c r="DP1" s="147"/>
      <c r="DQ1" s="147"/>
      <c r="DR1" s="147"/>
      <c r="DS1" s="147"/>
      <c r="DT1" s="147"/>
      <c r="EA1" s="147" t="s">
        <v>14</v>
      </c>
      <c r="EB1" s="147"/>
      <c r="EC1" s="147"/>
      <c r="ED1" s="147"/>
      <c r="EE1" s="147"/>
      <c r="EF1" s="147"/>
      <c r="EG1" s="147"/>
      <c r="EH1" s="147"/>
      <c r="EI1" s="147"/>
      <c r="EJ1" s="147"/>
      <c r="EK1" s="147"/>
      <c r="EL1" s="147"/>
      <c r="EM1" s="147"/>
      <c r="EN1" s="147"/>
      <c r="EO1" s="147"/>
      <c r="EP1" s="147"/>
      <c r="EQ1" s="147"/>
      <c r="ER1" s="147"/>
      <c r="ES1" s="147"/>
      <c r="ET1" s="79"/>
      <c r="EU1" s="79"/>
      <c r="EV1" s="79"/>
      <c r="EW1" s="79"/>
      <c r="EX1" s="79"/>
      <c r="EY1" s="79"/>
      <c r="EZ1" s="79"/>
      <c r="FA1" s="79"/>
      <c r="FB1" s="79"/>
    </row>
    <row r="2" spans="1:166">
      <c r="A2" s="27"/>
      <c r="B2" s="28"/>
      <c r="C2" s="29"/>
      <c r="D2" s="41"/>
      <c r="E2" s="41"/>
      <c r="F2" s="30"/>
      <c r="G2" s="41"/>
      <c r="H2" s="41"/>
      <c r="I2" s="41"/>
      <c r="J2" s="31" t="s">
        <v>145</v>
      </c>
      <c r="K2" s="36" t="s">
        <v>112</v>
      </c>
      <c r="L2" s="36" t="s">
        <v>113</v>
      </c>
      <c r="M2" s="36" t="s">
        <v>114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X2" s="81"/>
      <c r="DY2" s="81"/>
      <c r="DZ2" s="32"/>
      <c r="EA2" s="79"/>
      <c r="EB2" s="79"/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  <c r="ES2" s="79" t="s">
        <v>111</v>
      </c>
      <c r="ET2" s="79"/>
      <c r="EU2" s="79"/>
      <c r="EV2" s="79"/>
      <c r="EW2" s="79"/>
      <c r="EX2" s="79"/>
      <c r="EY2" s="79"/>
      <c r="EZ2" s="79"/>
      <c r="FA2" s="79"/>
      <c r="FB2" s="79"/>
    </row>
    <row r="3" spans="1:166" ht="15.75" customHeight="1">
      <c r="A3" s="134" t="s">
        <v>5</v>
      </c>
      <c r="B3" s="136" t="s">
        <v>0</v>
      </c>
      <c r="C3" s="137" t="s">
        <v>1</v>
      </c>
      <c r="D3" s="139" t="s">
        <v>2</v>
      </c>
      <c r="E3" s="140"/>
      <c r="F3" s="140"/>
      <c r="G3" s="141"/>
      <c r="H3" s="137" t="s">
        <v>6</v>
      </c>
      <c r="I3" s="138" t="s">
        <v>3</v>
      </c>
      <c r="J3" s="129" t="s">
        <v>1184</v>
      </c>
      <c r="K3" s="142" t="s">
        <v>10</v>
      </c>
      <c r="L3" s="142" t="s">
        <v>9</v>
      </c>
      <c r="M3" s="142" t="s">
        <v>8</v>
      </c>
      <c r="N3" s="78"/>
      <c r="O3" s="78"/>
      <c r="P3" s="78"/>
      <c r="Q3" s="78"/>
      <c r="R3" s="78"/>
      <c r="S3" s="78"/>
      <c r="T3" s="142" t="s">
        <v>13</v>
      </c>
      <c r="U3" s="124" t="s">
        <v>17</v>
      </c>
      <c r="V3" s="124" t="s">
        <v>18</v>
      </c>
      <c r="W3" s="124" t="s">
        <v>19</v>
      </c>
      <c r="X3" s="124" t="s">
        <v>20</v>
      </c>
      <c r="Y3" s="124" t="s">
        <v>21</v>
      </c>
      <c r="Z3" s="124" t="s">
        <v>22</v>
      </c>
      <c r="AA3" s="124" t="s">
        <v>78</v>
      </c>
      <c r="AB3" s="124" t="s">
        <v>79</v>
      </c>
      <c r="AC3" s="144" t="s">
        <v>80</v>
      </c>
      <c r="AD3" s="124" t="s">
        <v>84</v>
      </c>
      <c r="AE3" s="124" t="s">
        <v>90</v>
      </c>
      <c r="AF3" s="124" t="s">
        <v>93</v>
      </c>
      <c r="AG3" s="124" t="s">
        <v>100</v>
      </c>
      <c r="AH3" s="124" t="s">
        <v>101</v>
      </c>
      <c r="AI3" s="124" t="s">
        <v>102</v>
      </c>
      <c r="AJ3" s="124" t="s">
        <v>103</v>
      </c>
      <c r="AK3" s="124" t="s">
        <v>104</v>
      </c>
      <c r="AL3" s="124" t="s">
        <v>107</v>
      </c>
      <c r="AM3" s="124" t="s">
        <v>116</v>
      </c>
      <c r="AN3" s="124" t="s">
        <v>117</v>
      </c>
      <c r="AO3" s="124" t="s">
        <v>118</v>
      </c>
      <c r="AP3" s="124" t="s">
        <v>121</v>
      </c>
      <c r="AQ3" s="124" t="s">
        <v>122</v>
      </c>
      <c r="AR3" s="124" t="s">
        <v>123</v>
      </c>
      <c r="AS3" s="124" t="s">
        <v>124</v>
      </c>
      <c r="AT3" s="124" t="s">
        <v>127</v>
      </c>
      <c r="AU3" s="124" t="s">
        <v>142</v>
      </c>
      <c r="AV3" s="124" t="s">
        <v>144</v>
      </c>
      <c r="AW3" s="124" t="s">
        <v>147</v>
      </c>
      <c r="AX3" s="124" t="s">
        <v>148</v>
      </c>
      <c r="AY3" s="124" t="s">
        <v>149</v>
      </c>
      <c r="AZ3" s="124" t="s">
        <v>156</v>
      </c>
      <c r="BA3" s="124" t="s">
        <v>157</v>
      </c>
      <c r="BB3" s="124" t="s">
        <v>158</v>
      </c>
      <c r="BC3" s="124" t="s">
        <v>159</v>
      </c>
      <c r="BD3" s="124" t="s">
        <v>160</v>
      </c>
      <c r="BE3" s="124" t="s">
        <v>161</v>
      </c>
      <c r="BF3" s="124" t="s">
        <v>162</v>
      </c>
      <c r="BG3" s="124" t="s">
        <v>906</v>
      </c>
      <c r="BH3" s="124" t="s">
        <v>939</v>
      </c>
      <c r="BI3" s="124" t="s">
        <v>940</v>
      </c>
      <c r="BJ3" s="124" t="s">
        <v>941</v>
      </c>
      <c r="BK3" s="124" t="s">
        <v>942</v>
      </c>
      <c r="BL3" s="124" t="s">
        <v>945</v>
      </c>
      <c r="BM3" s="124" t="s">
        <v>946</v>
      </c>
      <c r="BN3" s="124" t="s">
        <v>971</v>
      </c>
      <c r="BO3" s="124" t="s">
        <v>972</v>
      </c>
      <c r="BP3" s="124" t="s">
        <v>973</v>
      </c>
      <c r="BQ3" s="124" t="s">
        <v>974</v>
      </c>
      <c r="BR3" s="124" t="s">
        <v>980</v>
      </c>
      <c r="BS3" s="124" t="s">
        <v>985</v>
      </c>
      <c r="BT3" s="124" t="s">
        <v>987</v>
      </c>
      <c r="BU3" s="124" t="s">
        <v>995</v>
      </c>
      <c r="BV3" s="124" t="s">
        <v>1029</v>
      </c>
      <c r="BW3" s="124" t="s">
        <v>1030</v>
      </c>
      <c r="BX3" s="124" t="s">
        <v>1031</v>
      </c>
      <c r="BY3" s="124" t="s">
        <v>1032</v>
      </c>
      <c r="BZ3" s="124" t="s">
        <v>1043</v>
      </c>
      <c r="CA3" s="124" t="s">
        <v>1044</v>
      </c>
      <c r="CB3" s="124" t="s">
        <v>1045</v>
      </c>
      <c r="CC3" s="124" t="s">
        <v>1047</v>
      </c>
      <c r="CD3" s="124" t="s">
        <v>1052</v>
      </c>
      <c r="CE3" s="124" t="s">
        <v>1055</v>
      </c>
      <c r="CF3" s="124" t="s">
        <v>1056</v>
      </c>
      <c r="CG3" s="124" t="s">
        <v>1057</v>
      </c>
      <c r="CH3" s="124" t="s">
        <v>1058</v>
      </c>
      <c r="CI3" s="124" t="s">
        <v>1078</v>
      </c>
      <c r="CJ3" s="124" t="s">
        <v>1079</v>
      </c>
      <c r="CK3" s="124" t="s">
        <v>1083</v>
      </c>
      <c r="CL3" s="124" t="s">
        <v>1086</v>
      </c>
      <c r="CM3" s="124" t="s">
        <v>1087</v>
      </c>
      <c r="CN3" s="124" t="s">
        <v>1088</v>
      </c>
      <c r="CO3" s="124" t="s">
        <v>1089</v>
      </c>
      <c r="CP3" s="124" t="s">
        <v>1090</v>
      </c>
      <c r="CQ3" s="124" t="s">
        <v>1098</v>
      </c>
      <c r="CR3" s="124" t="s">
        <v>1099</v>
      </c>
      <c r="CS3" s="124" t="s">
        <v>1100</v>
      </c>
      <c r="CT3" s="124" t="s">
        <v>1101</v>
      </c>
      <c r="CU3" s="124" t="s">
        <v>1103</v>
      </c>
      <c r="CV3" s="124" t="s">
        <v>1104</v>
      </c>
      <c r="CW3" s="124" t="s">
        <v>1105</v>
      </c>
      <c r="CX3" s="124" t="s">
        <v>1106</v>
      </c>
      <c r="CY3" s="124" t="s">
        <v>1115</v>
      </c>
      <c r="CZ3" s="124" t="s">
        <v>1120</v>
      </c>
      <c r="DA3" s="124" t="s">
        <v>1121</v>
      </c>
      <c r="DB3" s="124" t="s">
        <v>1122</v>
      </c>
      <c r="DC3" s="124" t="s">
        <v>1123</v>
      </c>
      <c r="DD3" s="124" t="s">
        <v>1125</v>
      </c>
      <c r="DE3" s="124" t="s">
        <v>1126</v>
      </c>
      <c r="DF3" s="124" t="s">
        <v>1127</v>
      </c>
      <c r="DG3" s="124" t="s">
        <v>1128</v>
      </c>
      <c r="DH3" s="124" t="s">
        <v>1146</v>
      </c>
      <c r="DI3" s="124" t="s">
        <v>1147</v>
      </c>
      <c r="DJ3" s="124" t="s">
        <v>1151</v>
      </c>
      <c r="DK3" s="124" t="s">
        <v>1153</v>
      </c>
      <c r="DL3" s="124" t="s">
        <v>1156</v>
      </c>
      <c r="DM3" s="124" t="s">
        <v>1159</v>
      </c>
      <c r="DN3" s="124" t="s">
        <v>1160</v>
      </c>
      <c r="DO3" s="124" t="s">
        <v>1169</v>
      </c>
      <c r="DP3" s="124" t="s">
        <v>1178</v>
      </c>
      <c r="DQ3" s="124" t="s">
        <v>1181</v>
      </c>
      <c r="DR3" s="124" t="s">
        <v>1182</v>
      </c>
      <c r="DS3" s="124" t="s">
        <v>1183</v>
      </c>
      <c r="DT3" s="132" t="s">
        <v>7</v>
      </c>
      <c r="DU3" s="129" t="s">
        <v>12</v>
      </c>
      <c r="DV3" s="123" t="s">
        <v>4</v>
      </c>
      <c r="DX3" s="131" t="s">
        <v>16</v>
      </c>
      <c r="DY3" s="82"/>
      <c r="EA3" s="124" t="s">
        <v>17</v>
      </c>
      <c r="EB3" s="124" t="s">
        <v>18</v>
      </c>
      <c r="EC3" s="124" t="s">
        <v>19</v>
      </c>
      <c r="ED3" s="124" t="s">
        <v>20</v>
      </c>
      <c r="EE3" s="124" t="s">
        <v>21</v>
      </c>
      <c r="EF3" s="124" t="s">
        <v>22</v>
      </c>
      <c r="EG3" s="124" t="s">
        <v>78</v>
      </c>
      <c r="EH3" s="124" t="s">
        <v>79</v>
      </c>
      <c r="EI3" s="124" t="s">
        <v>80</v>
      </c>
      <c r="EJ3" s="124" t="s">
        <v>84</v>
      </c>
      <c r="EK3" s="124" t="s">
        <v>90</v>
      </c>
      <c r="EL3" s="124" t="s">
        <v>93</v>
      </c>
      <c r="EM3" s="124" t="s">
        <v>100</v>
      </c>
      <c r="EN3" s="124" t="s">
        <v>101</v>
      </c>
      <c r="EO3" s="124" t="s">
        <v>102</v>
      </c>
      <c r="EP3" s="124" t="s">
        <v>103</v>
      </c>
      <c r="EQ3" s="124" t="s">
        <v>104</v>
      </c>
      <c r="ER3" s="124" t="s">
        <v>107</v>
      </c>
      <c r="ES3" s="124" t="s">
        <v>116</v>
      </c>
      <c r="ET3" s="124" t="s">
        <v>117</v>
      </c>
      <c r="EU3" s="124" t="s">
        <v>118</v>
      </c>
      <c r="EV3" s="124" t="s">
        <v>121</v>
      </c>
      <c r="EW3" s="124" t="s">
        <v>122</v>
      </c>
      <c r="EX3" s="124" t="s">
        <v>123</v>
      </c>
      <c r="EY3" s="124" t="s">
        <v>124</v>
      </c>
      <c r="EZ3" s="124" t="s">
        <v>127</v>
      </c>
      <c r="FA3" s="124" t="s">
        <v>142</v>
      </c>
      <c r="FB3" s="124" t="s">
        <v>144</v>
      </c>
      <c r="FC3" s="127" t="s">
        <v>11</v>
      </c>
      <c r="FD3" s="126" t="s">
        <v>12</v>
      </c>
      <c r="FE3" s="123" t="s">
        <v>4</v>
      </c>
    </row>
    <row r="4" spans="1:166" ht="69.75" customHeight="1">
      <c r="A4" s="135"/>
      <c r="B4" s="136"/>
      <c r="C4" s="133"/>
      <c r="D4" s="42"/>
      <c r="E4" s="29"/>
      <c r="F4" s="29"/>
      <c r="G4" s="43"/>
      <c r="H4" s="133"/>
      <c r="I4" s="136"/>
      <c r="J4" s="136"/>
      <c r="K4" s="143"/>
      <c r="L4" s="143"/>
      <c r="M4" s="135"/>
      <c r="N4" s="76" t="s">
        <v>976</v>
      </c>
      <c r="O4" s="76" t="s">
        <v>977</v>
      </c>
      <c r="P4" s="76" t="s">
        <v>978</v>
      </c>
      <c r="Q4" s="76" t="s">
        <v>979</v>
      </c>
      <c r="R4" s="76" t="s">
        <v>909</v>
      </c>
      <c r="S4" s="76" t="s">
        <v>910</v>
      </c>
      <c r="T4" s="146"/>
      <c r="U4" s="125"/>
      <c r="V4" s="125"/>
      <c r="W4" s="125"/>
      <c r="X4" s="125"/>
      <c r="Y4" s="125"/>
      <c r="Z4" s="125"/>
      <c r="AA4" s="125"/>
      <c r="AB4" s="125"/>
      <c r="AC4" s="14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/>
      <c r="BX4" s="125"/>
      <c r="BY4" s="125"/>
      <c r="BZ4" s="125"/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25"/>
      <c r="DB4" s="125"/>
      <c r="DC4" s="125"/>
      <c r="DD4" s="125"/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33"/>
      <c r="DU4" s="130"/>
      <c r="DV4" s="123"/>
      <c r="DW4" s="33"/>
      <c r="DX4" s="131"/>
      <c r="DY4" s="82"/>
      <c r="DZ4" s="9" t="s">
        <v>99</v>
      </c>
      <c r="EA4" s="125"/>
      <c r="EB4" s="125"/>
      <c r="EC4" s="125"/>
      <c r="ED4" s="125"/>
      <c r="EE4" s="125"/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8"/>
      <c r="FD4" s="126"/>
      <c r="FE4" s="123"/>
      <c r="FI4" s="4" t="s">
        <v>1185</v>
      </c>
      <c r="FJ4" s="4" t="s">
        <v>1186</v>
      </c>
    </row>
    <row r="5" spans="1:166" s="10" customFormat="1" hidden="1">
      <c r="A5" s="12">
        <v>1</v>
      </c>
      <c r="B5" s="13" t="s">
        <v>23</v>
      </c>
      <c r="C5" s="13" t="s">
        <v>24</v>
      </c>
      <c r="D5" s="14">
        <v>24</v>
      </c>
      <c r="E5" s="14" t="s">
        <v>25</v>
      </c>
      <c r="F5" s="19">
        <v>1</v>
      </c>
      <c r="G5" s="14" t="s">
        <v>26</v>
      </c>
      <c r="H5" s="15">
        <v>692247</v>
      </c>
      <c r="I5" s="15" t="s">
        <v>27</v>
      </c>
      <c r="J5" s="16">
        <v>2456</v>
      </c>
      <c r="K5" s="20"/>
      <c r="L5" s="20"/>
      <c r="M5" s="20"/>
      <c r="N5" s="12"/>
      <c r="O5" s="12"/>
      <c r="P5" s="12"/>
      <c r="Q5" s="12"/>
      <c r="R5" s="12"/>
      <c r="S5" s="12"/>
      <c r="T5" s="12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17">
        <f>AVERAGE(DN5:DS5)</f>
        <v>2439.1666666666665</v>
      </c>
      <c r="DU5" s="17">
        <f t="shared" ref="DU5:DU35" si="0">(J5+K5+L5+M5)-(N5+O5+P5+Q5+T5+R5+S5+DT5)</f>
        <v>16.833333333333485</v>
      </c>
      <c r="DV5" s="16">
        <f>(DT5*6)-DU5</f>
        <v>14618.166666666666</v>
      </c>
      <c r="DW5" s="18"/>
      <c r="DX5" s="12">
        <v>0</v>
      </c>
      <c r="DY5" s="81"/>
      <c r="DZ5" s="10" t="s">
        <v>97</v>
      </c>
      <c r="EA5" s="12">
        <v>1488</v>
      </c>
      <c r="EB5" s="12">
        <v>1584</v>
      </c>
      <c r="EC5" s="12">
        <v>1776</v>
      </c>
      <c r="ED5" s="12">
        <v>3649</v>
      </c>
      <c r="EE5" s="12">
        <v>721</v>
      </c>
      <c r="EF5" s="12">
        <v>2568</v>
      </c>
      <c r="EG5" s="12">
        <v>1141</v>
      </c>
      <c r="EH5" s="12">
        <v>1304</v>
      </c>
      <c r="EI5" s="12">
        <v>1270</v>
      </c>
      <c r="EJ5" s="12">
        <v>792</v>
      </c>
      <c r="EK5" s="12">
        <v>1094</v>
      </c>
      <c r="EL5" s="12">
        <v>711</v>
      </c>
      <c r="EM5" s="12">
        <v>1042</v>
      </c>
      <c r="EN5" s="12">
        <v>1004</v>
      </c>
      <c r="EO5" s="12">
        <v>301</v>
      </c>
      <c r="EP5" s="12">
        <v>763</v>
      </c>
      <c r="EQ5" s="12">
        <v>1937</v>
      </c>
      <c r="ER5" s="12">
        <v>1957</v>
      </c>
      <c r="ES5" s="35">
        <v>853</v>
      </c>
      <c r="ET5" s="35">
        <v>1742</v>
      </c>
      <c r="EU5" s="35">
        <v>1239</v>
      </c>
      <c r="EV5" s="35">
        <v>3333</v>
      </c>
      <c r="EW5" s="35">
        <v>1609</v>
      </c>
      <c r="EX5" s="35">
        <v>1617</v>
      </c>
      <c r="EY5" s="35">
        <v>5059</v>
      </c>
      <c r="EZ5" s="35">
        <v>2165</v>
      </c>
      <c r="FA5" s="35" t="e">
        <f>VLOOKUP(H5,#REF!,2,)</f>
        <v>#REF!</v>
      </c>
      <c r="FB5" s="35">
        <v>1655</v>
      </c>
      <c r="FC5" s="16" t="e">
        <f>AVERAGE(EV5:FB5)</f>
        <v>#REF!</v>
      </c>
      <c r="FD5" s="16" t="e">
        <f>(J5+K5+L5+M5)-(T5+FC5)</f>
        <v>#REF!</v>
      </c>
      <c r="FE5" s="44" t="e">
        <f>(FC5*3)-FD5</f>
        <v>#REF!</v>
      </c>
      <c r="FH5" s="75">
        <f t="shared" ref="FH5:FH34" si="1">DX5*F5</f>
        <v>0</v>
      </c>
    </row>
    <row r="6" spans="1:166" s="10" customFormat="1" hidden="1">
      <c r="A6" s="12">
        <v>2</v>
      </c>
      <c r="B6" s="13" t="s">
        <v>23</v>
      </c>
      <c r="C6" s="13" t="s">
        <v>24</v>
      </c>
      <c r="D6" s="14">
        <v>24</v>
      </c>
      <c r="E6" s="14" t="s">
        <v>25</v>
      </c>
      <c r="F6" s="19">
        <v>0.8</v>
      </c>
      <c r="G6" s="14" t="s">
        <v>26</v>
      </c>
      <c r="H6" s="15">
        <v>732728</v>
      </c>
      <c r="I6" s="15" t="s">
        <v>27</v>
      </c>
      <c r="J6" s="16">
        <v>6</v>
      </c>
      <c r="K6" s="86"/>
      <c r="L6" s="86"/>
      <c r="M6" s="86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17">
        <f t="shared" ref="DT6:DT68" si="2">AVERAGE(DN6:DS6)</f>
        <v>4.166666666666667</v>
      </c>
      <c r="DU6" s="17">
        <f t="shared" si="0"/>
        <v>1.833333333333333</v>
      </c>
      <c r="DV6" s="16">
        <f>(DT6*2)-DU6</f>
        <v>6.5000000000000009</v>
      </c>
      <c r="DW6" s="18"/>
      <c r="DX6" s="12">
        <v>0</v>
      </c>
      <c r="DY6" s="81"/>
      <c r="DZ6" s="10" t="s">
        <v>97</v>
      </c>
      <c r="EA6" s="12">
        <v>0</v>
      </c>
      <c r="EB6" s="12">
        <v>0</v>
      </c>
      <c r="EC6" s="12">
        <v>0</v>
      </c>
      <c r="ED6" s="12">
        <v>72</v>
      </c>
      <c r="EE6" s="12">
        <v>0</v>
      </c>
      <c r="EF6" s="12">
        <v>120</v>
      </c>
      <c r="EG6" s="12">
        <v>0</v>
      </c>
      <c r="EH6" s="12">
        <v>0</v>
      </c>
      <c r="EI6" s="12">
        <v>0</v>
      </c>
      <c r="EJ6" s="12">
        <v>0</v>
      </c>
      <c r="EK6" s="12">
        <v>126</v>
      </c>
      <c r="EL6" s="12">
        <v>120</v>
      </c>
      <c r="EM6" s="12">
        <v>120</v>
      </c>
      <c r="EN6" s="12">
        <v>120</v>
      </c>
      <c r="EO6" s="12">
        <v>0</v>
      </c>
      <c r="EP6" s="12">
        <v>73</v>
      </c>
      <c r="EQ6" s="12">
        <v>72</v>
      </c>
      <c r="ER6" s="12">
        <v>48</v>
      </c>
      <c r="ES6" s="35">
        <v>0</v>
      </c>
      <c r="ET6" s="35">
        <v>0</v>
      </c>
      <c r="EU6" s="35">
        <v>75</v>
      </c>
      <c r="EV6" s="35">
        <v>0</v>
      </c>
      <c r="EW6" s="35">
        <v>48</v>
      </c>
      <c r="EX6" s="35">
        <v>0</v>
      </c>
      <c r="EY6" s="35">
        <v>0</v>
      </c>
      <c r="EZ6" s="35">
        <v>0</v>
      </c>
      <c r="FA6" s="35" t="e">
        <f>VLOOKUP(H6,#REF!,2,)</f>
        <v>#REF!</v>
      </c>
      <c r="FB6" s="35">
        <v>0</v>
      </c>
      <c r="FC6" s="16" t="e">
        <f t="shared" ref="FC6:FC69" si="3">AVERAGE(EV6:FB6)</f>
        <v>#REF!</v>
      </c>
      <c r="FD6" s="16" t="e">
        <f>(J6+K6+L6+M6)-(T6+FC6)</f>
        <v>#REF!</v>
      </c>
      <c r="FE6" s="44" t="e">
        <f t="shared" ref="FE6:FE69" si="4">(FC6*2)-FD6</f>
        <v>#REF!</v>
      </c>
      <c r="FH6" s="75">
        <f t="shared" si="1"/>
        <v>0</v>
      </c>
    </row>
    <row r="7" spans="1:166" s="10" customFormat="1" hidden="1">
      <c r="A7" s="12">
        <v>3</v>
      </c>
      <c r="B7" s="13" t="s">
        <v>23</v>
      </c>
      <c r="C7" s="13" t="s">
        <v>28</v>
      </c>
      <c r="D7" s="14">
        <v>24</v>
      </c>
      <c r="E7" s="14" t="s">
        <v>25</v>
      </c>
      <c r="F7" s="19">
        <v>1</v>
      </c>
      <c r="G7" s="14" t="s">
        <v>26</v>
      </c>
      <c r="H7" s="15">
        <v>691970</v>
      </c>
      <c r="I7" s="15" t="s">
        <v>27</v>
      </c>
      <c r="J7" s="16">
        <v>428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17">
        <f t="shared" si="2"/>
        <v>62.5</v>
      </c>
      <c r="DU7" s="17">
        <f t="shared" si="0"/>
        <v>365.5</v>
      </c>
      <c r="DV7" s="16">
        <f>(DT7*4)-DU7</f>
        <v>-115.5</v>
      </c>
      <c r="DW7" s="18"/>
      <c r="DX7" s="12">
        <v>0</v>
      </c>
      <c r="DY7" s="81"/>
      <c r="DZ7" s="10" t="s">
        <v>97</v>
      </c>
      <c r="EA7" s="12">
        <v>446</v>
      </c>
      <c r="EB7" s="12">
        <v>171</v>
      </c>
      <c r="EC7" s="12">
        <v>930</v>
      </c>
      <c r="ED7" s="12">
        <v>973</v>
      </c>
      <c r="EE7" s="12">
        <v>572</v>
      </c>
      <c r="EF7" s="12">
        <v>527</v>
      </c>
      <c r="EG7" s="12">
        <v>582</v>
      </c>
      <c r="EH7" s="12">
        <v>563</v>
      </c>
      <c r="EI7" s="12">
        <v>471</v>
      </c>
      <c r="EJ7" s="12">
        <v>149</v>
      </c>
      <c r="EK7" s="12">
        <v>1054</v>
      </c>
      <c r="EL7" s="12">
        <v>270</v>
      </c>
      <c r="EM7" s="12">
        <v>190</v>
      </c>
      <c r="EN7" s="12">
        <v>708</v>
      </c>
      <c r="EO7" s="12">
        <v>253</v>
      </c>
      <c r="EP7" s="12">
        <v>880</v>
      </c>
      <c r="EQ7" s="12">
        <v>715</v>
      </c>
      <c r="ER7" s="12">
        <v>360</v>
      </c>
      <c r="ES7" s="35">
        <v>384</v>
      </c>
      <c r="ET7" s="35">
        <v>122</v>
      </c>
      <c r="EU7" s="35">
        <v>210</v>
      </c>
      <c r="EV7" s="35">
        <v>450</v>
      </c>
      <c r="EW7" s="35">
        <v>337</v>
      </c>
      <c r="EX7" s="35">
        <v>744</v>
      </c>
      <c r="EY7" s="35">
        <v>422</v>
      </c>
      <c r="EZ7" s="35">
        <v>265</v>
      </c>
      <c r="FA7" s="35" t="e">
        <f>VLOOKUP(H7,#REF!,2,)</f>
        <v>#REF!</v>
      </c>
      <c r="FB7" s="35">
        <v>473</v>
      </c>
      <c r="FC7" s="16" t="e">
        <f t="shared" si="3"/>
        <v>#REF!</v>
      </c>
      <c r="FD7" s="16" t="e">
        <f>(J7+K7+L7+M7)-(T7+FC7)</f>
        <v>#REF!</v>
      </c>
      <c r="FE7" s="44" t="e">
        <f t="shared" si="4"/>
        <v>#REF!</v>
      </c>
      <c r="FH7" s="75">
        <f t="shared" si="1"/>
        <v>0</v>
      </c>
    </row>
    <row r="8" spans="1:166" s="10" customFormat="1" hidden="1">
      <c r="A8" s="12">
        <v>4</v>
      </c>
      <c r="B8" s="13" t="s">
        <v>23</v>
      </c>
      <c r="C8" s="13" t="s">
        <v>28</v>
      </c>
      <c r="D8" s="14">
        <v>1</v>
      </c>
      <c r="E8" s="14" t="s">
        <v>25</v>
      </c>
      <c r="F8" s="19">
        <v>200</v>
      </c>
      <c r="G8" s="14" t="s">
        <v>26</v>
      </c>
      <c r="H8" s="15">
        <v>692052</v>
      </c>
      <c r="I8" s="15" t="s">
        <v>29</v>
      </c>
      <c r="J8" s="16">
        <v>143</v>
      </c>
      <c r="K8" s="20"/>
      <c r="L8" s="20"/>
      <c r="M8" s="20"/>
      <c r="N8" s="12"/>
      <c r="O8" s="12"/>
      <c r="P8" s="12"/>
      <c r="Q8" s="12"/>
      <c r="R8" s="12"/>
      <c r="S8" s="12"/>
      <c r="T8" s="12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17">
        <f t="shared" si="2"/>
        <v>74.833333333333329</v>
      </c>
      <c r="DU8" s="17">
        <f t="shared" si="0"/>
        <v>68.166666666666671</v>
      </c>
      <c r="DV8" s="16">
        <f>(DT8*4)-DU8</f>
        <v>231.16666666666663</v>
      </c>
      <c r="DW8" s="18"/>
      <c r="DX8" s="12">
        <f>80+20</f>
        <v>100</v>
      </c>
      <c r="DY8" s="81"/>
      <c r="DZ8" s="10" t="s">
        <v>94</v>
      </c>
      <c r="EA8" s="12">
        <v>67</v>
      </c>
      <c r="EB8" s="12">
        <v>110</v>
      </c>
      <c r="EC8" s="12">
        <v>148</v>
      </c>
      <c r="ED8" s="12">
        <v>172</v>
      </c>
      <c r="EE8" s="12">
        <v>96</v>
      </c>
      <c r="EF8" s="12">
        <v>75</v>
      </c>
      <c r="EG8" s="12">
        <v>43</v>
      </c>
      <c r="EH8" s="12">
        <v>162</v>
      </c>
      <c r="EI8" s="12">
        <v>145</v>
      </c>
      <c r="EJ8" s="12">
        <v>209</v>
      </c>
      <c r="EK8" s="12">
        <v>438</v>
      </c>
      <c r="EL8" s="12">
        <v>276</v>
      </c>
      <c r="EM8" s="12">
        <v>64</v>
      </c>
      <c r="EN8" s="12">
        <v>262</v>
      </c>
      <c r="EO8" s="12">
        <v>149.06</v>
      </c>
      <c r="EP8" s="12">
        <v>147</v>
      </c>
      <c r="EQ8" s="12">
        <v>138</v>
      </c>
      <c r="ER8" s="12">
        <v>77</v>
      </c>
      <c r="ES8" s="35">
        <v>89</v>
      </c>
      <c r="ET8" s="35">
        <v>32</v>
      </c>
      <c r="EU8" s="35">
        <v>69</v>
      </c>
      <c r="EV8" s="35">
        <v>78</v>
      </c>
      <c r="EW8" s="35">
        <v>62</v>
      </c>
      <c r="EX8" s="35">
        <v>135</v>
      </c>
      <c r="EY8" s="35">
        <v>69</v>
      </c>
      <c r="EZ8" s="35">
        <v>97</v>
      </c>
      <c r="FA8" s="35" t="e">
        <f>VLOOKUP(H8,#REF!,2,)</f>
        <v>#REF!</v>
      </c>
      <c r="FB8" s="35">
        <v>78</v>
      </c>
      <c r="FC8" s="16" t="e">
        <f t="shared" si="3"/>
        <v>#REF!</v>
      </c>
      <c r="FD8" s="16" t="e">
        <f>(J8+K8+#REF!+L8)-(T8+FC8)</f>
        <v>#REF!</v>
      </c>
      <c r="FE8" s="44" t="e">
        <f t="shared" si="4"/>
        <v>#REF!</v>
      </c>
      <c r="FH8" s="75">
        <f t="shared" si="1"/>
        <v>20000</v>
      </c>
    </row>
    <row r="9" spans="1:166" s="10" customFormat="1" hidden="1">
      <c r="A9" s="12">
        <v>5</v>
      </c>
      <c r="B9" s="13" t="s">
        <v>23</v>
      </c>
      <c r="C9" s="13" t="s">
        <v>28</v>
      </c>
      <c r="D9" s="14">
        <v>1</v>
      </c>
      <c r="E9" s="14" t="s">
        <v>25</v>
      </c>
      <c r="F9" s="19">
        <v>18</v>
      </c>
      <c r="G9" s="14" t="s">
        <v>26</v>
      </c>
      <c r="H9" s="15">
        <v>692053</v>
      </c>
      <c r="I9" s="15" t="s">
        <v>30</v>
      </c>
      <c r="J9" s="16">
        <v>450.03888888888832</v>
      </c>
      <c r="K9" s="88"/>
      <c r="L9" s="88"/>
      <c r="M9" s="88"/>
      <c r="N9" s="12"/>
      <c r="O9" s="12"/>
      <c r="P9" s="12"/>
      <c r="Q9" s="12"/>
      <c r="R9" s="12"/>
      <c r="S9" s="12"/>
      <c r="T9" s="12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17">
        <f t="shared" si="2"/>
        <v>258.66666666666669</v>
      </c>
      <c r="DU9" s="17">
        <f t="shared" si="0"/>
        <v>191.37222222222164</v>
      </c>
      <c r="DV9" s="16">
        <f>(DT9*5)-DU9</f>
        <v>1101.9611111111119</v>
      </c>
      <c r="DW9" s="18"/>
      <c r="DX9" s="12">
        <v>0</v>
      </c>
      <c r="DY9" s="81">
        <f>DX9*18</f>
        <v>0</v>
      </c>
      <c r="DZ9" s="10" t="s">
        <v>989</v>
      </c>
      <c r="EA9" s="12">
        <v>255</v>
      </c>
      <c r="EB9" s="12">
        <v>362</v>
      </c>
      <c r="EC9" s="12">
        <v>356</v>
      </c>
      <c r="ED9" s="12">
        <v>569</v>
      </c>
      <c r="EE9" s="12">
        <v>421</v>
      </c>
      <c r="EF9" s="12">
        <v>269</v>
      </c>
      <c r="EG9" s="12">
        <v>386</v>
      </c>
      <c r="EH9" s="12">
        <v>312</v>
      </c>
      <c r="EI9" s="12">
        <v>329</v>
      </c>
      <c r="EJ9" s="12">
        <v>312</v>
      </c>
      <c r="EK9" s="12">
        <v>289</v>
      </c>
      <c r="EL9" s="12">
        <v>337</v>
      </c>
      <c r="EM9" s="12">
        <v>429</v>
      </c>
      <c r="EN9" s="12">
        <v>537</v>
      </c>
      <c r="EO9" s="12">
        <v>332</v>
      </c>
      <c r="EP9" s="12">
        <v>669</v>
      </c>
      <c r="EQ9" s="12">
        <v>571</v>
      </c>
      <c r="ER9" s="12">
        <v>299</v>
      </c>
      <c r="ES9" s="35">
        <v>495</v>
      </c>
      <c r="ET9" s="35">
        <v>169</v>
      </c>
      <c r="EU9" s="35">
        <v>364</v>
      </c>
      <c r="EV9" s="35">
        <v>391</v>
      </c>
      <c r="EW9" s="35">
        <v>496</v>
      </c>
      <c r="EX9" s="35">
        <v>537</v>
      </c>
      <c r="EY9" s="35">
        <v>403</v>
      </c>
      <c r="EZ9" s="35">
        <v>699.05555555555554</v>
      </c>
      <c r="FA9" s="35" t="e">
        <f>VLOOKUP(H9,#REF!,2,)</f>
        <v>#REF!</v>
      </c>
      <c r="FB9" s="35">
        <v>593</v>
      </c>
      <c r="FC9" s="16" t="e">
        <f t="shared" si="3"/>
        <v>#REF!</v>
      </c>
      <c r="FD9" s="16" t="e">
        <f>(J9+K9+#REF!+L9)-(T9+FC9)</f>
        <v>#REF!</v>
      </c>
      <c r="FE9" s="44" t="e">
        <f t="shared" si="4"/>
        <v>#REF!</v>
      </c>
      <c r="FH9" s="75">
        <f t="shared" si="1"/>
        <v>0</v>
      </c>
      <c r="FI9" s="10">
        <f>544000</f>
        <v>544000</v>
      </c>
      <c r="FJ9" s="10" t="e">
        <f>FI9-#REF!</f>
        <v>#REF!</v>
      </c>
    </row>
    <row r="10" spans="1:166" s="10" customFormat="1" hidden="1">
      <c r="A10" s="12">
        <v>6</v>
      </c>
      <c r="B10" s="13" t="s">
        <v>23</v>
      </c>
      <c r="C10" s="13" t="s">
        <v>28</v>
      </c>
      <c r="D10" s="14">
        <v>4</v>
      </c>
      <c r="E10" s="14" t="s">
        <v>25</v>
      </c>
      <c r="F10" s="19">
        <v>5</v>
      </c>
      <c r="G10" s="14" t="s">
        <v>26</v>
      </c>
      <c r="H10" s="15">
        <v>692054</v>
      </c>
      <c r="I10" s="15" t="s">
        <v>27</v>
      </c>
      <c r="J10" s="16">
        <v>445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17">
        <f t="shared" si="2"/>
        <v>98</v>
      </c>
      <c r="DU10" s="17">
        <f t="shared" si="0"/>
        <v>347</v>
      </c>
      <c r="DV10" s="16">
        <f>(DT10*4)-DU10</f>
        <v>45</v>
      </c>
      <c r="DW10" s="18"/>
      <c r="DX10" s="12">
        <v>0</v>
      </c>
      <c r="DY10" s="81"/>
      <c r="DZ10" s="10" t="s">
        <v>983</v>
      </c>
      <c r="EA10" s="12">
        <v>659</v>
      </c>
      <c r="EB10" s="12">
        <v>502</v>
      </c>
      <c r="EC10" s="12">
        <v>525</v>
      </c>
      <c r="ED10" s="12">
        <v>765</v>
      </c>
      <c r="EE10" s="12">
        <v>756</v>
      </c>
      <c r="EF10" s="12">
        <v>351</v>
      </c>
      <c r="EG10" s="12">
        <v>444</v>
      </c>
      <c r="EH10" s="12">
        <v>460</v>
      </c>
      <c r="EI10" s="12">
        <v>629</v>
      </c>
      <c r="EJ10" s="12">
        <v>269</v>
      </c>
      <c r="EK10" s="12">
        <v>609</v>
      </c>
      <c r="EL10" s="12">
        <v>379</v>
      </c>
      <c r="EM10" s="12">
        <v>313</v>
      </c>
      <c r="EN10" s="12">
        <v>627</v>
      </c>
      <c r="EO10" s="12">
        <v>401</v>
      </c>
      <c r="EP10" s="12">
        <v>774</v>
      </c>
      <c r="EQ10" s="12">
        <v>718</v>
      </c>
      <c r="ER10" s="12">
        <v>547</v>
      </c>
      <c r="ES10" s="35">
        <v>574</v>
      </c>
      <c r="ET10" s="35">
        <v>312</v>
      </c>
      <c r="EU10" s="35">
        <v>251</v>
      </c>
      <c r="EV10" s="35">
        <v>807</v>
      </c>
      <c r="EW10" s="35">
        <v>694</v>
      </c>
      <c r="EX10" s="35">
        <v>560</v>
      </c>
      <c r="EY10" s="35">
        <v>901</v>
      </c>
      <c r="EZ10" s="35">
        <v>767</v>
      </c>
      <c r="FA10" s="35" t="e">
        <f>VLOOKUP(H10,#REF!,2,)</f>
        <v>#REF!</v>
      </c>
      <c r="FB10" s="35">
        <v>554</v>
      </c>
      <c r="FC10" s="16" t="e">
        <f t="shared" si="3"/>
        <v>#REF!</v>
      </c>
      <c r="FD10" s="16" t="e">
        <f>(J10+K10+#REF!+L10)-(T10+FC10)</f>
        <v>#REF!</v>
      </c>
      <c r="FE10" s="44" t="e">
        <f>(FC10*3)-FD10</f>
        <v>#REF!</v>
      </c>
      <c r="FH10" s="75">
        <f t="shared" si="1"/>
        <v>0</v>
      </c>
    </row>
    <row r="11" spans="1:166" s="10" customFormat="1" hidden="1">
      <c r="A11" s="12">
        <v>7</v>
      </c>
      <c r="B11" s="13" t="s">
        <v>23</v>
      </c>
      <c r="C11" s="13" t="s">
        <v>31</v>
      </c>
      <c r="D11" s="14">
        <v>4</v>
      </c>
      <c r="E11" s="14" t="s">
        <v>25</v>
      </c>
      <c r="F11" s="19">
        <v>5</v>
      </c>
      <c r="G11" s="14" t="s">
        <v>26</v>
      </c>
      <c r="H11" s="15">
        <v>692128</v>
      </c>
      <c r="I11" s="15" t="s">
        <v>27</v>
      </c>
      <c r="J11" s="16">
        <v>234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17">
        <f t="shared" si="2"/>
        <v>9.8333333333333339</v>
      </c>
      <c r="DU11" s="17">
        <f t="shared" si="0"/>
        <v>224.16666666666666</v>
      </c>
      <c r="DV11" s="16">
        <f>(DT11*4)-DU11</f>
        <v>-184.83333333333331</v>
      </c>
      <c r="DW11" s="18"/>
      <c r="DX11" s="12">
        <v>0</v>
      </c>
      <c r="DY11" s="81">
        <f>DX11*5</f>
        <v>0</v>
      </c>
      <c r="DZ11" s="10" t="s">
        <v>983</v>
      </c>
      <c r="EA11" s="12">
        <v>76</v>
      </c>
      <c r="EB11" s="12">
        <v>176</v>
      </c>
      <c r="EC11" s="12">
        <v>136</v>
      </c>
      <c r="ED11" s="12">
        <v>176</v>
      </c>
      <c r="EE11" s="12">
        <v>244</v>
      </c>
      <c r="EF11" s="12">
        <v>343</v>
      </c>
      <c r="EG11" s="12">
        <v>212</v>
      </c>
      <c r="EH11" s="12">
        <v>148</v>
      </c>
      <c r="EI11" s="12">
        <v>85</v>
      </c>
      <c r="EJ11" s="12">
        <v>48</v>
      </c>
      <c r="EK11" s="12">
        <v>94</v>
      </c>
      <c r="EL11" s="12">
        <v>132</v>
      </c>
      <c r="EM11" s="12">
        <v>132</v>
      </c>
      <c r="EN11" s="12">
        <v>127</v>
      </c>
      <c r="EO11" s="12">
        <v>14</v>
      </c>
      <c r="EP11" s="12">
        <v>210</v>
      </c>
      <c r="EQ11" s="12">
        <v>246</v>
      </c>
      <c r="ER11" s="12">
        <v>63</v>
      </c>
      <c r="ES11" s="35">
        <v>166</v>
      </c>
      <c r="ET11" s="35">
        <v>76</v>
      </c>
      <c r="EU11" s="35">
        <v>88</v>
      </c>
      <c r="EV11" s="35">
        <v>204</v>
      </c>
      <c r="EW11" s="35">
        <v>76</v>
      </c>
      <c r="EX11" s="35">
        <v>186</v>
      </c>
      <c r="EY11" s="35">
        <v>192</v>
      </c>
      <c r="EZ11" s="35">
        <v>216</v>
      </c>
      <c r="FA11" s="35" t="e">
        <f>VLOOKUP(H11,#REF!,2,)</f>
        <v>#REF!</v>
      </c>
      <c r="FB11" s="35">
        <v>96</v>
      </c>
      <c r="FC11" s="16" t="e">
        <f t="shared" si="3"/>
        <v>#REF!</v>
      </c>
      <c r="FD11" s="16" t="e">
        <f>(J11+K11+#REF!+L11)-(T11+FC11)</f>
        <v>#REF!</v>
      </c>
      <c r="FE11" s="44" t="e">
        <f t="shared" si="4"/>
        <v>#REF!</v>
      </c>
      <c r="FH11" s="75">
        <f t="shared" si="1"/>
        <v>0</v>
      </c>
    </row>
    <row r="12" spans="1:166" s="10" customFormat="1" hidden="1">
      <c r="A12" s="12">
        <v>8</v>
      </c>
      <c r="B12" s="13" t="s">
        <v>23</v>
      </c>
      <c r="C12" s="13" t="s">
        <v>31</v>
      </c>
      <c r="D12" s="14">
        <v>24</v>
      </c>
      <c r="E12" s="14" t="s">
        <v>25</v>
      </c>
      <c r="F12" s="14">
        <v>1</v>
      </c>
      <c r="G12" s="14" t="s">
        <v>26</v>
      </c>
      <c r="H12" s="15">
        <v>692171</v>
      </c>
      <c r="I12" s="15" t="s">
        <v>27</v>
      </c>
      <c r="J12" s="16">
        <v>102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17">
        <f t="shared" si="2"/>
        <v>17.666666666666668</v>
      </c>
      <c r="DU12" s="17">
        <f t="shared" si="0"/>
        <v>84.333333333333329</v>
      </c>
      <c r="DV12" s="16">
        <f t="shared" ref="DV12:DV69" si="5">(DT12*2)-DU12</f>
        <v>-48.999999999999993</v>
      </c>
      <c r="DW12" s="18"/>
      <c r="DX12" s="12">
        <v>0</v>
      </c>
      <c r="DY12" s="81"/>
      <c r="DZ12" s="10" t="s">
        <v>97</v>
      </c>
      <c r="EA12" s="12">
        <v>73</v>
      </c>
      <c r="EB12" s="12">
        <v>85</v>
      </c>
      <c r="EC12" s="12">
        <v>105</v>
      </c>
      <c r="ED12" s="12">
        <v>180</v>
      </c>
      <c r="EE12" s="12">
        <v>72</v>
      </c>
      <c r="EF12" s="12">
        <v>371</v>
      </c>
      <c r="EG12" s="12">
        <v>270</v>
      </c>
      <c r="EH12" s="12">
        <v>84</v>
      </c>
      <c r="EI12" s="12">
        <v>60</v>
      </c>
      <c r="EJ12" s="12">
        <v>0</v>
      </c>
      <c r="EK12" s="12">
        <v>46</v>
      </c>
      <c r="EL12" s="12">
        <v>28</v>
      </c>
      <c r="EM12" s="12">
        <v>114</v>
      </c>
      <c r="EN12" s="12">
        <v>180</v>
      </c>
      <c r="EO12" s="12">
        <v>0</v>
      </c>
      <c r="EP12" s="12">
        <v>132</v>
      </c>
      <c r="EQ12" s="12">
        <v>226</v>
      </c>
      <c r="ER12" s="12">
        <v>390</v>
      </c>
      <c r="ES12" s="35">
        <v>2</v>
      </c>
      <c r="ET12" s="35">
        <v>24</v>
      </c>
      <c r="EU12" s="35">
        <v>48</v>
      </c>
      <c r="EV12" s="35">
        <v>22</v>
      </c>
      <c r="EW12" s="35">
        <v>120</v>
      </c>
      <c r="EX12" s="35">
        <v>41</v>
      </c>
      <c r="EY12" s="35">
        <v>72</v>
      </c>
      <c r="EZ12" s="35">
        <v>171</v>
      </c>
      <c r="FA12" s="35" t="e">
        <f>VLOOKUP(H12,#REF!,2,)</f>
        <v>#REF!</v>
      </c>
      <c r="FB12" s="35">
        <v>120</v>
      </c>
      <c r="FC12" s="16" t="e">
        <f t="shared" si="3"/>
        <v>#REF!</v>
      </c>
      <c r="FD12" s="16" t="e">
        <f>(J12+K12+#REF!+L12)-(T12+FC12)</f>
        <v>#REF!</v>
      </c>
      <c r="FE12" s="44" t="e">
        <f t="shared" si="4"/>
        <v>#REF!</v>
      </c>
      <c r="FH12" s="75">
        <f t="shared" si="1"/>
        <v>0</v>
      </c>
    </row>
    <row r="13" spans="1:166" s="10" customFormat="1" hidden="1">
      <c r="A13" s="12">
        <v>9</v>
      </c>
      <c r="B13" s="13" t="s">
        <v>23</v>
      </c>
      <c r="C13" s="13" t="s">
        <v>32</v>
      </c>
      <c r="D13" s="14">
        <v>24</v>
      </c>
      <c r="E13" s="14" t="s">
        <v>25</v>
      </c>
      <c r="F13" s="19">
        <v>1</v>
      </c>
      <c r="G13" s="14" t="s">
        <v>26</v>
      </c>
      <c r="H13" s="15">
        <v>692249</v>
      </c>
      <c r="I13" s="15" t="s">
        <v>27</v>
      </c>
      <c r="J13" s="16">
        <v>7156</v>
      </c>
      <c r="K13" s="20"/>
      <c r="L13" s="20"/>
      <c r="M13" s="20"/>
      <c r="N13" s="12"/>
      <c r="O13" s="12"/>
      <c r="P13" s="12"/>
      <c r="Q13" s="12"/>
      <c r="R13" s="12"/>
      <c r="S13" s="12"/>
      <c r="T13" s="12"/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17">
        <f t="shared" si="2"/>
        <v>3811.3333333333335</v>
      </c>
      <c r="DU13" s="17">
        <f t="shared" si="0"/>
        <v>3344.6666666666665</v>
      </c>
      <c r="DV13" s="16">
        <f>(DT13*6)-DU13</f>
        <v>19523.333333333332</v>
      </c>
      <c r="DW13" s="18"/>
      <c r="DX13" s="12">
        <v>0</v>
      </c>
      <c r="DY13" s="81">
        <f>DX13*1</f>
        <v>0</v>
      </c>
      <c r="DZ13" s="10" t="s">
        <v>97</v>
      </c>
      <c r="EA13" s="12">
        <v>4800</v>
      </c>
      <c r="EB13" s="12">
        <v>7192</v>
      </c>
      <c r="EC13" s="12">
        <v>5136</v>
      </c>
      <c r="ED13" s="12">
        <v>8233</v>
      </c>
      <c r="EE13" s="12">
        <v>5545</v>
      </c>
      <c r="EF13" s="12">
        <v>7015</v>
      </c>
      <c r="EG13" s="12">
        <v>4863</v>
      </c>
      <c r="EH13" s="12">
        <v>4973</v>
      </c>
      <c r="EI13" s="12">
        <v>4315</v>
      </c>
      <c r="EJ13" s="12">
        <v>6180</v>
      </c>
      <c r="EK13" s="12">
        <v>5242</v>
      </c>
      <c r="EL13" s="12">
        <v>5195</v>
      </c>
      <c r="EM13" s="12">
        <v>4897</v>
      </c>
      <c r="EN13" s="12">
        <v>6619</v>
      </c>
      <c r="EO13" s="12">
        <v>2281</v>
      </c>
      <c r="EP13" s="12">
        <v>5871</v>
      </c>
      <c r="EQ13" s="12">
        <v>8736</v>
      </c>
      <c r="ER13" s="12">
        <v>5868</v>
      </c>
      <c r="ES13" s="35">
        <v>2253</v>
      </c>
      <c r="ET13" s="35">
        <v>6274</v>
      </c>
      <c r="EU13" s="35">
        <v>7217</v>
      </c>
      <c r="EV13" s="35">
        <v>8242</v>
      </c>
      <c r="EW13" s="35">
        <v>8857</v>
      </c>
      <c r="EX13" s="35">
        <v>9992</v>
      </c>
      <c r="EY13" s="35">
        <v>13721</v>
      </c>
      <c r="EZ13" s="35">
        <v>11443</v>
      </c>
      <c r="FA13" s="35" t="e">
        <f>VLOOKUP(H13,#REF!,2,)</f>
        <v>#REF!</v>
      </c>
      <c r="FB13" s="35">
        <v>7295</v>
      </c>
      <c r="FC13" s="16" t="e">
        <f t="shared" si="3"/>
        <v>#REF!</v>
      </c>
      <c r="FD13" s="16" t="e">
        <f>(J13+K13+#REF!+L13)-(T13+FC13)</f>
        <v>#REF!</v>
      </c>
      <c r="FE13" s="44" t="e">
        <f>(FC13*3)-FD13</f>
        <v>#REF!</v>
      </c>
      <c r="FH13" s="75">
        <f t="shared" si="1"/>
        <v>0</v>
      </c>
    </row>
    <row r="14" spans="1:166" s="10" customFormat="1" hidden="1">
      <c r="A14" s="12">
        <v>10</v>
      </c>
      <c r="B14" s="13" t="s">
        <v>23</v>
      </c>
      <c r="C14" s="13" t="s">
        <v>32</v>
      </c>
      <c r="D14" s="14">
        <v>24</v>
      </c>
      <c r="E14" s="14" t="s">
        <v>25</v>
      </c>
      <c r="F14" s="19">
        <v>0.8</v>
      </c>
      <c r="G14" s="14" t="s">
        <v>26</v>
      </c>
      <c r="H14" s="15">
        <v>772588</v>
      </c>
      <c r="I14" s="15" t="s">
        <v>27</v>
      </c>
      <c r="J14" s="16">
        <v>0</v>
      </c>
      <c r="K14" s="86"/>
      <c r="L14" s="86"/>
      <c r="M14" s="86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17">
        <f t="shared" si="2"/>
        <v>1.5</v>
      </c>
      <c r="DU14" s="17">
        <f t="shared" si="0"/>
        <v>-1.5</v>
      </c>
      <c r="DV14" s="16">
        <f t="shared" si="5"/>
        <v>4.5</v>
      </c>
      <c r="DW14" s="18"/>
      <c r="DX14" s="12">
        <v>0</v>
      </c>
      <c r="DY14" s="81"/>
      <c r="DZ14" s="10" t="s">
        <v>97</v>
      </c>
      <c r="EA14" s="12">
        <v>0</v>
      </c>
      <c r="EB14" s="12">
        <v>240</v>
      </c>
      <c r="EC14" s="12">
        <v>408</v>
      </c>
      <c r="ED14" s="12">
        <v>48</v>
      </c>
      <c r="EE14" s="12">
        <v>360</v>
      </c>
      <c r="EF14" s="12">
        <v>120</v>
      </c>
      <c r="EG14" s="12">
        <v>360</v>
      </c>
      <c r="EH14" s="12">
        <v>301</v>
      </c>
      <c r="EI14" s="12">
        <v>48</v>
      </c>
      <c r="EJ14" s="12">
        <v>0</v>
      </c>
      <c r="EK14" s="12">
        <v>720</v>
      </c>
      <c r="EL14" s="12">
        <v>24</v>
      </c>
      <c r="EM14" s="12">
        <v>120</v>
      </c>
      <c r="EN14" s="12">
        <v>264</v>
      </c>
      <c r="EO14" s="12">
        <v>0</v>
      </c>
      <c r="EP14" s="12">
        <v>145</v>
      </c>
      <c r="EQ14" s="12">
        <v>312</v>
      </c>
      <c r="ER14" s="12">
        <v>240</v>
      </c>
      <c r="ES14" s="35">
        <v>360</v>
      </c>
      <c r="ET14" s="35">
        <v>168</v>
      </c>
      <c r="EU14" s="35">
        <v>0</v>
      </c>
      <c r="EV14" s="35">
        <v>312</v>
      </c>
      <c r="EW14" s="35">
        <v>48</v>
      </c>
      <c r="EX14" s="35">
        <v>528</v>
      </c>
      <c r="EY14" s="35">
        <v>0</v>
      </c>
      <c r="EZ14" s="35">
        <v>312</v>
      </c>
      <c r="FA14" s="35" t="e">
        <f>VLOOKUP(H14,#REF!,2,)</f>
        <v>#REF!</v>
      </c>
      <c r="FB14" s="35">
        <v>0</v>
      </c>
      <c r="FC14" s="16" t="e">
        <f t="shared" si="3"/>
        <v>#REF!</v>
      </c>
      <c r="FD14" s="16" t="e">
        <f t="shared" ref="FD14:FD32" si="6">(J14+K14+L14+M14)-(T14+FC14)</f>
        <v>#REF!</v>
      </c>
      <c r="FE14" s="44" t="e">
        <f t="shared" si="4"/>
        <v>#REF!</v>
      </c>
      <c r="FH14" s="75">
        <f t="shared" si="1"/>
        <v>0</v>
      </c>
    </row>
    <row r="15" spans="1:166" s="10" customFormat="1" hidden="1">
      <c r="A15" s="12">
        <v>11</v>
      </c>
      <c r="B15" s="13" t="s">
        <v>23</v>
      </c>
      <c r="C15" s="13" t="s">
        <v>33</v>
      </c>
      <c r="D15" s="14">
        <v>24</v>
      </c>
      <c r="E15" s="14" t="s">
        <v>25</v>
      </c>
      <c r="F15" s="19">
        <v>1</v>
      </c>
      <c r="G15" s="14" t="s">
        <v>26</v>
      </c>
      <c r="H15" s="15">
        <v>841092</v>
      </c>
      <c r="I15" s="15" t="s">
        <v>27</v>
      </c>
      <c r="J15" s="16">
        <v>8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17">
        <f t="shared" si="2"/>
        <v>2</v>
      </c>
      <c r="DU15" s="17">
        <f t="shared" si="0"/>
        <v>6</v>
      </c>
      <c r="DV15" s="16">
        <f t="shared" ref="DV15:DV16" si="7">(DT15*3)-DU15</f>
        <v>0</v>
      </c>
      <c r="DW15" s="18"/>
      <c r="DX15" s="12">
        <v>0</v>
      </c>
      <c r="DY15" s="81">
        <f>DX15*1</f>
        <v>0</v>
      </c>
      <c r="DZ15" s="10" t="s">
        <v>996</v>
      </c>
      <c r="EA15" s="12">
        <v>600</v>
      </c>
      <c r="EB15" s="12">
        <v>48</v>
      </c>
      <c r="EC15" s="12">
        <v>240</v>
      </c>
      <c r="ED15" s="12">
        <v>589</v>
      </c>
      <c r="EE15" s="12">
        <v>131</v>
      </c>
      <c r="EF15" s="12">
        <v>816</v>
      </c>
      <c r="EG15" s="12">
        <v>360</v>
      </c>
      <c r="EH15" s="12">
        <v>209</v>
      </c>
      <c r="EI15" s="12">
        <v>0</v>
      </c>
      <c r="EJ15" s="12">
        <v>0</v>
      </c>
      <c r="EK15" s="12">
        <v>24</v>
      </c>
      <c r="EL15" s="12">
        <v>169</v>
      </c>
      <c r="EM15" s="12">
        <v>133</v>
      </c>
      <c r="EN15" s="12">
        <v>120</v>
      </c>
      <c r="EO15" s="12">
        <v>0</v>
      </c>
      <c r="EP15" s="12">
        <v>120</v>
      </c>
      <c r="EQ15" s="12">
        <v>72</v>
      </c>
      <c r="ER15" s="12">
        <v>144</v>
      </c>
      <c r="ES15" s="35">
        <v>144</v>
      </c>
      <c r="ET15" s="35">
        <v>0</v>
      </c>
      <c r="EU15" s="35">
        <v>0</v>
      </c>
      <c r="EV15" s="35">
        <v>120</v>
      </c>
      <c r="EW15" s="35">
        <v>116</v>
      </c>
      <c r="EX15" s="35">
        <v>192</v>
      </c>
      <c r="EY15" s="35">
        <v>120</v>
      </c>
      <c r="EZ15" s="35">
        <v>18</v>
      </c>
      <c r="FA15" s="35" t="e">
        <f>VLOOKUP(H15,#REF!,2,)</f>
        <v>#REF!</v>
      </c>
      <c r="FB15" s="35">
        <v>72</v>
      </c>
      <c r="FC15" s="16" t="e">
        <f t="shared" si="3"/>
        <v>#REF!</v>
      </c>
      <c r="FD15" s="16" t="e">
        <f t="shared" si="6"/>
        <v>#REF!</v>
      </c>
      <c r="FE15" s="44" t="e">
        <f t="shared" si="4"/>
        <v>#REF!</v>
      </c>
      <c r="FF15" s="10" t="s">
        <v>109</v>
      </c>
      <c r="FH15" s="75">
        <f t="shared" si="1"/>
        <v>0</v>
      </c>
    </row>
    <row r="16" spans="1:166" s="10" customFormat="1" hidden="1">
      <c r="A16" s="12">
        <v>12</v>
      </c>
      <c r="B16" s="13" t="s">
        <v>23</v>
      </c>
      <c r="C16" s="13" t="s">
        <v>34</v>
      </c>
      <c r="D16" s="14">
        <v>24</v>
      </c>
      <c r="E16" s="14" t="s">
        <v>25</v>
      </c>
      <c r="F16" s="19">
        <v>1</v>
      </c>
      <c r="G16" s="14" t="s">
        <v>26</v>
      </c>
      <c r="H16" s="15">
        <v>841078</v>
      </c>
      <c r="I16" s="15" t="s">
        <v>27</v>
      </c>
      <c r="J16" s="16">
        <v>11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17">
        <f t="shared" si="2"/>
        <v>7.5</v>
      </c>
      <c r="DU16" s="17">
        <f t="shared" si="0"/>
        <v>3.5</v>
      </c>
      <c r="DV16" s="16">
        <f t="shared" si="7"/>
        <v>19</v>
      </c>
      <c r="DW16" s="18"/>
      <c r="DX16" s="12">
        <v>0</v>
      </c>
      <c r="DY16" s="81">
        <f>DX16*1</f>
        <v>0</v>
      </c>
      <c r="DZ16" s="10" t="s">
        <v>996</v>
      </c>
      <c r="EA16" s="12">
        <v>48</v>
      </c>
      <c r="EB16" s="12">
        <v>192</v>
      </c>
      <c r="EC16" s="12">
        <v>0</v>
      </c>
      <c r="ED16" s="12">
        <v>49</v>
      </c>
      <c r="EE16" s="12">
        <v>480</v>
      </c>
      <c r="EF16" s="12">
        <v>576</v>
      </c>
      <c r="EG16" s="12">
        <v>264</v>
      </c>
      <c r="EH16" s="12">
        <v>174</v>
      </c>
      <c r="EI16" s="12">
        <v>386</v>
      </c>
      <c r="EJ16" s="12">
        <v>240</v>
      </c>
      <c r="EK16" s="12">
        <v>168</v>
      </c>
      <c r="EL16" s="12">
        <v>50</v>
      </c>
      <c r="EM16" s="12">
        <v>0</v>
      </c>
      <c r="EN16" s="12">
        <v>25</v>
      </c>
      <c r="EO16" s="12">
        <v>0</v>
      </c>
      <c r="EP16" s="12">
        <v>0</v>
      </c>
      <c r="EQ16" s="12">
        <v>0</v>
      </c>
      <c r="ER16" s="12">
        <v>93</v>
      </c>
      <c r="ES16" s="35">
        <v>27</v>
      </c>
      <c r="ET16" s="35">
        <v>48</v>
      </c>
      <c r="EU16" s="35">
        <v>24</v>
      </c>
      <c r="EV16" s="35">
        <v>24</v>
      </c>
      <c r="EW16" s="35">
        <v>34</v>
      </c>
      <c r="EX16" s="35">
        <v>0</v>
      </c>
      <c r="EY16" s="35">
        <v>0</v>
      </c>
      <c r="EZ16" s="35">
        <v>120</v>
      </c>
      <c r="FA16" s="35" t="e">
        <f>VLOOKUP(H16,#REF!,2,)</f>
        <v>#REF!</v>
      </c>
      <c r="FB16" s="35">
        <v>0</v>
      </c>
      <c r="FC16" s="16" t="e">
        <f t="shared" si="3"/>
        <v>#REF!</v>
      </c>
      <c r="FD16" s="16" t="e">
        <f t="shared" si="6"/>
        <v>#REF!</v>
      </c>
      <c r="FE16" s="44" t="e">
        <f t="shared" si="4"/>
        <v>#REF!</v>
      </c>
      <c r="FH16" s="75">
        <f t="shared" si="1"/>
        <v>0</v>
      </c>
    </row>
    <row r="17" spans="1:166" s="10" customFormat="1" hidden="1">
      <c r="A17" s="12">
        <v>13</v>
      </c>
      <c r="B17" s="13" t="s">
        <v>23</v>
      </c>
      <c r="C17" s="13" t="s">
        <v>35</v>
      </c>
      <c r="D17" s="14">
        <v>24</v>
      </c>
      <c r="E17" s="14" t="s">
        <v>25</v>
      </c>
      <c r="F17" s="19">
        <v>1</v>
      </c>
      <c r="G17" s="14" t="s">
        <v>26</v>
      </c>
      <c r="H17" s="15">
        <v>807562</v>
      </c>
      <c r="I17" s="15" t="s">
        <v>27</v>
      </c>
      <c r="J17" s="16">
        <v>14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17">
        <f t="shared" si="2"/>
        <v>0</v>
      </c>
      <c r="DU17" s="17">
        <f t="shared" si="0"/>
        <v>14</v>
      </c>
      <c r="DV17" s="16">
        <f t="shared" si="5"/>
        <v>-14</v>
      </c>
      <c r="DW17" s="18"/>
      <c r="DX17" s="12">
        <v>0</v>
      </c>
      <c r="DY17" s="81"/>
      <c r="DZ17" s="10" t="s">
        <v>125</v>
      </c>
      <c r="EA17" s="12">
        <v>264</v>
      </c>
      <c r="EB17" s="12">
        <v>48</v>
      </c>
      <c r="EC17" s="12">
        <v>48</v>
      </c>
      <c r="ED17" s="12">
        <v>141</v>
      </c>
      <c r="EE17" s="12">
        <v>48</v>
      </c>
      <c r="EF17" s="12">
        <v>480</v>
      </c>
      <c r="EG17" s="12">
        <v>0</v>
      </c>
      <c r="EH17" s="12">
        <v>7</v>
      </c>
      <c r="EI17" s="12">
        <v>107</v>
      </c>
      <c r="EJ17" s="12">
        <v>2</v>
      </c>
      <c r="EK17" s="12">
        <v>179</v>
      </c>
      <c r="EL17" s="12">
        <v>96</v>
      </c>
      <c r="EM17" s="12">
        <v>636</v>
      </c>
      <c r="EN17" s="12">
        <v>48</v>
      </c>
      <c r="EO17" s="12">
        <v>24</v>
      </c>
      <c r="EP17" s="12">
        <v>150</v>
      </c>
      <c r="EQ17" s="12">
        <v>24</v>
      </c>
      <c r="ER17" s="12">
        <v>24</v>
      </c>
      <c r="ES17" s="35">
        <v>96</v>
      </c>
      <c r="ET17" s="35">
        <v>53</v>
      </c>
      <c r="EU17" s="35">
        <v>73</v>
      </c>
      <c r="EV17" s="35">
        <v>216</v>
      </c>
      <c r="EW17" s="35">
        <v>216</v>
      </c>
      <c r="EX17" s="35">
        <v>152</v>
      </c>
      <c r="EY17" s="35">
        <v>24</v>
      </c>
      <c r="EZ17" s="35">
        <v>176</v>
      </c>
      <c r="FA17" s="35" t="e">
        <f>VLOOKUP(H17,#REF!,2,)</f>
        <v>#REF!</v>
      </c>
      <c r="FB17" s="35">
        <v>96</v>
      </c>
      <c r="FC17" s="16" t="e">
        <f t="shared" si="3"/>
        <v>#REF!</v>
      </c>
      <c r="FD17" s="16" t="e">
        <f t="shared" si="6"/>
        <v>#REF!</v>
      </c>
      <c r="FE17" s="44" t="e">
        <f t="shared" si="4"/>
        <v>#REF!</v>
      </c>
      <c r="FF17" s="10" t="s">
        <v>109</v>
      </c>
      <c r="FH17" s="75">
        <f t="shared" si="1"/>
        <v>0</v>
      </c>
    </row>
    <row r="18" spans="1:166" s="10" customFormat="1" hidden="1">
      <c r="A18" s="12">
        <v>14</v>
      </c>
      <c r="B18" s="13" t="s">
        <v>23</v>
      </c>
      <c r="C18" s="13" t="s">
        <v>36</v>
      </c>
      <c r="D18" s="14">
        <v>1</v>
      </c>
      <c r="E18" s="14" t="s">
        <v>25</v>
      </c>
      <c r="F18" s="19">
        <v>18</v>
      </c>
      <c r="G18" s="14" t="s">
        <v>37</v>
      </c>
      <c r="H18" s="15">
        <v>793317</v>
      </c>
      <c r="I18" s="15" t="s">
        <v>30</v>
      </c>
      <c r="J18" s="16">
        <v>26</v>
      </c>
      <c r="K18" s="20"/>
      <c r="L18" s="20"/>
      <c r="M18" s="20"/>
      <c r="N18" s="12"/>
      <c r="O18" s="12"/>
      <c r="P18" s="12"/>
      <c r="Q18" s="12"/>
      <c r="R18" s="12"/>
      <c r="S18" s="12"/>
      <c r="T18" s="12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17">
        <f t="shared" si="2"/>
        <v>8.8333333333333339</v>
      </c>
      <c r="DU18" s="17">
        <f t="shared" si="0"/>
        <v>17.166666666666664</v>
      </c>
      <c r="DV18" s="16">
        <f>(DT18*4)-DU18</f>
        <v>18.166666666666671</v>
      </c>
      <c r="DW18" s="18"/>
      <c r="DX18" s="12">
        <v>0</v>
      </c>
      <c r="DY18" s="81">
        <f>DX18*20</f>
        <v>0</v>
      </c>
      <c r="DZ18" s="10" t="s">
        <v>128</v>
      </c>
      <c r="EA18" s="12">
        <v>14</v>
      </c>
      <c r="EB18" s="12">
        <v>42</v>
      </c>
      <c r="EC18" s="12">
        <v>35</v>
      </c>
      <c r="ED18" s="12">
        <v>98</v>
      </c>
      <c r="EE18" s="12">
        <v>14</v>
      </c>
      <c r="EF18" s="12">
        <v>1</v>
      </c>
      <c r="EG18" s="12">
        <v>62</v>
      </c>
      <c r="EH18" s="12">
        <v>49</v>
      </c>
      <c r="EI18" s="12">
        <v>39</v>
      </c>
      <c r="EJ18" s="12">
        <v>8</v>
      </c>
      <c r="EK18" s="12">
        <v>48</v>
      </c>
      <c r="EL18" s="12">
        <v>22</v>
      </c>
      <c r="EM18" s="12">
        <v>9</v>
      </c>
      <c r="EN18" s="12">
        <v>15</v>
      </c>
      <c r="EO18" s="12">
        <v>10</v>
      </c>
      <c r="EP18" s="12">
        <v>29</v>
      </c>
      <c r="EQ18" s="12">
        <v>33</v>
      </c>
      <c r="ER18" s="12">
        <v>15</v>
      </c>
      <c r="ES18" s="35">
        <v>15</v>
      </c>
      <c r="ET18" s="35">
        <v>15</v>
      </c>
      <c r="EU18" s="35">
        <v>30</v>
      </c>
      <c r="EV18" s="35">
        <v>34</v>
      </c>
      <c r="EW18" s="35">
        <v>28</v>
      </c>
      <c r="EX18" s="35">
        <v>35</v>
      </c>
      <c r="EY18" s="35">
        <v>55</v>
      </c>
      <c r="EZ18" s="35">
        <v>9</v>
      </c>
      <c r="FA18" s="35" t="e">
        <f>VLOOKUP(H18,#REF!,2,)</f>
        <v>#REF!</v>
      </c>
      <c r="FB18" s="35">
        <v>4</v>
      </c>
      <c r="FC18" s="16" t="e">
        <f t="shared" si="3"/>
        <v>#REF!</v>
      </c>
      <c r="FD18" s="16" t="e">
        <f t="shared" si="6"/>
        <v>#REF!</v>
      </c>
      <c r="FE18" s="44" t="e">
        <f t="shared" si="4"/>
        <v>#REF!</v>
      </c>
      <c r="FF18" s="10" t="s">
        <v>92</v>
      </c>
      <c r="FH18" s="75">
        <f t="shared" si="1"/>
        <v>0</v>
      </c>
    </row>
    <row r="19" spans="1:166" s="10" customFormat="1" hidden="1">
      <c r="A19" s="12">
        <v>15</v>
      </c>
      <c r="B19" s="13" t="s">
        <v>23</v>
      </c>
      <c r="C19" s="13" t="s">
        <v>38</v>
      </c>
      <c r="D19" s="14">
        <v>24</v>
      </c>
      <c r="E19" s="14" t="s">
        <v>25</v>
      </c>
      <c r="F19" s="19">
        <v>1</v>
      </c>
      <c r="G19" s="14" t="s">
        <v>26</v>
      </c>
      <c r="H19" s="15">
        <v>692180</v>
      </c>
      <c r="I19" s="15" t="s">
        <v>27</v>
      </c>
      <c r="J19" s="16">
        <v>2</v>
      </c>
      <c r="K19" s="86"/>
      <c r="L19" s="86"/>
      <c r="M19" s="86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17">
        <f t="shared" si="2"/>
        <v>0.83333333333333337</v>
      </c>
      <c r="DU19" s="17">
        <f t="shared" si="0"/>
        <v>1.1666666666666665</v>
      </c>
      <c r="DV19" s="16">
        <f t="shared" si="5"/>
        <v>0.50000000000000022</v>
      </c>
      <c r="DW19" s="18"/>
      <c r="DX19" s="12">
        <v>0</v>
      </c>
      <c r="DY19" s="81"/>
      <c r="DZ19" s="10" t="s">
        <v>97</v>
      </c>
      <c r="EA19" s="12">
        <v>146</v>
      </c>
      <c r="EB19" s="12">
        <v>120</v>
      </c>
      <c r="EC19" s="12">
        <v>120</v>
      </c>
      <c r="ED19" s="12">
        <v>204</v>
      </c>
      <c r="EE19" s="12">
        <v>198</v>
      </c>
      <c r="EF19" s="12">
        <v>957</v>
      </c>
      <c r="EG19" s="12">
        <v>606</v>
      </c>
      <c r="EH19" s="12">
        <v>72</v>
      </c>
      <c r="EI19" s="12">
        <v>711</v>
      </c>
      <c r="EJ19" s="12">
        <v>254</v>
      </c>
      <c r="EK19" s="12">
        <v>128</v>
      </c>
      <c r="EL19" s="12">
        <v>96</v>
      </c>
      <c r="EM19" s="12">
        <v>206</v>
      </c>
      <c r="EN19" s="12">
        <v>273</v>
      </c>
      <c r="EO19" s="12">
        <v>110</v>
      </c>
      <c r="EP19" s="12">
        <v>477</v>
      </c>
      <c r="EQ19" s="12">
        <v>244</v>
      </c>
      <c r="ER19" s="12">
        <v>240</v>
      </c>
      <c r="ES19" s="35">
        <v>254</v>
      </c>
      <c r="ET19" s="35">
        <v>34</v>
      </c>
      <c r="EU19" s="35">
        <v>287</v>
      </c>
      <c r="EV19" s="35">
        <v>506</v>
      </c>
      <c r="EW19" s="35">
        <v>154</v>
      </c>
      <c r="EX19" s="35">
        <v>315</v>
      </c>
      <c r="EY19" s="35">
        <v>125</v>
      </c>
      <c r="EZ19" s="35">
        <v>251</v>
      </c>
      <c r="FA19" s="35" t="e">
        <f>VLOOKUP(H19,#REF!,2,)</f>
        <v>#REF!</v>
      </c>
      <c r="FB19" s="35">
        <v>29</v>
      </c>
      <c r="FC19" s="16" t="e">
        <f t="shared" si="3"/>
        <v>#REF!</v>
      </c>
      <c r="FD19" s="16" t="e">
        <f t="shared" si="6"/>
        <v>#REF!</v>
      </c>
      <c r="FE19" s="44" t="e">
        <f t="shared" si="4"/>
        <v>#REF!</v>
      </c>
      <c r="FH19" s="75">
        <f t="shared" si="1"/>
        <v>0</v>
      </c>
    </row>
    <row r="20" spans="1:166" s="10" customFormat="1" hidden="1">
      <c r="A20" s="12">
        <v>16</v>
      </c>
      <c r="B20" s="13" t="s">
        <v>23</v>
      </c>
      <c r="C20" s="13" t="s">
        <v>39</v>
      </c>
      <c r="D20" s="14">
        <v>4</v>
      </c>
      <c r="E20" s="14" t="s">
        <v>25</v>
      </c>
      <c r="F20" s="19">
        <v>4</v>
      </c>
      <c r="G20" s="14" t="s">
        <v>26</v>
      </c>
      <c r="H20" s="15">
        <v>690814</v>
      </c>
      <c r="I20" s="15" t="s">
        <v>27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17">
        <f t="shared" si="2"/>
        <v>0</v>
      </c>
      <c r="DU20" s="17">
        <f t="shared" si="0"/>
        <v>0</v>
      </c>
      <c r="DV20" s="16">
        <f>(DT20*4)-DU20</f>
        <v>0</v>
      </c>
      <c r="DW20" s="18"/>
      <c r="DX20" s="12">
        <v>0</v>
      </c>
      <c r="DY20" s="81">
        <f>DX20*4</f>
        <v>0</v>
      </c>
      <c r="DZ20" s="10" t="s">
        <v>983</v>
      </c>
      <c r="EA20" s="12">
        <v>584</v>
      </c>
      <c r="EB20" s="12">
        <v>369</v>
      </c>
      <c r="EC20" s="12">
        <v>570</v>
      </c>
      <c r="ED20" s="12">
        <v>643</v>
      </c>
      <c r="EE20" s="12">
        <v>844</v>
      </c>
      <c r="EF20" s="12">
        <v>461</v>
      </c>
      <c r="EG20" s="12">
        <v>440</v>
      </c>
      <c r="EH20" s="12">
        <v>562</v>
      </c>
      <c r="EI20" s="12">
        <v>453</v>
      </c>
      <c r="EJ20" s="12">
        <v>403</v>
      </c>
      <c r="EK20" s="12">
        <v>544</v>
      </c>
      <c r="EL20" s="12">
        <v>521</v>
      </c>
      <c r="EM20" s="12">
        <v>456</v>
      </c>
      <c r="EN20" s="12">
        <v>696</v>
      </c>
      <c r="EO20" s="12">
        <v>398</v>
      </c>
      <c r="EP20" s="12">
        <v>637</v>
      </c>
      <c r="EQ20" s="12">
        <v>1069</v>
      </c>
      <c r="ER20" s="12">
        <v>632</v>
      </c>
      <c r="ES20" s="35">
        <v>827</v>
      </c>
      <c r="ET20" s="35">
        <v>407</v>
      </c>
      <c r="EU20" s="35">
        <v>654</v>
      </c>
      <c r="EV20" s="35">
        <v>819</v>
      </c>
      <c r="EW20" s="35">
        <v>836</v>
      </c>
      <c r="EX20" s="35">
        <v>874</v>
      </c>
      <c r="EY20" s="35">
        <v>1148</v>
      </c>
      <c r="EZ20" s="35">
        <v>942</v>
      </c>
      <c r="FA20" s="35" t="e">
        <f>VLOOKUP(H20,#REF!,2,)</f>
        <v>#REF!</v>
      </c>
      <c r="FB20" s="35">
        <v>996</v>
      </c>
      <c r="FC20" s="16" t="e">
        <f t="shared" si="3"/>
        <v>#REF!</v>
      </c>
      <c r="FD20" s="16" t="e">
        <f t="shared" si="6"/>
        <v>#REF!</v>
      </c>
      <c r="FE20" s="44" t="e">
        <f>(FC20*3)-FD20</f>
        <v>#REF!</v>
      </c>
      <c r="FH20" s="75">
        <f t="shared" si="1"/>
        <v>0</v>
      </c>
    </row>
    <row r="21" spans="1:166" s="10" customFormat="1" hidden="1">
      <c r="A21" s="12">
        <v>17</v>
      </c>
      <c r="B21" s="13" t="s">
        <v>23</v>
      </c>
      <c r="C21" s="13" t="s">
        <v>39</v>
      </c>
      <c r="D21" s="14">
        <v>6</v>
      </c>
      <c r="E21" s="14" t="s">
        <v>25</v>
      </c>
      <c r="F21" s="19">
        <v>1</v>
      </c>
      <c r="G21" s="14" t="s">
        <v>26</v>
      </c>
      <c r="H21" s="15">
        <v>691848</v>
      </c>
      <c r="I21" s="15" t="s">
        <v>27</v>
      </c>
      <c r="J21" s="16">
        <v>11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17">
        <f t="shared" si="2"/>
        <v>0.16666666666666666</v>
      </c>
      <c r="DU21" s="17">
        <f t="shared" si="0"/>
        <v>10.833333333333334</v>
      </c>
      <c r="DV21" s="16">
        <f>(DT21*4)-DU21</f>
        <v>-10.166666666666668</v>
      </c>
      <c r="DW21" s="18"/>
      <c r="DX21" s="12">
        <v>0</v>
      </c>
      <c r="DY21" s="81"/>
      <c r="DZ21" s="10" t="s">
        <v>997</v>
      </c>
      <c r="EA21" s="12">
        <v>242</v>
      </c>
      <c r="EB21" s="12">
        <v>180</v>
      </c>
      <c r="EC21" s="12">
        <v>210</v>
      </c>
      <c r="ED21" s="12">
        <v>369</v>
      </c>
      <c r="EE21" s="12">
        <v>211</v>
      </c>
      <c r="EF21" s="12">
        <v>210</v>
      </c>
      <c r="EG21" s="12">
        <v>174</v>
      </c>
      <c r="EH21" s="12">
        <v>167</v>
      </c>
      <c r="EI21" s="12">
        <v>332</v>
      </c>
      <c r="EJ21" s="12">
        <v>204</v>
      </c>
      <c r="EK21" s="12">
        <v>142</v>
      </c>
      <c r="EL21" s="12">
        <v>246</v>
      </c>
      <c r="EM21" s="12">
        <v>198</v>
      </c>
      <c r="EN21" s="12">
        <v>182</v>
      </c>
      <c r="EO21" s="12">
        <v>90</v>
      </c>
      <c r="EP21" s="12">
        <v>361</v>
      </c>
      <c r="EQ21" s="12">
        <v>383</v>
      </c>
      <c r="ER21" s="12">
        <v>270</v>
      </c>
      <c r="ES21" s="35">
        <v>300</v>
      </c>
      <c r="ET21" s="35">
        <v>124</v>
      </c>
      <c r="EU21" s="35">
        <v>82</v>
      </c>
      <c r="EV21" s="35">
        <v>405</v>
      </c>
      <c r="EW21" s="35">
        <v>407</v>
      </c>
      <c r="EX21" s="35">
        <v>484</v>
      </c>
      <c r="EY21" s="35">
        <v>352</v>
      </c>
      <c r="EZ21" s="35">
        <v>491</v>
      </c>
      <c r="FA21" s="35" t="e">
        <f>VLOOKUP(H21,#REF!,2,)</f>
        <v>#REF!</v>
      </c>
      <c r="FB21" s="35">
        <v>321</v>
      </c>
      <c r="FC21" s="16" t="e">
        <f t="shared" si="3"/>
        <v>#REF!</v>
      </c>
      <c r="FD21" s="16" t="e">
        <f t="shared" si="6"/>
        <v>#REF!</v>
      </c>
      <c r="FE21" s="44" t="e">
        <f>(FC21*3)-FD21</f>
        <v>#REF!</v>
      </c>
      <c r="FH21" s="75">
        <f t="shared" si="1"/>
        <v>0</v>
      </c>
    </row>
    <row r="22" spans="1:166" s="10" customFormat="1" hidden="1">
      <c r="A22" s="12">
        <v>18</v>
      </c>
      <c r="B22" s="13" t="s">
        <v>23</v>
      </c>
      <c r="C22" s="13" t="s">
        <v>40</v>
      </c>
      <c r="D22" s="14">
        <v>1</v>
      </c>
      <c r="E22" s="14" t="s">
        <v>25</v>
      </c>
      <c r="F22" s="14">
        <v>18</v>
      </c>
      <c r="G22" s="14" t="s">
        <v>26</v>
      </c>
      <c r="H22" s="15">
        <v>692079</v>
      </c>
      <c r="I22" s="15" t="s">
        <v>30</v>
      </c>
      <c r="J22" s="16">
        <v>75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17">
        <f t="shared" si="2"/>
        <v>3.8333333333333335</v>
      </c>
      <c r="DU22" s="17">
        <f t="shared" si="0"/>
        <v>71.166666666666671</v>
      </c>
      <c r="DV22" s="16">
        <f>(DT22*4)-DU22</f>
        <v>-55.833333333333336</v>
      </c>
      <c r="DW22" s="18"/>
      <c r="DX22" s="12">
        <v>0</v>
      </c>
      <c r="DY22" s="81">
        <f>DX22*18</f>
        <v>0</v>
      </c>
      <c r="DZ22" s="10" t="s">
        <v>1084</v>
      </c>
      <c r="EA22" s="12">
        <v>19</v>
      </c>
      <c r="EB22" s="12">
        <v>20</v>
      </c>
      <c r="EC22" s="12">
        <v>1</v>
      </c>
      <c r="ED22" s="12">
        <v>75</v>
      </c>
      <c r="EE22" s="12">
        <v>15</v>
      </c>
      <c r="EF22" s="12">
        <v>5</v>
      </c>
      <c r="EG22" s="12">
        <v>73</v>
      </c>
      <c r="EH22" s="12">
        <v>35</v>
      </c>
      <c r="EI22" s="12">
        <v>25</v>
      </c>
      <c r="EJ22" s="12">
        <v>32</v>
      </c>
      <c r="EK22" s="12">
        <v>2</v>
      </c>
      <c r="EL22" s="12">
        <v>22</v>
      </c>
      <c r="EM22" s="12">
        <v>35</v>
      </c>
      <c r="EN22" s="12">
        <v>40</v>
      </c>
      <c r="EO22" s="12">
        <v>3</v>
      </c>
      <c r="EP22" s="12">
        <v>23</v>
      </c>
      <c r="EQ22" s="12">
        <v>0</v>
      </c>
      <c r="ER22" s="12">
        <v>5</v>
      </c>
      <c r="ES22" s="35">
        <v>8</v>
      </c>
      <c r="ET22" s="35">
        <v>15</v>
      </c>
      <c r="EU22" s="35">
        <v>0</v>
      </c>
      <c r="EV22" s="35">
        <v>23</v>
      </c>
      <c r="EW22" s="35">
        <v>7</v>
      </c>
      <c r="EX22" s="35">
        <v>11</v>
      </c>
      <c r="EY22" s="35">
        <v>14</v>
      </c>
      <c r="EZ22" s="35">
        <v>9</v>
      </c>
      <c r="FA22" s="35" t="e">
        <f>VLOOKUP(H22,#REF!,2,)</f>
        <v>#REF!</v>
      </c>
      <c r="FB22" s="35">
        <v>0</v>
      </c>
      <c r="FC22" s="16" t="e">
        <f t="shared" si="3"/>
        <v>#REF!</v>
      </c>
      <c r="FD22" s="16" t="e">
        <f t="shared" si="6"/>
        <v>#REF!</v>
      </c>
      <c r="FE22" s="44" t="e">
        <f t="shared" si="4"/>
        <v>#REF!</v>
      </c>
      <c r="FH22" s="75">
        <f t="shared" si="1"/>
        <v>0</v>
      </c>
    </row>
    <row r="23" spans="1:166" s="10" customFormat="1" hidden="1">
      <c r="A23" s="12">
        <v>19</v>
      </c>
      <c r="B23" s="13" t="s">
        <v>23</v>
      </c>
      <c r="C23" s="13" t="s">
        <v>41</v>
      </c>
      <c r="D23" s="14">
        <v>60</v>
      </c>
      <c r="E23" s="14" t="s">
        <v>25</v>
      </c>
      <c r="F23" s="14">
        <v>0.12</v>
      </c>
      <c r="G23" s="14" t="s">
        <v>26</v>
      </c>
      <c r="H23" s="15" t="s">
        <v>42</v>
      </c>
      <c r="I23" s="15" t="s">
        <v>27</v>
      </c>
      <c r="J23" s="16">
        <v>19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17">
        <f t="shared" si="2"/>
        <v>0</v>
      </c>
      <c r="DU23" s="17">
        <f t="shared" si="0"/>
        <v>19</v>
      </c>
      <c r="DV23" s="16">
        <f t="shared" si="5"/>
        <v>-19</v>
      </c>
      <c r="DW23" s="18"/>
      <c r="DX23" s="12">
        <v>0</v>
      </c>
      <c r="DY23" s="81"/>
      <c r="EA23" s="12">
        <v>332</v>
      </c>
      <c r="EB23" s="12">
        <v>360</v>
      </c>
      <c r="EC23" s="12">
        <v>637</v>
      </c>
      <c r="ED23" s="12">
        <v>1133</v>
      </c>
      <c r="EE23" s="12">
        <v>2101</v>
      </c>
      <c r="EF23" s="12">
        <v>360</v>
      </c>
      <c r="EG23" s="12">
        <v>2340</v>
      </c>
      <c r="EH23" s="12">
        <v>327</v>
      </c>
      <c r="EI23" s="12">
        <v>420</v>
      </c>
      <c r="EJ23" s="12">
        <v>540</v>
      </c>
      <c r="EK23" s="12">
        <v>732</v>
      </c>
      <c r="EL23" s="12">
        <v>7</v>
      </c>
      <c r="EM23" s="12">
        <v>0</v>
      </c>
      <c r="EN23" s="12">
        <v>0</v>
      </c>
      <c r="EO23" s="12">
        <v>0</v>
      </c>
      <c r="EP23" s="12">
        <v>0</v>
      </c>
      <c r="EQ23" s="12">
        <v>0</v>
      </c>
      <c r="ER23" s="12">
        <v>0</v>
      </c>
      <c r="ES23" s="35">
        <v>539</v>
      </c>
      <c r="ET23" s="35">
        <v>0</v>
      </c>
      <c r="EU23" s="35">
        <v>0</v>
      </c>
      <c r="EV23" s="35">
        <v>0</v>
      </c>
      <c r="EW23" s="35">
        <v>0</v>
      </c>
      <c r="EX23" s="35">
        <v>0</v>
      </c>
      <c r="EY23" s="35">
        <v>0</v>
      </c>
      <c r="EZ23" s="35">
        <v>10</v>
      </c>
      <c r="FA23" s="35" t="e">
        <f>VLOOKUP(H23,#REF!,2,)</f>
        <v>#REF!</v>
      </c>
      <c r="FB23" s="35">
        <v>0</v>
      </c>
      <c r="FC23" s="16" t="e">
        <f t="shared" si="3"/>
        <v>#REF!</v>
      </c>
      <c r="FD23" s="16" t="e">
        <f t="shared" si="6"/>
        <v>#REF!</v>
      </c>
      <c r="FE23" s="44" t="e">
        <f t="shared" si="4"/>
        <v>#REF!</v>
      </c>
      <c r="FH23" s="75">
        <f t="shared" si="1"/>
        <v>0</v>
      </c>
    </row>
    <row r="24" spans="1:166" s="10" customFormat="1" hidden="1">
      <c r="A24" s="12">
        <v>21</v>
      </c>
      <c r="B24" s="13" t="s">
        <v>23</v>
      </c>
      <c r="C24" s="13" t="s">
        <v>43</v>
      </c>
      <c r="D24" s="14">
        <v>4</v>
      </c>
      <c r="E24" s="14" t="s">
        <v>25</v>
      </c>
      <c r="F24" s="14">
        <v>4</v>
      </c>
      <c r="G24" s="14" t="s">
        <v>26</v>
      </c>
      <c r="H24" s="15">
        <v>691849</v>
      </c>
      <c r="I24" s="15" t="s">
        <v>27</v>
      </c>
      <c r="J24" s="16">
        <v>1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>
        <v>231</v>
      </c>
      <c r="V24" s="12">
        <v>19</v>
      </c>
      <c r="W24" s="12">
        <v>232</v>
      </c>
      <c r="X24" s="12">
        <v>269</v>
      </c>
      <c r="Y24" s="12">
        <v>264</v>
      </c>
      <c r="Z24" s="12">
        <v>128</v>
      </c>
      <c r="AA24" s="12">
        <v>278</v>
      </c>
      <c r="AB24" s="12">
        <v>355</v>
      </c>
      <c r="AC24" s="16">
        <v>468</v>
      </c>
      <c r="AD24" s="16">
        <v>609</v>
      </c>
      <c r="AE24" s="16">
        <v>639</v>
      </c>
      <c r="AF24" s="16">
        <v>411</v>
      </c>
      <c r="AG24" s="16">
        <v>443</v>
      </c>
      <c r="AH24" s="16">
        <v>610</v>
      </c>
      <c r="AI24" s="16">
        <v>535</v>
      </c>
      <c r="AJ24" s="16">
        <v>761</v>
      </c>
      <c r="AK24" s="16">
        <v>621</v>
      </c>
      <c r="AL24" s="16">
        <v>744</v>
      </c>
      <c r="AM24" s="34">
        <v>785</v>
      </c>
      <c r="AN24" s="34">
        <v>800</v>
      </c>
      <c r="AO24" s="34">
        <v>1045</v>
      </c>
      <c r="AP24" s="34">
        <v>772</v>
      </c>
      <c r="AQ24" s="34">
        <v>646</v>
      </c>
      <c r="AR24" s="34">
        <v>778</v>
      </c>
      <c r="AS24" s="34">
        <v>806</v>
      </c>
      <c r="AT24" s="34">
        <v>914</v>
      </c>
      <c r="AU24" s="34">
        <v>833</v>
      </c>
      <c r="AV24" s="34">
        <v>678</v>
      </c>
      <c r="AW24" s="34">
        <v>928</v>
      </c>
      <c r="AX24" s="34">
        <v>580</v>
      </c>
      <c r="AY24" s="34">
        <v>761</v>
      </c>
      <c r="AZ24" s="34">
        <v>765</v>
      </c>
      <c r="BA24" s="34">
        <v>737</v>
      </c>
      <c r="BB24" s="34">
        <v>892</v>
      </c>
      <c r="BC24" s="34">
        <v>912</v>
      </c>
      <c r="BD24" s="34">
        <v>1078</v>
      </c>
      <c r="BE24" s="34">
        <v>1124</v>
      </c>
      <c r="BF24" s="34">
        <v>915</v>
      </c>
      <c r="BG24" s="34">
        <v>1075</v>
      </c>
      <c r="BH24" s="34">
        <v>1029</v>
      </c>
      <c r="BI24" s="34">
        <v>1004</v>
      </c>
      <c r="BJ24" s="34">
        <v>942</v>
      </c>
      <c r="BK24" s="34">
        <v>1049</v>
      </c>
      <c r="BL24" s="34">
        <v>531</v>
      </c>
      <c r="BM24" s="34">
        <v>749</v>
      </c>
      <c r="BN24" s="34">
        <v>621</v>
      </c>
      <c r="BO24" s="34">
        <v>813</v>
      </c>
      <c r="BP24" s="34">
        <v>911</v>
      </c>
      <c r="BQ24" s="34">
        <v>506</v>
      </c>
      <c r="BR24" s="34">
        <v>557</v>
      </c>
      <c r="BS24" s="34">
        <v>747</v>
      </c>
      <c r="BT24" s="34">
        <v>818</v>
      </c>
      <c r="BU24" s="34">
        <v>490</v>
      </c>
      <c r="BV24" s="34">
        <v>622</v>
      </c>
      <c r="BW24" s="34">
        <v>396</v>
      </c>
      <c r="BX24" s="34">
        <v>335</v>
      </c>
      <c r="BY24" s="34">
        <v>66</v>
      </c>
      <c r="BZ24" s="34">
        <v>79</v>
      </c>
      <c r="CA24" s="34">
        <v>24</v>
      </c>
      <c r="CB24" s="34">
        <v>21</v>
      </c>
      <c r="CC24" s="34">
        <v>19</v>
      </c>
      <c r="CD24" s="34">
        <v>49</v>
      </c>
      <c r="CE24" s="34">
        <v>20</v>
      </c>
      <c r="CF24" s="34">
        <v>0</v>
      </c>
      <c r="CG24" s="34">
        <v>2</v>
      </c>
      <c r="CH24" s="34">
        <v>2</v>
      </c>
      <c r="CI24" s="34">
        <v>6</v>
      </c>
      <c r="CJ24" s="34">
        <v>0</v>
      </c>
      <c r="CK24" s="34">
        <v>0</v>
      </c>
      <c r="CL24" s="34">
        <v>1</v>
      </c>
      <c r="CM24" s="34">
        <v>2</v>
      </c>
      <c r="CN24" s="34">
        <v>3</v>
      </c>
      <c r="CO24" s="34">
        <v>0</v>
      </c>
      <c r="CP24" s="34">
        <v>1</v>
      </c>
      <c r="CQ24" s="34">
        <v>1</v>
      </c>
      <c r="CR24" s="34">
        <v>0</v>
      </c>
      <c r="CS24" s="34">
        <v>0</v>
      </c>
      <c r="CT24" s="34">
        <v>0</v>
      </c>
      <c r="CU24" s="34">
        <v>0</v>
      </c>
      <c r="CV24" s="34">
        <v>4</v>
      </c>
      <c r="CW24" s="34">
        <v>0</v>
      </c>
      <c r="CX24" s="34">
        <v>0</v>
      </c>
      <c r="CY24" s="34">
        <v>0</v>
      </c>
      <c r="CZ24" s="34">
        <v>0</v>
      </c>
      <c r="DA24" s="34">
        <v>0</v>
      </c>
      <c r="DB24" s="34">
        <v>0</v>
      </c>
      <c r="DC24" s="34">
        <v>0</v>
      </c>
      <c r="DD24" s="34">
        <v>0</v>
      </c>
      <c r="DE24" s="34">
        <v>0</v>
      </c>
      <c r="DF24" s="34">
        <v>0</v>
      </c>
      <c r="DG24" s="34">
        <v>0</v>
      </c>
      <c r="DH24" s="34">
        <v>0</v>
      </c>
      <c r="DI24" s="34">
        <v>0</v>
      </c>
      <c r="DJ24" s="34">
        <v>1</v>
      </c>
      <c r="DK24" s="34">
        <v>0</v>
      </c>
      <c r="DL24" s="34">
        <v>0</v>
      </c>
      <c r="DM24" s="34">
        <v>0</v>
      </c>
      <c r="DN24" s="34">
        <v>2</v>
      </c>
      <c r="DO24" s="34">
        <v>0</v>
      </c>
      <c r="DP24" s="34">
        <v>0</v>
      </c>
      <c r="DQ24" s="34">
        <v>0</v>
      </c>
      <c r="DR24" s="34">
        <v>0</v>
      </c>
      <c r="DS24" s="34">
        <v>0</v>
      </c>
      <c r="DT24" s="17">
        <f t="shared" si="2"/>
        <v>0.33333333333333331</v>
      </c>
      <c r="DU24" s="17">
        <f t="shared" si="0"/>
        <v>0.66666666666666674</v>
      </c>
      <c r="DV24" s="16">
        <f>(DT24*4)-DU24</f>
        <v>0.66666666666666652</v>
      </c>
      <c r="DW24" s="18"/>
      <c r="DX24" s="12">
        <v>0</v>
      </c>
      <c r="DY24" s="81">
        <f>DX24*4</f>
        <v>0</v>
      </c>
      <c r="DZ24" s="10" t="s">
        <v>983</v>
      </c>
      <c r="EA24" s="12">
        <v>228</v>
      </c>
      <c r="EB24" s="12">
        <v>188</v>
      </c>
      <c r="EC24" s="12">
        <v>321</v>
      </c>
      <c r="ED24" s="12">
        <v>576</v>
      </c>
      <c r="EE24" s="12">
        <v>270</v>
      </c>
      <c r="EF24" s="12">
        <v>604</v>
      </c>
      <c r="EG24" s="12">
        <v>706</v>
      </c>
      <c r="EH24" s="12">
        <v>499</v>
      </c>
      <c r="EI24" s="12">
        <v>609</v>
      </c>
      <c r="EJ24" s="12">
        <v>331</v>
      </c>
      <c r="EK24" s="12">
        <v>758</v>
      </c>
      <c r="EL24" s="12">
        <v>493</v>
      </c>
      <c r="EM24" s="12">
        <v>364</v>
      </c>
      <c r="EN24" s="12">
        <v>631</v>
      </c>
      <c r="EO24" s="12">
        <v>227</v>
      </c>
      <c r="EP24" s="12">
        <v>766</v>
      </c>
      <c r="EQ24" s="12">
        <v>1100</v>
      </c>
      <c r="ER24" s="12">
        <v>848</v>
      </c>
      <c r="ES24" s="35">
        <v>402</v>
      </c>
      <c r="ET24" s="35">
        <v>739</v>
      </c>
      <c r="EU24" s="35">
        <v>471</v>
      </c>
      <c r="EV24" s="35">
        <v>1034</v>
      </c>
      <c r="EW24" s="35">
        <v>644</v>
      </c>
      <c r="EX24" s="35">
        <v>891</v>
      </c>
      <c r="EY24" s="35">
        <v>904</v>
      </c>
      <c r="EZ24" s="35">
        <v>1060</v>
      </c>
      <c r="FA24" s="35" t="e">
        <f>VLOOKUP(H24,#REF!,2,)</f>
        <v>#REF!</v>
      </c>
      <c r="FB24" s="35">
        <v>1182</v>
      </c>
      <c r="FC24" s="16" t="e">
        <f t="shared" si="3"/>
        <v>#REF!</v>
      </c>
      <c r="FD24" s="16" t="e">
        <f t="shared" si="6"/>
        <v>#REF!</v>
      </c>
      <c r="FE24" s="44" t="e">
        <f>(FC24*3)-FD24</f>
        <v>#REF!</v>
      </c>
      <c r="FH24" s="75">
        <f t="shared" si="1"/>
        <v>0</v>
      </c>
    </row>
    <row r="25" spans="1:166" s="10" customFormat="1" hidden="1">
      <c r="A25" s="12">
        <v>22</v>
      </c>
      <c r="B25" s="13" t="s">
        <v>23</v>
      </c>
      <c r="C25" s="13" t="s">
        <v>43</v>
      </c>
      <c r="D25" s="14">
        <v>24</v>
      </c>
      <c r="E25" s="14" t="s">
        <v>25</v>
      </c>
      <c r="F25" s="14">
        <v>1</v>
      </c>
      <c r="G25" s="14" t="s">
        <v>26</v>
      </c>
      <c r="H25" s="15">
        <v>691918</v>
      </c>
      <c r="I25" s="15" t="s">
        <v>27</v>
      </c>
      <c r="J25" s="16">
        <v>34</v>
      </c>
      <c r="K25" s="12"/>
      <c r="L25" s="12"/>
      <c r="M25" s="12"/>
      <c r="N25" s="12"/>
      <c r="O25" s="12"/>
      <c r="P25" s="12"/>
      <c r="Q25" s="12"/>
      <c r="R25" s="12"/>
      <c r="S25" s="12"/>
      <c r="T25" s="20"/>
      <c r="U25" s="12">
        <v>67</v>
      </c>
      <c r="V25" s="12">
        <v>204</v>
      </c>
      <c r="W25" s="12">
        <v>122</v>
      </c>
      <c r="X25" s="12">
        <v>173</v>
      </c>
      <c r="Y25" s="12">
        <v>114</v>
      </c>
      <c r="Z25" s="12">
        <v>143</v>
      </c>
      <c r="AA25" s="12">
        <v>70</v>
      </c>
      <c r="AB25" s="12">
        <v>84</v>
      </c>
      <c r="AC25" s="16">
        <v>24</v>
      </c>
      <c r="AD25" s="16">
        <v>218</v>
      </c>
      <c r="AE25" s="16">
        <v>182</v>
      </c>
      <c r="AF25" s="16">
        <v>228</v>
      </c>
      <c r="AG25" s="16">
        <v>128</v>
      </c>
      <c r="AH25" s="16">
        <v>315</v>
      </c>
      <c r="AI25" s="16">
        <v>187</v>
      </c>
      <c r="AJ25" s="16">
        <v>255</v>
      </c>
      <c r="AK25" s="16">
        <v>178</v>
      </c>
      <c r="AL25" s="16">
        <v>94</v>
      </c>
      <c r="AM25" s="34">
        <v>382</v>
      </c>
      <c r="AN25" s="34">
        <v>321</v>
      </c>
      <c r="AO25" s="34">
        <v>484</v>
      </c>
      <c r="AP25" s="34">
        <v>378</v>
      </c>
      <c r="AQ25" s="34">
        <v>301</v>
      </c>
      <c r="AR25" s="34">
        <v>253</v>
      </c>
      <c r="AS25" s="34">
        <v>181</v>
      </c>
      <c r="AT25" s="34">
        <v>309</v>
      </c>
      <c r="AU25" s="34">
        <v>146</v>
      </c>
      <c r="AV25" s="34">
        <v>138</v>
      </c>
      <c r="AW25" s="34">
        <v>166</v>
      </c>
      <c r="AX25" s="34">
        <v>139</v>
      </c>
      <c r="AY25" s="34">
        <v>163</v>
      </c>
      <c r="AZ25" s="34">
        <v>189</v>
      </c>
      <c r="BA25" s="34">
        <v>376</v>
      </c>
      <c r="BB25" s="34">
        <v>234</v>
      </c>
      <c r="BC25" s="34">
        <v>92</v>
      </c>
      <c r="BD25" s="34">
        <v>146</v>
      </c>
      <c r="BE25" s="34">
        <v>346</v>
      </c>
      <c r="BF25" s="34">
        <v>267</v>
      </c>
      <c r="BG25" s="34">
        <v>120</v>
      </c>
      <c r="BH25" s="34">
        <v>169</v>
      </c>
      <c r="BI25" s="34">
        <v>203</v>
      </c>
      <c r="BJ25" s="34">
        <v>33</v>
      </c>
      <c r="BK25" s="34">
        <v>156</v>
      </c>
      <c r="BL25" s="34">
        <v>139</v>
      </c>
      <c r="BM25" s="34">
        <v>105</v>
      </c>
      <c r="BN25" s="34">
        <v>223</v>
      </c>
      <c r="BO25" s="34">
        <v>265</v>
      </c>
      <c r="BP25" s="34">
        <v>151</v>
      </c>
      <c r="BQ25" s="34">
        <v>92</v>
      </c>
      <c r="BR25" s="34">
        <v>261</v>
      </c>
      <c r="BS25" s="34">
        <v>64</v>
      </c>
      <c r="BT25" s="34">
        <v>206</v>
      </c>
      <c r="BU25" s="34">
        <v>144</v>
      </c>
      <c r="BV25" s="34">
        <v>114</v>
      </c>
      <c r="BW25" s="34">
        <v>54</v>
      </c>
      <c r="BX25" s="34">
        <v>87</v>
      </c>
      <c r="BY25" s="34">
        <v>78</v>
      </c>
      <c r="BZ25" s="34">
        <v>67</v>
      </c>
      <c r="CA25" s="34">
        <v>69</v>
      </c>
      <c r="CB25" s="34">
        <v>86</v>
      </c>
      <c r="CC25" s="34">
        <v>143</v>
      </c>
      <c r="CD25" s="34">
        <v>83</v>
      </c>
      <c r="CE25" s="34">
        <v>35</v>
      </c>
      <c r="CF25" s="34">
        <v>109</v>
      </c>
      <c r="CG25" s="34">
        <v>44</v>
      </c>
      <c r="CH25" s="34">
        <v>57</v>
      </c>
      <c r="CI25" s="34">
        <v>113</v>
      </c>
      <c r="CJ25" s="34">
        <v>53</v>
      </c>
      <c r="CK25" s="34">
        <v>29</v>
      </c>
      <c r="CL25" s="34">
        <v>12</v>
      </c>
      <c r="CM25" s="34">
        <v>4</v>
      </c>
      <c r="CN25" s="34">
        <v>72</v>
      </c>
      <c r="CO25" s="34">
        <v>37</v>
      </c>
      <c r="CP25" s="34">
        <v>15</v>
      </c>
      <c r="CQ25" s="34">
        <v>98</v>
      </c>
      <c r="CR25" s="34">
        <v>8</v>
      </c>
      <c r="CS25" s="34">
        <v>14</v>
      </c>
      <c r="CT25" s="34">
        <v>12</v>
      </c>
      <c r="CU25" s="34">
        <v>38</v>
      </c>
      <c r="CV25" s="34">
        <v>41</v>
      </c>
      <c r="CW25" s="34">
        <v>31</v>
      </c>
      <c r="CX25" s="34">
        <v>3</v>
      </c>
      <c r="CY25" s="34">
        <v>9</v>
      </c>
      <c r="CZ25" s="34">
        <v>8</v>
      </c>
      <c r="DA25" s="34">
        <v>4</v>
      </c>
      <c r="DB25" s="34">
        <v>1</v>
      </c>
      <c r="DC25" s="34">
        <v>1</v>
      </c>
      <c r="DD25" s="34">
        <v>1</v>
      </c>
      <c r="DE25" s="34">
        <v>1</v>
      </c>
      <c r="DF25" s="34">
        <v>2</v>
      </c>
      <c r="DG25" s="34">
        <v>0</v>
      </c>
      <c r="DH25" s="34">
        <v>0</v>
      </c>
      <c r="DI25" s="34">
        <v>168</v>
      </c>
      <c r="DJ25" s="34">
        <v>0</v>
      </c>
      <c r="DK25" s="34">
        <v>1</v>
      </c>
      <c r="DL25" s="34">
        <v>1</v>
      </c>
      <c r="DM25" s="34">
        <v>5</v>
      </c>
      <c r="DN25" s="34">
        <v>5</v>
      </c>
      <c r="DO25" s="34">
        <v>0</v>
      </c>
      <c r="DP25" s="34">
        <v>0</v>
      </c>
      <c r="DQ25" s="34">
        <v>2</v>
      </c>
      <c r="DR25" s="34">
        <v>4</v>
      </c>
      <c r="DS25" s="34">
        <v>0</v>
      </c>
      <c r="DT25" s="17">
        <f t="shared" si="2"/>
        <v>1.8333333333333333</v>
      </c>
      <c r="DU25" s="17">
        <f t="shared" si="0"/>
        <v>32.166666666666664</v>
      </c>
      <c r="DV25" s="16">
        <f>(DT25*4)-DU25</f>
        <v>-24.833333333333332</v>
      </c>
      <c r="DW25" s="18"/>
      <c r="DX25" s="12">
        <v>0</v>
      </c>
      <c r="DY25" s="81"/>
      <c r="DZ25" s="10" t="s">
        <v>97</v>
      </c>
      <c r="EA25" s="12">
        <v>166</v>
      </c>
      <c r="EB25" s="12">
        <v>484</v>
      </c>
      <c r="EC25" s="12">
        <v>210</v>
      </c>
      <c r="ED25" s="12">
        <v>519</v>
      </c>
      <c r="EE25" s="12">
        <v>276</v>
      </c>
      <c r="EF25" s="12">
        <v>168</v>
      </c>
      <c r="EG25" s="12">
        <v>105</v>
      </c>
      <c r="EH25" s="12">
        <v>8</v>
      </c>
      <c r="EI25" s="12">
        <v>446</v>
      </c>
      <c r="EJ25" s="12">
        <v>72</v>
      </c>
      <c r="EK25" s="12">
        <v>490</v>
      </c>
      <c r="EL25" s="12">
        <v>246</v>
      </c>
      <c r="EM25" s="12">
        <v>36</v>
      </c>
      <c r="EN25" s="12">
        <v>240</v>
      </c>
      <c r="EO25" s="12">
        <v>60</v>
      </c>
      <c r="EP25" s="12">
        <v>328</v>
      </c>
      <c r="EQ25" s="12">
        <v>576</v>
      </c>
      <c r="ER25" s="12">
        <v>118</v>
      </c>
      <c r="ES25" s="35">
        <v>418</v>
      </c>
      <c r="ET25" s="35">
        <v>72</v>
      </c>
      <c r="EU25" s="35">
        <v>100</v>
      </c>
      <c r="EV25" s="35">
        <v>612</v>
      </c>
      <c r="EW25" s="35">
        <v>390</v>
      </c>
      <c r="EX25" s="35">
        <v>407</v>
      </c>
      <c r="EY25" s="35">
        <v>106</v>
      </c>
      <c r="EZ25" s="35">
        <v>232</v>
      </c>
      <c r="FA25" s="35" t="e">
        <f>VLOOKUP(H25,#REF!,2,)</f>
        <v>#REF!</v>
      </c>
      <c r="FB25" s="35">
        <v>544</v>
      </c>
      <c r="FC25" s="16" t="e">
        <f t="shared" si="3"/>
        <v>#REF!</v>
      </c>
      <c r="FD25" s="16" t="e">
        <f t="shared" si="6"/>
        <v>#REF!</v>
      </c>
      <c r="FE25" s="44" t="e">
        <f t="shared" si="4"/>
        <v>#REF!</v>
      </c>
      <c r="FH25" s="75">
        <f t="shared" si="1"/>
        <v>0</v>
      </c>
    </row>
    <row r="26" spans="1:166" s="10" customFormat="1" hidden="1">
      <c r="A26" s="12">
        <v>23</v>
      </c>
      <c r="B26" s="13" t="s">
        <v>23</v>
      </c>
      <c r="C26" s="13" t="s">
        <v>44</v>
      </c>
      <c r="D26" s="14">
        <v>24</v>
      </c>
      <c r="E26" s="14" t="s">
        <v>25</v>
      </c>
      <c r="F26" s="14">
        <v>1</v>
      </c>
      <c r="G26" s="14" t="s">
        <v>26</v>
      </c>
      <c r="H26" s="15">
        <v>691781</v>
      </c>
      <c r="I26" s="15" t="s">
        <v>27</v>
      </c>
      <c r="J26" s="16">
        <v>0</v>
      </c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>
        <v>146</v>
      </c>
      <c r="V26" s="12">
        <v>161</v>
      </c>
      <c r="W26" s="12">
        <v>141</v>
      </c>
      <c r="X26" s="12">
        <v>112</v>
      </c>
      <c r="Y26" s="12">
        <v>200</v>
      </c>
      <c r="Z26" s="12">
        <v>266</v>
      </c>
      <c r="AA26" s="12">
        <v>86</v>
      </c>
      <c r="AB26" s="12">
        <v>238</v>
      </c>
      <c r="AC26" s="16">
        <v>129</v>
      </c>
      <c r="AD26" s="16">
        <v>65</v>
      </c>
      <c r="AE26" s="16">
        <v>130</v>
      </c>
      <c r="AF26" s="16">
        <v>111</v>
      </c>
      <c r="AG26" s="16">
        <v>178</v>
      </c>
      <c r="AH26" s="16">
        <v>80</v>
      </c>
      <c r="AI26" s="16">
        <v>73</v>
      </c>
      <c r="AJ26" s="16">
        <v>146</v>
      </c>
      <c r="AK26" s="16">
        <v>329</v>
      </c>
      <c r="AL26" s="16">
        <v>72</v>
      </c>
      <c r="AM26" s="34">
        <v>103</v>
      </c>
      <c r="AN26" s="34">
        <v>107</v>
      </c>
      <c r="AO26" s="34">
        <v>182</v>
      </c>
      <c r="AP26" s="34">
        <v>60</v>
      </c>
      <c r="AQ26" s="34">
        <v>138</v>
      </c>
      <c r="AR26" s="34">
        <v>81</v>
      </c>
      <c r="AS26" s="34">
        <v>103</v>
      </c>
      <c r="AT26" s="34">
        <v>3</v>
      </c>
      <c r="AU26" s="34">
        <v>68</v>
      </c>
      <c r="AV26" s="34">
        <v>47</v>
      </c>
      <c r="AW26" s="34">
        <v>36</v>
      </c>
      <c r="AX26" s="34">
        <v>1</v>
      </c>
      <c r="AY26" s="34">
        <v>65</v>
      </c>
      <c r="AZ26" s="34">
        <v>75</v>
      </c>
      <c r="BA26" s="34">
        <v>19</v>
      </c>
      <c r="BB26" s="34">
        <v>14</v>
      </c>
      <c r="BC26" s="34">
        <v>222</v>
      </c>
      <c r="BD26" s="34">
        <v>290</v>
      </c>
      <c r="BE26" s="34">
        <v>0</v>
      </c>
      <c r="BF26" s="34">
        <v>26</v>
      </c>
      <c r="BG26" s="34">
        <v>14</v>
      </c>
      <c r="BH26" s="34">
        <v>51</v>
      </c>
      <c r="BI26" s="34">
        <v>31</v>
      </c>
      <c r="BJ26" s="34">
        <v>22</v>
      </c>
      <c r="BK26" s="34">
        <v>0</v>
      </c>
      <c r="BL26" s="34">
        <v>0</v>
      </c>
      <c r="BM26" s="34">
        <v>26</v>
      </c>
      <c r="BN26" s="34">
        <v>0</v>
      </c>
      <c r="BO26" s="34">
        <v>0</v>
      </c>
      <c r="BP26" s="34">
        <v>10</v>
      </c>
      <c r="BQ26" s="34">
        <v>0</v>
      </c>
      <c r="BR26" s="34">
        <v>1</v>
      </c>
      <c r="BS26" s="34">
        <v>0</v>
      </c>
      <c r="BT26" s="34">
        <v>0</v>
      </c>
      <c r="BU26" s="34">
        <v>0</v>
      </c>
      <c r="BV26" s="34">
        <v>1</v>
      </c>
      <c r="BW26" s="34">
        <v>0</v>
      </c>
      <c r="BX26" s="34">
        <v>107</v>
      </c>
      <c r="BY26" s="34">
        <v>1</v>
      </c>
      <c r="BZ26" s="34">
        <v>0</v>
      </c>
      <c r="CA26" s="34">
        <v>0</v>
      </c>
      <c r="CB26" s="34">
        <v>22</v>
      </c>
      <c r="CC26" s="34">
        <v>48</v>
      </c>
      <c r="CD26" s="34">
        <v>4</v>
      </c>
      <c r="CE26" s="34">
        <v>2</v>
      </c>
      <c r="CF26" s="34">
        <v>25</v>
      </c>
      <c r="CG26" s="34">
        <v>0</v>
      </c>
      <c r="CH26" s="34">
        <v>0</v>
      </c>
      <c r="CI26" s="34">
        <v>1</v>
      </c>
      <c r="CJ26" s="34">
        <v>0</v>
      </c>
      <c r="CK26" s="34">
        <v>24</v>
      </c>
      <c r="CL26" s="34">
        <v>2</v>
      </c>
      <c r="CM26" s="34">
        <v>0</v>
      </c>
      <c r="CN26" s="34">
        <v>0</v>
      </c>
      <c r="CO26" s="34">
        <v>218</v>
      </c>
      <c r="CP26" s="34">
        <v>13</v>
      </c>
      <c r="CQ26" s="34">
        <v>0</v>
      </c>
      <c r="CR26" s="34">
        <v>592</v>
      </c>
      <c r="CS26" s="34">
        <v>534</v>
      </c>
      <c r="CT26" s="34">
        <v>2</v>
      </c>
      <c r="CU26" s="34">
        <v>0</v>
      </c>
      <c r="CV26" s="34">
        <v>57</v>
      </c>
      <c r="CW26" s="34">
        <v>28</v>
      </c>
      <c r="CX26" s="34">
        <v>221</v>
      </c>
      <c r="CY26" s="34">
        <v>14</v>
      </c>
      <c r="CZ26" s="34">
        <v>0</v>
      </c>
      <c r="DA26" s="34">
        <v>0</v>
      </c>
      <c r="DB26" s="34">
        <v>0</v>
      </c>
      <c r="DC26" s="34">
        <v>0</v>
      </c>
      <c r="DD26" s="34">
        <v>0</v>
      </c>
      <c r="DE26" s="34">
        <v>0</v>
      </c>
      <c r="DF26" s="34">
        <v>0</v>
      </c>
      <c r="DG26" s="34">
        <v>0</v>
      </c>
      <c r="DH26" s="34">
        <v>162</v>
      </c>
      <c r="DI26" s="34">
        <v>0</v>
      </c>
      <c r="DJ26" s="34">
        <v>0</v>
      </c>
      <c r="DK26" s="34">
        <v>0</v>
      </c>
      <c r="DL26" s="34">
        <v>0</v>
      </c>
      <c r="DM26" s="34">
        <v>0</v>
      </c>
      <c r="DN26" s="34">
        <v>0</v>
      </c>
      <c r="DO26" s="34">
        <v>0</v>
      </c>
      <c r="DP26" s="34">
        <v>0</v>
      </c>
      <c r="DQ26" s="34">
        <v>0</v>
      </c>
      <c r="DR26" s="34">
        <v>0</v>
      </c>
      <c r="DS26" s="34">
        <v>0</v>
      </c>
      <c r="DT26" s="17">
        <f t="shared" si="2"/>
        <v>0</v>
      </c>
      <c r="DU26" s="17">
        <f t="shared" si="0"/>
        <v>0</v>
      </c>
      <c r="DV26" s="16">
        <f t="shared" si="5"/>
        <v>0</v>
      </c>
      <c r="DW26" s="18"/>
      <c r="DX26" s="12">
        <v>0</v>
      </c>
      <c r="DY26" s="81"/>
      <c r="DZ26" s="10" t="s">
        <v>97</v>
      </c>
      <c r="EA26" s="12">
        <v>432</v>
      </c>
      <c r="EB26" s="12">
        <v>253</v>
      </c>
      <c r="EC26" s="12">
        <v>122</v>
      </c>
      <c r="ED26" s="12">
        <v>416</v>
      </c>
      <c r="EE26" s="12">
        <v>144</v>
      </c>
      <c r="EF26" s="12">
        <v>304</v>
      </c>
      <c r="EG26" s="12">
        <v>108</v>
      </c>
      <c r="EH26" s="12">
        <v>472</v>
      </c>
      <c r="EI26" s="12">
        <v>600</v>
      </c>
      <c r="EJ26" s="12">
        <v>0</v>
      </c>
      <c r="EK26" s="12">
        <v>45</v>
      </c>
      <c r="EL26" s="12">
        <v>246</v>
      </c>
      <c r="EM26" s="12">
        <v>120</v>
      </c>
      <c r="EN26" s="12">
        <v>310</v>
      </c>
      <c r="EO26" s="12">
        <v>0</v>
      </c>
      <c r="EP26" s="12">
        <v>544</v>
      </c>
      <c r="EQ26" s="12">
        <v>157</v>
      </c>
      <c r="ER26" s="12">
        <v>0</v>
      </c>
      <c r="ES26" s="35">
        <v>0</v>
      </c>
      <c r="ET26" s="35">
        <v>0</v>
      </c>
      <c r="EU26" s="35">
        <v>4</v>
      </c>
      <c r="EV26" s="35">
        <v>73</v>
      </c>
      <c r="EW26" s="35">
        <v>10</v>
      </c>
      <c r="EX26" s="35">
        <v>120</v>
      </c>
      <c r="EY26" s="35">
        <v>120</v>
      </c>
      <c r="EZ26" s="35">
        <v>120</v>
      </c>
      <c r="FA26" s="35" t="e">
        <f>VLOOKUP(H26,#REF!,2,)</f>
        <v>#REF!</v>
      </c>
      <c r="FB26" s="35">
        <v>0</v>
      </c>
      <c r="FC26" s="16" t="e">
        <f t="shared" si="3"/>
        <v>#REF!</v>
      </c>
      <c r="FD26" s="16" t="e">
        <f t="shared" si="6"/>
        <v>#REF!</v>
      </c>
      <c r="FE26" s="44" t="e">
        <f t="shared" si="4"/>
        <v>#REF!</v>
      </c>
      <c r="FH26" s="75">
        <f t="shared" si="1"/>
        <v>0</v>
      </c>
    </row>
    <row r="27" spans="1:166" s="10" customFormat="1" hidden="1">
      <c r="A27" s="12">
        <v>24</v>
      </c>
      <c r="B27" s="13" t="s">
        <v>23</v>
      </c>
      <c r="C27" s="13" t="s">
        <v>44</v>
      </c>
      <c r="D27" s="14">
        <v>4</v>
      </c>
      <c r="E27" s="14" t="s">
        <v>25</v>
      </c>
      <c r="F27" s="14">
        <v>4</v>
      </c>
      <c r="G27" s="14" t="s">
        <v>26</v>
      </c>
      <c r="H27" s="15">
        <v>691911</v>
      </c>
      <c r="I27" s="15" t="s">
        <v>27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59</v>
      </c>
      <c r="V27" s="12">
        <v>40</v>
      </c>
      <c r="W27" s="12">
        <v>38</v>
      </c>
      <c r="X27" s="12">
        <v>96</v>
      </c>
      <c r="Y27" s="12">
        <v>68</v>
      </c>
      <c r="Z27" s="12">
        <v>123</v>
      </c>
      <c r="AA27" s="12">
        <v>71</v>
      </c>
      <c r="AB27" s="12">
        <v>64</v>
      </c>
      <c r="AC27" s="16">
        <v>35</v>
      </c>
      <c r="AD27" s="16">
        <v>71</v>
      </c>
      <c r="AE27" s="16">
        <v>110</v>
      </c>
      <c r="AF27" s="16">
        <v>66</v>
      </c>
      <c r="AG27" s="16">
        <v>38</v>
      </c>
      <c r="AH27" s="16">
        <v>120</v>
      </c>
      <c r="AI27" s="16">
        <v>80</v>
      </c>
      <c r="AJ27" s="16">
        <v>115</v>
      </c>
      <c r="AK27" s="16">
        <v>74</v>
      </c>
      <c r="AL27" s="16">
        <v>51</v>
      </c>
      <c r="AM27" s="34">
        <v>117</v>
      </c>
      <c r="AN27" s="34">
        <v>91</v>
      </c>
      <c r="AO27" s="34">
        <v>133</v>
      </c>
      <c r="AP27" s="34">
        <v>75</v>
      </c>
      <c r="AQ27" s="34">
        <v>51</v>
      </c>
      <c r="AR27" s="34">
        <v>20</v>
      </c>
      <c r="AS27" s="34">
        <v>34</v>
      </c>
      <c r="AT27" s="34">
        <v>8</v>
      </c>
      <c r="AU27" s="34">
        <v>24</v>
      </c>
      <c r="AV27" s="34">
        <v>19</v>
      </c>
      <c r="AW27" s="34">
        <v>13</v>
      </c>
      <c r="AX27" s="34">
        <v>10</v>
      </c>
      <c r="AY27" s="34">
        <v>5</v>
      </c>
      <c r="AZ27" s="34">
        <v>16</v>
      </c>
      <c r="BA27" s="34">
        <v>5</v>
      </c>
      <c r="BB27" s="34">
        <v>8</v>
      </c>
      <c r="BC27" s="34">
        <v>12</v>
      </c>
      <c r="BD27" s="34">
        <v>43</v>
      </c>
      <c r="BE27" s="34">
        <v>1</v>
      </c>
      <c r="BF27" s="34">
        <v>0</v>
      </c>
      <c r="BG27" s="34">
        <v>8</v>
      </c>
      <c r="BH27" s="34">
        <v>4</v>
      </c>
      <c r="BI27" s="34">
        <v>6</v>
      </c>
      <c r="BJ27" s="34">
        <v>2</v>
      </c>
      <c r="BK27" s="34">
        <v>1</v>
      </c>
      <c r="BL27" s="34">
        <v>1</v>
      </c>
      <c r="BM27" s="34">
        <v>11</v>
      </c>
      <c r="BN27" s="34">
        <v>0</v>
      </c>
      <c r="BO27" s="34">
        <v>2</v>
      </c>
      <c r="BP27" s="34">
        <v>0</v>
      </c>
      <c r="BQ27" s="34">
        <v>2</v>
      </c>
      <c r="BR27" s="34">
        <v>2</v>
      </c>
      <c r="BS27" s="34">
        <v>1</v>
      </c>
      <c r="BT27" s="34">
        <v>2</v>
      </c>
      <c r="BU27" s="34">
        <v>1</v>
      </c>
      <c r="BV27" s="34">
        <v>2</v>
      </c>
      <c r="BW27" s="34">
        <v>0</v>
      </c>
      <c r="BX27" s="34">
        <v>0</v>
      </c>
      <c r="BY27" s="34">
        <v>1</v>
      </c>
      <c r="BZ27" s="34">
        <v>4</v>
      </c>
      <c r="CA27" s="34">
        <v>2</v>
      </c>
      <c r="CB27" s="34">
        <v>1</v>
      </c>
      <c r="CC27" s="34">
        <v>0</v>
      </c>
      <c r="CD27" s="34">
        <v>0</v>
      </c>
      <c r="CE27" s="34">
        <v>1</v>
      </c>
      <c r="CF27" s="34">
        <v>1</v>
      </c>
      <c r="CG27" s="34">
        <v>0</v>
      </c>
      <c r="CH27" s="34">
        <v>0</v>
      </c>
      <c r="CI27" s="34">
        <v>1</v>
      </c>
      <c r="CJ27" s="34">
        <v>0</v>
      </c>
      <c r="CK27" s="34">
        <v>0</v>
      </c>
      <c r="CL27" s="34">
        <v>0</v>
      </c>
      <c r="CM27" s="34">
        <v>0</v>
      </c>
      <c r="CN27" s="34">
        <v>0</v>
      </c>
      <c r="CO27" s="34">
        <v>303</v>
      </c>
      <c r="CP27" s="34">
        <v>0</v>
      </c>
      <c r="CQ27" s="34">
        <v>0</v>
      </c>
      <c r="CR27" s="34">
        <v>0</v>
      </c>
      <c r="CS27" s="34">
        <v>0</v>
      </c>
      <c r="CT27" s="34">
        <v>0</v>
      </c>
      <c r="CU27" s="34">
        <v>0</v>
      </c>
      <c r="CV27" s="34">
        <v>0</v>
      </c>
      <c r="CW27" s="34">
        <v>0</v>
      </c>
      <c r="CX27" s="34">
        <v>0</v>
      </c>
      <c r="CY27" s="34">
        <v>0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0</v>
      </c>
      <c r="DI27" s="34">
        <v>0</v>
      </c>
      <c r="DJ27" s="34">
        <v>0</v>
      </c>
      <c r="DK27" s="34">
        <v>4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17">
        <f t="shared" si="2"/>
        <v>0</v>
      </c>
      <c r="DU27" s="17">
        <f t="shared" si="0"/>
        <v>0</v>
      </c>
      <c r="DV27" s="16">
        <f t="shared" si="5"/>
        <v>0</v>
      </c>
      <c r="DW27" s="18"/>
      <c r="DX27" s="12">
        <v>0</v>
      </c>
      <c r="DY27" s="81"/>
      <c r="DZ27" s="10" t="s">
        <v>983</v>
      </c>
      <c r="EA27" s="12">
        <v>1332</v>
      </c>
      <c r="EB27" s="12">
        <v>85</v>
      </c>
      <c r="EC27" s="12">
        <v>376</v>
      </c>
      <c r="ED27" s="12">
        <v>296</v>
      </c>
      <c r="EE27" s="12">
        <v>68</v>
      </c>
      <c r="EF27" s="12">
        <v>286</v>
      </c>
      <c r="EG27" s="12">
        <v>288</v>
      </c>
      <c r="EH27" s="12">
        <v>205</v>
      </c>
      <c r="EI27" s="12">
        <v>86</v>
      </c>
      <c r="EJ27" s="12">
        <v>144</v>
      </c>
      <c r="EK27" s="12">
        <v>20</v>
      </c>
      <c r="EL27" s="12">
        <v>149</v>
      </c>
      <c r="EM27" s="12">
        <v>8</v>
      </c>
      <c r="EN27" s="12">
        <v>227</v>
      </c>
      <c r="EO27" s="12">
        <v>19</v>
      </c>
      <c r="EP27" s="12">
        <v>99</v>
      </c>
      <c r="EQ27" s="12">
        <v>27</v>
      </c>
      <c r="ER27" s="12">
        <v>8</v>
      </c>
      <c r="ES27" s="35">
        <v>64</v>
      </c>
      <c r="ET27" s="35">
        <v>22</v>
      </c>
      <c r="EU27" s="35">
        <v>4</v>
      </c>
      <c r="EV27" s="35">
        <v>54</v>
      </c>
      <c r="EW27" s="35">
        <v>4</v>
      </c>
      <c r="EX27" s="35">
        <v>0</v>
      </c>
      <c r="EY27" s="35">
        <v>28</v>
      </c>
      <c r="EZ27" s="35">
        <v>28</v>
      </c>
      <c r="FA27" s="35" t="e">
        <f>VLOOKUP(H27,#REF!,2,)</f>
        <v>#REF!</v>
      </c>
      <c r="FB27" s="35">
        <v>1</v>
      </c>
      <c r="FC27" s="16" t="e">
        <f t="shared" si="3"/>
        <v>#REF!</v>
      </c>
      <c r="FD27" s="16" t="e">
        <f t="shared" si="6"/>
        <v>#REF!</v>
      </c>
      <c r="FE27" s="44" t="e">
        <f t="shared" si="4"/>
        <v>#REF!</v>
      </c>
      <c r="FH27" s="75">
        <f t="shared" si="1"/>
        <v>0</v>
      </c>
    </row>
    <row r="28" spans="1:166" s="10" customFormat="1" ht="15.75" hidden="1" customHeight="1">
      <c r="A28" s="12">
        <v>25</v>
      </c>
      <c r="B28" s="13" t="s">
        <v>23</v>
      </c>
      <c r="C28" s="13" t="s">
        <v>45</v>
      </c>
      <c r="D28" s="14">
        <v>10</v>
      </c>
      <c r="E28" s="14" t="s">
        <v>25</v>
      </c>
      <c r="F28" s="14">
        <v>0.9</v>
      </c>
      <c r="G28" s="14" t="s">
        <v>26</v>
      </c>
      <c r="H28" s="15">
        <v>795005</v>
      </c>
      <c r="I28" s="15" t="s">
        <v>27</v>
      </c>
      <c r="J28" s="16">
        <v>19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1</v>
      </c>
      <c r="V28" s="12">
        <v>11</v>
      </c>
      <c r="W28" s="12"/>
      <c r="X28" s="12"/>
      <c r="Y28" s="12">
        <v>1</v>
      </c>
      <c r="Z28" s="12">
        <v>107</v>
      </c>
      <c r="AA28" s="12">
        <v>0</v>
      </c>
      <c r="AB28" s="12">
        <v>41</v>
      </c>
      <c r="AC28" s="16">
        <v>40</v>
      </c>
      <c r="AD28" s="16">
        <v>10</v>
      </c>
      <c r="AE28" s="16">
        <v>39</v>
      </c>
      <c r="AF28" s="16">
        <v>1</v>
      </c>
      <c r="AG28" s="16">
        <v>10</v>
      </c>
      <c r="AH28" s="16">
        <v>32</v>
      </c>
      <c r="AI28" s="16">
        <v>10</v>
      </c>
      <c r="AJ28" s="16">
        <v>25</v>
      </c>
      <c r="AK28" s="16">
        <v>20</v>
      </c>
      <c r="AL28" s="16">
        <v>0</v>
      </c>
      <c r="AM28" s="34">
        <v>57</v>
      </c>
      <c r="AN28" s="34">
        <v>12</v>
      </c>
      <c r="AO28" s="34">
        <v>10</v>
      </c>
      <c r="AP28" s="34">
        <v>52</v>
      </c>
      <c r="AQ28" s="34">
        <v>49</v>
      </c>
      <c r="AR28" s="34">
        <v>1</v>
      </c>
      <c r="AS28" s="34">
        <v>25</v>
      </c>
      <c r="AT28" s="34">
        <v>70</v>
      </c>
      <c r="AU28" s="34">
        <v>8</v>
      </c>
      <c r="AV28" s="34">
        <v>0</v>
      </c>
      <c r="AW28" s="34">
        <v>0</v>
      </c>
      <c r="AX28" s="34">
        <v>120</v>
      </c>
      <c r="AY28" s="34">
        <v>1</v>
      </c>
      <c r="AZ28" s="34">
        <v>0</v>
      </c>
      <c r="BA28" s="34">
        <v>0</v>
      </c>
      <c r="BB28" s="34">
        <v>1</v>
      </c>
      <c r="BC28" s="34">
        <v>3</v>
      </c>
      <c r="BD28" s="34">
        <v>10</v>
      </c>
      <c r="BE28" s="34">
        <v>0</v>
      </c>
      <c r="BF28" s="34">
        <v>0</v>
      </c>
      <c r="BG28" s="34">
        <v>0</v>
      </c>
      <c r="BH28" s="34">
        <v>2</v>
      </c>
      <c r="BI28" s="34">
        <v>0</v>
      </c>
      <c r="BJ28" s="34">
        <v>0</v>
      </c>
      <c r="BK28" s="34">
        <v>5</v>
      </c>
      <c r="BL28" s="34">
        <v>0</v>
      </c>
      <c r="BM28" s="34">
        <v>2</v>
      </c>
      <c r="BN28" s="34">
        <v>0</v>
      </c>
      <c r="BO28" s="34">
        <v>12</v>
      </c>
      <c r="BP28" s="34">
        <v>15</v>
      </c>
      <c r="BQ28" s="34">
        <v>0</v>
      </c>
      <c r="BR28" s="34">
        <v>0</v>
      </c>
      <c r="BS28" s="34">
        <v>0</v>
      </c>
      <c r="BT28" s="34">
        <v>10</v>
      </c>
      <c r="BU28" s="34">
        <v>0</v>
      </c>
      <c r="BV28" s="34">
        <v>0</v>
      </c>
      <c r="BW28" s="34">
        <v>0</v>
      </c>
      <c r="BX28" s="34">
        <v>0</v>
      </c>
      <c r="BY28" s="34">
        <v>13</v>
      </c>
      <c r="BZ28" s="34">
        <v>11</v>
      </c>
      <c r="CA28" s="34">
        <v>3</v>
      </c>
      <c r="CB28" s="34">
        <v>0</v>
      </c>
      <c r="CC28" s="34">
        <v>0</v>
      </c>
      <c r="CD28" s="34">
        <v>0</v>
      </c>
      <c r="CE28" s="34">
        <v>0</v>
      </c>
      <c r="CF28" s="34">
        <v>0</v>
      </c>
      <c r="CG28" s="34">
        <v>1</v>
      </c>
      <c r="CH28" s="34">
        <v>0</v>
      </c>
      <c r="CI28" s="34">
        <v>0</v>
      </c>
      <c r="CJ28" s="34">
        <v>0</v>
      </c>
      <c r="CK28" s="34">
        <v>1</v>
      </c>
      <c r="CL28" s="34">
        <v>0</v>
      </c>
      <c r="CM28" s="34">
        <v>0</v>
      </c>
      <c r="CN28" s="34">
        <v>0</v>
      </c>
      <c r="CO28" s="34">
        <v>0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1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0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1</v>
      </c>
      <c r="DT28" s="17">
        <f t="shared" si="2"/>
        <v>0.16666666666666666</v>
      </c>
      <c r="DU28" s="17">
        <f t="shared" si="0"/>
        <v>18.833333333333332</v>
      </c>
      <c r="DV28" s="16">
        <f t="shared" si="5"/>
        <v>-18.5</v>
      </c>
      <c r="DW28" s="18"/>
      <c r="DX28" s="12">
        <v>0</v>
      </c>
      <c r="DY28" s="81"/>
      <c r="EA28" s="12">
        <v>50</v>
      </c>
      <c r="EB28" s="12">
        <v>10</v>
      </c>
      <c r="EC28" s="12">
        <v>0</v>
      </c>
      <c r="ED28" s="12">
        <v>110</v>
      </c>
      <c r="EE28" s="12">
        <v>40</v>
      </c>
      <c r="EF28" s="12">
        <v>50</v>
      </c>
      <c r="EG28" s="12">
        <v>0</v>
      </c>
      <c r="EH28" s="12">
        <v>58</v>
      </c>
      <c r="EI28" s="12">
        <v>70</v>
      </c>
      <c r="EJ28" s="12">
        <v>20</v>
      </c>
      <c r="EK28" s="12">
        <v>31</v>
      </c>
      <c r="EL28" s="12">
        <v>50</v>
      </c>
      <c r="EM28" s="12">
        <v>0</v>
      </c>
      <c r="EN28" s="12">
        <v>10</v>
      </c>
      <c r="EO28" s="12">
        <v>10</v>
      </c>
      <c r="EP28" s="12">
        <v>52</v>
      </c>
      <c r="EQ28" s="12">
        <v>10</v>
      </c>
      <c r="ER28" s="12">
        <v>40</v>
      </c>
      <c r="ES28" s="35">
        <v>30</v>
      </c>
      <c r="ET28" s="35">
        <v>10</v>
      </c>
      <c r="EU28" s="35">
        <v>0</v>
      </c>
      <c r="EV28" s="35">
        <v>159</v>
      </c>
      <c r="EW28" s="35">
        <v>44</v>
      </c>
      <c r="EX28" s="35">
        <v>0</v>
      </c>
      <c r="EY28" s="35">
        <v>0</v>
      </c>
      <c r="EZ28" s="35">
        <v>52</v>
      </c>
      <c r="FA28" s="35" t="e">
        <f>VLOOKUP(H28,#REF!,2,)</f>
        <v>#REF!</v>
      </c>
      <c r="FB28" s="35">
        <v>100</v>
      </c>
      <c r="FC28" s="16" t="e">
        <f t="shared" si="3"/>
        <v>#REF!</v>
      </c>
      <c r="FD28" s="16" t="e">
        <f t="shared" si="6"/>
        <v>#REF!</v>
      </c>
      <c r="FE28" s="44" t="e">
        <f t="shared" si="4"/>
        <v>#REF!</v>
      </c>
      <c r="FH28" s="75">
        <f t="shared" si="1"/>
        <v>0</v>
      </c>
    </row>
    <row r="29" spans="1:166" s="10" customFormat="1" hidden="1">
      <c r="A29" s="12">
        <v>26</v>
      </c>
      <c r="B29" s="13" t="s">
        <v>23</v>
      </c>
      <c r="C29" s="13" t="s">
        <v>46</v>
      </c>
      <c r="D29" s="14">
        <v>4</v>
      </c>
      <c r="E29" s="14" t="s">
        <v>25</v>
      </c>
      <c r="F29" s="14">
        <v>4</v>
      </c>
      <c r="G29" s="14" t="s">
        <v>26</v>
      </c>
      <c r="H29" s="15">
        <v>685850</v>
      </c>
      <c r="I29" s="15" t="s">
        <v>27</v>
      </c>
      <c r="J29" s="16">
        <v>3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52</v>
      </c>
      <c r="V29" s="12">
        <v>13</v>
      </c>
      <c r="W29" s="12">
        <v>41</v>
      </c>
      <c r="X29" s="12">
        <v>41</v>
      </c>
      <c r="Y29" s="12">
        <v>19</v>
      </c>
      <c r="Z29" s="12">
        <v>38</v>
      </c>
      <c r="AA29" s="12">
        <v>66</v>
      </c>
      <c r="AB29" s="12">
        <v>79</v>
      </c>
      <c r="AC29" s="16">
        <v>15</v>
      </c>
      <c r="AD29" s="16">
        <v>49</v>
      </c>
      <c r="AE29" s="16">
        <v>60</v>
      </c>
      <c r="AF29" s="16">
        <v>59</v>
      </c>
      <c r="AG29" s="16">
        <v>67</v>
      </c>
      <c r="AH29" s="16">
        <v>54</v>
      </c>
      <c r="AI29" s="16">
        <v>67</v>
      </c>
      <c r="AJ29" s="16">
        <v>73</v>
      </c>
      <c r="AK29" s="16">
        <v>60</v>
      </c>
      <c r="AL29" s="16">
        <v>84</v>
      </c>
      <c r="AM29" s="34">
        <v>116</v>
      </c>
      <c r="AN29" s="34">
        <v>151</v>
      </c>
      <c r="AO29" s="34">
        <v>176</v>
      </c>
      <c r="AP29" s="34">
        <v>39</v>
      </c>
      <c r="AQ29" s="34">
        <v>27</v>
      </c>
      <c r="AR29" s="34">
        <v>30</v>
      </c>
      <c r="AS29" s="34">
        <v>29</v>
      </c>
      <c r="AT29" s="34">
        <v>27</v>
      </c>
      <c r="AU29" s="34">
        <v>29</v>
      </c>
      <c r="AV29" s="34">
        <v>15</v>
      </c>
      <c r="AW29" s="34">
        <v>26</v>
      </c>
      <c r="AX29" s="34">
        <v>27</v>
      </c>
      <c r="AY29" s="34">
        <v>36</v>
      </c>
      <c r="AZ29" s="34">
        <v>54</v>
      </c>
      <c r="BA29" s="34">
        <v>12</v>
      </c>
      <c r="BB29" s="34">
        <v>24</v>
      </c>
      <c r="BC29" s="34">
        <v>103</v>
      </c>
      <c r="BD29" s="34">
        <v>21</v>
      </c>
      <c r="BE29" s="34">
        <v>14</v>
      </c>
      <c r="BF29" s="34">
        <v>32</v>
      </c>
      <c r="BG29" s="34">
        <v>12</v>
      </c>
      <c r="BH29" s="34">
        <v>18</v>
      </c>
      <c r="BI29" s="34">
        <v>2</v>
      </c>
      <c r="BJ29" s="34">
        <v>14</v>
      </c>
      <c r="BK29" s="34">
        <v>3</v>
      </c>
      <c r="BL29" s="34">
        <v>10</v>
      </c>
      <c r="BM29" s="34">
        <v>10</v>
      </c>
      <c r="BN29" s="34">
        <v>4</v>
      </c>
      <c r="BO29" s="34">
        <v>15</v>
      </c>
      <c r="BP29" s="34">
        <v>6</v>
      </c>
      <c r="BQ29" s="34">
        <v>11</v>
      </c>
      <c r="BR29" s="34">
        <v>7</v>
      </c>
      <c r="BS29" s="34">
        <v>11</v>
      </c>
      <c r="BT29" s="34">
        <v>11</v>
      </c>
      <c r="BU29" s="34">
        <v>13</v>
      </c>
      <c r="BV29" s="34">
        <v>15</v>
      </c>
      <c r="BW29" s="34">
        <v>2</v>
      </c>
      <c r="BX29" s="34">
        <v>16</v>
      </c>
      <c r="BY29" s="34">
        <v>6</v>
      </c>
      <c r="BZ29" s="34">
        <v>29</v>
      </c>
      <c r="CA29" s="34">
        <v>13</v>
      </c>
      <c r="CB29" s="34">
        <v>5</v>
      </c>
      <c r="CC29" s="34">
        <v>11</v>
      </c>
      <c r="CD29" s="34">
        <v>8</v>
      </c>
      <c r="CE29" s="34">
        <v>1</v>
      </c>
      <c r="CF29" s="34">
        <v>3</v>
      </c>
      <c r="CG29" s="34">
        <v>7</v>
      </c>
      <c r="CH29" s="34">
        <v>8</v>
      </c>
      <c r="CI29" s="34">
        <v>1</v>
      </c>
      <c r="CJ29" s="34">
        <v>11</v>
      </c>
      <c r="CK29" s="34">
        <v>4</v>
      </c>
      <c r="CL29" s="34">
        <v>11</v>
      </c>
      <c r="CM29" s="34">
        <v>5</v>
      </c>
      <c r="CN29" s="34">
        <v>8</v>
      </c>
      <c r="CO29" s="34">
        <v>0</v>
      </c>
      <c r="CP29" s="34">
        <v>10</v>
      </c>
      <c r="CQ29" s="34">
        <v>11</v>
      </c>
      <c r="CR29" s="34">
        <v>4</v>
      </c>
      <c r="CS29" s="34">
        <v>10</v>
      </c>
      <c r="CT29" s="34">
        <v>0</v>
      </c>
      <c r="CU29" s="34">
        <v>15</v>
      </c>
      <c r="CV29" s="34">
        <v>13</v>
      </c>
      <c r="CW29" s="34">
        <v>1</v>
      </c>
      <c r="CX29" s="34">
        <v>10</v>
      </c>
      <c r="CY29" s="34">
        <v>1</v>
      </c>
      <c r="CZ29" s="34">
        <v>9</v>
      </c>
      <c r="DA29" s="34">
        <v>0</v>
      </c>
      <c r="DB29" s="34">
        <v>0</v>
      </c>
      <c r="DC29" s="34">
        <v>0</v>
      </c>
      <c r="DD29" s="34">
        <v>2</v>
      </c>
      <c r="DE29" s="34">
        <v>1</v>
      </c>
      <c r="DF29" s="34">
        <v>1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2</v>
      </c>
      <c r="DO29" s="34">
        <v>0</v>
      </c>
      <c r="DP29" s="34">
        <v>0</v>
      </c>
      <c r="DQ29" s="34">
        <v>0</v>
      </c>
      <c r="DR29" s="34">
        <v>0</v>
      </c>
      <c r="DS29" s="34">
        <v>0</v>
      </c>
      <c r="DT29" s="17">
        <f t="shared" si="2"/>
        <v>0.33333333333333331</v>
      </c>
      <c r="DU29" s="17">
        <f t="shared" si="0"/>
        <v>2.6666666666666665</v>
      </c>
      <c r="DV29" s="16">
        <f t="shared" si="5"/>
        <v>-2</v>
      </c>
      <c r="DW29" s="18"/>
      <c r="DX29" s="12">
        <v>0</v>
      </c>
      <c r="DY29" s="81"/>
      <c r="DZ29" s="10" t="s">
        <v>983</v>
      </c>
      <c r="EA29" s="12">
        <v>32</v>
      </c>
      <c r="EB29" s="12">
        <v>24</v>
      </c>
      <c r="EC29" s="12">
        <v>52</v>
      </c>
      <c r="ED29" s="12">
        <v>140</v>
      </c>
      <c r="EE29" s="12">
        <v>80</v>
      </c>
      <c r="EF29" s="12">
        <v>80</v>
      </c>
      <c r="EG29" s="12">
        <v>71</v>
      </c>
      <c r="EH29" s="12">
        <v>116</v>
      </c>
      <c r="EI29" s="12">
        <v>61</v>
      </c>
      <c r="EJ29" s="12">
        <v>16</v>
      </c>
      <c r="EK29" s="12">
        <v>70</v>
      </c>
      <c r="EL29" s="12">
        <v>107</v>
      </c>
      <c r="EM29" s="12">
        <v>47</v>
      </c>
      <c r="EN29" s="12">
        <v>63</v>
      </c>
      <c r="EO29" s="12">
        <v>42</v>
      </c>
      <c r="EP29" s="12">
        <v>81</v>
      </c>
      <c r="EQ29" s="12">
        <v>97</v>
      </c>
      <c r="ER29" s="12">
        <v>89</v>
      </c>
      <c r="ES29" s="35">
        <v>36</v>
      </c>
      <c r="ET29" s="35">
        <v>74</v>
      </c>
      <c r="EU29" s="35">
        <v>20</v>
      </c>
      <c r="EV29" s="35">
        <v>22</v>
      </c>
      <c r="EW29" s="35">
        <v>86</v>
      </c>
      <c r="EX29" s="35">
        <v>28</v>
      </c>
      <c r="EY29" s="35">
        <v>55</v>
      </c>
      <c r="EZ29" s="35">
        <v>13</v>
      </c>
      <c r="FA29" s="35" t="e">
        <f>VLOOKUP(H29,#REF!,2,)</f>
        <v>#REF!</v>
      </c>
      <c r="FB29" s="35">
        <v>18</v>
      </c>
      <c r="FC29" s="16" t="e">
        <f t="shared" si="3"/>
        <v>#REF!</v>
      </c>
      <c r="FD29" s="16" t="e">
        <f t="shared" si="6"/>
        <v>#REF!</v>
      </c>
      <c r="FE29" s="44" t="e">
        <f t="shared" si="4"/>
        <v>#REF!</v>
      </c>
      <c r="FH29" s="75">
        <f t="shared" si="1"/>
        <v>0</v>
      </c>
    </row>
    <row r="30" spans="1:166" s="10" customFormat="1" hidden="1">
      <c r="A30" s="12">
        <v>27</v>
      </c>
      <c r="B30" s="13" t="s">
        <v>23</v>
      </c>
      <c r="C30" s="13" t="s">
        <v>46</v>
      </c>
      <c r="D30" s="14">
        <v>6</v>
      </c>
      <c r="E30" s="14" t="s">
        <v>25</v>
      </c>
      <c r="F30" s="14">
        <v>1</v>
      </c>
      <c r="G30" s="14" t="s">
        <v>26</v>
      </c>
      <c r="H30" s="15">
        <v>686031</v>
      </c>
      <c r="I30" s="15" t="s">
        <v>27</v>
      </c>
      <c r="J30" s="16">
        <v>201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112</v>
      </c>
      <c r="V30" s="12">
        <v>107</v>
      </c>
      <c r="W30" s="12">
        <v>117</v>
      </c>
      <c r="X30" s="12">
        <v>116</v>
      </c>
      <c r="Y30" s="12">
        <v>150</v>
      </c>
      <c r="Z30" s="12">
        <v>121</v>
      </c>
      <c r="AA30" s="12">
        <v>18</v>
      </c>
      <c r="AB30" s="12">
        <v>107</v>
      </c>
      <c r="AC30" s="16">
        <v>105</v>
      </c>
      <c r="AD30" s="16">
        <v>126</v>
      </c>
      <c r="AE30" s="16">
        <v>68</v>
      </c>
      <c r="AF30" s="16">
        <v>31</v>
      </c>
      <c r="AG30" s="16">
        <v>75</v>
      </c>
      <c r="AH30" s="16">
        <v>211</v>
      </c>
      <c r="AI30" s="16">
        <v>58</v>
      </c>
      <c r="AJ30" s="16">
        <v>147</v>
      </c>
      <c r="AK30" s="16">
        <v>33</v>
      </c>
      <c r="AL30" s="16">
        <v>34</v>
      </c>
      <c r="AM30" s="34">
        <v>67</v>
      </c>
      <c r="AN30" s="34">
        <v>57</v>
      </c>
      <c r="AO30" s="34">
        <v>163</v>
      </c>
      <c r="AP30" s="34">
        <v>27</v>
      </c>
      <c r="AQ30" s="34">
        <v>12</v>
      </c>
      <c r="AR30" s="34">
        <v>14</v>
      </c>
      <c r="AS30" s="34">
        <v>5</v>
      </c>
      <c r="AT30" s="34">
        <v>10</v>
      </c>
      <c r="AU30" s="34">
        <v>6</v>
      </c>
      <c r="AV30" s="34">
        <v>4</v>
      </c>
      <c r="AW30" s="34">
        <v>10</v>
      </c>
      <c r="AX30" s="34">
        <v>26</v>
      </c>
      <c r="AY30" s="34">
        <v>7</v>
      </c>
      <c r="AZ30" s="34">
        <v>18</v>
      </c>
      <c r="BA30" s="34">
        <v>21</v>
      </c>
      <c r="BB30" s="34">
        <v>2</v>
      </c>
      <c r="BC30" s="34">
        <v>112</v>
      </c>
      <c r="BD30" s="34">
        <v>2</v>
      </c>
      <c r="BE30" s="34">
        <v>4</v>
      </c>
      <c r="BF30" s="34">
        <v>0</v>
      </c>
      <c r="BG30" s="34">
        <v>5</v>
      </c>
      <c r="BH30" s="34">
        <v>6</v>
      </c>
      <c r="BI30" s="34">
        <v>0</v>
      </c>
      <c r="BJ30" s="34">
        <v>8</v>
      </c>
      <c r="BK30" s="34">
        <v>8</v>
      </c>
      <c r="BL30" s="34">
        <v>14</v>
      </c>
      <c r="BM30" s="34">
        <v>2</v>
      </c>
      <c r="BN30" s="34">
        <v>1</v>
      </c>
      <c r="BO30" s="34">
        <v>9</v>
      </c>
      <c r="BP30" s="34">
        <v>0</v>
      </c>
      <c r="BQ30" s="34">
        <v>5</v>
      </c>
      <c r="BR30" s="34">
        <v>2</v>
      </c>
      <c r="BS30" s="34">
        <v>0</v>
      </c>
      <c r="BT30" s="34">
        <v>0</v>
      </c>
      <c r="BU30" s="34">
        <v>0</v>
      </c>
      <c r="BV30" s="34">
        <v>0</v>
      </c>
      <c r="BW30" s="34">
        <v>0</v>
      </c>
      <c r="BX30" s="34">
        <v>6</v>
      </c>
      <c r="BY30" s="34">
        <v>2</v>
      </c>
      <c r="BZ30" s="34">
        <v>5</v>
      </c>
      <c r="CA30" s="34">
        <v>6</v>
      </c>
      <c r="CB30" s="34">
        <v>0</v>
      </c>
      <c r="CC30" s="34">
        <v>0</v>
      </c>
      <c r="CD30" s="34">
        <v>0</v>
      </c>
      <c r="CE30" s="34">
        <v>0</v>
      </c>
      <c r="CF30" s="34">
        <v>0</v>
      </c>
      <c r="CG30" s="34">
        <v>1</v>
      </c>
      <c r="CH30" s="34">
        <v>0</v>
      </c>
      <c r="CI30" s="34">
        <v>0</v>
      </c>
      <c r="CJ30" s="34">
        <v>0</v>
      </c>
      <c r="CK30" s="34">
        <v>10</v>
      </c>
      <c r="CL30" s="34">
        <v>0</v>
      </c>
      <c r="CM30" s="34">
        <v>8</v>
      </c>
      <c r="CN30" s="34">
        <v>6</v>
      </c>
      <c r="CO30" s="34">
        <v>0</v>
      </c>
      <c r="CP30" s="34">
        <v>0</v>
      </c>
      <c r="CQ30" s="34">
        <v>0</v>
      </c>
      <c r="CR30" s="34">
        <v>12</v>
      </c>
      <c r="CS30" s="34">
        <v>0</v>
      </c>
      <c r="CT30" s="34">
        <v>4</v>
      </c>
      <c r="CU30" s="34">
        <v>6</v>
      </c>
      <c r="CV30" s="34">
        <v>4</v>
      </c>
      <c r="CW30" s="34">
        <v>0</v>
      </c>
      <c r="CX30" s="34">
        <v>3</v>
      </c>
      <c r="CY30" s="34">
        <v>0</v>
      </c>
      <c r="CZ30" s="34">
        <v>0</v>
      </c>
      <c r="DA30" s="34">
        <v>0</v>
      </c>
      <c r="DB30" s="34">
        <v>0</v>
      </c>
      <c r="DC30" s="34">
        <v>0</v>
      </c>
      <c r="DD30" s="34">
        <v>0</v>
      </c>
      <c r="DE30" s="34">
        <v>5</v>
      </c>
      <c r="DF30" s="34">
        <v>36</v>
      </c>
      <c r="DG30" s="34">
        <v>0</v>
      </c>
      <c r="DH30" s="34">
        <v>0</v>
      </c>
      <c r="DI30" s="34">
        <v>164</v>
      </c>
      <c r="DJ30" s="34">
        <v>166</v>
      </c>
      <c r="DK30" s="34">
        <v>6</v>
      </c>
      <c r="DL30" s="34">
        <v>18</v>
      </c>
      <c r="DM30" s="34">
        <v>30</v>
      </c>
      <c r="DN30" s="34">
        <v>2</v>
      </c>
      <c r="DO30" s="34">
        <v>6</v>
      </c>
      <c r="DP30" s="34">
        <v>1</v>
      </c>
      <c r="DQ30" s="34">
        <v>0</v>
      </c>
      <c r="DR30" s="34">
        <v>0</v>
      </c>
      <c r="DS30" s="34">
        <v>30</v>
      </c>
      <c r="DT30" s="17">
        <f t="shared" si="2"/>
        <v>6.5</v>
      </c>
      <c r="DU30" s="17">
        <f t="shared" si="0"/>
        <v>194.5</v>
      </c>
      <c r="DV30" s="16">
        <f t="shared" si="5"/>
        <v>-181.5</v>
      </c>
      <c r="DW30" s="18"/>
      <c r="DX30" s="12">
        <v>0</v>
      </c>
      <c r="DY30" s="81"/>
      <c r="DZ30" s="10" t="s">
        <v>997</v>
      </c>
      <c r="EA30" s="12">
        <v>118</v>
      </c>
      <c r="EB30" s="12">
        <v>102</v>
      </c>
      <c r="EC30" s="12">
        <v>108</v>
      </c>
      <c r="ED30" s="12">
        <v>149</v>
      </c>
      <c r="EE30" s="12">
        <v>206</v>
      </c>
      <c r="EF30" s="12">
        <v>187</v>
      </c>
      <c r="EG30" s="12">
        <v>2</v>
      </c>
      <c r="EH30" s="12">
        <v>222</v>
      </c>
      <c r="EI30" s="12">
        <v>163</v>
      </c>
      <c r="EJ30" s="12">
        <v>104</v>
      </c>
      <c r="EK30" s="12">
        <v>142</v>
      </c>
      <c r="EL30" s="12">
        <v>24</v>
      </c>
      <c r="EM30" s="12">
        <v>90</v>
      </c>
      <c r="EN30" s="12">
        <v>213</v>
      </c>
      <c r="EO30" s="12">
        <v>60</v>
      </c>
      <c r="EP30" s="12">
        <v>156</v>
      </c>
      <c r="EQ30" s="12">
        <v>58</v>
      </c>
      <c r="ER30" s="12">
        <v>38</v>
      </c>
      <c r="ES30" s="35">
        <v>38</v>
      </c>
      <c r="ET30" s="35">
        <v>26</v>
      </c>
      <c r="EU30" s="35">
        <v>6</v>
      </c>
      <c r="EV30" s="35">
        <v>8</v>
      </c>
      <c r="EW30" s="35">
        <v>10</v>
      </c>
      <c r="EX30" s="35">
        <v>12</v>
      </c>
      <c r="EY30" s="35">
        <v>24</v>
      </c>
      <c r="EZ30" s="35">
        <v>7</v>
      </c>
      <c r="FA30" s="35" t="e">
        <f>VLOOKUP(H30,#REF!,2,)</f>
        <v>#REF!</v>
      </c>
      <c r="FB30" s="35">
        <v>30</v>
      </c>
      <c r="FC30" s="16" t="e">
        <f t="shared" si="3"/>
        <v>#REF!</v>
      </c>
      <c r="FD30" s="16" t="e">
        <f t="shared" si="6"/>
        <v>#REF!</v>
      </c>
      <c r="FE30" s="44" t="e">
        <f t="shared" si="4"/>
        <v>#REF!</v>
      </c>
      <c r="FH30" s="75">
        <f t="shared" si="1"/>
        <v>0</v>
      </c>
    </row>
    <row r="31" spans="1:166" s="10" customFormat="1" hidden="1">
      <c r="A31" s="12">
        <v>28</v>
      </c>
      <c r="B31" s="13" t="s">
        <v>23</v>
      </c>
      <c r="C31" s="13" t="s">
        <v>47</v>
      </c>
      <c r="D31" s="14">
        <v>4</v>
      </c>
      <c r="E31" s="14" t="s">
        <v>25</v>
      </c>
      <c r="F31" s="14">
        <v>4</v>
      </c>
      <c r="G31" s="14" t="s">
        <v>26</v>
      </c>
      <c r="H31" s="15">
        <v>686033</v>
      </c>
      <c r="I31" s="15" t="s">
        <v>27</v>
      </c>
      <c r="J31" s="16">
        <v>93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31</v>
      </c>
      <c r="V31" s="12">
        <v>13</v>
      </c>
      <c r="W31" s="12">
        <v>26</v>
      </c>
      <c r="X31" s="12">
        <v>31</v>
      </c>
      <c r="Y31" s="12">
        <v>47</v>
      </c>
      <c r="Z31" s="12">
        <v>14</v>
      </c>
      <c r="AA31" s="12">
        <v>26</v>
      </c>
      <c r="AB31" s="12">
        <v>32</v>
      </c>
      <c r="AC31" s="16">
        <v>11</v>
      </c>
      <c r="AD31" s="16">
        <v>48</v>
      </c>
      <c r="AE31" s="16">
        <v>44</v>
      </c>
      <c r="AF31" s="16">
        <v>33</v>
      </c>
      <c r="AG31" s="16">
        <v>21</v>
      </c>
      <c r="AH31" s="16">
        <v>51</v>
      </c>
      <c r="AI31" s="16">
        <v>29</v>
      </c>
      <c r="AJ31" s="16">
        <v>45</v>
      </c>
      <c r="AK31" s="16">
        <v>45</v>
      </c>
      <c r="AL31" s="16">
        <v>38</v>
      </c>
      <c r="AM31" s="34">
        <v>69</v>
      </c>
      <c r="AN31" s="34">
        <v>34</v>
      </c>
      <c r="AO31" s="34">
        <v>120</v>
      </c>
      <c r="AP31" s="34">
        <v>10</v>
      </c>
      <c r="AQ31" s="34">
        <v>20</v>
      </c>
      <c r="AR31" s="34">
        <v>39</v>
      </c>
      <c r="AS31" s="34">
        <v>16</v>
      </c>
      <c r="AT31" s="34">
        <v>26</v>
      </c>
      <c r="AU31" s="34">
        <v>8</v>
      </c>
      <c r="AV31" s="34">
        <v>5</v>
      </c>
      <c r="AW31" s="34">
        <v>24</v>
      </c>
      <c r="AX31" s="34">
        <v>21</v>
      </c>
      <c r="AY31" s="34">
        <v>1</v>
      </c>
      <c r="AZ31" s="34">
        <v>17</v>
      </c>
      <c r="BA31" s="34">
        <v>32</v>
      </c>
      <c r="BB31" s="34">
        <v>3</v>
      </c>
      <c r="BC31" s="34">
        <v>106</v>
      </c>
      <c r="BD31" s="34">
        <v>16</v>
      </c>
      <c r="BE31" s="34">
        <v>11</v>
      </c>
      <c r="BF31" s="34">
        <v>5</v>
      </c>
      <c r="BG31" s="34">
        <v>4</v>
      </c>
      <c r="BH31" s="34">
        <v>6</v>
      </c>
      <c r="BI31" s="34">
        <v>2</v>
      </c>
      <c r="BJ31" s="34">
        <v>1</v>
      </c>
      <c r="BK31" s="34">
        <v>3</v>
      </c>
      <c r="BL31" s="34">
        <v>11</v>
      </c>
      <c r="BM31" s="34">
        <v>9</v>
      </c>
      <c r="BN31" s="34">
        <v>4</v>
      </c>
      <c r="BO31" s="34">
        <v>14</v>
      </c>
      <c r="BP31" s="34">
        <v>11</v>
      </c>
      <c r="BQ31" s="34">
        <v>2</v>
      </c>
      <c r="BR31" s="34">
        <v>1</v>
      </c>
      <c r="BS31" s="34">
        <v>1</v>
      </c>
      <c r="BT31" s="34">
        <v>9</v>
      </c>
      <c r="BU31" s="34">
        <v>4</v>
      </c>
      <c r="BV31" s="34">
        <v>15</v>
      </c>
      <c r="BW31" s="34">
        <v>1</v>
      </c>
      <c r="BX31" s="34">
        <v>0</v>
      </c>
      <c r="BY31" s="34">
        <v>1</v>
      </c>
      <c r="BZ31" s="34">
        <v>9</v>
      </c>
      <c r="CA31" s="34">
        <v>2</v>
      </c>
      <c r="CB31" s="34">
        <v>4</v>
      </c>
      <c r="CC31" s="34">
        <v>1</v>
      </c>
      <c r="CD31" s="34">
        <v>9</v>
      </c>
      <c r="CE31" s="34">
        <v>5</v>
      </c>
      <c r="CF31" s="34">
        <v>0</v>
      </c>
      <c r="CG31" s="34">
        <v>0</v>
      </c>
      <c r="CH31" s="34">
        <v>1</v>
      </c>
      <c r="CI31" s="34">
        <v>0</v>
      </c>
      <c r="CJ31" s="34">
        <v>2</v>
      </c>
      <c r="CK31" s="34">
        <v>0</v>
      </c>
      <c r="CL31" s="34">
        <v>4</v>
      </c>
      <c r="CM31" s="34">
        <v>0</v>
      </c>
      <c r="CN31" s="34">
        <v>2</v>
      </c>
      <c r="CO31" s="34">
        <v>0</v>
      </c>
      <c r="CP31" s="34">
        <v>0</v>
      </c>
      <c r="CQ31" s="34">
        <v>1</v>
      </c>
      <c r="CR31" s="34">
        <v>4</v>
      </c>
      <c r="CS31" s="34">
        <v>10</v>
      </c>
      <c r="CT31" s="34">
        <v>0</v>
      </c>
      <c r="CU31" s="34">
        <v>8</v>
      </c>
      <c r="CV31" s="34">
        <v>3</v>
      </c>
      <c r="CW31" s="34">
        <v>0</v>
      </c>
      <c r="CX31" s="34">
        <v>2</v>
      </c>
      <c r="CY31" s="34">
        <v>0</v>
      </c>
      <c r="CZ31" s="34">
        <v>14</v>
      </c>
      <c r="DA31" s="34">
        <v>1</v>
      </c>
      <c r="DB31" s="34">
        <v>24</v>
      </c>
      <c r="DC31" s="34">
        <v>4</v>
      </c>
      <c r="DD31" s="34">
        <v>24</v>
      </c>
      <c r="DE31" s="34">
        <v>23</v>
      </c>
      <c r="DF31" s="34">
        <v>2</v>
      </c>
      <c r="DG31" s="34">
        <v>2</v>
      </c>
      <c r="DH31" s="34">
        <v>3</v>
      </c>
      <c r="DI31" s="34">
        <v>10</v>
      </c>
      <c r="DJ31" s="34">
        <v>8</v>
      </c>
      <c r="DK31" s="34">
        <v>2</v>
      </c>
      <c r="DL31" s="34">
        <v>1</v>
      </c>
      <c r="DM31" s="34">
        <v>1</v>
      </c>
      <c r="DN31" s="34">
        <v>16</v>
      </c>
      <c r="DO31" s="34">
        <v>0</v>
      </c>
      <c r="DP31" s="34">
        <v>0</v>
      </c>
      <c r="DQ31" s="34">
        <v>0</v>
      </c>
      <c r="DR31" s="34">
        <v>1</v>
      </c>
      <c r="DS31" s="34">
        <v>0</v>
      </c>
      <c r="DT31" s="17">
        <f t="shared" si="2"/>
        <v>2.8333333333333335</v>
      </c>
      <c r="DU31" s="17">
        <f t="shared" si="0"/>
        <v>90.166666666666671</v>
      </c>
      <c r="DV31" s="16">
        <f t="shared" si="5"/>
        <v>-84.5</v>
      </c>
      <c r="DW31" s="18"/>
      <c r="DX31" s="12">
        <v>0</v>
      </c>
      <c r="DY31" s="81"/>
      <c r="DZ31" s="10" t="s">
        <v>983</v>
      </c>
      <c r="EA31" s="12">
        <v>34</v>
      </c>
      <c r="EB31" s="12">
        <v>36</v>
      </c>
      <c r="EC31" s="12">
        <v>16</v>
      </c>
      <c r="ED31" s="12">
        <v>140</v>
      </c>
      <c r="EE31" s="12">
        <v>104</v>
      </c>
      <c r="EF31" s="12">
        <v>48</v>
      </c>
      <c r="EG31" s="12">
        <v>48</v>
      </c>
      <c r="EH31" s="12">
        <v>64</v>
      </c>
      <c r="EI31" s="12">
        <v>46</v>
      </c>
      <c r="EJ31" s="12">
        <v>23</v>
      </c>
      <c r="EK31" s="12">
        <v>38</v>
      </c>
      <c r="EL31" s="12">
        <v>41</v>
      </c>
      <c r="EM31" s="12">
        <v>58</v>
      </c>
      <c r="EN31" s="12">
        <v>63</v>
      </c>
      <c r="EO31" s="12">
        <v>26</v>
      </c>
      <c r="EP31" s="12">
        <v>11</v>
      </c>
      <c r="EQ31" s="12">
        <v>63</v>
      </c>
      <c r="ER31" s="12">
        <v>24</v>
      </c>
      <c r="ES31" s="35">
        <v>31</v>
      </c>
      <c r="ET31" s="35">
        <v>4</v>
      </c>
      <c r="EU31" s="35">
        <v>16</v>
      </c>
      <c r="EV31" s="35">
        <v>21</v>
      </c>
      <c r="EW31" s="35">
        <v>12</v>
      </c>
      <c r="EX31" s="35">
        <v>36</v>
      </c>
      <c r="EY31" s="35">
        <v>34</v>
      </c>
      <c r="EZ31" s="35">
        <v>18</v>
      </c>
      <c r="FA31" s="35" t="e">
        <f>VLOOKUP(H31,#REF!,2,)</f>
        <v>#REF!</v>
      </c>
      <c r="FB31" s="35">
        <v>12</v>
      </c>
      <c r="FC31" s="16" t="e">
        <f t="shared" si="3"/>
        <v>#REF!</v>
      </c>
      <c r="FD31" s="16" t="e">
        <f t="shared" si="6"/>
        <v>#REF!</v>
      </c>
      <c r="FE31" s="44" t="e">
        <f t="shared" si="4"/>
        <v>#REF!</v>
      </c>
      <c r="FH31" s="75">
        <f t="shared" si="1"/>
        <v>0</v>
      </c>
    </row>
    <row r="32" spans="1:166" s="10" customFormat="1" hidden="1">
      <c r="A32" s="12">
        <v>29</v>
      </c>
      <c r="B32" s="13" t="s">
        <v>23</v>
      </c>
      <c r="C32" s="13" t="s">
        <v>48</v>
      </c>
      <c r="D32" s="14">
        <v>1</v>
      </c>
      <c r="E32" s="14" t="s">
        <v>25</v>
      </c>
      <c r="F32" s="14">
        <v>200</v>
      </c>
      <c r="G32" s="14" t="s">
        <v>26</v>
      </c>
      <c r="H32" s="15">
        <v>692332</v>
      </c>
      <c r="I32" s="15" t="s">
        <v>29</v>
      </c>
      <c r="J32" s="16">
        <v>110.23</v>
      </c>
      <c r="K32" s="88"/>
      <c r="L32" s="88"/>
      <c r="M32" s="88"/>
      <c r="N32" s="12"/>
      <c r="O32" s="12"/>
      <c r="P32" s="12"/>
      <c r="Q32" s="12"/>
      <c r="R32" s="12"/>
      <c r="S32" s="12"/>
      <c r="T32" s="12">
        <f>80+50</f>
        <v>130</v>
      </c>
      <c r="U32" s="12">
        <v>35.5</v>
      </c>
      <c r="V32" s="12">
        <v>42.5</v>
      </c>
      <c r="W32" s="12">
        <v>31.62</v>
      </c>
      <c r="X32" s="12">
        <v>44.62</v>
      </c>
      <c r="Y32" s="12">
        <v>52.6</v>
      </c>
      <c r="Z32" s="12">
        <v>34.72</v>
      </c>
      <c r="AA32" s="21">
        <v>26.36</v>
      </c>
      <c r="AB32" s="12">
        <v>31.5</v>
      </c>
      <c r="AC32" s="16">
        <v>37.659999999999997</v>
      </c>
      <c r="AD32" s="16">
        <v>39.89</v>
      </c>
      <c r="AE32" s="16">
        <v>30.7</v>
      </c>
      <c r="AF32" s="16">
        <v>51.6</v>
      </c>
      <c r="AG32" s="16">
        <v>61.87</v>
      </c>
      <c r="AH32" s="16">
        <v>58.440000000000005</v>
      </c>
      <c r="AI32" s="16">
        <v>38.704999999999998</v>
      </c>
      <c r="AJ32" s="16">
        <v>59.1</v>
      </c>
      <c r="AK32" s="16">
        <v>38.299999999999997</v>
      </c>
      <c r="AL32" s="16">
        <v>34.519999999999996</v>
      </c>
      <c r="AM32" s="34">
        <v>46.72</v>
      </c>
      <c r="AN32" s="34">
        <v>33.31</v>
      </c>
      <c r="AO32" s="34">
        <v>36.034999999999997</v>
      </c>
      <c r="AP32" s="34">
        <v>45.67</v>
      </c>
      <c r="AQ32" s="34">
        <v>40.4</v>
      </c>
      <c r="AR32" s="34">
        <v>62.51</v>
      </c>
      <c r="AS32" s="34">
        <v>64.399999999999991</v>
      </c>
      <c r="AT32" s="34">
        <v>54.890000000000008</v>
      </c>
      <c r="AU32" s="34">
        <v>28.15</v>
      </c>
      <c r="AV32" s="34">
        <v>49.38</v>
      </c>
      <c r="AW32" s="34">
        <v>47.903461538461542</v>
      </c>
      <c r="AX32" s="34">
        <v>31.18</v>
      </c>
      <c r="AY32" s="34">
        <v>34.22</v>
      </c>
      <c r="AZ32" s="34">
        <v>46.6</v>
      </c>
      <c r="BA32" s="34">
        <v>43.33</v>
      </c>
      <c r="BB32" s="34">
        <v>42.16</v>
      </c>
      <c r="BC32" s="34">
        <v>70</v>
      </c>
      <c r="BD32" s="34">
        <v>72.48</v>
      </c>
      <c r="BE32" s="34">
        <v>43.4</v>
      </c>
      <c r="BF32" s="34">
        <v>45.52</v>
      </c>
      <c r="BG32" s="34">
        <v>42.494999999999997</v>
      </c>
      <c r="BH32" s="34">
        <v>53.42</v>
      </c>
      <c r="BI32" s="34">
        <v>26.76</v>
      </c>
      <c r="BJ32" s="34">
        <v>20.490000000000002</v>
      </c>
      <c r="BK32" s="34">
        <v>37.200000000000003</v>
      </c>
      <c r="BL32" s="34">
        <v>35.47</v>
      </c>
      <c r="BM32" s="34">
        <v>53.489999999999995</v>
      </c>
      <c r="BN32" s="34">
        <v>38.524999999999999</v>
      </c>
      <c r="BO32" s="34">
        <v>37.059999999999995</v>
      </c>
      <c r="BP32" s="34">
        <v>39.29</v>
      </c>
      <c r="BQ32" s="34">
        <v>47.534999999999997</v>
      </c>
      <c r="BR32" s="34">
        <v>58.530000000000008</v>
      </c>
      <c r="BS32" s="34">
        <v>27.044999999999998</v>
      </c>
      <c r="BT32" s="34">
        <v>31</v>
      </c>
      <c r="BU32" s="34">
        <v>35.585000000000001</v>
      </c>
      <c r="BV32" s="34">
        <v>25.594999999999999</v>
      </c>
      <c r="BW32" s="34">
        <v>31.824999999999999</v>
      </c>
      <c r="BX32" s="34">
        <v>35.75</v>
      </c>
      <c r="BY32" s="34">
        <v>36.480000000000004</v>
      </c>
      <c r="BZ32" s="34">
        <v>33.265000000000001</v>
      </c>
      <c r="CA32" s="34">
        <v>37.43</v>
      </c>
      <c r="CB32" s="34">
        <v>65.800000000000011</v>
      </c>
      <c r="CC32" s="34">
        <v>47.08</v>
      </c>
      <c r="CD32" s="34">
        <v>45.085000000000001</v>
      </c>
      <c r="CE32" s="34">
        <v>15.2</v>
      </c>
      <c r="CF32" s="34">
        <v>259.52499999999998</v>
      </c>
      <c r="CG32" s="34">
        <v>35.234999999999999</v>
      </c>
      <c r="CH32" s="34">
        <v>43.5</v>
      </c>
      <c r="CI32" s="34">
        <v>38.575000000000003</v>
      </c>
      <c r="CJ32" s="34">
        <v>40.25</v>
      </c>
      <c r="CK32" s="34">
        <v>30.3</v>
      </c>
      <c r="CL32" s="34">
        <v>64.2</v>
      </c>
      <c r="CM32" s="34">
        <v>79.8</v>
      </c>
      <c r="CN32" s="34">
        <v>63.15</v>
      </c>
      <c r="CO32" s="34">
        <v>55.4</v>
      </c>
      <c r="CP32" s="34">
        <v>49.3</v>
      </c>
      <c r="CQ32" s="34">
        <v>26.2</v>
      </c>
      <c r="CR32" s="34">
        <v>21.6</v>
      </c>
      <c r="CS32" s="34">
        <v>26.335000000000001</v>
      </c>
      <c r="CT32" s="34">
        <v>21</v>
      </c>
      <c r="CU32" s="34">
        <v>35.085000000000001</v>
      </c>
      <c r="CV32" s="34">
        <v>23.575000000000003</v>
      </c>
      <c r="CW32" s="34">
        <v>18.2</v>
      </c>
      <c r="CX32" s="34">
        <v>19.155000000000001</v>
      </c>
      <c r="CY32" s="34">
        <v>25.04</v>
      </c>
      <c r="CZ32" s="34">
        <v>14</v>
      </c>
      <c r="DA32" s="34">
        <v>24</v>
      </c>
      <c r="DB32" s="34">
        <v>31</v>
      </c>
      <c r="DC32" s="34">
        <v>10</v>
      </c>
      <c r="DD32" s="34">
        <v>10</v>
      </c>
      <c r="DE32" s="34">
        <v>48</v>
      </c>
      <c r="DF32" s="34">
        <v>24</v>
      </c>
      <c r="DG32" s="34">
        <v>11</v>
      </c>
      <c r="DH32" s="34">
        <v>4</v>
      </c>
      <c r="DI32" s="34">
        <v>2</v>
      </c>
      <c r="DJ32" s="34">
        <v>4</v>
      </c>
      <c r="DK32" s="34">
        <v>7</v>
      </c>
      <c r="DL32" s="34">
        <v>13</v>
      </c>
      <c r="DM32" s="34">
        <v>16</v>
      </c>
      <c r="DN32" s="34">
        <v>57.12</v>
      </c>
      <c r="DO32" s="34">
        <v>14</v>
      </c>
      <c r="DP32" s="34">
        <v>27</v>
      </c>
      <c r="DQ32" s="34">
        <v>35</v>
      </c>
      <c r="DR32" s="34">
        <v>25</v>
      </c>
      <c r="DS32" s="34">
        <v>6</v>
      </c>
      <c r="DT32" s="17">
        <f t="shared" si="2"/>
        <v>27.353333333333335</v>
      </c>
      <c r="DU32" s="17">
        <f t="shared" si="0"/>
        <v>-47.123333333333321</v>
      </c>
      <c r="DV32" s="16">
        <f>(DT32*3)-DU32</f>
        <v>129.18333333333334</v>
      </c>
      <c r="DW32" s="18"/>
      <c r="DX32" s="12">
        <v>60</v>
      </c>
      <c r="DY32" s="81"/>
      <c r="DZ32" s="10" t="s">
        <v>94</v>
      </c>
      <c r="EA32" s="12">
        <v>39</v>
      </c>
      <c r="EB32" s="12">
        <v>33</v>
      </c>
      <c r="EC32" s="12">
        <v>37</v>
      </c>
      <c r="ED32" s="12">
        <v>68</v>
      </c>
      <c r="EE32" s="12">
        <v>66</v>
      </c>
      <c r="EF32" s="12">
        <v>66</v>
      </c>
      <c r="EG32" s="12">
        <v>27</v>
      </c>
      <c r="EH32" s="12">
        <v>49</v>
      </c>
      <c r="EI32" s="12">
        <v>23</v>
      </c>
      <c r="EJ32" s="12">
        <v>42.500000000000007</v>
      </c>
      <c r="EK32" s="12">
        <v>24</v>
      </c>
      <c r="EL32" s="12">
        <v>101</v>
      </c>
      <c r="EM32" s="12">
        <v>39</v>
      </c>
      <c r="EN32" s="12">
        <v>60</v>
      </c>
      <c r="EO32" s="12">
        <v>55</v>
      </c>
      <c r="EP32" s="12">
        <v>28</v>
      </c>
      <c r="EQ32" s="12">
        <v>18</v>
      </c>
      <c r="ER32" s="12">
        <v>36</v>
      </c>
      <c r="ES32" s="35">
        <v>33</v>
      </c>
      <c r="ET32" s="35">
        <v>51</v>
      </c>
      <c r="EU32" s="35">
        <v>37</v>
      </c>
      <c r="EV32" s="35">
        <v>21</v>
      </c>
      <c r="EW32" s="35">
        <v>42</v>
      </c>
      <c r="EX32" s="35">
        <v>48</v>
      </c>
      <c r="EY32" s="35">
        <v>74</v>
      </c>
      <c r="EZ32" s="35">
        <v>71</v>
      </c>
      <c r="FA32" s="35" t="e">
        <f>VLOOKUP(H32,#REF!,2,)</f>
        <v>#REF!</v>
      </c>
      <c r="FB32" s="35">
        <v>51</v>
      </c>
      <c r="FC32" s="16" t="e">
        <f t="shared" si="3"/>
        <v>#REF!</v>
      </c>
      <c r="FD32" s="16" t="e">
        <f t="shared" si="6"/>
        <v>#REF!</v>
      </c>
      <c r="FE32" s="44" t="e">
        <f t="shared" si="4"/>
        <v>#REF!</v>
      </c>
      <c r="FH32" s="75">
        <f t="shared" si="1"/>
        <v>12000</v>
      </c>
      <c r="FI32" s="10" t="e">
        <f>FI9-#REF!</f>
        <v>#REF!</v>
      </c>
      <c r="FJ32" s="10" t="e">
        <f>FI32/16000</f>
        <v>#REF!</v>
      </c>
    </row>
    <row r="33" spans="1:166" s="10" customFormat="1" hidden="1">
      <c r="A33" s="12">
        <v>30</v>
      </c>
      <c r="B33" s="13" t="s">
        <v>23</v>
      </c>
      <c r="C33" s="13" t="s">
        <v>49</v>
      </c>
      <c r="D33" s="14">
        <v>1</v>
      </c>
      <c r="E33" s="14" t="s">
        <v>25</v>
      </c>
      <c r="F33" s="14">
        <v>200</v>
      </c>
      <c r="G33" s="14" t="s">
        <v>26</v>
      </c>
      <c r="H33" s="15">
        <v>692334</v>
      </c>
      <c r="I33" s="15" t="s">
        <v>29</v>
      </c>
      <c r="J33" s="16">
        <v>38</v>
      </c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>
        <v>56.5</v>
      </c>
      <c r="V33" s="12">
        <v>37.64</v>
      </c>
      <c r="W33" s="12">
        <v>52</v>
      </c>
      <c r="X33" s="12">
        <v>72.400000000000006</v>
      </c>
      <c r="Y33" s="12">
        <v>43.6</v>
      </c>
      <c r="Z33" s="12">
        <v>34.1</v>
      </c>
      <c r="AA33" s="12">
        <v>27</v>
      </c>
      <c r="AB33" s="12">
        <v>66.599999999999994</v>
      </c>
      <c r="AC33" s="16">
        <v>90</v>
      </c>
      <c r="AD33" s="16">
        <v>63.800000000000004</v>
      </c>
      <c r="AE33" s="16">
        <v>61.4</v>
      </c>
      <c r="AF33" s="16">
        <v>60.839999999999996</v>
      </c>
      <c r="AG33" s="16">
        <v>67.78</v>
      </c>
      <c r="AH33" s="16">
        <v>72.84</v>
      </c>
      <c r="AI33" s="16">
        <v>73.900000000000006</v>
      </c>
      <c r="AJ33" s="16">
        <v>82</v>
      </c>
      <c r="AK33" s="16">
        <v>71.2</v>
      </c>
      <c r="AL33" s="16">
        <v>68.5</v>
      </c>
      <c r="AM33" s="34">
        <v>53</v>
      </c>
      <c r="AN33" s="34">
        <v>38.104999999999997</v>
      </c>
      <c r="AO33" s="34">
        <v>50.104999999999997</v>
      </c>
      <c r="AP33" s="34">
        <v>32.760000000000005</v>
      </c>
      <c r="AQ33" s="34">
        <v>46</v>
      </c>
      <c r="AR33" s="34">
        <v>93.12</v>
      </c>
      <c r="AS33" s="34">
        <v>64.7</v>
      </c>
      <c r="AT33" s="34">
        <v>67.099999999999994</v>
      </c>
      <c r="AU33" s="34">
        <v>93</v>
      </c>
      <c r="AV33" s="34">
        <v>35.49</v>
      </c>
      <c r="AW33" s="34">
        <v>25</v>
      </c>
      <c r="AX33" s="34">
        <v>27.400000000000002</v>
      </c>
      <c r="AY33" s="34">
        <v>19</v>
      </c>
      <c r="AZ33" s="34">
        <v>48.3</v>
      </c>
      <c r="BA33" s="34">
        <v>47.5</v>
      </c>
      <c r="BB33" s="34">
        <v>86</v>
      </c>
      <c r="BC33" s="34">
        <v>31.592307692307692</v>
      </c>
      <c r="BD33" s="34">
        <v>48.8</v>
      </c>
      <c r="BE33" s="34">
        <v>52.400000000000006</v>
      </c>
      <c r="BF33" s="34">
        <v>56.12</v>
      </c>
      <c r="BG33" s="34">
        <v>53.405000000000001</v>
      </c>
      <c r="BH33" s="34">
        <v>76.72</v>
      </c>
      <c r="BI33" s="34">
        <v>37.68</v>
      </c>
      <c r="BJ33" s="34">
        <v>20.450000000000003</v>
      </c>
      <c r="BK33" s="34">
        <v>40.200000000000003</v>
      </c>
      <c r="BL33" s="34">
        <v>24.200000000000003</v>
      </c>
      <c r="BM33" s="34">
        <v>32.700000000000003</v>
      </c>
      <c r="BN33" s="34">
        <v>38.700000000000003</v>
      </c>
      <c r="BO33" s="34">
        <v>24.3</v>
      </c>
      <c r="BP33" s="34">
        <v>60.5</v>
      </c>
      <c r="BQ33" s="34">
        <v>50.1</v>
      </c>
      <c r="BR33" s="34">
        <v>43.2</v>
      </c>
      <c r="BS33" s="34">
        <v>44.2</v>
      </c>
      <c r="BT33" s="34">
        <v>51.4</v>
      </c>
      <c r="BU33" s="34">
        <v>52.04</v>
      </c>
      <c r="BV33" s="34">
        <v>53</v>
      </c>
      <c r="BW33" s="34">
        <v>39.299999999999997</v>
      </c>
      <c r="BX33" s="34">
        <v>61.5</v>
      </c>
      <c r="BY33" s="34">
        <v>57.01</v>
      </c>
      <c r="BZ33" s="34">
        <v>56.5</v>
      </c>
      <c r="CA33" s="34">
        <v>76</v>
      </c>
      <c r="CB33" s="34">
        <v>97.2</v>
      </c>
      <c r="CC33" s="34">
        <v>50</v>
      </c>
      <c r="CD33" s="34">
        <v>81.3</v>
      </c>
      <c r="CE33" s="34">
        <v>44.68</v>
      </c>
      <c r="CF33" s="34">
        <v>37</v>
      </c>
      <c r="CG33" s="34">
        <v>21.25</v>
      </c>
      <c r="CH33" s="34">
        <v>26.9</v>
      </c>
      <c r="CI33" s="34">
        <v>31.6</v>
      </c>
      <c r="CJ33" s="34">
        <v>28.3</v>
      </c>
      <c r="CK33" s="34">
        <v>28.299999999999997</v>
      </c>
      <c r="CL33" s="34">
        <v>45</v>
      </c>
      <c r="CM33" s="34">
        <v>29</v>
      </c>
      <c r="CN33" s="34">
        <v>68.2</v>
      </c>
      <c r="CO33" s="34">
        <v>22.34</v>
      </c>
      <c r="CP33" s="34">
        <v>46.1</v>
      </c>
      <c r="CQ33" s="34">
        <v>31.880000000000003</v>
      </c>
      <c r="CR33" s="34">
        <v>23</v>
      </c>
      <c r="CS33" s="34">
        <v>29.459999999999997</v>
      </c>
      <c r="CT33" s="34">
        <v>12.18</v>
      </c>
      <c r="CU33" s="34">
        <v>22.36</v>
      </c>
      <c r="CV33" s="34">
        <v>29</v>
      </c>
      <c r="CW33" s="34">
        <v>11.514999999999999</v>
      </c>
      <c r="CX33" s="34">
        <v>21</v>
      </c>
      <c r="CY33" s="34">
        <v>26</v>
      </c>
      <c r="CZ33" s="34">
        <v>37</v>
      </c>
      <c r="DA33" s="34">
        <v>17</v>
      </c>
      <c r="DB33" s="34">
        <v>26.145</v>
      </c>
      <c r="DC33" s="34">
        <v>16</v>
      </c>
      <c r="DD33" s="34">
        <v>14.02</v>
      </c>
      <c r="DE33" s="34">
        <v>12</v>
      </c>
      <c r="DF33" s="34">
        <v>28</v>
      </c>
      <c r="DG33" s="34">
        <v>12</v>
      </c>
      <c r="DH33" s="34">
        <v>10</v>
      </c>
      <c r="DI33" s="34">
        <v>8</v>
      </c>
      <c r="DJ33" s="34">
        <v>2</v>
      </c>
      <c r="DK33" s="34">
        <v>8.120000000000001</v>
      </c>
      <c r="DL33" s="34">
        <v>7</v>
      </c>
      <c r="DM33" s="34">
        <v>16</v>
      </c>
      <c r="DN33" s="34">
        <v>9.06</v>
      </c>
      <c r="DO33" s="34">
        <v>13</v>
      </c>
      <c r="DP33" s="34">
        <v>9</v>
      </c>
      <c r="DQ33" s="34">
        <v>9</v>
      </c>
      <c r="DR33" s="34">
        <v>11</v>
      </c>
      <c r="DS33" s="34">
        <v>6</v>
      </c>
      <c r="DT33" s="17">
        <f t="shared" si="2"/>
        <v>9.51</v>
      </c>
      <c r="DU33" s="17">
        <f t="shared" si="0"/>
        <v>28.490000000000002</v>
      </c>
      <c r="DV33" s="16">
        <f>(DT33*4)-DU33</f>
        <v>9.5499999999999972</v>
      </c>
      <c r="DW33" s="18"/>
      <c r="DX33" s="12">
        <v>0</v>
      </c>
      <c r="DY33" s="81"/>
      <c r="DZ33" s="10" t="s">
        <v>94</v>
      </c>
      <c r="EA33" s="12">
        <v>11</v>
      </c>
      <c r="EB33" s="12">
        <v>25</v>
      </c>
      <c r="EC33" s="12">
        <v>79</v>
      </c>
      <c r="ED33" s="12">
        <v>50</v>
      </c>
      <c r="EE33" s="12">
        <v>154</v>
      </c>
      <c r="EF33" s="12">
        <v>45</v>
      </c>
      <c r="EG33" s="12">
        <v>89</v>
      </c>
      <c r="EH33" s="12">
        <v>35</v>
      </c>
      <c r="EI33" s="12">
        <v>120</v>
      </c>
      <c r="EJ33" s="12">
        <v>43</v>
      </c>
      <c r="EK33" s="12">
        <v>82</v>
      </c>
      <c r="EL33" s="12">
        <v>38</v>
      </c>
      <c r="EM33" s="12">
        <v>56</v>
      </c>
      <c r="EN33" s="12">
        <v>74</v>
      </c>
      <c r="EO33" s="12">
        <v>61</v>
      </c>
      <c r="EP33" s="12">
        <v>43</v>
      </c>
      <c r="EQ33" s="12">
        <v>69</v>
      </c>
      <c r="ER33" s="12">
        <v>32</v>
      </c>
      <c r="ES33" s="35">
        <v>86</v>
      </c>
      <c r="ET33" s="35">
        <v>32</v>
      </c>
      <c r="EU33" s="35">
        <v>45</v>
      </c>
      <c r="EV33" s="35">
        <v>28</v>
      </c>
      <c r="EW33" s="35">
        <v>50</v>
      </c>
      <c r="EX33" s="35">
        <v>102</v>
      </c>
      <c r="EY33" s="35">
        <v>55</v>
      </c>
      <c r="EZ33" s="35">
        <v>70</v>
      </c>
      <c r="FA33" s="35" t="e">
        <f>VLOOKUP(H33,#REF!,2,)</f>
        <v>#REF!</v>
      </c>
      <c r="FB33" s="35">
        <v>30</v>
      </c>
      <c r="FC33" s="16" t="e">
        <f t="shared" si="3"/>
        <v>#REF!</v>
      </c>
      <c r="FD33" s="16" t="e">
        <f>(J33+K33+#REF!+L33)-(T33+FC33)</f>
        <v>#REF!</v>
      </c>
      <c r="FE33" s="44" t="e">
        <f t="shared" si="4"/>
        <v>#REF!</v>
      </c>
      <c r="FH33" s="75">
        <f t="shared" si="1"/>
        <v>0</v>
      </c>
      <c r="FI33" s="10" t="e">
        <f>FI9-#REF!</f>
        <v>#REF!</v>
      </c>
      <c r="FJ33" s="10" t="e">
        <f>FI33/16000</f>
        <v>#REF!</v>
      </c>
    </row>
    <row r="34" spans="1:166" s="10" customFormat="1" hidden="1">
      <c r="A34" s="12">
        <v>31</v>
      </c>
      <c r="B34" s="13" t="s">
        <v>23</v>
      </c>
      <c r="C34" s="13" t="s">
        <v>50</v>
      </c>
      <c r="D34" s="14">
        <v>20</v>
      </c>
      <c r="E34" s="14" t="s">
        <v>25</v>
      </c>
      <c r="F34" s="14">
        <v>1</v>
      </c>
      <c r="G34" s="14" t="s">
        <v>26</v>
      </c>
      <c r="H34" s="15">
        <v>789360</v>
      </c>
      <c r="I34" s="15" t="s">
        <v>27</v>
      </c>
      <c r="J34" s="16">
        <v>1380</v>
      </c>
      <c r="K34" s="20"/>
      <c r="L34" s="20"/>
      <c r="M34" s="20"/>
      <c r="N34" s="12"/>
      <c r="O34" s="12"/>
      <c r="P34" s="12"/>
      <c r="Q34" s="12"/>
      <c r="R34" s="12"/>
      <c r="S34" s="12"/>
      <c r="T34" s="12"/>
      <c r="U34" s="12">
        <v>2070</v>
      </c>
      <c r="V34" s="12">
        <v>56</v>
      </c>
      <c r="W34" s="12">
        <v>956</v>
      </c>
      <c r="X34" s="12">
        <v>950</v>
      </c>
      <c r="Y34" s="12">
        <v>724</v>
      </c>
      <c r="Z34" s="12">
        <v>766</v>
      </c>
      <c r="AA34" s="12">
        <v>1707</v>
      </c>
      <c r="AB34" s="12">
        <v>1395</v>
      </c>
      <c r="AC34" s="16">
        <v>1301</v>
      </c>
      <c r="AD34" s="16">
        <v>966</v>
      </c>
      <c r="AE34" s="16">
        <v>1928</v>
      </c>
      <c r="AF34" s="16">
        <v>1860</v>
      </c>
      <c r="AG34" s="16">
        <v>1997</v>
      </c>
      <c r="AH34" s="16">
        <v>3348</v>
      </c>
      <c r="AI34" s="16">
        <v>1825</v>
      </c>
      <c r="AJ34" s="16">
        <v>3038</v>
      </c>
      <c r="AK34" s="16">
        <v>967</v>
      </c>
      <c r="AL34" s="16">
        <v>1418</v>
      </c>
      <c r="AM34" s="34">
        <v>1750</v>
      </c>
      <c r="AN34" s="34">
        <v>1767</v>
      </c>
      <c r="AO34" s="34">
        <v>3913</v>
      </c>
      <c r="AP34" s="34">
        <v>1345</v>
      </c>
      <c r="AQ34" s="34">
        <v>1458</v>
      </c>
      <c r="AR34" s="34">
        <v>1697</v>
      </c>
      <c r="AS34" s="34">
        <v>1037</v>
      </c>
      <c r="AT34" s="34">
        <v>1458</v>
      </c>
      <c r="AU34" s="34">
        <v>776</v>
      </c>
      <c r="AV34" s="34">
        <v>1045</v>
      </c>
      <c r="AW34" s="34">
        <v>998</v>
      </c>
      <c r="AX34" s="34">
        <v>1195</v>
      </c>
      <c r="AY34" s="34">
        <v>1404</v>
      </c>
      <c r="AZ34" s="34">
        <v>1056</v>
      </c>
      <c r="BA34" s="34">
        <v>1781</v>
      </c>
      <c r="BB34" s="34">
        <v>1593</v>
      </c>
      <c r="BC34" s="34">
        <v>1072</v>
      </c>
      <c r="BD34" s="34">
        <v>1958</v>
      </c>
      <c r="BE34" s="34">
        <v>930</v>
      </c>
      <c r="BF34" s="34">
        <v>1813</v>
      </c>
      <c r="BG34" s="34">
        <v>1686</v>
      </c>
      <c r="BH34" s="34">
        <v>1385</v>
      </c>
      <c r="BI34" s="34">
        <v>797</v>
      </c>
      <c r="BJ34" s="34">
        <v>791</v>
      </c>
      <c r="BK34" s="34">
        <v>1270</v>
      </c>
      <c r="BL34" s="34">
        <v>655</v>
      </c>
      <c r="BM34" s="34">
        <v>768</v>
      </c>
      <c r="BN34" s="34">
        <v>967</v>
      </c>
      <c r="BO34" s="34">
        <v>1435</v>
      </c>
      <c r="BP34" s="34">
        <v>1072</v>
      </c>
      <c r="BQ34" s="34">
        <v>1347</v>
      </c>
      <c r="BR34" s="34">
        <v>822</v>
      </c>
      <c r="BS34" s="34">
        <v>980</v>
      </c>
      <c r="BT34" s="34">
        <v>1375</v>
      </c>
      <c r="BU34" s="34">
        <v>738</v>
      </c>
      <c r="BV34" s="34">
        <v>633</v>
      </c>
      <c r="BW34" s="34">
        <v>702</v>
      </c>
      <c r="BX34" s="34">
        <v>386</v>
      </c>
      <c r="BY34" s="34">
        <v>1060</v>
      </c>
      <c r="BZ34" s="34">
        <v>649</v>
      </c>
      <c r="CA34" s="34">
        <v>797</v>
      </c>
      <c r="CB34" s="34">
        <v>993</v>
      </c>
      <c r="CC34" s="34">
        <v>649</v>
      </c>
      <c r="CD34" s="34">
        <v>570</v>
      </c>
      <c r="CE34" s="34">
        <v>161</v>
      </c>
      <c r="CF34" s="34">
        <v>295</v>
      </c>
      <c r="CG34" s="34">
        <v>840</v>
      </c>
      <c r="CH34" s="34">
        <v>704</v>
      </c>
      <c r="CI34" s="34">
        <v>612</v>
      </c>
      <c r="CJ34" s="34">
        <v>277</v>
      </c>
      <c r="CK34" s="34">
        <v>188</v>
      </c>
      <c r="CL34" s="34">
        <v>548</v>
      </c>
      <c r="CM34" s="34">
        <v>278</v>
      </c>
      <c r="CN34" s="34">
        <v>504</v>
      </c>
      <c r="CO34" s="34">
        <v>170</v>
      </c>
      <c r="CP34" s="34">
        <v>541</v>
      </c>
      <c r="CQ34" s="34">
        <v>501</v>
      </c>
      <c r="CR34" s="34">
        <v>242</v>
      </c>
      <c r="CS34" s="34">
        <v>216</v>
      </c>
      <c r="CT34" s="34">
        <v>39</v>
      </c>
      <c r="CU34" s="34">
        <v>191</v>
      </c>
      <c r="CV34" s="34">
        <v>212</v>
      </c>
      <c r="CW34" s="34">
        <v>73</v>
      </c>
      <c r="CX34" s="34">
        <v>173</v>
      </c>
      <c r="CY34" s="34">
        <v>317</v>
      </c>
      <c r="CZ34" s="34">
        <v>415</v>
      </c>
      <c r="DA34" s="34">
        <v>224</v>
      </c>
      <c r="DB34" s="34">
        <v>387</v>
      </c>
      <c r="DC34" s="34">
        <v>56</v>
      </c>
      <c r="DD34" s="34">
        <v>74</v>
      </c>
      <c r="DE34" s="34">
        <v>138</v>
      </c>
      <c r="DF34" s="34">
        <v>298</v>
      </c>
      <c r="DG34" s="34">
        <v>312</v>
      </c>
      <c r="DH34" s="34">
        <v>62</v>
      </c>
      <c r="DI34" s="34">
        <v>184</v>
      </c>
      <c r="DJ34" s="34">
        <v>143</v>
      </c>
      <c r="DK34" s="34">
        <v>212</v>
      </c>
      <c r="DL34" s="34">
        <v>145</v>
      </c>
      <c r="DM34" s="34">
        <v>192</v>
      </c>
      <c r="DN34" s="34">
        <v>200</v>
      </c>
      <c r="DO34" s="34">
        <v>116</v>
      </c>
      <c r="DP34" s="34">
        <v>236</v>
      </c>
      <c r="DQ34" s="34">
        <v>247</v>
      </c>
      <c r="DR34" s="34">
        <v>167</v>
      </c>
      <c r="DS34" s="34">
        <v>149</v>
      </c>
      <c r="DT34" s="17">
        <f t="shared" si="2"/>
        <v>185.83333333333334</v>
      </c>
      <c r="DU34" s="17">
        <f t="shared" si="0"/>
        <v>1194.1666666666667</v>
      </c>
      <c r="DV34" s="16">
        <f>(DT34*4)-DU34</f>
        <v>-450.83333333333337</v>
      </c>
      <c r="DW34" s="18"/>
      <c r="DX34" s="12">
        <v>0</v>
      </c>
      <c r="DY34" s="81"/>
      <c r="DZ34" s="10" t="s">
        <v>97</v>
      </c>
      <c r="EA34" s="12">
        <v>1590</v>
      </c>
      <c r="EB34" s="12">
        <v>160</v>
      </c>
      <c r="EC34" s="12">
        <v>1681</v>
      </c>
      <c r="ED34" s="12">
        <v>2522</v>
      </c>
      <c r="EE34" s="12">
        <v>2620</v>
      </c>
      <c r="EF34" s="12">
        <v>1230</v>
      </c>
      <c r="EG34" s="12">
        <v>1936</v>
      </c>
      <c r="EH34" s="12">
        <v>1661</v>
      </c>
      <c r="EI34" s="12">
        <v>2450</v>
      </c>
      <c r="EJ34" s="12">
        <v>1148</v>
      </c>
      <c r="EK34" s="12">
        <v>2232</v>
      </c>
      <c r="EL34" s="12">
        <v>861</v>
      </c>
      <c r="EM34" s="12">
        <v>1894</v>
      </c>
      <c r="EN34" s="12">
        <v>1854</v>
      </c>
      <c r="EO34" s="12">
        <v>983</v>
      </c>
      <c r="EP34" s="12">
        <v>2547</v>
      </c>
      <c r="EQ34" s="12">
        <v>1940</v>
      </c>
      <c r="ER34" s="12">
        <v>1140</v>
      </c>
      <c r="ES34" s="35">
        <v>1422</v>
      </c>
      <c r="ET34" s="35">
        <v>840</v>
      </c>
      <c r="EU34" s="35">
        <v>2135</v>
      </c>
      <c r="EV34" s="35">
        <v>1395</v>
      </c>
      <c r="EW34" s="35">
        <v>1367</v>
      </c>
      <c r="EX34" s="35">
        <v>1925</v>
      </c>
      <c r="EY34" s="35">
        <v>1132</v>
      </c>
      <c r="EZ34" s="35">
        <v>1636</v>
      </c>
      <c r="FA34" s="35" t="e">
        <f>VLOOKUP(H34,#REF!,2,)</f>
        <v>#REF!</v>
      </c>
      <c r="FB34" s="35">
        <v>1518</v>
      </c>
      <c r="FC34" s="16" t="e">
        <f t="shared" si="3"/>
        <v>#REF!</v>
      </c>
      <c r="FD34" s="16" t="e">
        <f t="shared" ref="FD34:FD67" si="8">(J34+K34+L34+M34)-(T34+FC34)</f>
        <v>#REF!</v>
      </c>
      <c r="FE34" s="44" t="e">
        <f>(FC34*3)-FD34</f>
        <v>#REF!</v>
      </c>
      <c r="FF34" s="10" t="s">
        <v>92</v>
      </c>
      <c r="FH34" s="75">
        <f t="shared" si="1"/>
        <v>0</v>
      </c>
    </row>
    <row r="35" spans="1:166" s="113" customFormat="1" hidden="1">
      <c r="A35" s="105">
        <v>32</v>
      </c>
      <c r="B35" s="106" t="s">
        <v>51</v>
      </c>
      <c r="C35" s="106" t="s">
        <v>52</v>
      </c>
      <c r="D35" s="107">
        <v>6</v>
      </c>
      <c r="E35" s="107" t="s">
        <v>25</v>
      </c>
      <c r="F35" s="107">
        <v>1</v>
      </c>
      <c r="G35" s="107" t="s">
        <v>53</v>
      </c>
      <c r="H35" s="108" t="s">
        <v>54</v>
      </c>
      <c r="I35" s="108" t="s">
        <v>27</v>
      </c>
      <c r="J35" s="16">
        <v>344</v>
      </c>
      <c r="K35" s="110"/>
      <c r="L35" s="110"/>
      <c r="M35" s="110"/>
      <c r="N35" s="12"/>
      <c r="O35" s="12"/>
      <c r="P35" s="12"/>
      <c r="Q35" s="12"/>
      <c r="R35" s="105"/>
      <c r="S35" s="105"/>
      <c r="T35" s="105"/>
      <c r="U35" s="12">
        <v>43</v>
      </c>
      <c r="V35" s="12">
        <v>19</v>
      </c>
      <c r="W35" s="12">
        <v>91</v>
      </c>
      <c r="X35" s="12">
        <v>103</v>
      </c>
      <c r="Y35" s="12">
        <v>89</v>
      </c>
      <c r="Z35" s="12">
        <v>84</v>
      </c>
      <c r="AA35" s="12">
        <v>214</v>
      </c>
      <c r="AB35" s="12">
        <v>150</v>
      </c>
      <c r="AC35" s="16">
        <v>184</v>
      </c>
      <c r="AD35" s="16">
        <v>162</v>
      </c>
      <c r="AE35" s="16"/>
      <c r="AF35" s="16">
        <v>414</v>
      </c>
      <c r="AG35" s="16">
        <v>306</v>
      </c>
      <c r="AH35" s="16">
        <v>567</v>
      </c>
      <c r="AI35" s="16">
        <v>347</v>
      </c>
      <c r="AJ35" s="16">
        <v>800</v>
      </c>
      <c r="AK35" s="16">
        <v>372</v>
      </c>
      <c r="AL35" s="16">
        <v>390</v>
      </c>
      <c r="AM35" s="34">
        <v>530</v>
      </c>
      <c r="AN35" s="34">
        <v>452</v>
      </c>
      <c r="AO35" s="34">
        <v>686</v>
      </c>
      <c r="AP35" s="34">
        <v>178</v>
      </c>
      <c r="AQ35" s="34">
        <v>379</v>
      </c>
      <c r="AR35" s="34">
        <v>564</v>
      </c>
      <c r="AS35" s="34">
        <v>504</v>
      </c>
      <c r="AT35" s="34">
        <v>637</v>
      </c>
      <c r="AU35" s="34">
        <v>230</v>
      </c>
      <c r="AV35" s="34">
        <v>269</v>
      </c>
      <c r="AW35" s="34">
        <v>396</v>
      </c>
      <c r="AX35" s="34">
        <v>284</v>
      </c>
      <c r="AY35" s="34">
        <v>524</v>
      </c>
      <c r="AZ35" s="34">
        <v>584</v>
      </c>
      <c r="BA35" s="34">
        <v>302</v>
      </c>
      <c r="BB35" s="34">
        <v>401</v>
      </c>
      <c r="BC35" s="34">
        <v>481</v>
      </c>
      <c r="BD35" s="34">
        <v>632</v>
      </c>
      <c r="BE35" s="34">
        <v>562</v>
      </c>
      <c r="BF35" s="34">
        <v>670</v>
      </c>
      <c r="BG35" s="34">
        <v>777</v>
      </c>
      <c r="BH35" s="34">
        <v>307</v>
      </c>
      <c r="BI35" s="34">
        <v>421</v>
      </c>
      <c r="BJ35" s="34">
        <v>404</v>
      </c>
      <c r="BK35" s="34">
        <v>571</v>
      </c>
      <c r="BL35" s="34">
        <v>237</v>
      </c>
      <c r="BM35" s="34">
        <v>217</v>
      </c>
      <c r="BN35" s="34">
        <v>186</v>
      </c>
      <c r="BO35" s="34">
        <v>295</v>
      </c>
      <c r="BP35" s="34">
        <v>365</v>
      </c>
      <c r="BQ35" s="34">
        <v>252</v>
      </c>
      <c r="BR35" s="34">
        <v>182</v>
      </c>
      <c r="BS35" s="34">
        <v>240</v>
      </c>
      <c r="BT35" s="34">
        <v>301</v>
      </c>
      <c r="BU35" s="34">
        <v>226</v>
      </c>
      <c r="BV35" s="34">
        <v>144</v>
      </c>
      <c r="BW35" s="34">
        <v>190</v>
      </c>
      <c r="BX35" s="34">
        <v>163</v>
      </c>
      <c r="BY35" s="34">
        <v>339</v>
      </c>
      <c r="BZ35" s="34">
        <v>163</v>
      </c>
      <c r="CA35" s="34">
        <v>169</v>
      </c>
      <c r="CB35" s="34">
        <v>212</v>
      </c>
      <c r="CC35" s="34">
        <v>145</v>
      </c>
      <c r="CD35" s="34">
        <v>263</v>
      </c>
      <c r="CE35" s="34">
        <v>10</v>
      </c>
      <c r="CF35" s="34">
        <v>41</v>
      </c>
      <c r="CG35" s="34">
        <v>70</v>
      </c>
      <c r="CH35" s="34">
        <v>213</v>
      </c>
      <c r="CI35" s="34">
        <v>97</v>
      </c>
      <c r="CJ35" s="34">
        <v>98</v>
      </c>
      <c r="CK35" s="34">
        <v>98</v>
      </c>
      <c r="CL35" s="34">
        <v>58</v>
      </c>
      <c r="CM35" s="34">
        <v>56</v>
      </c>
      <c r="CN35" s="34">
        <v>95</v>
      </c>
      <c r="CO35" s="34">
        <v>51</v>
      </c>
      <c r="CP35" s="34">
        <v>100</v>
      </c>
      <c r="CQ35" s="34">
        <v>150</v>
      </c>
      <c r="CR35" s="34">
        <v>54</v>
      </c>
      <c r="CS35" s="34">
        <v>53</v>
      </c>
      <c r="CT35" s="34">
        <v>3</v>
      </c>
      <c r="CU35" s="34">
        <v>63</v>
      </c>
      <c r="CV35" s="34">
        <v>128</v>
      </c>
      <c r="CW35" s="34">
        <v>12</v>
      </c>
      <c r="CX35" s="34">
        <v>29</v>
      </c>
      <c r="CY35" s="34">
        <v>19</v>
      </c>
      <c r="CZ35" s="34">
        <v>24</v>
      </c>
      <c r="DA35" s="34">
        <v>9</v>
      </c>
      <c r="DB35" s="34">
        <v>52</v>
      </c>
      <c r="DC35" s="34">
        <v>31</v>
      </c>
      <c r="DD35" s="34">
        <v>69</v>
      </c>
      <c r="DE35" s="34">
        <v>64</v>
      </c>
      <c r="DF35" s="34">
        <v>95</v>
      </c>
      <c r="DG35" s="34">
        <v>25</v>
      </c>
      <c r="DH35" s="34">
        <v>8</v>
      </c>
      <c r="DI35" s="34">
        <v>22</v>
      </c>
      <c r="DJ35" s="34">
        <v>20</v>
      </c>
      <c r="DK35" s="34">
        <v>19</v>
      </c>
      <c r="DL35" s="34">
        <v>52</v>
      </c>
      <c r="DM35" s="34">
        <v>50</v>
      </c>
      <c r="DN35" s="34">
        <v>28</v>
      </c>
      <c r="DO35" s="34">
        <v>40</v>
      </c>
      <c r="DP35" s="34">
        <v>36</v>
      </c>
      <c r="DQ35" s="34">
        <v>48</v>
      </c>
      <c r="DR35" s="34">
        <v>21</v>
      </c>
      <c r="DS35" s="34">
        <v>39</v>
      </c>
      <c r="DT35" s="17">
        <f t="shared" si="2"/>
        <v>35.333333333333336</v>
      </c>
      <c r="DU35" s="111">
        <f t="shared" si="0"/>
        <v>308.66666666666669</v>
      </c>
      <c r="DV35" s="109">
        <f>(DT35*5)-DU35</f>
        <v>-132</v>
      </c>
      <c r="DW35" s="112"/>
      <c r="DX35" s="105">
        <v>0</v>
      </c>
      <c r="DY35" s="81"/>
      <c r="DZ35" s="113" t="s">
        <v>105</v>
      </c>
      <c r="EA35" s="12">
        <v>0</v>
      </c>
      <c r="EB35" s="12">
        <v>324</v>
      </c>
      <c r="EC35" s="12">
        <v>204</v>
      </c>
      <c r="ED35" s="12">
        <v>348</v>
      </c>
      <c r="EE35" s="12">
        <v>423</v>
      </c>
      <c r="EF35" s="12">
        <v>504</v>
      </c>
      <c r="EG35" s="12">
        <v>283</v>
      </c>
      <c r="EH35" s="12">
        <v>230</v>
      </c>
      <c r="EI35" s="12">
        <v>192</v>
      </c>
      <c r="EJ35" s="12">
        <v>218</v>
      </c>
      <c r="EK35" s="12">
        <v>60</v>
      </c>
      <c r="EL35" s="12">
        <v>373</v>
      </c>
      <c r="EM35" s="12">
        <v>330</v>
      </c>
      <c r="EN35" s="12">
        <v>466</v>
      </c>
      <c r="EO35" s="12">
        <v>346</v>
      </c>
      <c r="EP35" s="12">
        <v>460</v>
      </c>
      <c r="EQ35" s="12">
        <v>552</v>
      </c>
      <c r="ER35" s="12">
        <v>306</v>
      </c>
      <c r="ES35" s="35">
        <v>341</v>
      </c>
      <c r="ET35" s="35">
        <v>125</v>
      </c>
      <c r="EU35" s="35">
        <v>360</v>
      </c>
      <c r="EV35" s="35">
        <v>58</v>
      </c>
      <c r="EW35" s="35">
        <v>519</v>
      </c>
      <c r="EX35" s="35">
        <v>741</v>
      </c>
      <c r="EY35" s="35">
        <v>580</v>
      </c>
      <c r="EZ35" s="35">
        <v>680</v>
      </c>
      <c r="FA35" s="35" t="e">
        <f>VLOOKUP(H35,#REF!,2,)</f>
        <v>#REF!</v>
      </c>
      <c r="FB35" s="35">
        <v>245</v>
      </c>
      <c r="FC35" s="16" t="e">
        <f t="shared" si="3"/>
        <v>#REF!</v>
      </c>
      <c r="FD35" s="16" t="e">
        <f t="shared" si="8"/>
        <v>#REF!</v>
      </c>
      <c r="FE35" s="44" t="e">
        <f>(FC35*3)-FD35</f>
        <v>#REF!</v>
      </c>
      <c r="FF35" s="10" t="s">
        <v>95</v>
      </c>
      <c r="FG35" s="10"/>
      <c r="FH35" s="10">
        <f>DX35*3.785</f>
        <v>0</v>
      </c>
    </row>
    <row r="36" spans="1:166" s="10" customFormat="1" hidden="1">
      <c r="A36" s="12">
        <v>33</v>
      </c>
      <c r="B36" s="13" t="s">
        <v>23</v>
      </c>
      <c r="C36" s="13" t="s">
        <v>55</v>
      </c>
      <c r="D36" s="14">
        <v>24</v>
      </c>
      <c r="E36" s="14" t="s">
        <v>25</v>
      </c>
      <c r="F36" s="14">
        <v>0.8</v>
      </c>
      <c r="G36" s="14" t="s">
        <v>26</v>
      </c>
      <c r="H36" s="15">
        <v>844573</v>
      </c>
      <c r="I36" s="15" t="s">
        <v>27</v>
      </c>
      <c r="J36" s="16">
        <v>958</v>
      </c>
      <c r="K36" s="20"/>
      <c r="L36" s="20"/>
      <c r="M36" s="20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>
        <v>0</v>
      </c>
      <c r="AB36" s="12">
        <v>536</v>
      </c>
      <c r="AC36" s="16">
        <v>29</v>
      </c>
      <c r="AD36" s="16">
        <v>0</v>
      </c>
      <c r="AE36" s="16">
        <v>980</v>
      </c>
      <c r="AF36" s="16">
        <v>343</v>
      </c>
      <c r="AG36" s="16">
        <v>379</v>
      </c>
      <c r="AH36" s="16">
        <v>428</v>
      </c>
      <c r="AI36" s="16">
        <v>551</v>
      </c>
      <c r="AJ36" s="16">
        <v>610</v>
      </c>
      <c r="AK36" s="16">
        <v>500</v>
      </c>
      <c r="AL36" s="16">
        <v>653</v>
      </c>
      <c r="AM36" s="34">
        <v>565.4</v>
      </c>
      <c r="AN36" s="34">
        <v>983</v>
      </c>
      <c r="AO36" s="34">
        <v>841</v>
      </c>
      <c r="AP36" s="34">
        <v>1660</v>
      </c>
      <c r="AQ36" s="34">
        <v>819</v>
      </c>
      <c r="AR36" s="34">
        <v>2724</v>
      </c>
      <c r="AS36" s="34">
        <v>2606</v>
      </c>
      <c r="AT36" s="34">
        <v>826</v>
      </c>
      <c r="AU36" s="34">
        <v>1536</v>
      </c>
      <c r="AV36" s="34">
        <v>1508</v>
      </c>
      <c r="AW36" s="34">
        <v>1562</v>
      </c>
      <c r="AX36" s="34">
        <v>2629</v>
      </c>
      <c r="AY36" s="34">
        <v>2083</v>
      </c>
      <c r="AZ36" s="34">
        <v>2944</v>
      </c>
      <c r="BA36" s="34">
        <v>3117</v>
      </c>
      <c r="BB36" s="34">
        <v>1933</v>
      </c>
      <c r="BC36" s="34">
        <v>3816</v>
      </c>
      <c r="BD36" s="34">
        <v>4555</v>
      </c>
      <c r="BE36" s="34">
        <v>4975</v>
      </c>
      <c r="BF36" s="34">
        <v>6594</v>
      </c>
      <c r="BG36" s="34">
        <v>5735</v>
      </c>
      <c r="BH36" s="34">
        <v>2038</v>
      </c>
      <c r="BI36" s="34">
        <v>5708</v>
      </c>
      <c r="BJ36" s="34">
        <v>5899</v>
      </c>
      <c r="BK36" s="34">
        <v>7971</v>
      </c>
      <c r="BL36" s="34">
        <v>4450</v>
      </c>
      <c r="BM36" s="34">
        <v>4009</v>
      </c>
      <c r="BN36" s="34">
        <v>3663</v>
      </c>
      <c r="BO36" s="34">
        <v>5515</v>
      </c>
      <c r="BP36" s="34">
        <v>6486</v>
      </c>
      <c r="BQ36" s="34">
        <v>4187</v>
      </c>
      <c r="BR36" s="34">
        <v>3470</v>
      </c>
      <c r="BS36" s="34">
        <v>4305</v>
      </c>
      <c r="BT36" s="34">
        <v>5149</v>
      </c>
      <c r="BU36" s="34">
        <v>5232</v>
      </c>
      <c r="BV36" s="34">
        <v>4351</v>
      </c>
      <c r="BW36" s="34">
        <v>4768</v>
      </c>
      <c r="BX36" s="34">
        <v>5363</v>
      </c>
      <c r="BY36" s="34">
        <v>4413</v>
      </c>
      <c r="BZ36" s="34">
        <v>4235</v>
      </c>
      <c r="CA36" s="34">
        <v>4332</v>
      </c>
      <c r="CB36" s="34">
        <v>5601</v>
      </c>
      <c r="CC36" s="34">
        <v>4104</v>
      </c>
      <c r="CD36" s="34">
        <v>3257</v>
      </c>
      <c r="CE36" s="34">
        <v>1871</v>
      </c>
      <c r="CF36" s="34">
        <v>3287</v>
      </c>
      <c r="CG36" s="34">
        <v>3662</v>
      </c>
      <c r="CH36" s="34">
        <v>4153</v>
      </c>
      <c r="CI36" s="34">
        <v>4415</v>
      </c>
      <c r="CJ36" s="34">
        <v>3005</v>
      </c>
      <c r="CK36" s="34">
        <v>3402</v>
      </c>
      <c r="CL36" s="34">
        <v>3058</v>
      </c>
      <c r="CM36" s="34">
        <v>3459</v>
      </c>
      <c r="CN36" s="34">
        <v>3811</v>
      </c>
      <c r="CO36" s="34">
        <v>3694</v>
      </c>
      <c r="CP36" s="34">
        <v>5333</v>
      </c>
      <c r="CQ36" s="34">
        <v>7126</v>
      </c>
      <c r="CR36" s="34">
        <v>5135</v>
      </c>
      <c r="CS36" s="34">
        <v>2923</v>
      </c>
      <c r="CT36" s="34">
        <v>868</v>
      </c>
      <c r="CU36" s="34">
        <v>3240</v>
      </c>
      <c r="CV36" s="34">
        <v>5703</v>
      </c>
      <c r="CW36" s="34">
        <v>1225</v>
      </c>
      <c r="CX36" s="34">
        <v>2084</v>
      </c>
      <c r="CY36" s="34">
        <v>3462</v>
      </c>
      <c r="CZ36" s="34">
        <v>3329</v>
      </c>
      <c r="DA36" s="34">
        <v>4031</v>
      </c>
      <c r="DB36" s="34">
        <v>5168</v>
      </c>
      <c r="DC36" s="34">
        <v>1999</v>
      </c>
      <c r="DD36" s="34">
        <v>4136</v>
      </c>
      <c r="DE36" s="34">
        <v>3497</v>
      </c>
      <c r="DF36" s="34">
        <v>5597</v>
      </c>
      <c r="DG36" s="34">
        <v>2949</v>
      </c>
      <c r="DH36" s="34">
        <v>3101</v>
      </c>
      <c r="DI36" s="34">
        <v>2092</v>
      </c>
      <c r="DJ36" s="34">
        <v>989</v>
      </c>
      <c r="DK36" s="34">
        <v>3424</v>
      </c>
      <c r="DL36" s="34">
        <v>4803</v>
      </c>
      <c r="DM36" s="34">
        <v>2950</v>
      </c>
      <c r="DN36" s="34">
        <v>2758</v>
      </c>
      <c r="DO36" s="34">
        <v>2273</v>
      </c>
      <c r="DP36" s="34">
        <v>4077</v>
      </c>
      <c r="DQ36" s="34">
        <v>5205</v>
      </c>
      <c r="DR36" s="34">
        <v>3873</v>
      </c>
      <c r="DS36" s="34">
        <v>3209</v>
      </c>
      <c r="DT36" s="17">
        <f t="shared" si="2"/>
        <v>3565.8333333333335</v>
      </c>
      <c r="DU36" s="17">
        <f t="shared" ref="DU36:DU67" si="9">(J36+K36+L36+M36)-(N36+O36+P36+Q36+T36+R36+S36+DT36)</f>
        <v>-2607.8333333333335</v>
      </c>
      <c r="DV36" s="16">
        <f>(DT36*5)-DU36</f>
        <v>20437</v>
      </c>
      <c r="DW36" s="18"/>
      <c r="DX36" s="12">
        <v>0</v>
      </c>
      <c r="DY36" s="81">
        <f>DX36*1</f>
        <v>0</v>
      </c>
      <c r="DZ36" s="10" t="s">
        <v>998</v>
      </c>
      <c r="EA36" s="12">
        <v>0</v>
      </c>
      <c r="EB36" s="12">
        <v>0</v>
      </c>
      <c r="EC36" s="12">
        <v>0</v>
      </c>
      <c r="ED36" s="12">
        <v>0</v>
      </c>
      <c r="EE36" s="12">
        <v>0</v>
      </c>
      <c r="EF36" s="12">
        <v>0</v>
      </c>
      <c r="EG36" s="12">
        <v>480</v>
      </c>
      <c r="EH36" s="12">
        <v>120</v>
      </c>
      <c r="EI36" s="12">
        <v>0</v>
      </c>
      <c r="EJ36" s="12">
        <v>720</v>
      </c>
      <c r="EK36" s="12">
        <v>876</v>
      </c>
      <c r="EL36" s="12">
        <v>1223</v>
      </c>
      <c r="EM36" s="12">
        <v>772</v>
      </c>
      <c r="EN36" s="12">
        <v>613</v>
      </c>
      <c r="EO36" s="12">
        <v>102</v>
      </c>
      <c r="EP36" s="12">
        <v>1268</v>
      </c>
      <c r="EQ36" s="12">
        <v>1504</v>
      </c>
      <c r="ER36" s="12">
        <v>1356</v>
      </c>
      <c r="ES36" s="35">
        <v>474</v>
      </c>
      <c r="ET36" s="35">
        <v>744</v>
      </c>
      <c r="EU36" s="35">
        <v>1584</v>
      </c>
      <c r="EV36" s="35">
        <v>1598</v>
      </c>
      <c r="EW36" s="35">
        <v>48</v>
      </c>
      <c r="EX36" s="35">
        <v>5130</v>
      </c>
      <c r="EY36" s="35">
        <v>2824</v>
      </c>
      <c r="EZ36" s="35">
        <v>1829</v>
      </c>
      <c r="FA36" s="35" t="e">
        <f>VLOOKUP(H36,#REF!,2,)</f>
        <v>#REF!</v>
      </c>
      <c r="FB36" s="35">
        <v>924</v>
      </c>
      <c r="FC36" s="16" t="e">
        <f t="shared" si="3"/>
        <v>#REF!</v>
      </c>
      <c r="FD36" s="16" t="e">
        <f t="shared" si="8"/>
        <v>#REF!</v>
      </c>
      <c r="FE36" s="44" t="e">
        <f>(FC36*3)-FD36</f>
        <v>#REF!</v>
      </c>
      <c r="FF36" s="10" t="s">
        <v>109</v>
      </c>
      <c r="FH36" s="10">
        <f>DX36*0.8</f>
        <v>0</v>
      </c>
      <c r="FI36" s="10" t="e">
        <f>FI33-FI66</f>
        <v>#REF!</v>
      </c>
      <c r="FJ36" s="10" t="e">
        <f>FI36/16000</f>
        <v>#REF!</v>
      </c>
    </row>
    <row r="37" spans="1:166" s="10" customFormat="1" hidden="1">
      <c r="A37" s="12">
        <v>34</v>
      </c>
      <c r="B37" s="13" t="s">
        <v>23</v>
      </c>
      <c r="C37" s="13" t="s">
        <v>56</v>
      </c>
      <c r="D37" s="14">
        <v>1</v>
      </c>
      <c r="E37" s="14" t="s">
        <v>25</v>
      </c>
      <c r="F37" s="14">
        <v>200</v>
      </c>
      <c r="G37" s="14" t="s">
        <v>26</v>
      </c>
      <c r="H37" s="15">
        <v>691782</v>
      </c>
      <c r="I37" s="15" t="s">
        <v>29</v>
      </c>
      <c r="J37" s="16">
        <v>1.100000000000001</v>
      </c>
      <c r="K37" s="86"/>
      <c r="L37" s="86"/>
      <c r="M37" s="86"/>
      <c r="N37" s="12"/>
      <c r="O37" s="12"/>
      <c r="P37" s="12"/>
      <c r="Q37" s="12"/>
      <c r="R37" s="12"/>
      <c r="S37" s="12"/>
      <c r="T37" s="12"/>
      <c r="U37" s="12">
        <v>0.24</v>
      </c>
      <c r="V37" s="12">
        <v>0.48</v>
      </c>
      <c r="W37" s="12">
        <v>3</v>
      </c>
      <c r="X37" s="12">
        <v>4.82</v>
      </c>
      <c r="Y37" s="12">
        <v>1.76</v>
      </c>
      <c r="Z37" s="12">
        <v>6.39</v>
      </c>
      <c r="AA37" s="12">
        <v>3</v>
      </c>
      <c r="AB37" s="12">
        <v>3.81</v>
      </c>
      <c r="AC37" s="16">
        <v>0.1</v>
      </c>
      <c r="AD37" s="16">
        <v>4</v>
      </c>
      <c r="AE37" s="16">
        <v>2.2599999999999998</v>
      </c>
      <c r="AF37" s="16">
        <v>2.7800000000000002</v>
      </c>
      <c r="AG37" s="16">
        <v>5.9599999999999991</v>
      </c>
      <c r="AH37" s="16">
        <v>3.24</v>
      </c>
      <c r="AI37" s="16">
        <v>2.2999999999999998</v>
      </c>
      <c r="AJ37" s="16">
        <v>1.2</v>
      </c>
      <c r="AK37" s="16">
        <v>1.28</v>
      </c>
      <c r="AL37" s="16">
        <v>1</v>
      </c>
      <c r="AM37" s="34">
        <v>8.2099999999999991</v>
      </c>
      <c r="AN37" s="34">
        <v>0.06</v>
      </c>
      <c r="AO37" s="34">
        <v>1.105</v>
      </c>
      <c r="AP37" s="34">
        <v>4</v>
      </c>
      <c r="AQ37" s="34">
        <v>0.9</v>
      </c>
      <c r="AR37" s="34">
        <v>3.16</v>
      </c>
      <c r="AS37" s="34">
        <v>2.2000000000000002</v>
      </c>
      <c r="AT37" s="34">
        <v>0.72</v>
      </c>
      <c r="AU37" s="34">
        <v>0</v>
      </c>
      <c r="AV37" s="34">
        <v>0.22</v>
      </c>
      <c r="AW37" s="34">
        <v>0.2</v>
      </c>
      <c r="AX37" s="34">
        <v>4.2</v>
      </c>
      <c r="AY37" s="34">
        <v>1.22</v>
      </c>
      <c r="AZ37" s="34">
        <v>0</v>
      </c>
      <c r="BA37" s="34">
        <v>2.44</v>
      </c>
      <c r="BB37" s="34">
        <v>1.44</v>
      </c>
      <c r="BC37" s="34">
        <v>1</v>
      </c>
      <c r="BD37" s="34">
        <v>3</v>
      </c>
      <c r="BE37" s="34">
        <v>0</v>
      </c>
      <c r="BF37" s="34">
        <v>2</v>
      </c>
      <c r="BG37" s="34">
        <v>0.26</v>
      </c>
      <c r="BH37" s="34">
        <v>0.22</v>
      </c>
      <c r="BI37" s="34">
        <v>0.12000000000000001</v>
      </c>
      <c r="BJ37" s="34">
        <v>2.0049999999999999</v>
      </c>
      <c r="BK37" s="34">
        <v>4.22</v>
      </c>
      <c r="BL37" s="34">
        <v>2</v>
      </c>
      <c r="BM37" s="34">
        <v>2</v>
      </c>
      <c r="BN37" s="34">
        <v>0</v>
      </c>
      <c r="BO37" s="34">
        <v>2</v>
      </c>
      <c r="BP37" s="34">
        <v>4.0075000000000003</v>
      </c>
      <c r="BQ37" s="34">
        <v>2</v>
      </c>
      <c r="BR37" s="34">
        <v>2.02</v>
      </c>
      <c r="BS37" s="34">
        <v>0</v>
      </c>
      <c r="BT37" s="34">
        <v>0</v>
      </c>
      <c r="BU37" s="34">
        <v>0</v>
      </c>
      <c r="BV37" s="34">
        <v>1</v>
      </c>
      <c r="BW37" s="34">
        <v>0</v>
      </c>
      <c r="BX37" s="34">
        <v>0</v>
      </c>
      <c r="BY37" s="34">
        <v>0</v>
      </c>
      <c r="BZ37" s="34">
        <v>0</v>
      </c>
      <c r="CA37" s="34">
        <v>0</v>
      </c>
      <c r="CB37" s="34">
        <v>0</v>
      </c>
      <c r="CC37" s="34">
        <v>0</v>
      </c>
      <c r="CD37" s="34">
        <v>0</v>
      </c>
      <c r="CE37" s="34">
        <v>0</v>
      </c>
      <c r="CF37" s="34">
        <v>1</v>
      </c>
      <c r="CG37" s="34">
        <v>0</v>
      </c>
      <c r="CH37" s="34">
        <v>5.0199999999999996</v>
      </c>
      <c r="CI37" s="34">
        <v>0</v>
      </c>
      <c r="CJ37" s="34">
        <v>4.2500000000000003E-2</v>
      </c>
      <c r="CK37" s="34">
        <v>0</v>
      </c>
      <c r="CL37" s="34">
        <v>0</v>
      </c>
      <c r="CM37" s="34">
        <v>1.3</v>
      </c>
      <c r="CN37" s="34">
        <v>0.2</v>
      </c>
      <c r="CO37" s="34">
        <v>0</v>
      </c>
      <c r="CP37" s="34">
        <v>0</v>
      </c>
      <c r="CQ37" s="34">
        <v>1.1000000000000001</v>
      </c>
      <c r="CR37" s="34">
        <v>0.1</v>
      </c>
      <c r="CS37" s="34">
        <v>0.69499999999999995</v>
      </c>
      <c r="CT37" s="34">
        <v>0.12000000000000001</v>
      </c>
      <c r="CU37" s="34">
        <v>0.46</v>
      </c>
      <c r="CV37" s="34">
        <v>0</v>
      </c>
      <c r="CW37" s="34">
        <v>0</v>
      </c>
      <c r="CX37" s="34">
        <v>0</v>
      </c>
      <c r="CY37" s="34">
        <v>0.04</v>
      </c>
      <c r="CZ37" s="34">
        <f>74/200</f>
        <v>0.37</v>
      </c>
      <c r="DA37" s="34">
        <v>0</v>
      </c>
      <c r="DB37" s="34">
        <v>0</v>
      </c>
      <c r="DC37" s="34">
        <v>0</v>
      </c>
      <c r="DD37" s="34">
        <v>0</v>
      </c>
      <c r="DE37" s="34">
        <v>0</v>
      </c>
      <c r="DF37" s="34">
        <v>0</v>
      </c>
      <c r="DG37" s="34">
        <v>0</v>
      </c>
      <c r="DH37" s="34">
        <v>0</v>
      </c>
      <c r="DI37" s="34">
        <v>0</v>
      </c>
      <c r="DJ37" s="34">
        <v>0</v>
      </c>
      <c r="DK37" s="34">
        <v>0</v>
      </c>
      <c r="DL37" s="34">
        <v>0</v>
      </c>
      <c r="DM37" s="34">
        <v>0</v>
      </c>
      <c r="DN37" s="34">
        <v>0</v>
      </c>
      <c r="DO37" s="34">
        <v>0</v>
      </c>
      <c r="DP37" s="34">
        <v>0</v>
      </c>
      <c r="DQ37" s="34">
        <v>0</v>
      </c>
      <c r="DR37" s="34">
        <v>0</v>
      </c>
      <c r="DS37" s="34">
        <v>0</v>
      </c>
      <c r="DT37" s="17">
        <f t="shared" si="2"/>
        <v>0</v>
      </c>
      <c r="DU37" s="17">
        <f t="shared" si="9"/>
        <v>1.100000000000001</v>
      </c>
      <c r="DV37" s="16">
        <f t="shared" ref="DV37" si="10">(DT37*4)-DU37</f>
        <v>-1.100000000000001</v>
      </c>
      <c r="DW37" s="18"/>
      <c r="DX37" s="12">
        <v>0</v>
      </c>
      <c r="DY37" s="81"/>
      <c r="DZ37" s="10" t="s">
        <v>999</v>
      </c>
      <c r="EA37" s="12">
        <v>0</v>
      </c>
      <c r="EB37" s="12">
        <v>2</v>
      </c>
      <c r="EC37" s="12">
        <v>5</v>
      </c>
      <c r="ED37" s="12">
        <v>3</v>
      </c>
      <c r="EE37" s="12">
        <v>2</v>
      </c>
      <c r="EF37" s="12">
        <v>3.09</v>
      </c>
      <c r="EG37" s="12">
        <v>5</v>
      </c>
      <c r="EH37" s="12">
        <v>0</v>
      </c>
      <c r="EI37" s="12">
        <v>0</v>
      </c>
      <c r="EJ37" s="12">
        <v>2</v>
      </c>
      <c r="EK37" s="12">
        <v>2</v>
      </c>
      <c r="EL37" s="12">
        <v>7</v>
      </c>
      <c r="EM37" s="12">
        <v>4.18</v>
      </c>
      <c r="EN37" s="12">
        <v>2</v>
      </c>
      <c r="EO37" s="12">
        <v>1</v>
      </c>
      <c r="EP37" s="12">
        <v>4</v>
      </c>
      <c r="EQ37" s="12">
        <v>1</v>
      </c>
      <c r="ER37" s="12">
        <v>4</v>
      </c>
      <c r="ES37" s="35">
        <v>6</v>
      </c>
      <c r="ET37" s="35">
        <v>0</v>
      </c>
      <c r="EU37" s="35">
        <v>0</v>
      </c>
      <c r="EV37" s="35">
        <v>3</v>
      </c>
      <c r="EW37" s="35">
        <v>0.36</v>
      </c>
      <c r="EX37" s="35">
        <v>2</v>
      </c>
      <c r="EY37" s="35">
        <v>1</v>
      </c>
      <c r="EZ37" s="35">
        <v>0</v>
      </c>
      <c r="FA37" s="35" t="e">
        <f>VLOOKUP(H37,#REF!,2,)</f>
        <v>#REF!</v>
      </c>
      <c r="FB37" s="35">
        <v>0</v>
      </c>
      <c r="FC37" s="16" t="e">
        <f t="shared" si="3"/>
        <v>#REF!</v>
      </c>
      <c r="FD37" s="16" t="e">
        <f t="shared" si="8"/>
        <v>#REF!</v>
      </c>
      <c r="FE37" s="44" t="e">
        <f t="shared" si="4"/>
        <v>#REF!</v>
      </c>
      <c r="FH37" s="75">
        <f t="shared" ref="FH37:FH55" si="11">DX37*F37</f>
        <v>0</v>
      </c>
    </row>
    <row r="38" spans="1:166" s="10" customFormat="1" hidden="1">
      <c r="A38" s="12">
        <v>0</v>
      </c>
      <c r="B38" s="13" t="s">
        <v>23</v>
      </c>
      <c r="C38" s="13" t="s">
        <v>57</v>
      </c>
      <c r="D38" s="14">
        <v>1</v>
      </c>
      <c r="E38" s="14" t="s">
        <v>25</v>
      </c>
      <c r="F38" s="14">
        <v>18</v>
      </c>
      <c r="G38" s="14" t="s">
        <v>26</v>
      </c>
      <c r="H38" s="15">
        <v>724026</v>
      </c>
      <c r="I38" s="15" t="s">
        <v>30</v>
      </c>
      <c r="J38" s="16">
        <v>92</v>
      </c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>
        <v>13</v>
      </c>
      <c r="V38" s="12">
        <v>24</v>
      </c>
      <c r="W38" s="12">
        <v>1</v>
      </c>
      <c r="X38" s="12">
        <v>27</v>
      </c>
      <c r="Y38" s="12">
        <v>2</v>
      </c>
      <c r="Z38" s="12">
        <v>2</v>
      </c>
      <c r="AA38" s="12">
        <v>17</v>
      </c>
      <c r="AB38" s="12">
        <v>2</v>
      </c>
      <c r="AC38" s="16">
        <v>1</v>
      </c>
      <c r="AD38" s="16">
        <v>16</v>
      </c>
      <c r="AE38" s="16">
        <v>7</v>
      </c>
      <c r="AF38" s="16">
        <v>5</v>
      </c>
      <c r="AG38" s="16">
        <v>13</v>
      </c>
      <c r="AH38" s="16">
        <v>10</v>
      </c>
      <c r="AI38" s="16">
        <v>7</v>
      </c>
      <c r="AJ38" s="16">
        <v>15</v>
      </c>
      <c r="AK38" s="16">
        <v>5</v>
      </c>
      <c r="AL38" s="16">
        <v>8</v>
      </c>
      <c r="AM38" s="34">
        <v>11</v>
      </c>
      <c r="AN38" s="34">
        <v>6</v>
      </c>
      <c r="AO38" s="34">
        <v>12</v>
      </c>
      <c r="AP38" s="34">
        <v>20</v>
      </c>
      <c r="AQ38" s="34">
        <v>3</v>
      </c>
      <c r="AR38" s="34">
        <v>22</v>
      </c>
      <c r="AS38" s="34">
        <v>16</v>
      </c>
      <c r="AT38" s="34">
        <v>25</v>
      </c>
      <c r="AU38" s="34">
        <v>3</v>
      </c>
      <c r="AV38" s="34">
        <v>14</v>
      </c>
      <c r="AW38" s="34">
        <v>7</v>
      </c>
      <c r="AX38" s="34">
        <v>2</v>
      </c>
      <c r="AY38" s="34">
        <v>7</v>
      </c>
      <c r="AZ38" s="34">
        <v>10</v>
      </c>
      <c r="BA38" s="34">
        <v>10</v>
      </c>
      <c r="BB38" s="34">
        <v>6</v>
      </c>
      <c r="BC38" s="34">
        <v>10</v>
      </c>
      <c r="BD38" s="34">
        <v>2</v>
      </c>
      <c r="BE38" s="34">
        <v>11</v>
      </c>
      <c r="BF38" s="34">
        <v>3</v>
      </c>
      <c r="BG38" s="34">
        <v>10</v>
      </c>
      <c r="BH38" s="34">
        <v>3</v>
      </c>
      <c r="BI38" s="34">
        <v>24</v>
      </c>
      <c r="BJ38" s="34">
        <v>1</v>
      </c>
      <c r="BK38" s="34">
        <v>0</v>
      </c>
      <c r="BL38" s="34">
        <v>0</v>
      </c>
      <c r="BM38" s="34">
        <v>1</v>
      </c>
      <c r="BN38" s="34">
        <v>7</v>
      </c>
      <c r="BO38" s="34">
        <v>2</v>
      </c>
      <c r="BP38" s="34">
        <v>2</v>
      </c>
      <c r="BQ38" s="34">
        <v>11</v>
      </c>
      <c r="BR38" s="34">
        <v>1</v>
      </c>
      <c r="BS38" s="34">
        <v>0</v>
      </c>
      <c r="BT38" s="34">
        <v>3</v>
      </c>
      <c r="BU38" s="34">
        <v>0</v>
      </c>
      <c r="BV38" s="34">
        <v>1</v>
      </c>
      <c r="BW38" s="34">
        <v>1</v>
      </c>
      <c r="BX38" s="34">
        <v>0</v>
      </c>
      <c r="BY38" s="34">
        <v>3</v>
      </c>
      <c r="BZ38" s="34">
        <v>0</v>
      </c>
      <c r="CA38" s="34">
        <v>1</v>
      </c>
      <c r="CB38" s="34">
        <v>0</v>
      </c>
      <c r="CC38" s="34">
        <v>15</v>
      </c>
      <c r="CD38" s="34">
        <v>2</v>
      </c>
      <c r="CE38" s="34">
        <v>2</v>
      </c>
      <c r="CF38" s="34">
        <v>3</v>
      </c>
      <c r="CG38" s="34">
        <v>2</v>
      </c>
      <c r="CH38" s="34">
        <v>4</v>
      </c>
      <c r="CI38" s="34">
        <v>1</v>
      </c>
      <c r="CJ38" s="34">
        <v>1</v>
      </c>
      <c r="CK38" s="34">
        <v>0</v>
      </c>
      <c r="CL38" s="34">
        <v>0</v>
      </c>
      <c r="CM38" s="34">
        <v>1</v>
      </c>
      <c r="CN38" s="34">
        <v>0</v>
      </c>
      <c r="CO38" s="34">
        <v>0</v>
      </c>
      <c r="CP38" s="34">
        <v>0</v>
      </c>
      <c r="CQ38" s="34">
        <v>0</v>
      </c>
      <c r="CR38" s="34">
        <v>0</v>
      </c>
      <c r="CS38" s="34">
        <v>0</v>
      </c>
      <c r="CT38" s="34">
        <v>1</v>
      </c>
      <c r="CU38" s="34">
        <v>0</v>
      </c>
      <c r="CV38" s="34">
        <v>0</v>
      </c>
      <c r="CW38" s="34">
        <v>0</v>
      </c>
      <c r="CX38" s="34">
        <v>0</v>
      </c>
      <c r="CY38" s="34">
        <v>0</v>
      </c>
      <c r="CZ38" s="34">
        <v>0</v>
      </c>
      <c r="DA38" s="34">
        <v>0</v>
      </c>
      <c r="DB38" s="34">
        <v>3</v>
      </c>
      <c r="DC38" s="34">
        <v>6</v>
      </c>
      <c r="DD38" s="34">
        <v>6</v>
      </c>
      <c r="DE38" s="34">
        <v>12</v>
      </c>
      <c r="DF38" s="34">
        <v>12</v>
      </c>
      <c r="DG38" s="34">
        <v>12</v>
      </c>
      <c r="DH38" s="34">
        <v>0</v>
      </c>
      <c r="DI38" s="34">
        <v>0</v>
      </c>
      <c r="DJ38" s="34">
        <v>0</v>
      </c>
      <c r="DK38" s="34">
        <v>2</v>
      </c>
      <c r="DL38" s="34">
        <v>0</v>
      </c>
      <c r="DM38" s="34">
        <v>0</v>
      </c>
      <c r="DN38" s="34">
        <v>0</v>
      </c>
      <c r="DO38" s="34">
        <v>0</v>
      </c>
      <c r="DP38" s="34">
        <v>2</v>
      </c>
      <c r="DQ38" s="34">
        <v>0</v>
      </c>
      <c r="DR38" s="34">
        <v>3</v>
      </c>
      <c r="DS38" s="34">
        <v>0</v>
      </c>
      <c r="DT38" s="17">
        <f t="shared" si="2"/>
        <v>0.83333333333333337</v>
      </c>
      <c r="DU38" s="17">
        <f t="shared" si="9"/>
        <v>91.166666666666671</v>
      </c>
      <c r="DV38" s="16">
        <f>(DT38*4)-DU38</f>
        <v>-87.833333333333343</v>
      </c>
      <c r="DW38" s="18"/>
      <c r="DX38" s="12">
        <v>0</v>
      </c>
      <c r="DY38" s="81"/>
      <c r="DZ38" s="10" t="s">
        <v>989</v>
      </c>
      <c r="EA38" s="12">
        <v>20</v>
      </c>
      <c r="EB38" s="12">
        <v>18</v>
      </c>
      <c r="EC38" s="12">
        <v>2</v>
      </c>
      <c r="ED38" s="12">
        <v>24</v>
      </c>
      <c r="EE38" s="12">
        <v>11</v>
      </c>
      <c r="EF38" s="12">
        <v>2</v>
      </c>
      <c r="EG38" s="12">
        <v>64</v>
      </c>
      <c r="EH38" s="12">
        <v>31</v>
      </c>
      <c r="EI38" s="12">
        <v>0</v>
      </c>
      <c r="EJ38" s="12">
        <v>15</v>
      </c>
      <c r="EK38" s="12">
        <v>10</v>
      </c>
      <c r="EL38" s="12">
        <v>4</v>
      </c>
      <c r="EM38" s="12">
        <v>9</v>
      </c>
      <c r="EN38" s="12">
        <v>6</v>
      </c>
      <c r="EO38" s="12">
        <v>2</v>
      </c>
      <c r="EP38" s="12">
        <v>15</v>
      </c>
      <c r="EQ38" s="12">
        <v>6</v>
      </c>
      <c r="ER38" s="12">
        <v>13</v>
      </c>
      <c r="ES38" s="35">
        <v>19</v>
      </c>
      <c r="ET38" s="35">
        <v>10</v>
      </c>
      <c r="EU38" s="35">
        <v>5</v>
      </c>
      <c r="EV38" s="35">
        <v>26</v>
      </c>
      <c r="EW38" s="35">
        <v>5</v>
      </c>
      <c r="EX38" s="35">
        <v>20</v>
      </c>
      <c r="EY38" s="35">
        <v>16</v>
      </c>
      <c r="EZ38" s="35">
        <v>16</v>
      </c>
      <c r="FA38" s="35" t="e">
        <f>VLOOKUP(H38,#REF!,2,)</f>
        <v>#REF!</v>
      </c>
      <c r="FB38" s="35">
        <v>32</v>
      </c>
      <c r="FC38" s="16" t="e">
        <f t="shared" si="3"/>
        <v>#REF!</v>
      </c>
      <c r="FD38" s="16" t="e">
        <f t="shared" si="8"/>
        <v>#REF!</v>
      </c>
      <c r="FE38" s="44" t="e">
        <f t="shared" si="4"/>
        <v>#REF!</v>
      </c>
      <c r="FH38" s="75">
        <f t="shared" si="11"/>
        <v>0</v>
      </c>
    </row>
    <row r="39" spans="1:166" s="10" customFormat="1" hidden="1">
      <c r="A39" s="12">
        <v>36</v>
      </c>
      <c r="B39" s="13" t="s">
        <v>23</v>
      </c>
      <c r="C39" s="13" t="s">
        <v>57</v>
      </c>
      <c r="D39" s="14">
        <v>1</v>
      </c>
      <c r="E39" s="14" t="s">
        <v>25</v>
      </c>
      <c r="F39" s="14">
        <v>200</v>
      </c>
      <c r="G39" s="14" t="s">
        <v>26</v>
      </c>
      <c r="H39" s="15">
        <v>724027</v>
      </c>
      <c r="I39" s="15" t="s">
        <v>29</v>
      </c>
      <c r="J39" s="16">
        <v>0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4</v>
      </c>
      <c r="V39" s="12">
        <v>1.02</v>
      </c>
      <c r="W39" s="12"/>
      <c r="X39" s="12">
        <v>2</v>
      </c>
      <c r="Y39" s="12">
        <v>1</v>
      </c>
      <c r="Z39" s="12">
        <v>2</v>
      </c>
      <c r="AA39" s="12">
        <v>0</v>
      </c>
      <c r="AB39" s="12">
        <v>0</v>
      </c>
      <c r="AC39" s="16">
        <v>1</v>
      </c>
      <c r="AD39" s="16">
        <v>1</v>
      </c>
      <c r="AE39" s="16">
        <v>4</v>
      </c>
      <c r="AF39" s="16">
        <v>0</v>
      </c>
      <c r="AG39" s="16">
        <v>2</v>
      </c>
      <c r="AH39" s="16">
        <v>0</v>
      </c>
      <c r="AI39" s="16">
        <v>1</v>
      </c>
      <c r="AJ39" s="16">
        <v>3</v>
      </c>
      <c r="AK39" s="16">
        <v>2</v>
      </c>
      <c r="AL39" s="16">
        <v>1</v>
      </c>
      <c r="AM39" s="34">
        <v>1</v>
      </c>
      <c r="AN39" s="34">
        <v>1</v>
      </c>
      <c r="AO39" s="34">
        <v>1</v>
      </c>
      <c r="AP39" s="34">
        <v>1</v>
      </c>
      <c r="AQ39" s="34">
        <v>1</v>
      </c>
      <c r="AR39" s="34">
        <v>5</v>
      </c>
      <c r="AS39" s="34">
        <v>3</v>
      </c>
      <c r="AT39" s="34">
        <v>1</v>
      </c>
      <c r="AU39" s="34">
        <v>0</v>
      </c>
      <c r="AV39" s="34">
        <v>3</v>
      </c>
      <c r="AW39" s="34">
        <v>4</v>
      </c>
      <c r="AX39" s="34">
        <v>2</v>
      </c>
      <c r="AY39" s="34">
        <v>0</v>
      </c>
      <c r="AZ39" s="34">
        <v>3</v>
      </c>
      <c r="BA39" s="34">
        <v>6</v>
      </c>
      <c r="BB39" s="34">
        <v>3</v>
      </c>
      <c r="BC39" s="34">
        <v>6</v>
      </c>
      <c r="BD39" s="34">
        <v>6</v>
      </c>
      <c r="BE39" s="34">
        <v>3</v>
      </c>
      <c r="BF39" s="34">
        <v>6</v>
      </c>
      <c r="BG39" s="34">
        <v>10</v>
      </c>
      <c r="BH39" s="34">
        <v>0</v>
      </c>
      <c r="BI39" s="34">
        <v>3</v>
      </c>
      <c r="BJ39" s="34">
        <v>0</v>
      </c>
      <c r="BK39" s="34">
        <v>0</v>
      </c>
      <c r="BL39" s="34">
        <v>0</v>
      </c>
      <c r="BM39" s="34">
        <v>0</v>
      </c>
      <c r="BN39" s="34">
        <v>3</v>
      </c>
      <c r="BO39" s="34">
        <v>0</v>
      </c>
      <c r="BP39" s="34">
        <v>0</v>
      </c>
      <c r="BQ39" s="34">
        <v>1</v>
      </c>
      <c r="BR39" s="34">
        <v>0</v>
      </c>
      <c r="BS39" s="34">
        <v>0</v>
      </c>
      <c r="BT39" s="34">
        <v>0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4">
        <v>2</v>
      </c>
      <c r="CA39" s="34">
        <v>0</v>
      </c>
      <c r="CB39" s="34">
        <v>0</v>
      </c>
      <c r="CC39" s="34">
        <v>0</v>
      </c>
      <c r="CD39" s="34">
        <v>2</v>
      </c>
      <c r="CE39" s="34">
        <v>0</v>
      </c>
      <c r="CF39" s="34">
        <v>0</v>
      </c>
      <c r="CG39" s="34">
        <v>0</v>
      </c>
      <c r="CH39" s="34">
        <v>1</v>
      </c>
      <c r="CI39" s="34">
        <v>0</v>
      </c>
      <c r="CJ39" s="34">
        <v>0</v>
      </c>
      <c r="CK39" s="34">
        <v>0</v>
      </c>
      <c r="CL39" s="34">
        <v>1</v>
      </c>
      <c r="CM39" s="34">
        <v>0</v>
      </c>
      <c r="CN39" s="34">
        <v>2</v>
      </c>
      <c r="CO39" s="34">
        <v>1</v>
      </c>
      <c r="CP39" s="34">
        <v>0</v>
      </c>
      <c r="CQ39" s="34">
        <v>0</v>
      </c>
      <c r="CR39" s="34">
        <v>0</v>
      </c>
      <c r="CS39" s="34">
        <v>0</v>
      </c>
      <c r="CT39" s="34">
        <v>0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0</v>
      </c>
      <c r="DC39" s="34">
        <v>0</v>
      </c>
      <c r="DD39" s="34">
        <v>1</v>
      </c>
      <c r="DE39" s="34">
        <v>9</v>
      </c>
      <c r="DF39" s="34">
        <v>14</v>
      </c>
      <c r="DG39" s="34">
        <v>1</v>
      </c>
      <c r="DH39" s="34">
        <v>0</v>
      </c>
      <c r="DI39" s="34">
        <v>0</v>
      </c>
      <c r="DJ39" s="34">
        <v>0</v>
      </c>
      <c r="DK39" s="34">
        <v>0</v>
      </c>
      <c r="DL39" s="34">
        <v>0</v>
      </c>
      <c r="DM39" s="34">
        <v>0</v>
      </c>
      <c r="DN39" s="34">
        <v>0</v>
      </c>
      <c r="DO39" s="34">
        <v>0</v>
      </c>
      <c r="DP39" s="34">
        <v>0</v>
      </c>
      <c r="DQ39" s="34">
        <v>0</v>
      </c>
      <c r="DR39" s="34">
        <v>0</v>
      </c>
      <c r="DS39" s="34">
        <v>0</v>
      </c>
      <c r="DT39" s="17">
        <f t="shared" si="2"/>
        <v>0</v>
      </c>
      <c r="DU39" s="17">
        <f t="shared" si="9"/>
        <v>0</v>
      </c>
      <c r="DV39" s="16">
        <f t="shared" si="5"/>
        <v>0</v>
      </c>
      <c r="DW39" s="18"/>
      <c r="DX39" s="12">
        <v>0</v>
      </c>
      <c r="DY39" s="81"/>
      <c r="DZ39" s="10" t="s">
        <v>94</v>
      </c>
      <c r="EA39" s="12">
        <v>5</v>
      </c>
      <c r="EB39" s="12">
        <v>1</v>
      </c>
      <c r="EC39" s="12">
        <v>0</v>
      </c>
      <c r="ED39" s="12">
        <v>3</v>
      </c>
      <c r="EE39" s="12">
        <v>1</v>
      </c>
      <c r="EF39" s="12">
        <v>3</v>
      </c>
      <c r="EG39" s="12">
        <v>0</v>
      </c>
      <c r="EH39" s="12">
        <v>0</v>
      </c>
      <c r="EI39" s="12">
        <v>0</v>
      </c>
      <c r="EJ39" s="12">
        <v>0</v>
      </c>
      <c r="EK39" s="12">
        <v>5</v>
      </c>
      <c r="EL39" s="12">
        <v>0</v>
      </c>
      <c r="EM39" s="12">
        <v>1</v>
      </c>
      <c r="EN39" s="12">
        <v>0</v>
      </c>
      <c r="EO39" s="12">
        <v>1</v>
      </c>
      <c r="EP39" s="12">
        <v>6</v>
      </c>
      <c r="EQ39" s="12">
        <v>1</v>
      </c>
      <c r="ER39" s="12">
        <v>1</v>
      </c>
      <c r="ES39" s="35">
        <v>1</v>
      </c>
      <c r="ET39" s="35">
        <v>0</v>
      </c>
      <c r="EU39" s="35">
        <v>0</v>
      </c>
      <c r="EV39" s="35">
        <v>1</v>
      </c>
      <c r="EW39" s="35">
        <v>0</v>
      </c>
      <c r="EX39" s="35">
        <v>6</v>
      </c>
      <c r="EY39" s="35">
        <v>0</v>
      </c>
      <c r="EZ39" s="35">
        <v>0</v>
      </c>
      <c r="FA39" s="35" t="e">
        <f>VLOOKUP(H39,#REF!,2,)</f>
        <v>#REF!</v>
      </c>
      <c r="FB39" s="35">
        <v>3</v>
      </c>
      <c r="FC39" s="16" t="e">
        <f t="shared" si="3"/>
        <v>#REF!</v>
      </c>
      <c r="FD39" s="16" t="e">
        <f t="shared" si="8"/>
        <v>#REF!</v>
      </c>
      <c r="FE39" s="44" t="e">
        <f t="shared" si="4"/>
        <v>#REF!</v>
      </c>
      <c r="FH39" s="75">
        <f t="shared" si="11"/>
        <v>0</v>
      </c>
    </row>
    <row r="40" spans="1:166" s="10" customFormat="1" hidden="1">
      <c r="A40" s="12">
        <v>37</v>
      </c>
      <c r="B40" s="13" t="s">
        <v>23</v>
      </c>
      <c r="C40" s="13" t="s">
        <v>58</v>
      </c>
      <c r="D40" s="14">
        <v>1</v>
      </c>
      <c r="E40" s="14" t="s">
        <v>25</v>
      </c>
      <c r="F40" s="14">
        <v>18</v>
      </c>
      <c r="G40" s="14" t="s">
        <v>26</v>
      </c>
      <c r="H40" s="15">
        <v>692173</v>
      </c>
      <c r="I40" s="15" t="s">
        <v>30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>
        <v>1</v>
      </c>
      <c r="Y40" s="12">
        <v>19</v>
      </c>
      <c r="Z40" s="12">
        <v>2</v>
      </c>
      <c r="AA40" s="12">
        <v>0</v>
      </c>
      <c r="AB40" s="12">
        <v>0</v>
      </c>
      <c r="AC40" s="16">
        <v>0</v>
      </c>
      <c r="AD40" s="16">
        <v>5</v>
      </c>
      <c r="AE40" s="16"/>
      <c r="AF40" s="16">
        <v>9</v>
      </c>
      <c r="AG40" s="16">
        <v>0</v>
      </c>
      <c r="AH40" s="16">
        <v>1</v>
      </c>
      <c r="AI40" s="16">
        <v>10</v>
      </c>
      <c r="AJ40" s="16">
        <v>6</v>
      </c>
      <c r="AK40" s="16">
        <v>6</v>
      </c>
      <c r="AL40" s="16">
        <v>11</v>
      </c>
      <c r="AM40" s="34">
        <v>20</v>
      </c>
      <c r="AN40" s="34">
        <v>7</v>
      </c>
      <c r="AO40" s="34">
        <v>0</v>
      </c>
      <c r="AP40" s="34">
        <v>0</v>
      </c>
      <c r="AQ40" s="34">
        <v>1</v>
      </c>
      <c r="AR40" s="34">
        <v>4</v>
      </c>
      <c r="AS40" s="34">
        <v>9</v>
      </c>
      <c r="AT40" s="34">
        <v>0</v>
      </c>
      <c r="AU40" s="34">
        <v>0</v>
      </c>
      <c r="AV40" s="34">
        <v>2</v>
      </c>
      <c r="AW40" s="34">
        <v>0</v>
      </c>
      <c r="AX40" s="34">
        <v>0</v>
      </c>
      <c r="AY40" s="34">
        <v>0</v>
      </c>
      <c r="AZ40" s="34">
        <v>0</v>
      </c>
      <c r="BA40" s="34">
        <v>1</v>
      </c>
      <c r="BB40" s="34">
        <v>0</v>
      </c>
      <c r="BC40" s="34">
        <v>0</v>
      </c>
      <c r="BD40" s="34">
        <v>0</v>
      </c>
      <c r="BE40" s="34">
        <v>1</v>
      </c>
      <c r="BF40" s="34">
        <v>3</v>
      </c>
      <c r="BG40" s="34">
        <v>0</v>
      </c>
      <c r="BH40" s="34">
        <v>0</v>
      </c>
      <c r="BI40" s="34">
        <v>0</v>
      </c>
      <c r="BJ40" s="34">
        <v>0</v>
      </c>
      <c r="BK40" s="34">
        <v>0</v>
      </c>
      <c r="BL40" s="34">
        <v>0</v>
      </c>
      <c r="BM40" s="34">
        <v>0</v>
      </c>
      <c r="BN40" s="34">
        <v>0</v>
      </c>
      <c r="BO40" s="34">
        <v>0</v>
      </c>
      <c r="BP40" s="34">
        <v>0</v>
      </c>
      <c r="BQ40" s="34">
        <v>0</v>
      </c>
      <c r="BR40" s="34">
        <v>0</v>
      </c>
      <c r="BS40" s="34">
        <v>2</v>
      </c>
      <c r="BT40" s="34">
        <v>0</v>
      </c>
      <c r="BU40" s="34">
        <v>0</v>
      </c>
      <c r="BV40" s="34">
        <v>0</v>
      </c>
      <c r="BW40" s="34">
        <v>0</v>
      </c>
      <c r="BX40" s="34">
        <v>1</v>
      </c>
      <c r="BY40" s="34">
        <v>1</v>
      </c>
      <c r="BZ40" s="34">
        <v>0</v>
      </c>
      <c r="CA40" s="34">
        <v>0</v>
      </c>
      <c r="CB40" s="34">
        <v>0</v>
      </c>
      <c r="CC40" s="34">
        <v>0</v>
      </c>
      <c r="CD40" s="34">
        <v>0</v>
      </c>
      <c r="CE40" s="34">
        <v>0</v>
      </c>
      <c r="CF40" s="34">
        <v>0</v>
      </c>
      <c r="CG40" s="34">
        <v>0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0</v>
      </c>
      <c r="CO40" s="34">
        <v>0</v>
      </c>
      <c r="CP40" s="34">
        <v>0</v>
      </c>
      <c r="CQ40" s="34">
        <v>2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0</v>
      </c>
      <c r="DE40" s="34">
        <v>0</v>
      </c>
      <c r="DF40" s="34">
        <v>0</v>
      </c>
      <c r="DG40" s="34">
        <v>10</v>
      </c>
      <c r="DH40" s="34">
        <v>4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17">
        <f t="shared" si="2"/>
        <v>0</v>
      </c>
      <c r="DU40" s="17">
        <f t="shared" si="9"/>
        <v>0</v>
      </c>
      <c r="DV40" s="16">
        <f t="shared" si="5"/>
        <v>0</v>
      </c>
      <c r="DW40" s="18"/>
      <c r="DX40" s="12">
        <v>0</v>
      </c>
      <c r="DY40" s="81"/>
      <c r="DZ40" s="10" t="s">
        <v>989</v>
      </c>
      <c r="EA40" s="12">
        <v>0</v>
      </c>
      <c r="EB40" s="12">
        <v>0</v>
      </c>
      <c r="EC40" s="12">
        <v>0</v>
      </c>
      <c r="ED40" s="12">
        <v>0</v>
      </c>
      <c r="EE40" s="12">
        <v>28</v>
      </c>
      <c r="EF40" s="12">
        <v>2</v>
      </c>
      <c r="EG40" s="12">
        <v>8</v>
      </c>
      <c r="EH40" s="12">
        <v>8</v>
      </c>
      <c r="EI40" s="12">
        <v>0</v>
      </c>
      <c r="EJ40" s="12">
        <v>0</v>
      </c>
      <c r="EK40" s="12"/>
      <c r="EL40" s="12">
        <v>15</v>
      </c>
      <c r="EM40" s="12">
        <v>0</v>
      </c>
      <c r="EN40" s="12">
        <v>1</v>
      </c>
      <c r="EO40" s="12">
        <v>0</v>
      </c>
      <c r="EP40" s="12">
        <v>10</v>
      </c>
      <c r="EQ40" s="12">
        <v>6</v>
      </c>
      <c r="ER40" s="12">
        <v>2</v>
      </c>
      <c r="ES40" s="35">
        <v>10</v>
      </c>
      <c r="ET40" s="35">
        <v>2</v>
      </c>
      <c r="EU40" s="35">
        <v>0</v>
      </c>
      <c r="EV40" s="35">
        <v>10</v>
      </c>
      <c r="EW40" s="35">
        <v>0</v>
      </c>
      <c r="EX40" s="35">
        <v>5</v>
      </c>
      <c r="EY40" s="35">
        <v>5</v>
      </c>
      <c r="EZ40" s="35">
        <v>5</v>
      </c>
      <c r="FA40" s="35" t="e">
        <f>VLOOKUP(H40,#REF!,2,)</f>
        <v>#REF!</v>
      </c>
      <c r="FB40" s="35">
        <v>0</v>
      </c>
      <c r="FC40" s="16" t="e">
        <f t="shared" si="3"/>
        <v>#REF!</v>
      </c>
      <c r="FD40" s="16" t="e">
        <f t="shared" si="8"/>
        <v>#REF!</v>
      </c>
      <c r="FE40" s="44" t="e">
        <f t="shared" si="4"/>
        <v>#REF!</v>
      </c>
      <c r="FH40" s="75">
        <f t="shared" si="11"/>
        <v>0</v>
      </c>
    </row>
    <row r="41" spans="1:166" s="10" customFormat="1" hidden="1">
      <c r="A41" s="12">
        <v>38</v>
      </c>
      <c r="B41" s="13" t="s">
        <v>23</v>
      </c>
      <c r="C41" s="13" t="s">
        <v>59</v>
      </c>
      <c r="D41" s="14">
        <v>4</v>
      </c>
      <c r="E41" s="14" t="s">
        <v>25</v>
      </c>
      <c r="F41" s="14">
        <v>5</v>
      </c>
      <c r="G41" s="14" t="s">
        <v>26</v>
      </c>
      <c r="H41" s="15">
        <v>691870</v>
      </c>
      <c r="I41" s="15" t="s">
        <v>27</v>
      </c>
      <c r="J41" s="16">
        <v>307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>
        <v>5</v>
      </c>
      <c r="V41" s="12">
        <v>11</v>
      </c>
      <c r="W41" s="12"/>
      <c r="X41" s="12">
        <v>4</v>
      </c>
      <c r="Y41" s="12">
        <v>4</v>
      </c>
      <c r="Z41" s="12">
        <v>21</v>
      </c>
      <c r="AA41" s="12">
        <v>6</v>
      </c>
      <c r="AB41" s="12">
        <v>7</v>
      </c>
      <c r="AC41" s="16">
        <v>9</v>
      </c>
      <c r="AD41" s="16">
        <v>0</v>
      </c>
      <c r="AE41" s="16">
        <v>3</v>
      </c>
      <c r="AF41" s="16">
        <v>18</v>
      </c>
      <c r="AG41" s="16">
        <v>25</v>
      </c>
      <c r="AH41" s="16">
        <v>14</v>
      </c>
      <c r="AI41" s="16">
        <v>11</v>
      </c>
      <c r="AJ41" s="16">
        <v>17</v>
      </c>
      <c r="AK41" s="16">
        <v>4</v>
      </c>
      <c r="AL41" s="16">
        <v>19</v>
      </c>
      <c r="AM41" s="34">
        <v>155</v>
      </c>
      <c r="AN41" s="34">
        <v>38</v>
      </c>
      <c r="AO41" s="34">
        <v>46</v>
      </c>
      <c r="AP41" s="34">
        <v>12</v>
      </c>
      <c r="AQ41" s="34">
        <v>8</v>
      </c>
      <c r="AR41" s="34">
        <v>4</v>
      </c>
      <c r="AS41" s="34">
        <v>6</v>
      </c>
      <c r="AT41" s="34">
        <v>4</v>
      </c>
      <c r="AU41" s="34">
        <v>4</v>
      </c>
      <c r="AV41" s="34">
        <v>8</v>
      </c>
      <c r="AW41" s="34">
        <v>0</v>
      </c>
      <c r="AX41" s="34">
        <v>2</v>
      </c>
      <c r="AY41" s="34">
        <v>0</v>
      </c>
      <c r="AZ41" s="34">
        <v>0</v>
      </c>
      <c r="BA41" s="34">
        <v>4</v>
      </c>
      <c r="BB41" s="34">
        <v>6</v>
      </c>
      <c r="BC41" s="34">
        <v>49</v>
      </c>
      <c r="BD41" s="34">
        <v>0</v>
      </c>
      <c r="BE41" s="34">
        <v>0</v>
      </c>
      <c r="BF41" s="34">
        <v>2</v>
      </c>
      <c r="BG41" s="34">
        <v>8</v>
      </c>
      <c r="BH41" s="34">
        <v>9</v>
      </c>
      <c r="BI41" s="34">
        <v>1</v>
      </c>
      <c r="BJ41" s="34">
        <v>2</v>
      </c>
      <c r="BK41" s="34">
        <v>10</v>
      </c>
      <c r="BL41" s="34">
        <v>6</v>
      </c>
      <c r="BM41" s="34">
        <v>2</v>
      </c>
      <c r="BN41" s="34">
        <v>8</v>
      </c>
      <c r="BO41" s="34">
        <v>8</v>
      </c>
      <c r="BP41" s="34">
        <v>4</v>
      </c>
      <c r="BQ41" s="34">
        <v>0</v>
      </c>
      <c r="BR41" s="34">
        <v>12</v>
      </c>
      <c r="BS41" s="34">
        <v>4</v>
      </c>
      <c r="BT41" s="34">
        <v>8</v>
      </c>
      <c r="BU41" s="34">
        <v>5</v>
      </c>
      <c r="BV41" s="34">
        <v>4</v>
      </c>
      <c r="BW41" s="34">
        <v>0</v>
      </c>
      <c r="BX41" s="34">
        <v>0</v>
      </c>
      <c r="BY41" s="34">
        <v>0</v>
      </c>
      <c r="BZ41" s="34">
        <v>6</v>
      </c>
      <c r="CA41" s="34">
        <v>0</v>
      </c>
      <c r="CB41" s="34">
        <v>0</v>
      </c>
      <c r="CC41" s="34">
        <v>1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2</v>
      </c>
      <c r="CL41" s="34">
        <v>8</v>
      </c>
      <c r="CM41" s="34">
        <v>0</v>
      </c>
      <c r="CN41" s="34">
        <v>0</v>
      </c>
      <c r="CO41" s="34">
        <v>0</v>
      </c>
      <c r="CP41" s="34">
        <v>0</v>
      </c>
      <c r="CQ41" s="34">
        <v>0</v>
      </c>
      <c r="CR41" s="34">
        <v>0</v>
      </c>
      <c r="CS41" s="34">
        <v>6</v>
      </c>
      <c r="CT41" s="34">
        <v>0</v>
      </c>
      <c r="CU41" s="34">
        <v>0</v>
      </c>
      <c r="CV41" s="34">
        <v>2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11</v>
      </c>
      <c r="DC41" s="34">
        <v>0</v>
      </c>
      <c r="DD41" s="34">
        <v>1</v>
      </c>
      <c r="DE41" s="34">
        <v>9</v>
      </c>
      <c r="DF41" s="34">
        <v>0</v>
      </c>
      <c r="DG41" s="34">
        <v>0</v>
      </c>
      <c r="DH41" s="34">
        <v>0</v>
      </c>
      <c r="DI41" s="34">
        <v>2</v>
      </c>
      <c r="DJ41" s="34">
        <v>0</v>
      </c>
      <c r="DK41" s="34">
        <v>0</v>
      </c>
      <c r="DL41" s="34">
        <v>0</v>
      </c>
      <c r="DM41" s="34">
        <v>3</v>
      </c>
      <c r="DN41" s="34">
        <v>0</v>
      </c>
      <c r="DO41" s="34">
        <v>0</v>
      </c>
      <c r="DP41" s="34">
        <v>0</v>
      </c>
      <c r="DQ41" s="34">
        <v>3</v>
      </c>
      <c r="DR41" s="34">
        <v>3</v>
      </c>
      <c r="DS41" s="34">
        <v>0</v>
      </c>
      <c r="DT41" s="17">
        <f t="shared" si="2"/>
        <v>1</v>
      </c>
      <c r="DU41" s="17">
        <f t="shared" si="9"/>
        <v>306</v>
      </c>
      <c r="DV41" s="16">
        <f t="shared" si="5"/>
        <v>-304</v>
      </c>
      <c r="DW41" s="18"/>
      <c r="DX41" s="12">
        <v>0</v>
      </c>
      <c r="DY41" s="81"/>
      <c r="DZ41" s="10" t="s">
        <v>983</v>
      </c>
      <c r="EA41" s="12">
        <v>28</v>
      </c>
      <c r="EB41" s="12">
        <v>3</v>
      </c>
      <c r="EC41" s="12">
        <v>11</v>
      </c>
      <c r="ED41" s="12">
        <v>15</v>
      </c>
      <c r="EE41" s="12">
        <v>66</v>
      </c>
      <c r="EF41" s="12">
        <v>6</v>
      </c>
      <c r="EG41" s="12">
        <v>28</v>
      </c>
      <c r="EH41" s="12">
        <v>3</v>
      </c>
      <c r="EI41" s="12">
        <v>20</v>
      </c>
      <c r="EJ41" s="12">
        <v>12</v>
      </c>
      <c r="EK41" s="12">
        <v>16</v>
      </c>
      <c r="EL41" s="12">
        <v>19</v>
      </c>
      <c r="EM41" s="12">
        <v>16</v>
      </c>
      <c r="EN41" s="12">
        <v>39</v>
      </c>
      <c r="EO41" s="12">
        <v>0</v>
      </c>
      <c r="EP41" s="12">
        <v>8</v>
      </c>
      <c r="EQ41" s="12">
        <v>16</v>
      </c>
      <c r="ER41" s="12">
        <v>28</v>
      </c>
      <c r="ES41" s="35">
        <v>2</v>
      </c>
      <c r="ET41" s="35">
        <v>0</v>
      </c>
      <c r="EU41" s="35">
        <v>8</v>
      </c>
      <c r="EV41" s="35">
        <v>13</v>
      </c>
      <c r="EW41" s="35">
        <v>8</v>
      </c>
      <c r="EX41" s="35">
        <v>3</v>
      </c>
      <c r="EY41" s="35">
        <v>10</v>
      </c>
      <c r="EZ41" s="35">
        <v>0</v>
      </c>
      <c r="FA41" s="35" t="e">
        <f>VLOOKUP(H41,#REF!,2,)</f>
        <v>#REF!</v>
      </c>
      <c r="FB41" s="35">
        <v>0</v>
      </c>
      <c r="FC41" s="16" t="e">
        <f t="shared" si="3"/>
        <v>#REF!</v>
      </c>
      <c r="FD41" s="16" t="e">
        <f t="shared" si="8"/>
        <v>#REF!</v>
      </c>
      <c r="FE41" s="44" t="e">
        <f t="shared" si="4"/>
        <v>#REF!</v>
      </c>
      <c r="FH41" s="75">
        <f t="shared" si="11"/>
        <v>0</v>
      </c>
    </row>
    <row r="42" spans="1:166" s="10" customFormat="1" hidden="1">
      <c r="A42" s="12">
        <v>39</v>
      </c>
      <c r="B42" s="13" t="s">
        <v>23</v>
      </c>
      <c r="C42" s="13" t="s">
        <v>59</v>
      </c>
      <c r="D42" s="14">
        <v>6</v>
      </c>
      <c r="E42" s="14" t="s">
        <v>25</v>
      </c>
      <c r="F42" s="14">
        <v>1</v>
      </c>
      <c r="G42" s="14" t="s">
        <v>26</v>
      </c>
      <c r="H42" s="15">
        <v>692051</v>
      </c>
      <c r="I42" s="15" t="s">
        <v>27</v>
      </c>
      <c r="J42" s="16">
        <v>248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3</v>
      </c>
      <c r="V42" s="12">
        <v>13</v>
      </c>
      <c r="W42" s="12">
        <v>4</v>
      </c>
      <c r="X42" s="12">
        <v>9</v>
      </c>
      <c r="Y42" s="12">
        <v>9</v>
      </c>
      <c r="Z42" s="12">
        <v>39</v>
      </c>
      <c r="AA42" s="12">
        <v>6</v>
      </c>
      <c r="AB42" s="12">
        <v>7</v>
      </c>
      <c r="AC42" s="16">
        <v>0</v>
      </c>
      <c r="AD42" s="16">
        <v>1</v>
      </c>
      <c r="AE42" s="16">
        <v>3</v>
      </c>
      <c r="AF42" s="16">
        <v>10</v>
      </c>
      <c r="AG42" s="16">
        <v>38</v>
      </c>
      <c r="AH42" s="16">
        <v>8</v>
      </c>
      <c r="AI42" s="16">
        <v>11</v>
      </c>
      <c r="AJ42" s="16">
        <v>5</v>
      </c>
      <c r="AK42" s="16">
        <v>10</v>
      </c>
      <c r="AL42" s="16">
        <v>15</v>
      </c>
      <c r="AM42" s="34">
        <v>29</v>
      </c>
      <c r="AN42" s="34">
        <v>19</v>
      </c>
      <c r="AO42" s="34">
        <v>44</v>
      </c>
      <c r="AP42" s="34">
        <v>19</v>
      </c>
      <c r="AQ42" s="34">
        <v>0</v>
      </c>
      <c r="AR42" s="34">
        <v>1</v>
      </c>
      <c r="AS42" s="34">
        <v>0</v>
      </c>
      <c r="AT42" s="34">
        <v>1</v>
      </c>
      <c r="AU42" s="34">
        <v>0</v>
      </c>
      <c r="AV42" s="34">
        <v>9</v>
      </c>
      <c r="AW42" s="34">
        <v>6</v>
      </c>
      <c r="AX42" s="34">
        <v>3</v>
      </c>
      <c r="AY42" s="34">
        <v>0</v>
      </c>
      <c r="AZ42" s="34">
        <v>6</v>
      </c>
      <c r="BA42" s="34">
        <v>0</v>
      </c>
      <c r="BB42" s="34">
        <v>1</v>
      </c>
      <c r="BC42" s="34">
        <v>13</v>
      </c>
      <c r="BD42" s="34">
        <v>10</v>
      </c>
      <c r="BE42" s="34">
        <v>0</v>
      </c>
      <c r="BF42" s="34">
        <v>0</v>
      </c>
      <c r="BG42" s="34">
        <v>0</v>
      </c>
      <c r="BH42" s="34">
        <v>6</v>
      </c>
      <c r="BI42" s="34">
        <v>0</v>
      </c>
      <c r="BJ42" s="34">
        <v>0</v>
      </c>
      <c r="BK42" s="34">
        <v>0</v>
      </c>
      <c r="BL42" s="34">
        <v>0</v>
      </c>
      <c r="BM42" s="34">
        <v>2</v>
      </c>
      <c r="BN42" s="34">
        <v>0</v>
      </c>
      <c r="BO42" s="34">
        <v>6</v>
      </c>
      <c r="BP42" s="34">
        <v>0</v>
      </c>
      <c r="BQ42" s="34">
        <v>0</v>
      </c>
      <c r="BR42" s="34">
        <v>18</v>
      </c>
      <c r="BS42" s="34">
        <v>0</v>
      </c>
      <c r="BT42" s="34">
        <v>0</v>
      </c>
      <c r="BU42" s="34">
        <v>0</v>
      </c>
      <c r="BV42" s="34">
        <v>0</v>
      </c>
      <c r="BW42" s="34">
        <v>0</v>
      </c>
      <c r="BX42" s="34">
        <v>0</v>
      </c>
      <c r="BY42" s="34">
        <v>1</v>
      </c>
      <c r="BZ42" s="34">
        <v>0</v>
      </c>
      <c r="CA42" s="34">
        <v>0</v>
      </c>
      <c r="CB42" s="34">
        <v>0</v>
      </c>
      <c r="CC42" s="34">
        <v>32</v>
      </c>
      <c r="CD42" s="34">
        <v>0</v>
      </c>
      <c r="CE42" s="34">
        <v>2</v>
      </c>
      <c r="CF42" s="34">
        <v>0</v>
      </c>
      <c r="CG42" s="34">
        <v>0</v>
      </c>
      <c r="CH42" s="34">
        <v>0</v>
      </c>
      <c r="CI42" s="34">
        <v>30</v>
      </c>
      <c r="CJ42" s="34">
        <v>0</v>
      </c>
      <c r="CK42" s="34">
        <v>20</v>
      </c>
      <c r="CL42" s="34">
        <v>12</v>
      </c>
      <c r="CM42" s="34">
        <v>20</v>
      </c>
      <c r="CN42" s="34">
        <v>0</v>
      </c>
      <c r="CO42" s="34">
        <v>26</v>
      </c>
      <c r="CP42" s="34">
        <v>0</v>
      </c>
      <c r="CQ42" s="34">
        <v>30</v>
      </c>
      <c r="CR42" s="34">
        <v>0</v>
      </c>
      <c r="CS42" s="34">
        <v>0</v>
      </c>
      <c r="CT42" s="34">
        <v>0</v>
      </c>
      <c r="CU42" s="34">
        <v>0</v>
      </c>
      <c r="CV42" s="34">
        <v>0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6</v>
      </c>
      <c r="DC42" s="34">
        <v>0</v>
      </c>
      <c r="DD42" s="34">
        <v>2</v>
      </c>
      <c r="DE42" s="34">
        <v>1</v>
      </c>
      <c r="DF42" s="34">
        <v>1</v>
      </c>
      <c r="DG42" s="34">
        <v>1</v>
      </c>
      <c r="DH42" s="34">
        <v>0</v>
      </c>
      <c r="DI42" s="34">
        <v>0</v>
      </c>
      <c r="DJ42" s="34">
        <v>9</v>
      </c>
      <c r="DK42" s="34">
        <v>0</v>
      </c>
      <c r="DL42" s="34">
        <v>0</v>
      </c>
      <c r="DM42" s="34">
        <v>0</v>
      </c>
      <c r="DN42" s="34">
        <v>0</v>
      </c>
      <c r="DO42" s="34">
        <v>0</v>
      </c>
      <c r="DP42" s="34">
        <v>0</v>
      </c>
      <c r="DQ42" s="34">
        <v>3</v>
      </c>
      <c r="DR42" s="34">
        <v>0</v>
      </c>
      <c r="DS42" s="34">
        <v>0</v>
      </c>
      <c r="DT42" s="17">
        <f t="shared" si="2"/>
        <v>0.5</v>
      </c>
      <c r="DU42" s="17">
        <f t="shared" si="9"/>
        <v>247.5</v>
      </c>
      <c r="DV42" s="16">
        <f t="shared" si="5"/>
        <v>-246.5</v>
      </c>
      <c r="DW42" s="18"/>
      <c r="DX42" s="12">
        <v>0</v>
      </c>
      <c r="DY42" s="81"/>
      <c r="DZ42" s="10" t="s">
        <v>997</v>
      </c>
      <c r="EA42" s="12">
        <v>22</v>
      </c>
      <c r="EB42" s="12">
        <v>0</v>
      </c>
      <c r="EC42" s="12">
        <v>13</v>
      </c>
      <c r="ED42" s="12">
        <v>15</v>
      </c>
      <c r="EE42" s="12">
        <v>66</v>
      </c>
      <c r="EF42" s="12">
        <v>18</v>
      </c>
      <c r="EG42" s="12">
        <v>48</v>
      </c>
      <c r="EH42" s="12">
        <v>12</v>
      </c>
      <c r="EI42" s="12">
        <v>18</v>
      </c>
      <c r="EJ42" s="12">
        <v>0</v>
      </c>
      <c r="EK42" s="12">
        <v>28</v>
      </c>
      <c r="EL42" s="12">
        <v>30</v>
      </c>
      <c r="EM42" s="12">
        <v>16</v>
      </c>
      <c r="EN42" s="12">
        <v>15</v>
      </c>
      <c r="EO42" s="12">
        <v>0</v>
      </c>
      <c r="EP42" s="12">
        <v>18</v>
      </c>
      <c r="EQ42" s="12">
        <v>36</v>
      </c>
      <c r="ER42" s="12">
        <v>12</v>
      </c>
      <c r="ES42" s="35">
        <v>20</v>
      </c>
      <c r="ET42" s="35">
        <v>0</v>
      </c>
      <c r="EU42" s="35">
        <v>0</v>
      </c>
      <c r="EV42" s="35">
        <v>6</v>
      </c>
      <c r="EW42" s="35">
        <v>0</v>
      </c>
      <c r="EX42" s="35">
        <v>1</v>
      </c>
      <c r="EY42" s="35">
        <v>0</v>
      </c>
      <c r="EZ42" s="35">
        <v>0</v>
      </c>
      <c r="FA42" s="35" t="e">
        <f>VLOOKUP(H42,#REF!,2,)</f>
        <v>#REF!</v>
      </c>
      <c r="FB42" s="35">
        <v>0</v>
      </c>
      <c r="FC42" s="16" t="e">
        <f t="shared" si="3"/>
        <v>#REF!</v>
      </c>
      <c r="FD42" s="16" t="e">
        <f t="shared" si="8"/>
        <v>#REF!</v>
      </c>
      <c r="FE42" s="44" t="e">
        <f t="shared" si="4"/>
        <v>#REF!</v>
      </c>
      <c r="FH42" s="75">
        <f t="shared" si="11"/>
        <v>0</v>
      </c>
    </row>
    <row r="43" spans="1:166" s="10" customFormat="1" hidden="1">
      <c r="A43" s="12">
        <v>40</v>
      </c>
      <c r="B43" s="13" t="s">
        <v>23</v>
      </c>
      <c r="C43" s="13" t="s">
        <v>60</v>
      </c>
      <c r="D43" s="14">
        <v>1</v>
      </c>
      <c r="E43" s="14" t="s">
        <v>25</v>
      </c>
      <c r="F43" s="14">
        <v>18</v>
      </c>
      <c r="G43" s="14" t="s">
        <v>26</v>
      </c>
      <c r="H43" s="15">
        <v>804723</v>
      </c>
      <c r="I43" s="15" t="s">
        <v>30</v>
      </c>
      <c r="J43" s="16">
        <v>-7.5772721430666934E-15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9</v>
      </c>
      <c r="V43" s="12">
        <v>19</v>
      </c>
      <c r="W43" s="12">
        <v>2</v>
      </c>
      <c r="X43" s="12">
        <v>26</v>
      </c>
      <c r="Y43" s="12">
        <v>20</v>
      </c>
      <c r="Z43" s="12">
        <v>23</v>
      </c>
      <c r="AA43" s="12">
        <v>14</v>
      </c>
      <c r="AB43" s="12">
        <v>14</v>
      </c>
      <c r="AC43" s="16">
        <v>20</v>
      </c>
      <c r="AD43" s="16">
        <v>3</v>
      </c>
      <c r="AE43" s="16">
        <v>12</v>
      </c>
      <c r="AF43" s="16">
        <v>18</v>
      </c>
      <c r="AG43" s="16">
        <v>5</v>
      </c>
      <c r="AH43" s="16">
        <v>3</v>
      </c>
      <c r="AI43" s="16">
        <v>0</v>
      </c>
      <c r="AJ43" s="16">
        <v>0</v>
      </c>
      <c r="AK43" s="16">
        <v>6</v>
      </c>
      <c r="AL43" s="16">
        <v>3</v>
      </c>
      <c r="AM43" s="34">
        <v>7</v>
      </c>
      <c r="AN43" s="34">
        <v>1</v>
      </c>
      <c r="AO43" s="34">
        <v>16</v>
      </c>
      <c r="AP43" s="34">
        <v>2</v>
      </c>
      <c r="AQ43" s="34">
        <v>1</v>
      </c>
      <c r="AR43" s="34">
        <v>0</v>
      </c>
      <c r="AS43" s="34">
        <v>6</v>
      </c>
      <c r="AT43" s="34">
        <v>0</v>
      </c>
      <c r="AU43" s="34">
        <v>1.3888888888888888</v>
      </c>
      <c r="AV43" s="34">
        <v>11</v>
      </c>
      <c r="AW43" s="34">
        <v>9</v>
      </c>
      <c r="AX43" s="34">
        <v>4</v>
      </c>
      <c r="AY43" s="34">
        <v>6</v>
      </c>
      <c r="AZ43" s="34">
        <v>3</v>
      </c>
      <c r="BA43" s="34">
        <v>3</v>
      </c>
      <c r="BB43" s="34">
        <v>12</v>
      </c>
      <c r="BC43" s="34">
        <v>12</v>
      </c>
      <c r="BD43" s="34">
        <v>1</v>
      </c>
      <c r="BE43" s="34">
        <v>6</v>
      </c>
      <c r="BF43" s="34">
        <v>8</v>
      </c>
      <c r="BG43" s="34">
        <v>4</v>
      </c>
      <c r="BH43" s="34">
        <v>11</v>
      </c>
      <c r="BI43" s="34">
        <v>37</v>
      </c>
      <c r="BJ43" s="34">
        <v>12</v>
      </c>
      <c r="BK43" s="34">
        <v>0</v>
      </c>
      <c r="BL43" s="34">
        <v>0</v>
      </c>
      <c r="BM43" s="34">
        <v>2</v>
      </c>
      <c r="BN43" s="34">
        <v>4</v>
      </c>
      <c r="BO43" s="34">
        <v>0</v>
      </c>
      <c r="BP43" s="34">
        <v>2</v>
      </c>
      <c r="BQ43" s="34">
        <v>2</v>
      </c>
      <c r="BR43" s="34">
        <v>0</v>
      </c>
      <c r="BS43" s="34">
        <v>2</v>
      </c>
      <c r="BT43" s="34">
        <v>0</v>
      </c>
      <c r="BU43" s="34">
        <v>6.3888888888888893</v>
      </c>
      <c r="BV43" s="34">
        <v>2</v>
      </c>
      <c r="BW43" s="34">
        <v>0</v>
      </c>
      <c r="BX43" s="34">
        <v>0</v>
      </c>
      <c r="BY43" s="34">
        <v>0</v>
      </c>
      <c r="BZ43" s="34">
        <v>2</v>
      </c>
      <c r="CA43" s="34">
        <v>1</v>
      </c>
      <c r="CB43" s="34">
        <v>3</v>
      </c>
      <c r="CC43" s="34">
        <v>0</v>
      </c>
      <c r="CD43" s="34">
        <v>3</v>
      </c>
      <c r="CE43" s="34">
        <v>2</v>
      </c>
      <c r="CF43" s="34">
        <v>3</v>
      </c>
      <c r="CG43" s="34">
        <v>0</v>
      </c>
      <c r="CH43" s="34">
        <v>0</v>
      </c>
      <c r="CI43" s="34">
        <v>0</v>
      </c>
      <c r="CJ43" s="34">
        <v>0</v>
      </c>
      <c r="CK43" s="34">
        <v>0</v>
      </c>
      <c r="CL43" s="34">
        <v>2</v>
      </c>
      <c r="CM43" s="34">
        <v>3</v>
      </c>
      <c r="CN43" s="34">
        <v>3</v>
      </c>
      <c r="CO43" s="34">
        <v>0</v>
      </c>
      <c r="CP43" s="34">
        <v>0</v>
      </c>
      <c r="CQ43" s="34">
        <v>0</v>
      </c>
      <c r="CR43" s="34">
        <v>0</v>
      </c>
      <c r="CS43" s="34">
        <v>0</v>
      </c>
      <c r="CT43" s="34">
        <v>0</v>
      </c>
      <c r="CU43" s="34">
        <v>1</v>
      </c>
      <c r="CV43" s="34">
        <v>1</v>
      </c>
      <c r="CW43" s="34">
        <v>12</v>
      </c>
      <c r="CX43" s="34">
        <v>1</v>
      </c>
      <c r="CY43" s="34">
        <v>1</v>
      </c>
      <c r="CZ43" s="34">
        <v>4</v>
      </c>
      <c r="DA43" s="34">
        <v>0</v>
      </c>
      <c r="DB43" s="34">
        <v>12</v>
      </c>
      <c r="DC43" s="34">
        <v>9</v>
      </c>
      <c r="DD43" s="34">
        <v>36</v>
      </c>
      <c r="DE43" s="34">
        <v>35</v>
      </c>
      <c r="DF43" s="34">
        <v>50</v>
      </c>
      <c r="DG43" s="34">
        <v>396</v>
      </c>
      <c r="DH43" s="34">
        <v>46</v>
      </c>
      <c r="DI43" s="34">
        <v>0</v>
      </c>
      <c r="DJ43" s="34">
        <v>10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0</v>
      </c>
      <c r="DR43" s="34">
        <v>0</v>
      </c>
      <c r="DS43" s="34">
        <v>0</v>
      </c>
      <c r="DT43" s="17">
        <f t="shared" si="2"/>
        <v>0</v>
      </c>
      <c r="DU43" s="17">
        <f t="shared" si="9"/>
        <v>-7.5772721430666934E-15</v>
      </c>
      <c r="DV43" s="16">
        <f t="shared" si="5"/>
        <v>7.5772721430666934E-15</v>
      </c>
      <c r="DW43" s="18"/>
      <c r="DX43" s="12">
        <v>0</v>
      </c>
      <c r="DY43" s="81"/>
      <c r="DZ43" s="10" t="s">
        <v>1000</v>
      </c>
      <c r="EA43" s="12">
        <v>9</v>
      </c>
      <c r="EB43" s="12">
        <v>35</v>
      </c>
      <c r="EC43" s="12">
        <v>12</v>
      </c>
      <c r="ED43" s="12">
        <v>28</v>
      </c>
      <c r="EE43" s="12">
        <v>30</v>
      </c>
      <c r="EF43" s="12">
        <v>35.5</v>
      </c>
      <c r="EG43" s="12">
        <v>14</v>
      </c>
      <c r="EH43" s="12">
        <v>47</v>
      </c>
      <c r="EI43" s="12">
        <v>20</v>
      </c>
      <c r="EJ43" s="12">
        <v>8</v>
      </c>
      <c r="EK43" s="12">
        <v>12</v>
      </c>
      <c r="EL43" s="12">
        <v>18</v>
      </c>
      <c r="EM43" s="12">
        <v>10</v>
      </c>
      <c r="EN43" s="12">
        <v>3</v>
      </c>
      <c r="EO43" s="12">
        <v>0</v>
      </c>
      <c r="EP43" s="12">
        <v>0</v>
      </c>
      <c r="EQ43" s="12">
        <v>6</v>
      </c>
      <c r="ER43" s="12">
        <v>2.2000000000000002</v>
      </c>
      <c r="ES43" s="35">
        <v>7</v>
      </c>
      <c r="ET43" s="35">
        <v>1</v>
      </c>
      <c r="EU43" s="35">
        <v>4</v>
      </c>
      <c r="EV43" s="35">
        <v>1.3888888888888888</v>
      </c>
      <c r="EW43" s="35">
        <v>1</v>
      </c>
      <c r="EX43" s="35">
        <v>0</v>
      </c>
      <c r="EY43" s="35">
        <v>6</v>
      </c>
      <c r="EZ43" s="35">
        <v>0</v>
      </c>
      <c r="FA43" s="35" t="e">
        <f>VLOOKUP(H43,#REF!,2,)</f>
        <v>#REF!</v>
      </c>
      <c r="FB43" s="35">
        <v>11</v>
      </c>
      <c r="FC43" s="16" t="e">
        <f t="shared" si="3"/>
        <v>#REF!</v>
      </c>
      <c r="FD43" s="16" t="e">
        <f t="shared" si="8"/>
        <v>#REF!</v>
      </c>
      <c r="FE43" s="44" t="e">
        <f t="shared" si="4"/>
        <v>#REF!</v>
      </c>
      <c r="FH43" s="75">
        <f t="shared" si="11"/>
        <v>0</v>
      </c>
    </row>
    <row r="44" spans="1:166" s="10" customFormat="1" hidden="1">
      <c r="A44" s="12">
        <v>41</v>
      </c>
      <c r="B44" s="13" t="s">
        <v>23</v>
      </c>
      <c r="C44" s="13" t="s">
        <v>40</v>
      </c>
      <c r="D44" s="14">
        <v>1</v>
      </c>
      <c r="E44" s="14" t="s">
        <v>25</v>
      </c>
      <c r="F44" s="14">
        <v>200</v>
      </c>
      <c r="G44" s="14" t="s">
        <v>26</v>
      </c>
      <c r="H44" s="15">
        <v>692077</v>
      </c>
      <c r="I44" s="15" t="s">
        <v>29</v>
      </c>
      <c r="J44" s="16">
        <v>9.879999999999999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3.44</v>
      </c>
      <c r="V44" s="12">
        <v>3</v>
      </c>
      <c r="W44" s="12">
        <v>2</v>
      </c>
      <c r="X44" s="12">
        <v>1</v>
      </c>
      <c r="Y44" s="12">
        <v>3</v>
      </c>
      <c r="Z44" s="12">
        <v>6</v>
      </c>
      <c r="AA44" s="12">
        <v>2</v>
      </c>
      <c r="AB44" s="12">
        <v>2</v>
      </c>
      <c r="AC44" s="16">
        <v>2.1</v>
      </c>
      <c r="AD44" s="16">
        <v>0</v>
      </c>
      <c r="AE44" s="16">
        <v>3.1</v>
      </c>
      <c r="AF44" s="16">
        <v>1</v>
      </c>
      <c r="AG44" s="16">
        <v>5.0999999999999996</v>
      </c>
      <c r="AH44" s="16">
        <v>3.12</v>
      </c>
      <c r="AI44" s="16">
        <v>1</v>
      </c>
      <c r="AJ44" s="16">
        <v>2</v>
      </c>
      <c r="AK44" s="16">
        <v>0.1</v>
      </c>
      <c r="AL44" s="16">
        <v>2</v>
      </c>
      <c r="AM44" s="34">
        <v>3</v>
      </c>
      <c r="AN44" s="34">
        <v>0</v>
      </c>
      <c r="AO44" s="34">
        <v>2.1</v>
      </c>
      <c r="AP44" s="34">
        <v>0.14000000000000001</v>
      </c>
      <c r="AQ44" s="34">
        <v>0.2</v>
      </c>
      <c r="AR44" s="34">
        <v>1.1000000000000001</v>
      </c>
      <c r="AS44" s="34">
        <v>3</v>
      </c>
      <c r="AT44" s="34">
        <v>1</v>
      </c>
      <c r="AU44" s="34">
        <v>0.26</v>
      </c>
      <c r="AV44" s="34">
        <v>4</v>
      </c>
      <c r="AW44" s="34">
        <v>2.4000000000000004</v>
      </c>
      <c r="AX44" s="34">
        <v>5.0999999999999996</v>
      </c>
      <c r="AY44" s="34">
        <v>4.0999999999999996</v>
      </c>
      <c r="AZ44" s="34">
        <v>6.0600000000000005</v>
      </c>
      <c r="BA44" s="34">
        <v>6</v>
      </c>
      <c r="BB44" s="34">
        <v>3.1</v>
      </c>
      <c r="BC44" s="34">
        <v>1.1000000000000001</v>
      </c>
      <c r="BD44" s="34">
        <v>9.6153846153846159E-2</v>
      </c>
      <c r="BE44" s="34">
        <v>1</v>
      </c>
      <c r="BF44" s="34">
        <v>2.14</v>
      </c>
      <c r="BG44" s="34">
        <v>3</v>
      </c>
      <c r="BH44" s="34">
        <v>1</v>
      </c>
      <c r="BI44" s="34">
        <v>3.02</v>
      </c>
      <c r="BJ44" s="34">
        <v>3.14</v>
      </c>
      <c r="BK44" s="34">
        <v>0</v>
      </c>
      <c r="BL44" s="34">
        <v>2.14</v>
      </c>
      <c r="BM44" s="34">
        <v>5</v>
      </c>
      <c r="BN44" s="34">
        <v>3</v>
      </c>
      <c r="BO44" s="34">
        <v>0</v>
      </c>
      <c r="BP44" s="34">
        <v>0</v>
      </c>
      <c r="BQ44" s="34">
        <v>2</v>
      </c>
      <c r="BR44" s="34">
        <v>1</v>
      </c>
      <c r="BS44" s="34">
        <v>5</v>
      </c>
      <c r="BT44" s="34">
        <v>4</v>
      </c>
      <c r="BU44" s="34">
        <v>8</v>
      </c>
      <c r="BV44" s="34">
        <v>1</v>
      </c>
      <c r="BW44" s="34">
        <v>0</v>
      </c>
      <c r="BX44" s="34">
        <v>2</v>
      </c>
      <c r="BY44" s="34">
        <v>6</v>
      </c>
      <c r="BZ44" s="34">
        <v>2</v>
      </c>
      <c r="CA44" s="34">
        <v>7</v>
      </c>
      <c r="CB44" s="34">
        <v>7</v>
      </c>
      <c r="CC44" s="34">
        <v>0</v>
      </c>
      <c r="CD44" s="34">
        <v>12.135</v>
      </c>
      <c r="CE44" s="34">
        <v>2.04</v>
      </c>
      <c r="CF44" s="34">
        <v>1</v>
      </c>
      <c r="CG44" s="34">
        <v>0</v>
      </c>
      <c r="CH44" s="34">
        <v>2</v>
      </c>
      <c r="CI44" s="34">
        <v>0</v>
      </c>
      <c r="CJ44" s="34">
        <v>0</v>
      </c>
      <c r="CK44" s="34">
        <v>2</v>
      </c>
      <c r="CL44" s="34">
        <v>0.21000000000000002</v>
      </c>
      <c r="CM44" s="34">
        <v>2.02</v>
      </c>
      <c r="CN44" s="34">
        <v>3.11</v>
      </c>
      <c r="CO44" s="34">
        <v>3.01</v>
      </c>
      <c r="CP44" s="34">
        <v>5</v>
      </c>
      <c r="CQ44" s="34">
        <v>1</v>
      </c>
      <c r="CR44" s="34">
        <v>2</v>
      </c>
      <c r="CS44" s="34">
        <v>1</v>
      </c>
      <c r="CT44" s="34">
        <v>0</v>
      </c>
      <c r="CU44" s="34">
        <v>0</v>
      </c>
      <c r="CV44" s="34">
        <v>0</v>
      </c>
      <c r="CW44" s="34">
        <v>1.4</v>
      </c>
      <c r="CX44" s="34">
        <v>0</v>
      </c>
      <c r="CY44" s="34">
        <v>2</v>
      </c>
      <c r="CZ44" s="34">
        <v>1</v>
      </c>
      <c r="DA44" s="34">
        <v>2.1</v>
      </c>
      <c r="DB44" s="34">
        <v>2</v>
      </c>
      <c r="DC44" s="34">
        <v>0</v>
      </c>
      <c r="DD44" s="34">
        <v>1</v>
      </c>
      <c r="DE44" s="34">
        <v>0</v>
      </c>
      <c r="DF44" s="34">
        <v>1</v>
      </c>
      <c r="DG44" s="34">
        <v>2</v>
      </c>
      <c r="DH44" s="34">
        <v>1</v>
      </c>
      <c r="DI44" s="34">
        <v>0</v>
      </c>
      <c r="DJ44" s="34">
        <v>0</v>
      </c>
      <c r="DK44" s="34">
        <v>0</v>
      </c>
      <c r="DL44" s="34">
        <v>0</v>
      </c>
      <c r="DM44" s="34">
        <v>1</v>
      </c>
      <c r="DN44" s="34">
        <v>0</v>
      </c>
      <c r="DO44" s="34">
        <v>0</v>
      </c>
      <c r="DP44" s="34">
        <v>1</v>
      </c>
      <c r="DQ44" s="34">
        <v>0</v>
      </c>
      <c r="DR44" s="34">
        <v>0</v>
      </c>
      <c r="DS44" s="34">
        <v>0</v>
      </c>
      <c r="DT44" s="17">
        <f t="shared" si="2"/>
        <v>0.16666666666666666</v>
      </c>
      <c r="DU44" s="17">
        <f t="shared" si="9"/>
        <v>9.7133333333333329</v>
      </c>
      <c r="DV44" s="16">
        <f t="shared" ref="DV44:DV45" si="12">(DT44*3)-DU44</f>
        <v>-9.2133333333333329</v>
      </c>
      <c r="DW44" s="18"/>
      <c r="DX44" s="12">
        <v>0</v>
      </c>
      <c r="DY44" s="81">
        <f>DX44*200</f>
        <v>0</v>
      </c>
      <c r="DZ44" s="10" t="s">
        <v>1001</v>
      </c>
      <c r="EA44" s="12">
        <v>2</v>
      </c>
      <c r="EB44" s="12">
        <v>3</v>
      </c>
      <c r="EC44" s="12">
        <v>1</v>
      </c>
      <c r="ED44" s="12">
        <v>0</v>
      </c>
      <c r="EE44" s="12">
        <v>6</v>
      </c>
      <c r="EF44" s="12">
        <v>0</v>
      </c>
      <c r="EG44" s="12">
        <v>1</v>
      </c>
      <c r="EH44" s="12">
        <v>2</v>
      </c>
      <c r="EI44" s="12">
        <v>3</v>
      </c>
      <c r="EJ44" s="12">
        <v>0</v>
      </c>
      <c r="EK44" s="12">
        <v>2</v>
      </c>
      <c r="EL44" s="12">
        <v>1</v>
      </c>
      <c r="EM44" s="12">
        <v>6</v>
      </c>
      <c r="EN44" s="12">
        <v>2</v>
      </c>
      <c r="EO44" s="12">
        <v>1</v>
      </c>
      <c r="EP44" s="12">
        <v>2</v>
      </c>
      <c r="EQ44" s="12">
        <v>0</v>
      </c>
      <c r="ER44" s="12">
        <v>3</v>
      </c>
      <c r="ES44" s="35">
        <v>3</v>
      </c>
      <c r="ET44" s="35">
        <v>1</v>
      </c>
      <c r="EU44" s="35">
        <v>1</v>
      </c>
      <c r="EV44" s="35">
        <v>0</v>
      </c>
      <c r="EW44" s="35">
        <v>0</v>
      </c>
      <c r="EX44" s="35">
        <v>3</v>
      </c>
      <c r="EY44" s="35">
        <v>0</v>
      </c>
      <c r="EZ44" s="35">
        <v>1</v>
      </c>
      <c r="FA44" s="35" t="e">
        <f>VLOOKUP(H44,#REF!,2,)</f>
        <v>#REF!</v>
      </c>
      <c r="FB44" s="35">
        <v>2</v>
      </c>
      <c r="FC44" s="16" t="e">
        <f t="shared" si="3"/>
        <v>#REF!</v>
      </c>
      <c r="FD44" s="16" t="e">
        <f t="shared" si="8"/>
        <v>#REF!</v>
      </c>
      <c r="FE44" s="44" t="e">
        <f t="shared" si="4"/>
        <v>#REF!</v>
      </c>
      <c r="FH44" s="75">
        <f t="shared" si="11"/>
        <v>0</v>
      </c>
    </row>
    <row r="45" spans="1:166" s="10" customFormat="1" hidden="1">
      <c r="A45" s="12">
        <v>42</v>
      </c>
      <c r="B45" s="13" t="s">
        <v>23</v>
      </c>
      <c r="C45" s="13" t="s">
        <v>61</v>
      </c>
      <c r="D45" s="14">
        <v>1</v>
      </c>
      <c r="E45" s="14" t="s">
        <v>25</v>
      </c>
      <c r="F45" s="14">
        <v>200</v>
      </c>
      <c r="G45" s="14" t="s">
        <v>26</v>
      </c>
      <c r="H45" s="15">
        <v>692030</v>
      </c>
      <c r="I45" s="15" t="s">
        <v>29</v>
      </c>
      <c r="J45" s="16">
        <v>6.2800000000000011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5</v>
      </c>
      <c r="V45" s="12">
        <v>1</v>
      </c>
      <c r="W45" s="12">
        <v>1</v>
      </c>
      <c r="X45" s="12">
        <v>2</v>
      </c>
      <c r="Y45" s="12">
        <v>3</v>
      </c>
      <c r="Z45" s="12">
        <v>2</v>
      </c>
      <c r="AA45" s="12">
        <v>0</v>
      </c>
      <c r="AB45" s="12">
        <v>0</v>
      </c>
      <c r="AC45" s="16">
        <v>1</v>
      </c>
      <c r="AD45" s="16">
        <v>2</v>
      </c>
      <c r="AE45" s="16">
        <v>3</v>
      </c>
      <c r="AF45" s="16">
        <v>0</v>
      </c>
      <c r="AG45" s="16">
        <v>0</v>
      </c>
      <c r="AH45" s="16">
        <v>4</v>
      </c>
      <c r="AI45" s="16">
        <v>3</v>
      </c>
      <c r="AJ45" s="16">
        <v>1</v>
      </c>
      <c r="AK45" s="16">
        <v>0</v>
      </c>
      <c r="AL45" s="16">
        <v>1.036</v>
      </c>
      <c r="AM45" s="34">
        <v>0</v>
      </c>
      <c r="AN45" s="34">
        <v>2</v>
      </c>
      <c r="AO45" s="34">
        <v>1</v>
      </c>
      <c r="AP45" s="34">
        <v>1</v>
      </c>
      <c r="AQ45" s="34">
        <v>0</v>
      </c>
      <c r="AR45" s="34">
        <v>0</v>
      </c>
      <c r="AS45" s="34">
        <v>5</v>
      </c>
      <c r="AT45" s="34">
        <v>0.44999999999999996</v>
      </c>
      <c r="AU45" s="34">
        <v>0</v>
      </c>
      <c r="AV45" s="34">
        <v>2</v>
      </c>
      <c r="AW45" s="34">
        <v>1</v>
      </c>
      <c r="AX45" s="34">
        <v>1</v>
      </c>
      <c r="AY45" s="34">
        <v>0</v>
      </c>
      <c r="AZ45" s="34">
        <v>0</v>
      </c>
      <c r="BA45" s="34">
        <v>1</v>
      </c>
      <c r="BB45" s="34">
        <v>0.7</v>
      </c>
      <c r="BC45" s="34">
        <v>0</v>
      </c>
      <c r="BD45" s="34">
        <v>3</v>
      </c>
      <c r="BE45" s="34">
        <v>1</v>
      </c>
      <c r="BF45" s="34">
        <v>2</v>
      </c>
      <c r="BG45" s="34">
        <v>5</v>
      </c>
      <c r="BH45" s="34">
        <v>1</v>
      </c>
      <c r="BI45" s="34">
        <v>0</v>
      </c>
      <c r="BJ45" s="34">
        <v>3</v>
      </c>
      <c r="BK45" s="34">
        <v>0</v>
      </c>
      <c r="BL45" s="34">
        <v>1</v>
      </c>
      <c r="BM45" s="34">
        <v>2</v>
      </c>
      <c r="BN45" s="34">
        <v>0</v>
      </c>
      <c r="BO45" s="34">
        <v>2</v>
      </c>
      <c r="BP45" s="34">
        <v>5</v>
      </c>
      <c r="BQ45" s="34">
        <v>1</v>
      </c>
      <c r="BR45" s="34">
        <v>4.3</v>
      </c>
      <c r="BS45" s="34">
        <v>2</v>
      </c>
      <c r="BT45" s="34">
        <v>0.1</v>
      </c>
      <c r="BU45" s="34">
        <v>0</v>
      </c>
      <c r="BV45" s="34">
        <v>0</v>
      </c>
      <c r="BW45" s="34">
        <v>0</v>
      </c>
      <c r="BX45" s="34">
        <v>0.1</v>
      </c>
      <c r="BY45" s="34">
        <v>1</v>
      </c>
      <c r="BZ45" s="34">
        <v>2</v>
      </c>
      <c r="CA45" s="34">
        <v>0</v>
      </c>
      <c r="CB45" s="34">
        <v>0</v>
      </c>
      <c r="CC45" s="34">
        <v>0</v>
      </c>
      <c r="CD45" s="34">
        <v>0</v>
      </c>
      <c r="CE45" s="34">
        <v>0</v>
      </c>
      <c r="CF45" s="34">
        <v>1</v>
      </c>
      <c r="CG45" s="34">
        <v>0.2</v>
      </c>
      <c r="CH45" s="34">
        <v>0</v>
      </c>
      <c r="CI45" s="34">
        <v>0</v>
      </c>
      <c r="CJ45" s="34">
        <v>0</v>
      </c>
      <c r="CK45" s="34">
        <v>0</v>
      </c>
      <c r="CL45" s="34">
        <v>1</v>
      </c>
      <c r="CM45" s="34">
        <v>1</v>
      </c>
      <c r="CN45" s="34">
        <v>1.2</v>
      </c>
      <c r="CO45" s="34">
        <v>0.1</v>
      </c>
      <c r="CP45" s="34">
        <v>0</v>
      </c>
      <c r="CQ45" s="34">
        <v>0</v>
      </c>
      <c r="CR45" s="34">
        <v>0</v>
      </c>
      <c r="CS45" s="34">
        <v>1.4999999999999999E-2</v>
      </c>
      <c r="CT45" s="34">
        <v>2</v>
      </c>
      <c r="CU45" s="34">
        <v>0</v>
      </c>
      <c r="CV45" s="34">
        <v>0</v>
      </c>
      <c r="CW45" s="34">
        <v>0</v>
      </c>
      <c r="CX45" s="34">
        <v>0</v>
      </c>
      <c r="CY45" s="34">
        <v>0</v>
      </c>
      <c r="CZ45" s="34">
        <v>0</v>
      </c>
      <c r="DA45" s="34">
        <v>0</v>
      </c>
      <c r="DB45" s="34">
        <v>0</v>
      </c>
      <c r="DC45" s="34">
        <v>0</v>
      </c>
      <c r="DD45" s="34">
        <v>0</v>
      </c>
      <c r="DE45" s="34">
        <v>0</v>
      </c>
      <c r="DF45" s="34">
        <v>0</v>
      </c>
      <c r="DG45" s="34">
        <v>1</v>
      </c>
      <c r="DH45" s="34">
        <v>0</v>
      </c>
      <c r="DI45" s="34">
        <v>0</v>
      </c>
      <c r="DJ45" s="34">
        <v>0</v>
      </c>
      <c r="DK45" s="34">
        <v>0</v>
      </c>
      <c r="DL45" s="34">
        <v>0</v>
      </c>
      <c r="DM45" s="34">
        <v>0</v>
      </c>
      <c r="DN45" s="34">
        <v>0</v>
      </c>
      <c r="DO45" s="34">
        <v>0</v>
      </c>
      <c r="DP45" s="34">
        <v>0</v>
      </c>
      <c r="DQ45" s="34">
        <v>0</v>
      </c>
      <c r="DR45" s="34">
        <v>0</v>
      </c>
      <c r="DS45" s="34">
        <v>0</v>
      </c>
      <c r="DT45" s="17">
        <f t="shared" si="2"/>
        <v>0</v>
      </c>
      <c r="DU45" s="17">
        <f t="shared" si="9"/>
        <v>6.2800000000000011</v>
      </c>
      <c r="DV45" s="16">
        <f t="shared" si="12"/>
        <v>-6.2800000000000011</v>
      </c>
      <c r="DW45" s="18"/>
      <c r="DX45" s="12">
        <v>0</v>
      </c>
      <c r="DY45" s="81">
        <f>DX45*200</f>
        <v>0</v>
      </c>
      <c r="DZ45" s="10" t="s">
        <v>1001</v>
      </c>
      <c r="EA45" s="12">
        <v>5</v>
      </c>
      <c r="EB45" s="12">
        <v>1</v>
      </c>
      <c r="EC45" s="12">
        <v>1</v>
      </c>
      <c r="ED45" s="12">
        <v>2</v>
      </c>
      <c r="EE45" s="12">
        <v>3</v>
      </c>
      <c r="EF45" s="12">
        <v>6</v>
      </c>
      <c r="EG45" s="12">
        <v>0</v>
      </c>
      <c r="EH45" s="12">
        <v>0</v>
      </c>
      <c r="EI45" s="12">
        <v>0</v>
      </c>
      <c r="EJ45" s="12">
        <v>2</v>
      </c>
      <c r="EK45" s="12">
        <v>1</v>
      </c>
      <c r="EL45" s="12">
        <v>2</v>
      </c>
      <c r="EM45" s="12">
        <v>0</v>
      </c>
      <c r="EN45" s="12">
        <v>3</v>
      </c>
      <c r="EO45" s="12">
        <v>0</v>
      </c>
      <c r="EP45" s="12">
        <v>3</v>
      </c>
      <c r="EQ45" s="12">
        <v>0</v>
      </c>
      <c r="ER45" s="12">
        <v>0.36</v>
      </c>
      <c r="ES45" s="35">
        <v>0</v>
      </c>
      <c r="ET45" s="35">
        <v>4</v>
      </c>
      <c r="EU45" s="35">
        <v>1</v>
      </c>
      <c r="EV45" s="35">
        <v>0</v>
      </c>
      <c r="EW45" s="35">
        <v>0</v>
      </c>
      <c r="EX45" s="35">
        <v>1</v>
      </c>
      <c r="EY45" s="35">
        <v>3</v>
      </c>
      <c r="EZ45" s="35">
        <v>0.44999999999999996</v>
      </c>
      <c r="FA45" s="35" t="e">
        <f>VLOOKUP(H45,#REF!,2,)</f>
        <v>#REF!</v>
      </c>
      <c r="FB45" s="35">
        <v>4</v>
      </c>
      <c r="FC45" s="16" t="e">
        <f t="shared" si="3"/>
        <v>#REF!</v>
      </c>
      <c r="FD45" s="16" t="e">
        <f t="shared" si="8"/>
        <v>#REF!</v>
      </c>
      <c r="FE45" s="44" t="e">
        <f t="shared" si="4"/>
        <v>#REF!</v>
      </c>
      <c r="FF45" s="10" t="s">
        <v>109</v>
      </c>
      <c r="FH45" s="75">
        <f t="shared" si="11"/>
        <v>0</v>
      </c>
    </row>
    <row r="46" spans="1:166" s="10" customFormat="1" hidden="1">
      <c r="A46" s="12">
        <v>43</v>
      </c>
      <c r="B46" s="13" t="s">
        <v>23</v>
      </c>
      <c r="C46" s="13" t="s">
        <v>62</v>
      </c>
      <c r="D46" s="14">
        <v>1</v>
      </c>
      <c r="E46" s="14" t="s">
        <v>25</v>
      </c>
      <c r="F46" s="14">
        <v>200</v>
      </c>
      <c r="G46" s="14" t="s">
        <v>26</v>
      </c>
      <c r="H46" s="15">
        <v>692026</v>
      </c>
      <c r="I46" s="15" t="s">
        <v>29</v>
      </c>
      <c r="J46" s="16">
        <v>9.480000000000004</v>
      </c>
      <c r="K46" s="20"/>
      <c r="L46" s="20"/>
      <c r="M46" s="20"/>
      <c r="N46" s="12"/>
      <c r="O46" s="12"/>
      <c r="P46" s="12"/>
      <c r="Q46" s="12"/>
      <c r="R46" s="12"/>
      <c r="S46" s="12"/>
      <c r="T46" s="12"/>
      <c r="U46" s="12">
        <v>0.8</v>
      </c>
      <c r="V46" s="12">
        <v>2.6</v>
      </c>
      <c r="W46" s="12">
        <v>1</v>
      </c>
      <c r="X46" s="12">
        <v>1</v>
      </c>
      <c r="Y46" s="12">
        <v>8.33</v>
      </c>
      <c r="Z46" s="12">
        <v>2.1</v>
      </c>
      <c r="AA46" s="12">
        <v>3</v>
      </c>
      <c r="AB46" s="12">
        <v>1.37</v>
      </c>
      <c r="AC46" s="16">
        <v>0.6</v>
      </c>
      <c r="AD46" s="16">
        <v>2.2200000000000002</v>
      </c>
      <c r="AE46" s="16">
        <v>6.5</v>
      </c>
      <c r="AF46" s="16">
        <v>0.30000000000000004</v>
      </c>
      <c r="AG46" s="16">
        <v>0.64</v>
      </c>
      <c r="AH46" s="16">
        <v>3.3650000000000002</v>
      </c>
      <c r="AI46" s="16">
        <v>1.4000000000000001</v>
      </c>
      <c r="AJ46" s="16">
        <v>1.3</v>
      </c>
      <c r="AK46" s="16">
        <v>5.4</v>
      </c>
      <c r="AL46" s="16">
        <v>0.3</v>
      </c>
      <c r="AM46" s="38">
        <v>0.3</v>
      </c>
      <c r="AN46" s="34">
        <v>0</v>
      </c>
      <c r="AO46" s="34">
        <v>0.04</v>
      </c>
      <c r="AP46" s="34">
        <v>2.02</v>
      </c>
      <c r="AQ46" s="34">
        <v>7.56</v>
      </c>
      <c r="AR46" s="34">
        <v>3.7150000000000003</v>
      </c>
      <c r="AS46" s="34">
        <v>3.3</v>
      </c>
      <c r="AT46" s="34">
        <v>5.3</v>
      </c>
      <c r="AU46" s="34">
        <v>2.99</v>
      </c>
      <c r="AV46" s="34">
        <v>6.48</v>
      </c>
      <c r="AW46" s="34">
        <v>0.30000000000000004</v>
      </c>
      <c r="AX46" s="34">
        <v>2</v>
      </c>
      <c r="AY46" s="34">
        <v>2.2999999999999998</v>
      </c>
      <c r="AZ46" s="34">
        <v>1.1299999999999999</v>
      </c>
      <c r="BA46" s="34">
        <v>3.22</v>
      </c>
      <c r="BB46" s="34">
        <v>8.2949999999999999</v>
      </c>
      <c r="BC46" s="34">
        <v>4.76</v>
      </c>
      <c r="BD46" s="34">
        <v>1.75</v>
      </c>
      <c r="BE46" s="34">
        <v>4.7249999999999996</v>
      </c>
      <c r="BF46" s="34">
        <v>1.2</v>
      </c>
      <c r="BG46" s="34">
        <v>2.605</v>
      </c>
      <c r="BH46" s="34">
        <v>4.4000000000000004</v>
      </c>
      <c r="BI46" s="34">
        <v>1.1000000000000001</v>
      </c>
      <c r="BJ46" s="34">
        <v>2.2800000000000002</v>
      </c>
      <c r="BK46" s="34">
        <v>1.1499999999999999</v>
      </c>
      <c r="BL46" s="34">
        <v>0</v>
      </c>
      <c r="BM46" s="34">
        <v>1</v>
      </c>
      <c r="BN46" s="34">
        <v>0.25</v>
      </c>
      <c r="BO46" s="34">
        <v>3.0999999999999996</v>
      </c>
      <c r="BP46" s="34">
        <v>1.2</v>
      </c>
      <c r="BQ46" s="34">
        <v>0.42000000000000004</v>
      </c>
      <c r="BR46" s="34">
        <v>2.2999999999999998</v>
      </c>
      <c r="BS46" s="34">
        <v>2.2400000000000002</v>
      </c>
      <c r="BT46" s="34">
        <v>3.91</v>
      </c>
      <c r="BU46" s="34">
        <v>4</v>
      </c>
      <c r="BV46" s="34">
        <v>0.05</v>
      </c>
      <c r="BW46" s="34">
        <v>0</v>
      </c>
      <c r="BX46" s="34">
        <v>5.05</v>
      </c>
      <c r="BY46" s="34">
        <v>2</v>
      </c>
      <c r="BZ46" s="34">
        <v>3</v>
      </c>
      <c r="CA46" s="34">
        <v>4.33</v>
      </c>
      <c r="CB46" s="34">
        <v>3</v>
      </c>
      <c r="CC46" s="34">
        <v>4</v>
      </c>
      <c r="CD46" s="34">
        <v>5</v>
      </c>
      <c r="CE46" s="34">
        <v>0.1</v>
      </c>
      <c r="CF46" s="34">
        <v>28.08</v>
      </c>
      <c r="CG46" s="34">
        <v>5.0600000000000005</v>
      </c>
      <c r="CH46" s="34">
        <v>8</v>
      </c>
      <c r="CI46" s="34">
        <v>0</v>
      </c>
      <c r="CJ46" s="34">
        <v>0</v>
      </c>
      <c r="CK46" s="34">
        <v>1</v>
      </c>
      <c r="CL46" s="34">
        <v>2.1</v>
      </c>
      <c r="CM46" s="34">
        <v>3.1</v>
      </c>
      <c r="CN46" s="34">
        <v>0.22500000000000001</v>
      </c>
      <c r="CO46" s="34">
        <v>0.05</v>
      </c>
      <c r="CP46" s="34">
        <v>0.3</v>
      </c>
      <c r="CQ46" s="34">
        <v>4</v>
      </c>
      <c r="CR46" s="34">
        <v>1.1000000000000001</v>
      </c>
      <c r="CS46" s="34">
        <v>4.0250000000000004</v>
      </c>
      <c r="CT46" s="34">
        <v>0.20499999999999999</v>
      </c>
      <c r="CU46" s="34">
        <v>2.1</v>
      </c>
      <c r="CV46" s="34">
        <v>1.0900000000000001</v>
      </c>
      <c r="CW46" s="34">
        <v>0</v>
      </c>
      <c r="CX46" s="34">
        <v>0</v>
      </c>
      <c r="CY46" s="34">
        <v>2.0499999999999998</v>
      </c>
      <c r="CZ46" s="34">
        <v>1.2</v>
      </c>
      <c r="DA46" s="34">
        <v>0</v>
      </c>
      <c r="DB46" s="34">
        <v>4.1500000000000004</v>
      </c>
      <c r="DC46" s="34">
        <v>0</v>
      </c>
      <c r="DD46" s="34">
        <v>0</v>
      </c>
      <c r="DE46" s="34">
        <v>0</v>
      </c>
      <c r="DF46" s="34">
        <v>0</v>
      </c>
      <c r="DG46" s="34">
        <v>1.06</v>
      </c>
      <c r="DH46" s="34">
        <v>4.05</v>
      </c>
      <c r="DI46" s="34">
        <v>0.1</v>
      </c>
      <c r="DJ46" s="34">
        <v>1.075</v>
      </c>
      <c r="DK46" s="34">
        <v>1.325</v>
      </c>
      <c r="DL46" s="34">
        <v>1.1000000000000001</v>
      </c>
      <c r="DM46" s="34">
        <v>1.05</v>
      </c>
      <c r="DN46" s="34">
        <v>1.0900000000000001</v>
      </c>
      <c r="DO46" s="34">
        <v>1.1499999999999999</v>
      </c>
      <c r="DP46" s="34">
        <v>1.05</v>
      </c>
      <c r="DQ46" s="34">
        <v>0</v>
      </c>
      <c r="DR46" s="34">
        <v>1</v>
      </c>
      <c r="DS46" s="34">
        <v>0</v>
      </c>
      <c r="DT46" s="17">
        <f t="shared" si="2"/>
        <v>0.71499999999999997</v>
      </c>
      <c r="DU46" s="17">
        <f t="shared" si="9"/>
        <v>8.7650000000000041</v>
      </c>
      <c r="DV46" s="16">
        <f>(DT46*4)-DU46</f>
        <v>-5.9050000000000047</v>
      </c>
      <c r="DW46" s="18"/>
      <c r="DX46" s="12">
        <v>0</v>
      </c>
      <c r="DY46" s="81">
        <f>DX46*200</f>
        <v>0</v>
      </c>
      <c r="DZ46" s="10" t="s">
        <v>1001</v>
      </c>
      <c r="EA46" s="12">
        <v>0</v>
      </c>
      <c r="EB46" s="12">
        <v>4</v>
      </c>
      <c r="EC46" s="12">
        <v>2</v>
      </c>
      <c r="ED46" s="12">
        <v>1</v>
      </c>
      <c r="EE46" s="12">
        <v>7</v>
      </c>
      <c r="EF46" s="12">
        <v>0</v>
      </c>
      <c r="EG46" s="12">
        <v>2</v>
      </c>
      <c r="EH46" s="12">
        <v>3</v>
      </c>
      <c r="EI46" s="12">
        <v>3</v>
      </c>
      <c r="EJ46" s="12">
        <v>6</v>
      </c>
      <c r="EK46" s="12"/>
      <c r="EL46" s="12">
        <v>0</v>
      </c>
      <c r="EM46" s="12">
        <v>3</v>
      </c>
      <c r="EN46" s="12">
        <v>3.09</v>
      </c>
      <c r="EO46" s="12">
        <v>1</v>
      </c>
      <c r="EP46" s="12">
        <v>1</v>
      </c>
      <c r="EQ46" s="12">
        <v>4</v>
      </c>
      <c r="ER46" s="12">
        <v>0</v>
      </c>
      <c r="ES46" s="35">
        <v>0</v>
      </c>
      <c r="ET46" s="35">
        <v>1</v>
      </c>
      <c r="EU46" s="35">
        <v>1</v>
      </c>
      <c r="EV46" s="35">
        <v>2</v>
      </c>
      <c r="EW46" s="35">
        <v>5</v>
      </c>
      <c r="EX46" s="35">
        <v>3</v>
      </c>
      <c r="EY46" s="35">
        <v>4</v>
      </c>
      <c r="EZ46" s="35">
        <v>0</v>
      </c>
      <c r="FA46" s="35" t="e">
        <f>VLOOKUP(H46,#REF!,2,)</f>
        <v>#REF!</v>
      </c>
      <c r="FB46" s="35">
        <v>4</v>
      </c>
      <c r="FC46" s="16" t="e">
        <f t="shared" si="3"/>
        <v>#REF!</v>
      </c>
      <c r="FD46" s="16" t="e">
        <f t="shared" si="8"/>
        <v>#REF!</v>
      </c>
      <c r="FE46" s="44" t="e">
        <f t="shared" si="4"/>
        <v>#REF!</v>
      </c>
      <c r="FF46" s="10" t="s">
        <v>109</v>
      </c>
      <c r="FH46" s="75">
        <f t="shared" si="11"/>
        <v>0</v>
      </c>
    </row>
    <row r="47" spans="1:166" s="10" customFormat="1" hidden="1">
      <c r="A47" s="12">
        <v>44</v>
      </c>
      <c r="B47" s="13" t="s">
        <v>23</v>
      </c>
      <c r="C47" s="13" t="s">
        <v>62</v>
      </c>
      <c r="D47" s="14">
        <v>1</v>
      </c>
      <c r="E47" s="14" t="s">
        <v>25</v>
      </c>
      <c r="F47" s="14">
        <v>18</v>
      </c>
      <c r="G47" s="14" t="s">
        <v>26</v>
      </c>
      <c r="H47" s="15">
        <v>692027</v>
      </c>
      <c r="I47" s="15" t="s">
        <v>30</v>
      </c>
      <c r="J47" s="16">
        <v>29.78</v>
      </c>
      <c r="K47" s="86"/>
      <c r="L47" s="86"/>
      <c r="M47" s="86"/>
      <c r="N47" s="12"/>
      <c r="O47" s="12"/>
      <c r="P47" s="12"/>
      <c r="Q47" s="12"/>
      <c r="R47" s="12"/>
      <c r="S47" s="12"/>
      <c r="T47" s="12"/>
      <c r="U47" s="12">
        <v>19</v>
      </c>
      <c r="V47" s="12">
        <v>14</v>
      </c>
      <c r="W47" s="12">
        <v>21</v>
      </c>
      <c r="X47" s="12">
        <v>23</v>
      </c>
      <c r="Y47" s="12">
        <v>10</v>
      </c>
      <c r="Z47" s="12">
        <v>11</v>
      </c>
      <c r="AA47" s="12">
        <v>15</v>
      </c>
      <c r="AB47" s="12">
        <v>28</v>
      </c>
      <c r="AC47" s="16">
        <v>12</v>
      </c>
      <c r="AD47" s="16">
        <v>8</v>
      </c>
      <c r="AE47" s="16">
        <v>19</v>
      </c>
      <c r="AF47" s="16">
        <v>44</v>
      </c>
      <c r="AG47" s="16">
        <v>43</v>
      </c>
      <c r="AH47" s="16">
        <v>39</v>
      </c>
      <c r="AI47" s="16">
        <v>61</v>
      </c>
      <c r="AJ47" s="16">
        <v>47</v>
      </c>
      <c r="AK47" s="16">
        <v>14</v>
      </c>
      <c r="AL47" s="16">
        <v>20</v>
      </c>
      <c r="AM47" s="34">
        <v>11</v>
      </c>
      <c r="AN47" s="34">
        <v>15.2</v>
      </c>
      <c r="AO47" s="34">
        <v>20.166666666666668</v>
      </c>
      <c r="AP47" s="34">
        <v>33</v>
      </c>
      <c r="AQ47" s="34">
        <v>44</v>
      </c>
      <c r="AR47" s="34">
        <v>26</v>
      </c>
      <c r="AS47" s="34">
        <v>43</v>
      </c>
      <c r="AT47" s="34">
        <v>28</v>
      </c>
      <c r="AU47" s="34">
        <v>7</v>
      </c>
      <c r="AV47" s="34">
        <v>22</v>
      </c>
      <c r="AW47" s="34">
        <v>23</v>
      </c>
      <c r="AX47" s="34">
        <v>19</v>
      </c>
      <c r="AY47" s="34">
        <v>24</v>
      </c>
      <c r="AZ47" s="34">
        <v>15</v>
      </c>
      <c r="BA47" s="34">
        <v>30</v>
      </c>
      <c r="BB47" s="34">
        <v>28</v>
      </c>
      <c r="BC47" s="34">
        <v>25</v>
      </c>
      <c r="BD47" s="34">
        <v>31</v>
      </c>
      <c r="BE47" s="34">
        <v>30</v>
      </c>
      <c r="BF47" s="34">
        <v>35</v>
      </c>
      <c r="BG47" s="34">
        <v>67</v>
      </c>
      <c r="BH47" s="34">
        <v>52</v>
      </c>
      <c r="BI47" s="34">
        <v>35</v>
      </c>
      <c r="BJ47" s="34">
        <v>20</v>
      </c>
      <c r="BK47" s="34">
        <v>13</v>
      </c>
      <c r="BL47" s="34">
        <v>38</v>
      </c>
      <c r="BM47" s="34">
        <v>35</v>
      </c>
      <c r="BN47" s="34">
        <v>40</v>
      </c>
      <c r="BO47" s="34">
        <v>16</v>
      </c>
      <c r="BP47" s="34">
        <v>38</v>
      </c>
      <c r="BQ47" s="34">
        <v>25</v>
      </c>
      <c r="BR47" s="34">
        <v>38</v>
      </c>
      <c r="BS47" s="34">
        <v>25</v>
      </c>
      <c r="BT47" s="34">
        <v>14</v>
      </c>
      <c r="BU47" s="34">
        <v>18</v>
      </c>
      <c r="BV47" s="34">
        <v>23</v>
      </c>
      <c r="BW47" s="34">
        <v>17</v>
      </c>
      <c r="BX47" s="34">
        <v>11</v>
      </c>
      <c r="BY47" s="34">
        <v>16</v>
      </c>
      <c r="BZ47" s="34">
        <v>22</v>
      </c>
      <c r="CA47" s="34">
        <v>30</v>
      </c>
      <c r="CB47" s="34">
        <v>25</v>
      </c>
      <c r="CC47" s="34">
        <v>24</v>
      </c>
      <c r="CD47" s="34">
        <v>20</v>
      </c>
      <c r="CE47" s="34">
        <v>5</v>
      </c>
      <c r="CF47" s="34">
        <v>25</v>
      </c>
      <c r="CG47" s="34">
        <v>9</v>
      </c>
      <c r="CH47" s="34">
        <v>22</v>
      </c>
      <c r="CI47" s="34">
        <v>26</v>
      </c>
      <c r="CJ47" s="34">
        <v>41</v>
      </c>
      <c r="CK47" s="34">
        <v>12</v>
      </c>
      <c r="CL47" s="34">
        <v>36</v>
      </c>
      <c r="CM47" s="34">
        <v>17</v>
      </c>
      <c r="CN47" s="34">
        <v>37</v>
      </c>
      <c r="CO47" s="34">
        <v>17</v>
      </c>
      <c r="CP47" s="34">
        <v>32</v>
      </c>
      <c r="CQ47" s="34">
        <v>35</v>
      </c>
      <c r="CR47" s="34">
        <v>24</v>
      </c>
      <c r="CS47" s="34">
        <v>23</v>
      </c>
      <c r="CT47" s="34">
        <v>5</v>
      </c>
      <c r="CU47" s="34">
        <v>12</v>
      </c>
      <c r="CV47" s="34">
        <v>10</v>
      </c>
      <c r="CW47" s="34">
        <v>9</v>
      </c>
      <c r="CX47" s="34">
        <v>25</v>
      </c>
      <c r="CY47" s="34">
        <v>22</v>
      </c>
      <c r="CZ47" s="34">
        <v>28</v>
      </c>
      <c r="DA47" s="34">
        <v>3</v>
      </c>
      <c r="DB47" s="34">
        <v>9</v>
      </c>
      <c r="DC47" s="34">
        <v>8</v>
      </c>
      <c r="DD47" s="34">
        <v>16</v>
      </c>
      <c r="DE47" s="34">
        <v>18</v>
      </c>
      <c r="DF47" s="34">
        <v>22</v>
      </c>
      <c r="DG47" s="34">
        <v>14</v>
      </c>
      <c r="DH47" s="34">
        <v>3</v>
      </c>
      <c r="DI47" s="34">
        <v>4</v>
      </c>
      <c r="DJ47" s="34">
        <v>2</v>
      </c>
      <c r="DK47" s="34">
        <v>4</v>
      </c>
      <c r="DL47" s="34">
        <v>7</v>
      </c>
      <c r="DM47" s="34">
        <v>5</v>
      </c>
      <c r="DN47" s="34">
        <v>10</v>
      </c>
      <c r="DO47" s="34">
        <v>8</v>
      </c>
      <c r="DP47" s="34">
        <v>11</v>
      </c>
      <c r="DQ47" s="34">
        <v>23</v>
      </c>
      <c r="DR47" s="34">
        <v>17</v>
      </c>
      <c r="DS47" s="34">
        <v>8</v>
      </c>
      <c r="DT47" s="17">
        <f t="shared" si="2"/>
        <v>12.833333333333334</v>
      </c>
      <c r="DU47" s="17">
        <f t="shared" si="9"/>
        <v>16.946666666666665</v>
      </c>
      <c r="DV47" s="16">
        <f>(DT47*4)-DU47</f>
        <v>34.38666666666667</v>
      </c>
      <c r="DW47" s="18"/>
      <c r="DX47" s="12">
        <v>0</v>
      </c>
      <c r="DY47" s="81"/>
      <c r="DZ47" s="10" t="s">
        <v>1000</v>
      </c>
      <c r="EA47" s="12">
        <v>19</v>
      </c>
      <c r="EB47" s="12">
        <v>6</v>
      </c>
      <c r="EC47" s="12">
        <v>13</v>
      </c>
      <c r="ED47" s="12">
        <v>32</v>
      </c>
      <c r="EE47" s="12">
        <v>28</v>
      </c>
      <c r="EF47" s="12">
        <v>4</v>
      </c>
      <c r="EG47" s="12">
        <v>58</v>
      </c>
      <c r="EH47" s="12">
        <v>48</v>
      </c>
      <c r="EI47" s="12">
        <v>22</v>
      </c>
      <c r="EJ47" s="12">
        <v>33</v>
      </c>
      <c r="EK47" s="12">
        <v>26</v>
      </c>
      <c r="EL47" s="12">
        <v>49</v>
      </c>
      <c r="EM47" s="12">
        <v>36</v>
      </c>
      <c r="EN47" s="12">
        <v>19</v>
      </c>
      <c r="EO47" s="12">
        <v>69</v>
      </c>
      <c r="EP47" s="12">
        <v>68</v>
      </c>
      <c r="EQ47" s="12">
        <v>10</v>
      </c>
      <c r="ER47" s="12">
        <v>11</v>
      </c>
      <c r="ES47" s="35">
        <v>3</v>
      </c>
      <c r="ET47" s="35">
        <v>41</v>
      </c>
      <c r="EU47" s="35">
        <v>17</v>
      </c>
      <c r="EV47" s="35">
        <v>44</v>
      </c>
      <c r="EW47" s="35">
        <v>1</v>
      </c>
      <c r="EX47" s="35">
        <v>57</v>
      </c>
      <c r="EY47" s="35">
        <v>50</v>
      </c>
      <c r="EZ47" s="35">
        <v>3</v>
      </c>
      <c r="FA47" s="35" t="e">
        <f>VLOOKUP(H47,#REF!,2,)</f>
        <v>#REF!</v>
      </c>
      <c r="FB47" s="35">
        <v>65</v>
      </c>
      <c r="FC47" s="16" t="e">
        <f t="shared" si="3"/>
        <v>#REF!</v>
      </c>
      <c r="FD47" s="16" t="e">
        <f t="shared" si="8"/>
        <v>#REF!</v>
      </c>
      <c r="FE47" s="44" t="e">
        <f t="shared" si="4"/>
        <v>#REF!</v>
      </c>
      <c r="FF47" s="10" t="s">
        <v>109</v>
      </c>
      <c r="FH47" s="75">
        <f t="shared" si="11"/>
        <v>0</v>
      </c>
    </row>
    <row r="48" spans="1:166" s="10" customFormat="1" hidden="1">
      <c r="A48" s="12">
        <v>45</v>
      </c>
      <c r="B48" s="13" t="s">
        <v>23</v>
      </c>
      <c r="C48" s="13" t="s">
        <v>63</v>
      </c>
      <c r="D48" s="14">
        <v>1</v>
      </c>
      <c r="E48" s="14" t="s">
        <v>25</v>
      </c>
      <c r="F48" s="14">
        <v>18</v>
      </c>
      <c r="G48" s="14" t="s">
        <v>26</v>
      </c>
      <c r="H48" s="15">
        <v>692333</v>
      </c>
      <c r="I48" s="15" t="s">
        <v>30</v>
      </c>
      <c r="J48" s="16">
        <v>109</v>
      </c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>
        <v>7</v>
      </c>
      <c r="W48" s="12">
        <v>11</v>
      </c>
      <c r="X48" s="12">
        <v>16</v>
      </c>
      <c r="Y48" s="12">
        <v>36</v>
      </c>
      <c r="Z48" s="12">
        <v>19</v>
      </c>
      <c r="AA48" s="12">
        <v>9</v>
      </c>
      <c r="AB48" s="12">
        <v>24</v>
      </c>
      <c r="AC48" s="16">
        <v>13</v>
      </c>
      <c r="AD48" s="16">
        <v>3</v>
      </c>
      <c r="AE48" s="16">
        <v>23</v>
      </c>
      <c r="AF48" s="16">
        <v>73</v>
      </c>
      <c r="AG48" s="16">
        <v>52</v>
      </c>
      <c r="AH48" s="16">
        <v>28</v>
      </c>
      <c r="AI48" s="16">
        <v>23</v>
      </c>
      <c r="AJ48" s="16">
        <v>36</v>
      </c>
      <c r="AK48" s="16">
        <v>16</v>
      </c>
      <c r="AL48" s="16">
        <v>29</v>
      </c>
      <c r="AM48" s="34">
        <v>8.1</v>
      </c>
      <c r="AN48" s="34">
        <v>27</v>
      </c>
      <c r="AO48" s="34">
        <v>24.388888888888889</v>
      </c>
      <c r="AP48" s="34">
        <v>37</v>
      </c>
      <c r="AQ48" s="34">
        <v>59</v>
      </c>
      <c r="AR48" s="34">
        <v>35</v>
      </c>
      <c r="AS48" s="34">
        <v>51</v>
      </c>
      <c r="AT48" s="34">
        <v>60</v>
      </c>
      <c r="AU48" s="34">
        <v>11</v>
      </c>
      <c r="AV48" s="34">
        <v>32</v>
      </c>
      <c r="AW48" s="34">
        <v>38</v>
      </c>
      <c r="AX48" s="34">
        <v>39</v>
      </c>
      <c r="AY48" s="34">
        <v>34</v>
      </c>
      <c r="AZ48" s="34">
        <v>38</v>
      </c>
      <c r="BA48" s="34">
        <v>59</v>
      </c>
      <c r="BB48" s="34">
        <v>55</v>
      </c>
      <c r="BC48" s="34">
        <v>83</v>
      </c>
      <c r="BD48" s="34">
        <v>80.099999999999994</v>
      </c>
      <c r="BE48" s="34">
        <v>69</v>
      </c>
      <c r="BF48" s="34">
        <v>82</v>
      </c>
      <c r="BG48" s="34">
        <v>74</v>
      </c>
      <c r="BH48" s="34">
        <v>74</v>
      </c>
      <c r="BI48" s="34">
        <v>70</v>
      </c>
      <c r="BJ48" s="34">
        <v>48</v>
      </c>
      <c r="BK48" s="34">
        <v>72</v>
      </c>
      <c r="BL48" s="34">
        <v>93</v>
      </c>
      <c r="BM48" s="34">
        <v>47</v>
      </c>
      <c r="BN48" s="34">
        <v>40.1</v>
      </c>
      <c r="BO48" s="34">
        <v>74</v>
      </c>
      <c r="BP48" s="34">
        <v>123</v>
      </c>
      <c r="BQ48" s="34">
        <v>55</v>
      </c>
      <c r="BR48" s="34">
        <v>77</v>
      </c>
      <c r="BS48" s="34">
        <v>63</v>
      </c>
      <c r="BT48" s="34">
        <v>67</v>
      </c>
      <c r="BU48" s="34">
        <v>63</v>
      </c>
      <c r="BV48" s="34">
        <v>53</v>
      </c>
      <c r="BW48" s="34">
        <v>40</v>
      </c>
      <c r="BX48" s="34">
        <v>48</v>
      </c>
      <c r="BY48" s="34">
        <v>84</v>
      </c>
      <c r="BZ48" s="34">
        <v>99.1</v>
      </c>
      <c r="CA48" s="34">
        <v>80</v>
      </c>
      <c r="CB48" s="34">
        <v>88</v>
      </c>
      <c r="CC48" s="34">
        <v>49</v>
      </c>
      <c r="CD48" s="34">
        <v>86</v>
      </c>
      <c r="CE48" s="34">
        <v>24</v>
      </c>
      <c r="CF48" s="34">
        <v>46</v>
      </c>
      <c r="CG48" s="34">
        <v>52</v>
      </c>
      <c r="CH48" s="34">
        <v>64</v>
      </c>
      <c r="CI48" s="34">
        <v>42</v>
      </c>
      <c r="CJ48" s="34">
        <v>41</v>
      </c>
      <c r="CK48" s="34">
        <v>42</v>
      </c>
      <c r="CL48" s="34">
        <v>75</v>
      </c>
      <c r="CM48" s="34">
        <v>47</v>
      </c>
      <c r="CN48" s="34">
        <v>47</v>
      </c>
      <c r="CO48" s="34">
        <v>22</v>
      </c>
      <c r="CP48" s="34">
        <v>18</v>
      </c>
      <c r="CQ48" s="34">
        <v>24</v>
      </c>
      <c r="CR48" s="34">
        <v>71</v>
      </c>
      <c r="CS48" s="34">
        <v>53</v>
      </c>
      <c r="CT48" s="34">
        <v>28</v>
      </c>
      <c r="CU48" s="34">
        <v>42</v>
      </c>
      <c r="CV48" s="34">
        <v>29</v>
      </c>
      <c r="CW48" s="34">
        <v>9</v>
      </c>
      <c r="CX48" s="34">
        <v>30</v>
      </c>
      <c r="CY48" s="34">
        <v>45</v>
      </c>
      <c r="CZ48" s="34">
        <v>29</v>
      </c>
      <c r="DA48" s="34">
        <v>13</v>
      </c>
      <c r="DB48" s="34">
        <v>56</v>
      </c>
      <c r="DC48" s="34">
        <v>28</v>
      </c>
      <c r="DD48" s="34">
        <v>34</v>
      </c>
      <c r="DE48" s="34">
        <v>26</v>
      </c>
      <c r="DF48" s="34">
        <v>23</v>
      </c>
      <c r="DG48" s="34">
        <v>27</v>
      </c>
      <c r="DH48" s="34">
        <v>4</v>
      </c>
      <c r="DI48" s="34">
        <v>1</v>
      </c>
      <c r="DJ48" s="34">
        <v>27</v>
      </c>
      <c r="DK48" s="34">
        <v>20</v>
      </c>
      <c r="DL48" s="34">
        <v>41</v>
      </c>
      <c r="DM48" s="34">
        <v>47</v>
      </c>
      <c r="DN48" s="34">
        <v>26</v>
      </c>
      <c r="DO48" s="34">
        <v>26</v>
      </c>
      <c r="DP48" s="34">
        <v>19</v>
      </c>
      <c r="DQ48" s="34">
        <v>27</v>
      </c>
      <c r="DR48" s="34">
        <v>34</v>
      </c>
      <c r="DS48" s="34">
        <v>24</v>
      </c>
      <c r="DT48" s="17">
        <f t="shared" si="2"/>
        <v>26</v>
      </c>
      <c r="DU48" s="17">
        <f t="shared" si="9"/>
        <v>83</v>
      </c>
      <c r="DV48" s="16">
        <f>(DT48*5)-DU48</f>
        <v>47</v>
      </c>
      <c r="DW48" s="18"/>
      <c r="DX48" s="12">
        <v>0</v>
      </c>
      <c r="DY48" s="81"/>
      <c r="DZ48" s="10" t="s">
        <v>1002</v>
      </c>
      <c r="EA48" s="12">
        <v>0</v>
      </c>
      <c r="EB48" s="12">
        <v>12</v>
      </c>
      <c r="EC48" s="12">
        <v>12</v>
      </c>
      <c r="ED48" s="12">
        <v>59</v>
      </c>
      <c r="EE48" s="12">
        <v>44</v>
      </c>
      <c r="EF48" s="12">
        <v>26</v>
      </c>
      <c r="EG48" s="12">
        <v>146</v>
      </c>
      <c r="EH48" s="12">
        <v>47</v>
      </c>
      <c r="EI48" s="12">
        <v>37</v>
      </c>
      <c r="EJ48" s="12">
        <v>0</v>
      </c>
      <c r="EK48" s="12">
        <v>45</v>
      </c>
      <c r="EL48" s="12">
        <v>61</v>
      </c>
      <c r="EM48" s="12">
        <v>22</v>
      </c>
      <c r="EN48" s="12">
        <v>10</v>
      </c>
      <c r="EO48" s="12">
        <v>48</v>
      </c>
      <c r="EP48" s="12">
        <v>55</v>
      </c>
      <c r="EQ48" s="12">
        <v>15</v>
      </c>
      <c r="ER48" s="12">
        <v>1</v>
      </c>
      <c r="ES48" s="35">
        <v>11</v>
      </c>
      <c r="ET48" s="35">
        <v>64</v>
      </c>
      <c r="EU48" s="35">
        <v>35</v>
      </c>
      <c r="EV48" s="35">
        <v>110</v>
      </c>
      <c r="EW48" s="35">
        <v>1</v>
      </c>
      <c r="EX48" s="35">
        <v>64</v>
      </c>
      <c r="EY48" s="35">
        <v>40</v>
      </c>
      <c r="EZ48" s="35">
        <v>2</v>
      </c>
      <c r="FA48" s="35" t="e">
        <f>VLOOKUP(H48,#REF!,2,)</f>
        <v>#REF!</v>
      </c>
      <c r="FB48" s="35">
        <v>90</v>
      </c>
      <c r="FC48" s="16" t="e">
        <f t="shared" si="3"/>
        <v>#REF!</v>
      </c>
      <c r="FD48" s="16" t="e">
        <f t="shared" si="8"/>
        <v>#REF!</v>
      </c>
      <c r="FE48" s="44" t="e">
        <f t="shared" si="4"/>
        <v>#REF!</v>
      </c>
      <c r="FF48" s="10" t="s">
        <v>109</v>
      </c>
      <c r="FH48" s="75">
        <f t="shared" si="11"/>
        <v>0</v>
      </c>
    </row>
    <row r="49" spans="1:164" s="10" customFormat="1" hidden="1">
      <c r="A49" s="12">
        <v>46</v>
      </c>
      <c r="B49" s="13" t="s">
        <v>23</v>
      </c>
      <c r="C49" s="13" t="s">
        <v>47</v>
      </c>
      <c r="D49" s="14">
        <v>6</v>
      </c>
      <c r="E49" s="14" t="s">
        <v>25</v>
      </c>
      <c r="F49" s="19">
        <v>1</v>
      </c>
      <c r="G49" s="14" t="s">
        <v>26</v>
      </c>
      <c r="H49" s="15">
        <v>686032</v>
      </c>
      <c r="I49" s="15" t="s">
        <v>27</v>
      </c>
      <c r="J49" s="16">
        <v>394</v>
      </c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>
        <v>5</v>
      </c>
      <c r="V49" s="12">
        <v>8</v>
      </c>
      <c r="W49" s="12">
        <v>19</v>
      </c>
      <c r="X49" s="12">
        <v>12</v>
      </c>
      <c r="Y49" s="12">
        <v>34</v>
      </c>
      <c r="Z49" s="12">
        <v>7</v>
      </c>
      <c r="AA49" s="12">
        <v>23</v>
      </c>
      <c r="AB49" s="12">
        <v>16</v>
      </c>
      <c r="AC49" s="16">
        <v>5</v>
      </c>
      <c r="AD49" s="16">
        <v>24</v>
      </c>
      <c r="AE49" s="16">
        <v>25</v>
      </c>
      <c r="AF49" s="16">
        <v>23</v>
      </c>
      <c r="AG49" s="16">
        <v>16</v>
      </c>
      <c r="AH49" s="16">
        <v>27</v>
      </c>
      <c r="AI49" s="16">
        <v>28</v>
      </c>
      <c r="AJ49" s="16">
        <v>13</v>
      </c>
      <c r="AK49" s="16">
        <v>54</v>
      </c>
      <c r="AL49" s="16">
        <v>27</v>
      </c>
      <c r="AM49" s="34">
        <v>76</v>
      </c>
      <c r="AN49" s="34">
        <v>26</v>
      </c>
      <c r="AO49" s="34">
        <v>121</v>
      </c>
      <c r="AP49" s="34">
        <v>5</v>
      </c>
      <c r="AQ49" s="34">
        <v>1</v>
      </c>
      <c r="AR49" s="34">
        <v>13</v>
      </c>
      <c r="AS49" s="34">
        <v>8</v>
      </c>
      <c r="AT49" s="34">
        <v>10</v>
      </c>
      <c r="AU49" s="34">
        <v>0</v>
      </c>
      <c r="AV49" s="34">
        <v>8</v>
      </c>
      <c r="AW49" s="34">
        <v>13</v>
      </c>
      <c r="AX49" s="34">
        <v>22</v>
      </c>
      <c r="AY49" s="34">
        <v>1</v>
      </c>
      <c r="AZ49" s="34">
        <v>14</v>
      </c>
      <c r="BA49" s="34">
        <v>31</v>
      </c>
      <c r="BB49" s="34">
        <v>6</v>
      </c>
      <c r="BC49" s="34">
        <v>138</v>
      </c>
      <c r="BD49" s="34">
        <v>6</v>
      </c>
      <c r="BE49" s="34">
        <v>2</v>
      </c>
      <c r="BF49" s="34">
        <v>3</v>
      </c>
      <c r="BG49" s="34">
        <v>4</v>
      </c>
      <c r="BH49" s="34">
        <v>8</v>
      </c>
      <c r="BI49" s="34">
        <v>0</v>
      </c>
      <c r="BJ49" s="34">
        <v>12</v>
      </c>
      <c r="BK49" s="34">
        <v>2</v>
      </c>
      <c r="BL49" s="34">
        <v>9</v>
      </c>
      <c r="BM49" s="34">
        <v>3</v>
      </c>
      <c r="BN49" s="34">
        <v>0</v>
      </c>
      <c r="BO49" s="34">
        <v>6</v>
      </c>
      <c r="BP49" s="34">
        <v>0</v>
      </c>
      <c r="BQ49" s="34">
        <v>1</v>
      </c>
      <c r="BR49" s="34">
        <v>0</v>
      </c>
      <c r="BS49" s="34">
        <v>1</v>
      </c>
      <c r="BT49" s="34">
        <v>4</v>
      </c>
      <c r="BU49" s="34">
        <v>1</v>
      </c>
      <c r="BV49" s="34">
        <v>10</v>
      </c>
      <c r="BW49" s="34">
        <v>0</v>
      </c>
      <c r="BX49" s="34">
        <v>0</v>
      </c>
      <c r="BY49" s="34">
        <v>0</v>
      </c>
      <c r="BZ49" s="34">
        <v>2</v>
      </c>
      <c r="CA49" s="34">
        <v>0</v>
      </c>
      <c r="CB49" s="34">
        <v>3</v>
      </c>
      <c r="CC49" s="34">
        <v>0</v>
      </c>
      <c r="CD49" s="34">
        <v>0</v>
      </c>
      <c r="CE49" s="34">
        <v>0</v>
      </c>
      <c r="CF49" s="34">
        <v>0</v>
      </c>
      <c r="CG49" s="34">
        <v>0</v>
      </c>
      <c r="CH49" s="34">
        <v>3</v>
      </c>
      <c r="CI49" s="34">
        <v>0</v>
      </c>
      <c r="CJ49" s="34">
        <v>3</v>
      </c>
      <c r="CK49" s="34">
        <v>0</v>
      </c>
      <c r="CL49" s="34">
        <v>0</v>
      </c>
      <c r="CM49" s="34">
        <v>10</v>
      </c>
      <c r="CN49" s="34">
        <v>0</v>
      </c>
      <c r="CO49" s="34">
        <v>0</v>
      </c>
      <c r="CP49" s="34">
        <v>0</v>
      </c>
      <c r="CQ49" s="34">
        <v>0</v>
      </c>
      <c r="CR49" s="34">
        <v>6</v>
      </c>
      <c r="CS49" s="34">
        <v>0</v>
      </c>
      <c r="CT49" s="34">
        <v>0</v>
      </c>
      <c r="CU49" s="34">
        <v>6</v>
      </c>
      <c r="CV49" s="34">
        <v>0</v>
      </c>
      <c r="CW49" s="34">
        <v>0</v>
      </c>
      <c r="CX49" s="34">
        <v>2</v>
      </c>
      <c r="CY49" s="34">
        <v>0</v>
      </c>
      <c r="CZ49" s="34">
        <v>4</v>
      </c>
      <c r="DA49" s="34">
        <v>1</v>
      </c>
      <c r="DB49" s="34">
        <v>1</v>
      </c>
      <c r="DC49" s="34">
        <v>4</v>
      </c>
      <c r="DD49" s="34">
        <v>1</v>
      </c>
      <c r="DE49" s="34">
        <v>3</v>
      </c>
      <c r="DF49" s="34">
        <v>4</v>
      </c>
      <c r="DG49" s="34">
        <v>2</v>
      </c>
      <c r="DH49" s="34">
        <v>0</v>
      </c>
      <c r="DI49" s="34">
        <v>0</v>
      </c>
      <c r="DJ49" s="34">
        <v>1</v>
      </c>
      <c r="DK49" s="34">
        <v>0</v>
      </c>
      <c r="DL49" s="34">
        <v>2</v>
      </c>
      <c r="DM49" s="34">
        <v>6</v>
      </c>
      <c r="DN49" s="34">
        <v>1</v>
      </c>
      <c r="DO49" s="34">
        <v>1</v>
      </c>
      <c r="DP49" s="34">
        <v>0</v>
      </c>
      <c r="DQ49" s="34">
        <v>0</v>
      </c>
      <c r="DR49" s="34">
        <v>1</v>
      </c>
      <c r="DS49" s="34">
        <v>0</v>
      </c>
      <c r="DT49" s="17">
        <f t="shared" si="2"/>
        <v>0.5</v>
      </c>
      <c r="DU49" s="17">
        <f t="shared" si="9"/>
        <v>393.5</v>
      </c>
      <c r="DV49" s="16">
        <f t="shared" si="5"/>
        <v>-392.5</v>
      </c>
      <c r="DW49" s="18"/>
      <c r="DX49" s="12">
        <v>0</v>
      </c>
      <c r="DY49" s="81"/>
      <c r="DZ49" s="10" t="s">
        <v>997</v>
      </c>
      <c r="EA49" s="12">
        <v>16</v>
      </c>
      <c r="EB49" s="12">
        <v>12</v>
      </c>
      <c r="EC49" s="12">
        <v>24</v>
      </c>
      <c r="ED49" s="12">
        <v>42</v>
      </c>
      <c r="EE49" s="12">
        <v>72</v>
      </c>
      <c r="EF49" s="12">
        <v>84</v>
      </c>
      <c r="EG49" s="12">
        <v>56</v>
      </c>
      <c r="EH49" s="12">
        <v>51</v>
      </c>
      <c r="EI49" s="12">
        <v>48</v>
      </c>
      <c r="EJ49" s="12">
        <v>0</v>
      </c>
      <c r="EK49" s="12">
        <v>40</v>
      </c>
      <c r="EL49" s="12">
        <v>54</v>
      </c>
      <c r="EM49" s="12">
        <v>18</v>
      </c>
      <c r="EN49" s="12">
        <v>35</v>
      </c>
      <c r="EO49" s="12">
        <v>12</v>
      </c>
      <c r="EP49" s="12">
        <v>24</v>
      </c>
      <c r="EQ49" s="12">
        <v>24</v>
      </c>
      <c r="ER49" s="12">
        <v>24</v>
      </c>
      <c r="ES49" s="35">
        <v>14</v>
      </c>
      <c r="ET49" s="35">
        <v>24</v>
      </c>
      <c r="EU49" s="35">
        <v>12</v>
      </c>
      <c r="EV49" s="35">
        <v>15</v>
      </c>
      <c r="EW49" s="35">
        <v>0</v>
      </c>
      <c r="EX49" s="35">
        <v>19</v>
      </c>
      <c r="EY49" s="35">
        <v>22</v>
      </c>
      <c r="EZ49" s="35">
        <v>1</v>
      </c>
      <c r="FA49" s="35" t="e">
        <f>VLOOKUP(H49,#REF!,2,)</f>
        <v>#REF!</v>
      </c>
      <c r="FB49" s="35">
        <v>4</v>
      </c>
      <c r="FC49" s="16" t="e">
        <f t="shared" si="3"/>
        <v>#REF!</v>
      </c>
      <c r="FD49" s="16" t="e">
        <f t="shared" si="8"/>
        <v>#REF!</v>
      </c>
      <c r="FE49" s="44" t="e">
        <f t="shared" si="4"/>
        <v>#REF!</v>
      </c>
      <c r="FH49" s="75">
        <f t="shared" si="11"/>
        <v>0</v>
      </c>
    </row>
    <row r="50" spans="1:164" s="10" customFormat="1" hidden="1">
      <c r="A50" s="12">
        <v>47</v>
      </c>
      <c r="B50" s="13" t="s">
        <v>23</v>
      </c>
      <c r="C50" s="13" t="s">
        <v>64</v>
      </c>
      <c r="D50" s="14">
        <v>1</v>
      </c>
      <c r="E50" s="14" t="s">
        <v>25</v>
      </c>
      <c r="F50" s="19">
        <v>200</v>
      </c>
      <c r="G50" s="14" t="s">
        <v>26</v>
      </c>
      <c r="H50" s="15">
        <v>692250</v>
      </c>
      <c r="I50" s="15" t="s">
        <v>29</v>
      </c>
      <c r="J50" s="16">
        <v>2.54</v>
      </c>
      <c r="K50" s="12"/>
      <c r="L50" s="12"/>
      <c r="M50" s="12"/>
      <c r="N50" s="12"/>
      <c r="O50" s="12"/>
      <c r="P50" s="12"/>
      <c r="Q50" s="12"/>
      <c r="R50" s="12"/>
      <c r="S50" s="12">
        <f>4</f>
        <v>4</v>
      </c>
      <c r="T50" s="12">
        <v>4</v>
      </c>
      <c r="U50" s="12"/>
      <c r="V50" s="12">
        <v>7</v>
      </c>
      <c r="W50" s="12">
        <v>3</v>
      </c>
      <c r="X50" s="12">
        <v>2</v>
      </c>
      <c r="Y50" s="12">
        <v>2</v>
      </c>
      <c r="Z50" s="12">
        <v>4</v>
      </c>
      <c r="AA50" s="12">
        <v>3</v>
      </c>
      <c r="AB50" s="12">
        <v>11</v>
      </c>
      <c r="AC50" s="16">
        <v>0</v>
      </c>
      <c r="AD50" s="16">
        <v>3</v>
      </c>
      <c r="AE50" s="16">
        <v>2</v>
      </c>
      <c r="AF50" s="16">
        <v>0</v>
      </c>
      <c r="AG50" s="16">
        <v>1</v>
      </c>
      <c r="AH50" s="16">
        <v>8.14</v>
      </c>
      <c r="AI50" s="16">
        <v>1</v>
      </c>
      <c r="AJ50" s="16">
        <v>0</v>
      </c>
      <c r="AK50" s="16">
        <v>6.88</v>
      </c>
      <c r="AL50" s="16">
        <v>0</v>
      </c>
      <c r="AM50" s="34">
        <v>1</v>
      </c>
      <c r="AN50" s="34">
        <v>0.24</v>
      </c>
      <c r="AO50" s="34">
        <v>0</v>
      </c>
      <c r="AP50" s="34">
        <v>0</v>
      </c>
      <c r="AQ50" s="34">
        <v>0</v>
      </c>
      <c r="AR50" s="34">
        <v>0</v>
      </c>
      <c r="AS50" s="34">
        <v>0</v>
      </c>
      <c r="AT50" s="34">
        <v>0</v>
      </c>
      <c r="AU50" s="34">
        <v>0</v>
      </c>
      <c r="AV50" s="34">
        <v>1</v>
      </c>
      <c r="AW50" s="34">
        <v>2</v>
      </c>
      <c r="AX50" s="34">
        <v>26</v>
      </c>
      <c r="AY50" s="34">
        <v>0</v>
      </c>
      <c r="AZ50" s="34">
        <v>2</v>
      </c>
      <c r="BA50" s="34">
        <v>1</v>
      </c>
      <c r="BB50" s="34">
        <v>1</v>
      </c>
      <c r="BC50" s="34">
        <v>2.1</v>
      </c>
      <c r="BD50" s="34">
        <v>3</v>
      </c>
      <c r="BE50" s="34">
        <v>0</v>
      </c>
      <c r="BF50" s="34">
        <v>0</v>
      </c>
      <c r="BG50" s="34">
        <v>3</v>
      </c>
      <c r="BH50" s="34">
        <v>0</v>
      </c>
      <c r="BI50" s="34">
        <v>0</v>
      </c>
      <c r="BJ50" s="34">
        <v>0</v>
      </c>
      <c r="BK50" s="34">
        <v>2</v>
      </c>
      <c r="BL50" s="34">
        <v>0</v>
      </c>
      <c r="BM50" s="34">
        <v>0</v>
      </c>
      <c r="BN50" s="34">
        <v>0.1</v>
      </c>
      <c r="BO50" s="34">
        <v>0</v>
      </c>
      <c r="BP50" s="34">
        <v>1</v>
      </c>
      <c r="BQ50" s="34">
        <v>0</v>
      </c>
      <c r="BR50" s="34">
        <v>0</v>
      </c>
      <c r="BS50" s="34">
        <v>0</v>
      </c>
      <c r="BT50" s="34">
        <v>0</v>
      </c>
      <c r="BU50" s="34">
        <v>3</v>
      </c>
      <c r="BV50" s="34">
        <v>3</v>
      </c>
      <c r="BW50" s="34">
        <v>1</v>
      </c>
      <c r="BX50" s="34">
        <v>1</v>
      </c>
      <c r="BY50" s="34">
        <v>1</v>
      </c>
      <c r="BZ50" s="34">
        <v>1</v>
      </c>
      <c r="CA50" s="34">
        <v>0</v>
      </c>
      <c r="CB50" s="34">
        <v>1</v>
      </c>
      <c r="CC50" s="34">
        <v>0</v>
      </c>
      <c r="CD50" s="34">
        <v>0.78500000000000003</v>
      </c>
      <c r="CE50" s="34">
        <v>0</v>
      </c>
      <c r="CF50" s="34">
        <v>1</v>
      </c>
      <c r="CG50" s="34">
        <v>0</v>
      </c>
      <c r="CH50" s="34">
        <v>0.06</v>
      </c>
      <c r="CI50" s="34">
        <v>1</v>
      </c>
      <c r="CJ50" s="34">
        <v>3</v>
      </c>
      <c r="CK50" s="34">
        <v>0</v>
      </c>
      <c r="CL50" s="34">
        <v>0</v>
      </c>
      <c r="CM50" s="34">
        <v>2</v>
      </c>
      <c r="CN50" s="34">
        <v>0.45</v>
      </c>
      <c r="CO50" s="34">
        <v>0.22500000000000001</v>
      </c>
      <c r="CP50" s="34">
        <v>0</v>
      </c>
      <c r="CQ50" s="34">
        <v>0</v>
      </c>
      <c r="CR50" s="34">
        <v>0.25</v>
      </c>
      <c r="CS50" s="34">
        <v>0</v>
      </c>
      <c r="CT50" s="34">
        <v>1.325</v>
      </c>
      <c r="CU50" s="34">
        <v>0</v>
      </c>
      <c r="CV50" s="34">
        <v>1.9</v>
      </c>
      <c r="CW50" s="34">
        <v>1.9</v>
      </c>
      <c r="CX50" s="34">
        <v>0</v>
      </c>
      <c r="CY50" s="34">
        <v>0.25</v>
      </c>
      <c r="CZ50" s="34">
        <v>0.875</v>
      </c>
      <c r="DA50" s="34">
        <v>1</v>
      </c>
      <c r="DB50" s="34">
        <v>0.1</v>
      </c>
      <c r="DC50" s="34">
        <v>3</v>
      </c>
      <c r="DD50" s="34">
        <v>0.25</v>
      </c>
      <c r="DE50" s="34">
        <v>0</v>
      </c>
      <c r="DF50" s="34">
        <v>0.5</v>
      </c>
      <c r="DG50" s="34">
        <v>0</v>
      </c>
      <c r="DH50" s="34">
        <v>0.5</v>
      </c>
      <c r="DI50" s="34">
        <v>0.75</v>
      </c>
      <c r="DJ50" s="34">
        <v>0.42499999999999999</v>
      </c>
      <c r="DK50" s="34">
        <v>0.4</v>
      </c>
      <c r="DL50" s="34">
        <v>0.17499999999999999</v>
      </c>
      <c r="DM50" s="34">
        <v>0</v>
      </c>
      <c r="DN50" s="34">
        <v>0.56999999999999995</v>
      </c>
      <c r="DO50" s="34">
        <v>0.60000000000000009</v>
      </c>
      <c r="DP50" s="34">
        <v>1.2</v>
      </c>
      <c r="DQ50" s="34">
        <v>1.3050000000000002</v>
      </c>
      <c r="DR50" s="34">
        <v>0.375</v>
      </c>
      <c r="DS50" s="34">
        <v>0</v>
      </c>
      <c r="DT50" s="17">
        <f t="shared" si="2"/>
        <v>0.67500000000000016</v>
      </c>
      <c r="DU50" s="17">
        <f t="shared" si="9"/>
        <v>-6.1350000000000007</v>
      </c>
      <c r="DV50" s="16">
        <f t="shared" si="5"/>
        <v>7.4850000000000012</v>
      </c>
      <c r="DW50" s="18"/>
      <c r="DX50" s="12">
        <v>0</v>
      </c>
      <c r="DY50" s="81"/>
      <c r="DZ50" s="10" t="s">
        <v>94</v>
      </c>
      <c r="EA50" s="12">
        <v>0</v>
      </c>
      <c r="EB50" s="12">
        <v>5</v>
      </c>
      <c r="EC50" s="12">
        <v>5</v>
      </c>
      <c r="ED50" s="12">
        <v>2</v>
      </c>
      <c r="EE50" s="12">
        <v>2</v>
      </c>
      <c r="EF50" s="12">
        <v>3</v>
      </c>
      <c r="EG50" s="12">
        <v>3</v>
      </c>
      <c r="EH50" s="12">
        <v>10</v>
      </c>
      <c r="EI50" s="12">
        <v>0</v>
      </c>
      <c r="EJ50" s="12">
        <v>4</v>
      </c>
      <c r="EK50" s="12">
        <v>2</v>
      </c>
      <c r="EL50" s="12">
        <v>2</v>
      </c>
      <c r="EM50" s="12">
        <v>1</v>
      </c>
      <c r="EN50" s="12">
        <v>1</v>
      </c>
      <c r="EO50" s="12">
        <v>1</v>
      </c>
      <c r="EP50" s="12">
        <v>1</v>
      </c>
      <c r="EQ50" s="12">
        <v>6.04</v>
      </c>
      <c r="ER50" s="12">
        <v>0</v>
      </c>
      <c r="ES50" s="35">
        <v>2</v>
      </c>
      <c r="ET50" s="35">
        <v>0</v>
      </c>
      <c r="EU50" s="35">
        <v>0</v>
      </c>
      <c r="EV50" s="35">
        <v>0</v>
      </c>
      <c r="EW50" s="35">
        <v>0</v>
      </c>
      <c r="EX50" s="35">
        <v>0</v>
      </c>
      <c r="EY50" s="35">
        <v>1</v>
      </c>
      <c r="EZ50" s="35">
        <v>0</v>
      </c>
      <c r="FA50" s="35" t="e">
        <f>VLOOKUP(H50,#REF!,2,)</f>
        <v>#REF!</v>
      </c>
      <c r="FB50" s="35">
        <v>1</v>
      </c>
      <c r="FC50" s="16" t="e">
        <f t="shared" si="3"/>
        <v>#REF!</v>
      </c>
      <c r="FD50" s="16" t="e">
        <f t="shared" si="8"/>
        <v>#REF!</v>
      </c>
      <c r="FE50" s="44" t="e">
        <f t="shared" si="4"/>
        <v>#REF!</v>
      </c>
      <c r="FH50" s="75">
        <f t="shared" si="11"/>
        <v>0</v>
      </c>
    </row>
    <row r="51" spans="1:164" s="10" customFormat="1" hidden="1">
      <c r="A51" s="12">
        <v>48</v>
      </c>
      <c r="B51" s="13" t="s">
        <v>23</v>
      </c>
      <c r="C51" s="13" t="s">
        <v>31</v>
      </c>
      <c r="D51" s="14">
        <v>1</v>
      </c>
      <c r="E51" s="14" t="s">
        <v>25</v>
      </c>
      <c r="F51" s="19">
        <v>200</v>
      </c>
      <c r="G51" s="14" t="s">
        <v>26</v>
      </c>
      <c r="H51" s="15">
        <v>692090</v>
      </c>
      <c r="I51" s="15" t="s">
        <v>29</v>
      </c>
      <c r="J51" s="16">
        <v>0</v>
      </c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>
        <v>1</v>
      </c>
      <c r="W51" s="12">
        <v>1</v>
      </c>
      <c r="X51" s="12">
        <v>2</v>
      </c>
      <c r="Y51" s="12">
        <v>2</v>
      </c>
      <c r="Z51" s="12"/>
      <c r="AA51" s="12">
        <v>1</v>
      </c>
      <c r="AB51" s="12">
        <v>2</v>
      </c>
      <c r="AC51" s="16">
        <v>1</v>
      </c>
      <c r="AD51" s="16">
        <v>0</v>
      </c>
      <c r="AE51" s="16">
        <v>3</v>
      </c>
      <c r="AF51" s="16">
        <v>4</v>
      </c>
      <c r="AG51" s="16">
        <v>0</v>
      </c>
      <c r="AH51" s="16">
        <v>1</v>
      </c>
      <c r="AI51" s="16">
        <v>3</v>
      </c>
      <c r="AJ51" s="16">
        <v>3</v>
      </c>
      <c r="AK51" s="16">
        <v>4</v>
      </c>
      <c r="AL51" s="16">
        <v>2</v>
      </c>
      <c r="AM51" s="34">
        <v>101</v>
      </c>
      <c r="AN51" s="34">
        <v>1</v>
      </c>
      <c r="AO51" s="34">
        <v>2</v>
      </c>
      <c r="AP51" s="34">
        <v>59</v>
      </c>
      <c r="AQ51" s="34">
        <v>62</v>
      </c>
      <c r="AR51" s="34">
        <v>81</v>
      </c>
      <c r="AS51" s="34">
        <v>82</v>
      </c>
      <c r="AT51" s="34">
        <v>79</v>
      </c>
      <c r="AU51" s="34">
        <v>75</v>
      </c>
      <c r="AV51" s="34">
        <v>9</v>
      </c>
      <c r="AW51" s="34">
        <v>79</v>
      </c>
      <c r="AX51" s="34">
        <v>80</v>
      </c>
      <c r="AY51" s="34">
        <v>8</v>
      </c>
      <c r="AZ51" s="34">
        <v>78</v>
      </c>
      <c r="BA51" s="34">
        <v>0</v>
      </c>
      <c r="BB51" s="34">
        <v>1</v>
      </c>
      <c r="BC51" s="34">
        <v>1</v>
      </c>
      <c r="BD51" s="34">
        <v>1</v>
      </c>
      <c r="BE51" s="34">
        <v>3.1</v>
      </c>
      <c r="BF51" s="34">
        <v>1</v>
      </c>
      <c r="BG51" s="34">
        <v>2.1</v>
      </c>
      <c r="BH51" s="34">
        <v>4.0999999999999996</v>
      </c>
      <c r="BI51" s="34">
        <v>2</v>
      </c>
      <c r="BJ51" s="34">
        <v>1</v>
      </c>
      <c r="BK51" s="34">
        <v>0</v>
      </c>
      <c r="BL51" s="34">
        <v>1</v>
      </c>
      <c r="BM51" s="34">
        <v>1</v>
      </c>
      <c r="BN51" s="34">
        <v>0</v>
      </c>
      <c r="BO51" s="34">
        <v>0</v>
      </c>
      <c r="BP51" s="34">
        <v>0</v>
      </c>
      <c r="BQ51" s="34">
        <v>0</v>
      </c>
      <c r="BR51" s="34">
        <v>0</v>
      </c>
      <c r="BS51" s="34">
        <v>0</v>
      </c>
      <c r="BT51" s="34">
        <v>0</v>
      </c>
      <c r="BU51" s="34">
        <v>0</v>
      </c>
      <c r="BV51" s="34">
        <v>0</v>
      </c>
      <c r="BW51" s="34">
        <v>0</v>
      </c>
      <c r="BX51" s="34">
        <v>0</v>
      </c>
      <c r="BY51" s="34">
        <v>0</v>
      </c>
      <c r="BZ51" s="34">
        <v>0</v>
      </c>
      <c r="CA51" s="34">
        <v>0</v>
      </c>
      <c r="CB51" s="34">
        <v>0</v>
      </c>
      <c r="CC51" s="34">
        <v>0</v>
      </c>
      <c r="CD51" s="34">
        <v>0</v>
      </c>
      <c r="CE51" s="34">
        <v>0</v>
      </c>
      <c r="CF51" s="34">
        <v>0</v>
      </c>
      <c r="CG51" s="34">
        <v>1</v>
      </c>
      <c r="CH51" s="34">
        <v>0</v>
      </c>
      <c r="CI51" s="34">
        <v>0</v>
      </c>
      <c r="CJ51" s="34">
        <v>0</v>
      </c>
      <c r="CK51" s="34">
        <v>1</v>
      </c>
      <c r="CL51" s="34">
        <v>1</v>
      </c>
      <c r="CM51" s="34">
        <v>1</v>
      </c>
      <c r="CN51" s="34">
        <v>3</v>
      </c>
      <c r="CO51" s="34">
        <v>2</v>
      </c>
      <c r="CP51" s="34">
        <v>0</v>
      </c>
      <c r="CQ51" s="34">
        <v>3</v>
      </c>
      <c r="CR51" s="34">
        <v>2</v>
      </c>
      <c r="CS51" s="34">
        <v>33.090000000000003</v>
      </c>
      <c r="CT51" s="34">
        <v>2.38</v>
      </c>
      <c r="CU51" s="34">
        <v>2.15</v>
      </c>
      <c r="CV51" s="34">
        <v>22</v>
      </c>
      <c r="CW51" s="34">
        <v>11</v>
      </c>
      <c r="CX51" s="34">
        <v>1</v>
      </c>
      <c r="CY51" s="34">
        <v>0</v>
      </c>
      <c r="CZ51" s="34">
        <v>0</v>
      </c>
      <c r="DA51" s="34">
        <v>0</v>
      </c>
      <c r="DB51" s="34">
        <v>0</v>
      </c>
      <c r="DC51" s="34">
        <v>0</v>
      </c>
      <c r="DD51" s="34">
        <v>0</v>
      </c>
      <c r="DE51" s="34">
        <v>0.7</v>
      </c>
      <c r="DF51" s="34">
        <v>0</v>
      </c>
      <c r="DG51" s="34">
        <v>1</v>
      </c>
      <c r="DH51" s="34">
        <v>0</v>
      </c>
      <c r="DI51" s="34">
        <v>0</v>
      </c>
      <c r="DJ51" s="34">
        <v>0</v>
      </c>
      <c r="DK51" s="34">
        <v>0</v>
      </c>
      <c r="DL51" s="34">
        <v>0</v>
      </c>
      <c r="DM51" s="34">
        <v>0</v>
      </c>
      <c r="DN51" s="34">
        <v>0</v>
      </c>
      <c r="DO51" s="34">
        <v>0</v>
      </c>
      <c r="DP51" s="34">
        <v>0</v>
      </c>
      <c r="DQ51" s="34">
        <v>0</v>
      </c>
      <c r="DR51" s="34">
        <v>0</v>
      </c>
      <c r="DS51" s="34">
        <v>0</v>
      </c>
      <c r="DT51" s="17">
        <f t="shared" si="2"/>
        <v>0</v>
      </c>
      <c r="DU51" s="17">
        <f t="shared" si="9"/>
        <v>0</v>
      </c>
      <c r="DV51" s="16">
        <f t="shared" si="5"/>
        <v>0</v>
      </c>
      <c r="DW51" s="18"/>
      <c r="DX51" s="12">
        <v>0</v>
      </c>
      <c r="DY51" s="81"/>
      <c r="DZ51" s="10" t="s">
        <v>94</v>
      </c>
      <c r="EA51" s="12">
        <v>0</v>
      </c>
      <c r="EB51" s="12">
        <v>0</v>
      </c>
      <c r="EC51" s="12">
        <v>1</v>
      </c>
      <c r="ED51" s="12">
        <v>4</v>
      </c>
      <c r="EE51" s="12">
        <v>0</v>
      </c>
      <c r="EF51" s="12">
        <v>1</v>
      </c>
      <c r="EG51" s="12">
        <v>1</v>
      </c>
      <c r="EH51" s="12">
        <v>1</v>
      </c>
      <c r="EI51" s="12">
        <v>1</v>
      </c>
      <c r="EJ51" s="12">
        <v>0</v>
      </c>
      <c r="EK51" s="12">
        <v>4</v>
      </c>
      <c r="EL51" s="12">
        <v>3</v>
      </c>
      <c r="EM51" s="12">
        <v>3</v>
      </c>
      <c r="EN51" s="12">
        <v>2</v>
      </c>
      <c r="EO51" s="12">
        <v>0</v>
      </c>
      <c r="EP51" s="12">
        <v>6</v>
      </c>
      <c r="EQ51" s="12">
        <v>2</v>
      </c>
      <c r="ER51" s="12">
        <v>0</v>
      </c>
      <c r="ES51" s="35">
        <v>103</v>
      </c>
      <c r="ET51" s="35">
        <v>1</v>
      </c>
      <c r="EU51" s="35">
        <v>1</v>
      </c>
      <c r="EV51" s="35">
        <v>59</v>
      </c>
      <c r="EW51" s="35">
        <v>67</v>
      </c>
      <c r="EX51" s="35">
        <v>77</v>
      </c>
      <c r="EY51" s="35">
        <v>79</v>
      </c>
      <c r="EZ51" s="35">
        <v>78</v>
      </c>
      <c r="FA51" s="35" t="e">
        <f>VLOOKUP(H51,#REF!,2,)</f>
        <v>#REF!</v>
      </c>
      <c r="FB51" s="35">
        <v>12</v>
      </c>
      <c r="FC51" s="16" t="e">
        <f t="shared" si="3"/>
        <v>#REF!</v>
      </c>
      <c r="FD51" s="16" t="e">
        <f t="shared" si="8"/>
        <v>#REF!</v>
      </c>
      <c r="FE51" s="44" t="e">
        <f t="shared" si="4"/>
        <v>#REF!</v>
      </c>
      <c r="FH51" s="75">
        <f t="shared" si="11"/>
        <v>0</v>
      </c>
    </row>
    <row r="52" spans="1:164" s="10" customFormat="1" hidden="1">
      <c r="A52" s="12">
        <v>49</v>
      </c>
      <c r="B52" s="13" t="s">
        <v>23</v>
      </c>
      <c r="C52" s="13" t="s">
        <v>65</v>
      </c>
      <c r="D52" s="14">
        <v>1</v>
      </c>
      <c r="E52" s="14" t="s">
        <v>25</v>
      </c>
      <c r="F52" s="19">
        <v>200</v>
      </c>
      <c r="G52" s="14" t="s">
        <v>26</v>
      </c>
      <c r="H52" s="15">
        <v>692172</v>
      </c>
      <c r="I52" s="15" t="s">
        <v>29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>
        <v>1</v>
      </c>
      <c r="X52" s="12">
        <v>1</v>
      </c>
      <c r="Y52" s="12"/>
      <c r="Z52" s="12"/>
      <c r="AA52" s="12">
        <v>0</v>
      </c>
      <c r="AB52" s="12">
        <v>0</v>
      </c>
      <c r="AC52" s="16">
        <v>0</v>
      </c>
      <c r="AD52" s="16">
        <v>0</v>
      </c>
      <c r="AE52" s="16"/>
      <c r="AF52" s="16">
        <v>1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34">
        <v>0</v>
      </c>
      <c r="AN52" s="34">
        <v>0</v>
      </c>
      <c r="AO52" s="34">
        <v>1</v>
      </c>
      <c r="AP52" s="34">
        <v>0</v>
      </c>
      <c r="AQ52" s="34">
        <v>0</v>
      </c>
      <c r="AR52" s="34">
        <v>0</v>
      </c>
      <c r="AS52" s="34">
        <v>0</v>
      </c>
      <c r="AT52" s="34">
        <v>0</v>
      </c>
      <c r="AU52" s="34">
        <v>0</v>
      </c>
      <c r="AV52" s="34">
        <v>0</v>
      </c>
      <c r="AW52" s="34">
        <v>0</v>
      </c>
      <c r="AX52" s="34">
        <v>0</v>
      </c>
      <c r="AY52" s="34">
        <v>0</v>
      </c>
      <c r="AZ52" s="34">
        <v>0</v>
      </c>
      <c r="BA52" s="34">
        <v>0</v>
      </c>
      <c r="BB52" s="34">
        <v>0</v>
      </c>
      <c r="BC52" s="34">
        <v>0</v>
      </c>
      <c r="BD52" s="34">
        <v>0</v>
      </c>
      <c r="BE52" s="34">
        <v>0</v>
      </c>
      <c r="BF52" s="34">
        <v>0</v>
      </c>
      <c r="BG52" s="34">
        <v>0</v>
      </c>
      <c r="BH52" s="34">
        <v>0</v>
      </c>
      <c r="BI52" s="34">
        <v>0</v>
      </c>
      <c r="BJ52" s="34">
        <v>0</v>
      </c>
      <c r="BK52" s="34">
        <v>0</v>
      </c>
      <c r="BL52" s="34">
        <v>0</v>
      </c>
      <c r="BM52" s="34">
        <v>0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1</v>
      </c>
      <c r="BY52" s="34">
        <v>0</v>
      </c>
      <c r="BZ52" s="34">
        <v>0</v>
      </c>
      <c r="CA52" s="34">
        <v>1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0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>
        <v>0</v>
      </c>
      <c r="CS52" s="34">
        <v>2</v>
      </c>
      <c r="CT52" s="34">
        <v>0</v>
      </c>
      <c r="CU52" s="34">
        <v>0</v>
      </c>
      <c r="CV52" s="34">
        <v>0</v>
      </c>
      <c r="CW52" s="34">
        <v>6</v>
      </c>
      <c r="CX52" s="34">
        <v>0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</v>
      </c>
      <c r="DF52" s="34">
        <v>0</v>
      </c>
      <c r="DG52" s="34">
        <v>0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17">
        <f t="shared" si="2"/>
        <v>0</v>
      </c>
      <c r="DU52" s="17">
        <f t="shared" si="9"/>
        <v>0</v>
      </c>
      <c r="DV52" s="16">
        <f t="shared" si="5"/>
        <v>0</v>
      </c>
      <c r="DW52" s="18"/>
      <c r="DX52" s="12">
        <v>0</v>
      </c>
      <c r="DY52" s="81"/>
      <c r="DZ52" s="10" t="s">
        <v>94</v>
      </c>
      <c r="EA52" s="12">
        <v>2</v>
      </c>
      <c r="EB52" s="12">
        <v>0</v>
      </c>
      <c r="EC52" s="12">
        <v>0</v>
      </c>
      <c r="ED52" s="12">
        <v>1</v>
      </c>
      <c r="EE52" s="12">
        <v>0</v>
      </c>
      <c r="EF52" s="12">
        <v>0</v>
      </c>
      <c r="EG52" s="12">
        <v>1</v>
      </c>
      <c r="EH52" s="12">
        <v>2</v>
      </c>
      <c r="EI52" s="12">
        <v>0</v>
      </c>
      <c r="EJ52" s="12">
        <v>0</v>
      </c>
      <c r="EK52" s="12"/>
      <c r="EL52" s="12">
        <v>2</v>
      </c>
      <c r="EM52" s="12">
        <v>0</v>
      </c>
      <c r="EN52" s="12">
        <v>0</v>
      </c>
      <c r="EO52" s="12">
        <v>0</v>
      </c>
      <c r="EP52" s="12">
        <v>0</v>
      </c>
      <c r="EQ52" s="12">
        <v>0</v>
      </c>
      <c r="ER52" s="12">
        <v>0</v>
      </c>
      <c r="ES52" s="35">
        <v>0</v>
      </c>
      <c r="ET52" s="35">
        <v>0</v>
      </c>
      <c r="EU52" s="35">
        <v>0</v>
      </c>
      <c r="EV52" s="35">
        <v>0</v>
      </c>
      <c r="EW52" s="35">
        <v>0</v>
      </c>
      <c r="EX52" s="35">
        <v>0</v>
      </c>
      <c r="EY52" s="35">
        <v>0</v>
      </c>
      <c r="EZ52" s="35">
        <v>0</v>
      </c>
      <c r="FA52" s="35" t="e">
        <f>VLOOKUP(H52,#REF!,2,)</f>
        <v>#REF!</v>
      </c>
      <c r="FB52" s="35">
        <v>0</v>
      </c>
      <c r="FC52" s="16" t="e">
        <f t="shared" si="3"/>
        <v>#REF!</v>
      </c>
      <c r="FD52" s="16" t="e">
        <f t="shared" si="8"/>
        <v>#REF!</v>
      </c>
      <c r="FE52" s="44" t="e">
        <f t="shared" si="4"/>
        <v>#REF!</v>
      </c>
      <c r="FH52" s="75">
        <f t="shared" si="11"/>
        <v>0</v>
      </c>
    </row>
    <row r="53" spans="1:164" s="10" customFormat="1" hidden="1">
      <c r="A53" s="12">
        <v>50</v>
      </c>
      <c r="B53" s="13" t="s">
        <v>23</v>
      </c>
      <c r="C53" s="13" t="s">
        <v>66</v>
      </c>
      <c r="D53" s="14">
        <v>1</v>
      </c>
      <c r="E53" s="14" t="s">
        <v>25</v>
      </c>
      <c r="F53" s="19">
        <v>18</v>
      </c>
      <c r="G53" s="14" t="s">
        <v>26</v>
      </c>
      <c r="H53" s="15">
        <v>692335</v>
      </c>
      <c r="I53" s="15" t="s">
        <v>30</v>
      </c>
      <c r="J53" s="16">
        <v>121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>
        <v>7</v>
      </c>
      <c r="AA53" s="12">
        <v>5</v>
      </c>
      <c r="AB53" s="12">
        <v>15</v>
      </c>
      <c r="AC53" s="16">
        <v>8</v>
      </c>
      <c r="AD53" s="16">
        <v>22</v>
      </c>
      <c r="AE53" s="16">
        <v>6</v>
      </c>
      <c r="AF53" s="16">
        <v>42</v>
      </c>
      <c r="AG53" s="16">
        <v>46</v>
      </c>
      <c r="AH53" s="16">
        <v>49</v>
      </c>
      <c r="AI53" s="16">
        <v>28</v>
      </c>
      <c r="AJ53" s="16">
        <v>37</v>
      </c>
      <c r="AK53" s="16">
        <v>36</v>
      </c>
      <c r="AL53" s="16">
        <v>27</v>
      </c>
      <c r="AM53" s="34">
        <v>20</v>
      </c>
      <c r="AN53" s="34">
        <v>25</v>
      </c>
      <c r="AO53" s="34">
        <v>15</v>
      </c>
      <c r="AP53" s="34">
        <v>31</v>
      </c>
      <c r="AQ53" s="34">
        <v>39</v>
      </c>
      <c r="AR53" s="34">
        <v>27</v>
      </c>
      <c r="AS53" s="34">
        <v>52</v>
      </c>
      <c r="AT53" s="34">
        <v>42</v>
      </c>
      <c r="AU53" s="34">
        <v>30</v>
      </c>
      <c r="AV53" s="34">
        <v>62</v>
      </c>
      <c r="AW53" s="34">
        <v>36</v>
      </c>
      <c r="AX53" s="34">
        <v>28</v>
      </c>
      <c r="AY53" s="34">
        <v>31</v>
      </c>
      <c r="AZ53" s="34">
        <v>29</v>
      </c>
      <c r="BA53" s="34">
        <v>42</v>
      </c>
      <c r="BB53" s="34">
        <v>35</v>
      </c>
      <c r="BC53" s="34">
        <v>33</v>
      </c>
      <c r="BD53" s="34">
        <v>34</v>
      </c>
      <c r="BE53" s="34">
        <v>77</v>
      </c>
      <c r="BF53" s="34">
        <v>19</v>
      </c>
      <c r="BG53" s="34">
        <v>78</v>
      </c>
      <c r="BH53" s="34">
        <v>73</v>
      </c>
      <c r="BI53" s="34">
        <v>53</v>
      </c>
      <c r="BJ53" s="34">
        <v>36</v>
      </c>
      <c r="BK53" s="34">
        <v>48</v>
      </c>
      <c r="BL53" s="34">
        <v>37</v>
      </c>
      <c r="BM53" s="34">
        <v>37</v>
      </c>
      <c r="BN53" s="34">
        <v>44</v>
      </c>
      <c r="BO53" s="34">
        <v>61</v>
      </c>
      <c r="BP53" s="34">
        <v>64</v>
      </c>
      <c r="BQ53" s="34">
        <v>39</v>
      </c>
      <c r="BR53" s="34">
        <v>36</v>
      </c>
      <c r="BS53" s="34">
        <v>33</v>
      </c>
      <c r="BT53" s="34">
        <v>42</v>
      </c>
      <c r="BU53" s="34">
        <v>79</v>
      </c>
      <c r="BV53" s="34">
        <v>45</v>
      </c>
      <c r="BW53" s="34">
        <v>22</v>
      </c>
      <c r="BX53" s="34">
        <v>18</v>
      </c>
      <c r="BY53" s="34">
        <v>38</v>
      </c>
      <c r="BZ53" s="34">
        <v>20</v>
      </c>
      <c r="CA53" s="34">
        <v>43</v>
      </c>
      <c r="CB53" s="34">
        <v>30</v>
      </c>
      <c r="CC53" s="34">
        <v>38</v>
      </c>
      <c r="CD53" s="34">
        <v>37</v>
      </c>
      <c r="CE53" s="34">
        <v>33</v>
      </c>
      <c r="CF53" s="34">
        <v>34</v>
      </c>
      <c r="CG53" s="34">
        <v>24</v>
      </c>
      <c r="CH53" s="34">
        <v>16</v>
      </c>
      <c r="CI53" s="34">
        <v>15</v>
      </c>
      <c r="CJ53" s="34">
        <v>13</v>
      </c>
      <c r="CK53" s="34">
        <v>14</v>
      </c>
      <c r="CL53" s="34">
        <v>27</v>
      </c>
      <c r="CM53" s="34">
        <v>18</v>
      </c>
      <c r="CN53" s="34">
        <v>23</v>
      </c>
      <c r="CO53" s="34">
        <v>31</v>
      </c>
      <c r="CP53" s="34">
        <v>41</v>
      </c>
      <c r="CQ53" s="34">
        <v>15</v>
      </c>
      <c r="CR53" s="34">
        <v>10</v>
      </c>
      <c r="CS53" s="34">
        <v>11</v>
      </c>
      <c r="CT53" s="34">
        <v>10</v>
      </c>
      <c r="CU53" s="34">
        <v>16</v>
      </c>
      <c r="CV53" s="34">
        <v>14</v>
      </c>
      <c r="CW53" s="34">
        <v>8</v>
      </c>
      <c r="CX53" s="34">
        <v>16</v>
      </c>
      <c r="CY53" s="34">
        <v>6</v>
      </c>
      <c r="CZ53" s="34">
        <v>17</v>
      </c>
      <c r="DA53" s="34">
        <v>27</v>
      </c>
      <c r="DB53" s="34">
        <v>46</v>
      </c>
      <c r="DC53" s="34">
        <v>27</v>
      </c>
      <c r="DD53" s="34">
        <v>10</v>
      </c>
      <c r="DE53" s="34">
        <v>16</v>
      </c>
      <c r="DF53" s="34">
        <v>16</v>
      </c>
      <c r="DG53" s="34">
        <v>4</v>
      </c>
      <c r="DH53" s="34">
        <v>8</v>
      </c>
      <c r="DI53" s="34">
        <v>16</v>
      </c>
      <c r="DJ53" s="34">
        <v>5</v>
      </c>
      <c r="DK53" s="34">
        <v>10</v>
      </c>
      <c r="DL53" s="34">
        <v>7</v>
      </c>
      <c r="DM53" s="34">
        <v>10</v>
      </c>
      <c r="DN53" s="34">
        <v>9</v>
      </c>
      <c r="DO53" s="34">
        <v>10</v>
      </c>
      <c r="DP53" s="34">
        <v>15</v>
      </c>
      <c r="DQ53" s="34">
        <v>15</v>
      </c>
      <c r="DR53" s="34">
        <v>20</v>
      </c>
      <c r="DS53" s="34">
        <v>19</v>
      </c>
      <c r="DT53" s="17">
        <f t="shared" si="2"/>
        <v>14.666666666666666</v>
      </c>
      <c r="DU53" s="17">
        <f t="shared" si="9"/>
        <v>106.33333333333333</v>
      </c>
      <c r="DV53" s="16">
        <f>(DT53*6)-DU53</f>
        <v>-18.333333333333329</v>
      </c>
      <c r="DW53" s="18"/>
      <c r="DX53" s="12">
        <v>0</v>
      </c>
      <c r="DY53" s="81">
        <f>DX53*18</f>
        <v>0</v>
      </c>
      <c r="DZ53" s="10" t="s">
        <v>989</v>
      </c>
      <c r="EA53" s="12">
        <v>0</v>
      </c>
      <c r="EB53" s="12">
        <v>0</v>
      </c>
      <c r="EC53" s="12">
        <v>0</v>
      </c>
      <c r="ED53" s="12">
        <v>8</v>
      </c>
      <c r="EE53" s="12">
        <v>115</v>
      </c>
      <c r="EF53" s="12">
        <v>2</v>
      </c>
      <c r="EG53" s="12">
        <v>34</v>
      </c>
      <c r="EH53" s="12">
        <v>35</v>
      </c>
      <c r="EI53" s="12">
        <v>12</v>
      </c>
      <c r="EJ53" s="12">
        <v>32</v>
      </c>
      <c r="EK53" s="12">
        <v>35</v>
      </c>
      <c r="EL53" s="12">
        <v>74</v>
      </c>
      <c r="EM53" s="12">
        <v>21</v>
      </c>
      <c r="EN53" s="12">
        <v>17</v>
      </c>
      <c r="EO53" s="12">
        <v>28</v>
      </c>
      <c r="EP53" s="12">
        <v>16</v>
      </c>
      <c r="EQ53" s="12">
        <v>31</v>
      </c>
      <c r="ER53" s="12">
        <v>6</v>
      </c>
      <c r="ES53" s="35">
        <v>54</v>
      </c>
      <c r="ET53" s="35">
        <v>32</v>
      </c>
      <c r="EU53" s="35">
        <v>13</v>
      </c>
      <c r="EV53" s="35">
        <v>66</v>
      </c>
      <c r="EW53" s="35">
        <v>10</v>
      </c>
      <c r="EX53" s="35">
        <v>50</v>
      </c>
      <c r="EY53" s="35">
        <v>42</v>
      </c>
      <c r="EZ53" s="35">
        <v>76</v>
      </c>
      <c r="FA53" s="35" t="e">
        <f>VLOOKUP(H53,#REF!,2,)</f>
        <v>#REF!</v>
      </c>
      <c r="FB53" s="35">
        <v>49</v>
      </c>
      <c r="FC53" s="16" t="e">
        <f t="shared" si="3"/>
        <v>#REF!</v>
      </c>
      <c r="FD53" s="16" t="e">
        <f t="shared" si="8"/>
        <v>#REF!</v>
      </c>
      <c r="FE53" s="44" t="e">
        <f t="shared" si="4"/>
        <v>#REF!</v>
      </c>
      <c r="FH53" s="75">
        <f t="shared" si="11"/>
        <v>0</v>
      </c>
    </row>
    <row r="54" spans="1:164" s="10" customFormat="1" hidden="1">
      <c r="A54" s="12">
        <v>51</v>
      </c>
      <c r="B54" s="22" t="s">
        <v>23</v>
      </c>
      <c r="C54" s="22" t="s">
        <v>67</v>
      </c>
      <c r="D54" s="23">
        <v>1</v>
      </c>
      <c r="E54" s="23" t="s">
        <v>25</v>
      </c>
      <c r="F54" s="24">
        <v>180</v>
      </c>
      <c r="G54" s="23" t="s">
        <v>37</v>
      </c>
      <c r="H54" s="25">
        <v>793316</v>
      </c>
      <c r="I54" s="25" t="s">
        <v>29</v>
      </c>
      <c r="J54" s="16">
        <v>0</v>
      </c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>
        <v>0</v>
      </c>
      <c r="AC54" s="16">
        <v>0</v>
      </c>
      <c r="AD54" s="16">
        <v>0</v>
      </c>
      <c r="AE54" s="16">
        <v>1</v>
      </c>
      <c r="AF54" s="16">
        <v>2</v>
      </c>
      <c r="AG54" s="16">
        <v>0</v>
      </c>
      <c r="AH54" s="16">
        <v>0</v>
      </c>
      <c r="AI54" s="16">
        <v>0</v>
      </c>
      <c r="AJ54" s="16">
        <v>1</v>
      </c>
      <c r="AK54" s="16">
        <v>1</v>
      </c>
      <c r="AL54" s="16">
        <v>1</v>
      </c>
      <c r="AM54" s="34">
        <v>0</v>
      </c>
      <c r="AN54" s="34">
        <v>0</v>
      </c>
      <c r="AO54" s="34">
        <v>0</v>
      </c>
      <c r="AP54" s="34">
        <v>0</v>
      </c>
      <c r="AQ54" s="34">
        <v>1</v>
      </c>
      <c r="AR54" s="34">
        <v>2</v>
      </c>
      <c r="AS54" s="34">
        <v>0</v>
      </c>
      <c r="AT54" s="34">
        <v>1</v>
      </c>
      <c r="AU54" s="34">
        <v>0</v>
      </c>
      <c r="AV54" s="34">
        <v>0</v>
      </c>
      <c r="AW54" s="34">
        <v>0</v>
      </c>
      <c r="AX54" s="34">
        <v>0</v>
      </c>
      <c r="AY54" s="34">
        <v>0</v>
      </c>
      <c r="AZ54" s="34">
        <v>2</v>
      </c>
      <c r="BA54" s="34">
        <v>3</v>
      </c>
      <c r="BB54" s="34">
        <v>1</v>
      </c>
      <c r="BC54" s="34">
        <v>0</v>
      </c>
      <c r="BD54" s="34">
        <v>0</v>
      </c>
      <c r="BE54" s="34">
        <v>0</v>
      </c>
      <c r="BF54" s="34">
        <v>0</v>
      </c>
      <c r="BG54" s="34">
        <v>0</v>
      </c>
      <c r="BH54" s="34">
        <v>0</v>
      </c>
      <c r="BI54" s="34">
        <v>0</v>
      </c>
      <c r="BJ54" s="34">
        <v>0</v>
      </c>
      <c r="BK54" s="34">
        <v>1</v>
      </c>
      <c r="BL54" s="34">
        <v>0</v>
      </c>
      <c r="BM54" s="34">
        <v>1</v>
      </c>
      <c r="BN54" s="34">
        <v>1</v>
      </c>
      <c r="BO54" s="34">
        <v>0</v>
      </c>
      <c r="BP54" s="34">
        <v>0</v>
      </c>
      <c r="BQ54" s="34">
        <v>0</v>
      </c>
      <c r="BR54" s="34">
        <v>0</v>
      </c>
      <c r="BS54" s="34">
        <v>0</v>
      </c>
      <c r="BT54" s="34">
        <v>0</v>
      </c>
      <c r="BU54" s="34">
        <v>0</v>
      </c>
      <c r="BV54" s="34">
        <v>0</v>
      </c>
      <c r="BW54" s="34">
        <v>0</v>
      </c>
      <c r="BX54" s="34">
        <v>0</v>
      </c>
      <c r="BY54" s="34">
        <v>0</v>
      </c>
      <c r="BZ54" s="34">
        <v>0</v>
      </c>
      <c r="CA54" s="34">
        <v>0</v>
      </c>
      <c r="CB54" s="34">
        <v>0</v>
      </c>
      <c r="CC54" s="34">
        <v>0</v>
      </c>
      <c r="CD54" s="34">
        <v>0</v>
      </c>
      <c r="CE54" s="34">
        <v>0</v>
      </c>
      <c r="CF54" s="34">
        <v>0</v>
      </c>
      <c r="CG54" s="34">
        <v>0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4">
        <v>0</v>
      </c>
      <c r="CR54" s="34">
        <v>0</v>
      </c>
      <c r="CS54" s="34">
        <v>0</v>
      </c>
      <c r="CT54" s="34">
        <v>0</v>
      </c>
      <c r="CU54" s="34">
        <v>0</v>
      </c>
      <c r="CV54" s="34">
        <v>0</v>
      </c>
      <c r="CW54" s="34">
        <v>0</v>
      </c>
      <c r="CX54" s="34">
        <v>0</v>
      </c>
      <c r="CY54" s="34">
        <v>0</v>
      </c>
      <c r="CZ54" s="34">
        <v>0</v>
      </c>
      <c r="DA54" s="34">
        <v>0</v>
      </c>
      <c r="DB54" s="34">
        <v>0</v>
      </c>
      <c r="DC54" s="34">
        <v>0</v>
      </c>
      <c r="DD54" s="34">
        <v>0</v>
      </c>
      <c r="DE54" s="34">
        <v>0</v>
      </c>
      <c r="DF54" s="34">
        <v>0</v>
      </c>
      <c r="DG54" s="34">
        <v>0</v>
      </c>
      <c r="DH54" s="34">
        <v>0</v>
      </c>
      <c r="DI54" s="34">
        <v>0</v>
      </c>
      <c r="DJ54" s="34">
        <v>0</v>
      </c>
      <c r="DK54" s="34">
        <v>0</v>
      </c>
      <c r="DL54" s="34">
        <v>0</v>
      </c>
      <c r="DM54" s="34">
        <v>0</v>
      </c>
      <c r="DN54" s="34">
        <v>0</v>
      </c>
      <c r="DO54" s="34">
        <v>0</v>
      </c>
      <c r="DP54" s="34">
        <v>0</v>
      </c>
      <c r="DQ54" s="34">
        <v>0</v>
      </c>
      <c r="DR54" s="34">
        <v>0</v>
      </c>
      <c r="DS54" s="34">
        <v>0</v>
      </c>
      <c r="DT54" s="17">
        <f t="shared" si="2"/>
        <v>0</v>
      </c>
      <c r="DU54" s="17">
        <f t="shared" si="9"/>
        <v>0</v>
      </c>
      <c r="DV54" s="16">
        <f t="shared" si="5"/>
        <v>0</v>
      </c>
      <c r="DW54" s="18"/>
      <c r="DX54" s="12">
        <v>0</v>
      </c>
      <c r="DY54" s="81"/>
      <c r="DZ54" s="10" t="s">
        <v>94</v>
      </c>
      <c r="EA54" s="12"/>
      <c r="EB54" s="12"/>
      <c r="EC54" s="12"/>
      <c r="ED54" s="12"/>
      <c r="EE54" s="12"/>
      <c r="EF54" s="12"/>
      <c r="EG54" s="12">
        <v>0</v>
      </c>
      <c r="EH54" s="12"/>
      <c r="EI54" s="12">
        <v>0</v>
      </c>
      <c r="EJ54" s="12">
        <v>11</v>
      </c>
      <c r="EK54" s="12"/>
      <c r="EL54" s="12">
        <v>1</v>
      </c>
      <c r="EM54" s="12">
        <v>0</v>
      </c>
      <c r="EN54" s="12">
        <v>0</v>
      </c>
      <c r="EO54" s="12">
        <v>0</v>
      </c>
      <c r="EP54" s="12">
        <v>1</v>
      </c>
      <c r="EQ54" s="12">
        <v>0</v>
      </c>
      <c r="ER54" s="12">
        <v>1</v>
      </c>
      <c r="ES54" s="35">
        <v>0</v>
      </c>
      <c r="ET54" s="35">
        <v>0</v>
      </c>
      <c r="EU54" s="35">
        <v>0</v>
      </c>
      <c r="EV54" s="35">
        <v>0</v>
      </c>
      <c r="EW54" s="35">
        <v>2</v>
      </c>
      <c r="EX54" s="35">
        <v>0</v>
      </c>
      <c r="EY54" s="35">
        <v>0</v>
      </c>
      <c r="EZ54" s="35">
        <v>0</v>
      </c>
      <c r="FA54" s="35" t="e">
        <f>VLOOKUP(H54,#REF!,2,)</f>
        <v>#REF!</v>
      </c>
      <c r="FB54" s="35">
        <v>0</v>
      </c>
      <c r="FC54" s="16" t="e">
        <f t="shared" si="3"/>
        <v>#REF!</v>
      </c>
      <c r="FD54" s="16" t="e">
        <f t="shared" si="8"/>
        <v>#REF!</v>
      </c>
      <c r="FE54" s="44" t="e">
        <f t="shared" si="4"/>
        <v>#REF!</v>
      </c>
      <c r="FH54" s="75">
        <f t="shared" si="11"/>
        <v>0</v>
      </c>
    </row>
    <row r="55" spans="1:164" s="10" customFormat="1" hidden="1">
      <c r="A55" s="12">
        <v>54</v>
      </c>
      <c r="B55" s="13" t="s">
        <v>23</v>
      </c>
      <c r="C55" s="13" t="s">
        <v>68</v>
      </c>
      <c r="D55" s="14">
        <v>1</v>
      </c>
      <c r="E55" s="14" t="s">
        <v>25</v>
      </c>
      <c r="F55" s="19">
        <v>180</v>
      </c>
      <c r="G55" s="14" t="s">
        <v>37</v>
      </c>
      <c r="H55" s="15" t="s">
        <v>69</v>
      </c>
      <c r="I55" s="15" t="s">
        <v>29</v>
      </c>
      <c r="J55" s="16">
        <v>1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3</v>
      </c>
      <c r="AF55" s="16">
        <v>0</v>
      </c>
      <c r="AG55" s="16">
        <v>0</v>
      </c>
      <c r="AH55" s="16">
        <v>3</v>
      </c>
      <c r="AI55" s="16">
        <v>0</v>
      </c>
      <c r="AJ55" s="16">
        <v>0</v>
      </c>
      <c r="AK55" s="16">
        <v>0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0</v>
      </c>
      <c r="AS55" s="34">
        <v>1</v>
      </c>
      <c r="AT55" s="34">
        <v>0</v>
      </c>
      <c r="AU55" s="34">
        <v>1</v>
      </c>
      <c r="AV55" s="34">
        <v>0</v>
      </c>
      <c r="AW55" s="34">
        <v>0</v>
      </c>
      <c r="AX55" s="34">
        <v>0</v>
      </c>
      <c r="AY55" s="34">
        <v>0</v>
      </c>
      <c r="AZ55" s="34">
        <v>1</v>
      </c>
      <c r="BA55" s="34">
        <v>0</v>
      </c>
      <c r="BB55" s="34">
        <v>0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0</v>
      </c>
      <c r="BL55" s="34">
        <v>0</v>
      </c>
      <c r="BM55" s="34">
        <v>0</v>
      </c>
      <c r="BN55" s="34">
        <v>0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17">
        <f t="shared" si="2"/>
        <v>0</v>
      </c>
      <c r="DU55" s="17">
        <f t="shared" si="9"/>
        <v>1</v>
      </c>
      <c r="DV55" s="16">
        <f t="shared" si="5"/>
        <v>-1</v>
      </c>
      <c r="DW55" s="18"/>
      <c r="DX55" s="12">
        <v>0</v>
      </c>
      <c r="DY55" s="81"/>
      <c r="DZ55" s="10" t="s">
        <v>94</v>
      </c>
      <c r="EA55" s="12"/>
      <c r="EB55" s="12"/>
      <c r="EC55" s="12"/>
      <c r="ED55" s="12"/>
      <c r="EE55" s="12"/>
      <c r="EF55" s="12"/>
      <c r="EG55" s="12">
        <v>0</v>
      </c>
      <c r="EH55" s="12"/>
      <c r="EI55" s="12"/>
      <c r="EJ55" s="12">
        <v>2</v>
      </c>
      <c r="EK55" s="12">
        <v>2</v>
      </c>
      <c r="EL55" s="12">
        <v>1</v>
      </c>
      <c r="EM55" s="12">
        <v>1</v>
      </c>
      <c r="EN55" s="12">
        <v>0</v>
      </c>
      <c r="EO55" s="12">
        <v>3</v>
      </c>
      <c r="EP55" s="12">
        <v>0</v>
      </c>
      <c r="EQ55" s="12">
        <v>0</v>
      </c>
      <c r="ER55" s="12">
        <v>0</v>
      </c>
      <c r="ES55" s="35">
        <v>0</v>
      </c>
      <c r="ET55" s="35">
        <v>0</v>
      </c>
      <c r="EU55" s="35">
        <v>0</v>
      </c>
      <c r="EV55" s="35">
        <v>0</v>
      </c>
      <c r="EW55" s="35">
        <v>0</v>
      </c>
      <c r="EX55" s="35">
        <v>0</v>
      </c>
      <c r="EY55" s="35">
        <v>0</v>
      </c>
      <c r="EZ55" s="35">
        <v>2</v>
      </c>
      <c r="FA55" s="35" t="e">
        <f>VLOOKUP(H55,#REF!,2,)</f>
        <v>#REF!</v>
      </c>
      <c r="FB55" s="35">
        <v>0</v>
      </c>
      <c r="FC55" s="16" t="e">
        <f t="shared" si="3"/>
        <v>#REF!</v>
      </c>
      <c r="FD55" s="16" t="e">
        <f t="shared" si="8"/>
        <v>#REF!</v>
      </c>
      <c r="FE55" s="44" t="e">
        <f t="shared" si="4"/>
        <v>#REF!</v>
      </c>
      <c r="FH55" s="75">
        <f t="shared" si="11"/>
        <v>0</v>
      </c>
    </row>
    <row r="56" spans="1:164" s="10" customFormat="1" hidden="1">
      <c r="A56" s="12">
        <v>59</v>
      </c>
      <c r="B56" s="13" t="s">
        <v>23</v>
      </c>
      <c r="C56" s="13" t="s">
        <v>71</v>
      </c>
      <c r="D56" s="14">
        <v>6</v>
      </c>
      <c r="E56" s="14" t="s">
        <v>25</v>
      </c>
      <c r="F56" s="19">
        <v>1</v>
      </c>
      <c r="G56" s="14" t="s">
        <v>74</v>
      </c>
      <c r="H56" s="15" t="s">
        <v>72</v>
      </c>
      <c r="I56" s="15" t="s">
        <v>27</v>
      </c>
      <c r="J56" s="16">
        <v>4673</v>
      </c>
      <c r="K56" s="68"/>
      <c r="L56" s="68"/>
      <c r="M56" s="68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41</v>
      </c>
      <c r="AF56" s="16">
        <v>179</v>
      </c>
      <c r="AG56" s="16">
        <v>40</v>
      </c>
      <c r="AH56" s="16">
        <v>0</v>
      </c>
      <c r="AI56" s="16">
        <v>0</v>
      </c>
      <c r="AJ56" s="16">
        <v>39</v>
      </c>
      <c r="AK56" s="16">
        <v>82</v>
      </c>
      <c r="AL56" s="16">
        <v>127</v>
      </c>
      <c r="AM56" s="34">
        <v>402</v>
      </c>
      <c r="AN56" s="34">
        <v>401</v>
      </c>
      <c r="AO56" s="34">
        <v>360</v>
      </c>
      <c r="AP56" s="34">
        <v>323</v>
      </c>
      <c r="AQ56" s="34">
        <v>327</v>
      </c>
      <c r="AR56" s="34">
        <v>236</v>
      </c>
      <c r="AS56" s="34">
        <v>109</v>
      </c>
      <c r="AT56" s="34">
        <v>207</v>
      </c>
      <c r="AU56" s="34">
        <v>222</v>
      </c>
      <c r="AV56" s="34">
        <v>698</v>
      </c>
      <c r="AW56" s="34">
        <v>450</v>
      </c>
      <c r="AX56" s="34">
        <v>801</v>
      </c>
      <c r="AY56" s="34">
        <v>245</v>
      </c>
      <c r="AZ56" s="34">
        <v>570</v>
      </c>
      <c r="BA56" s="34">
        <v>95</v>
      </c>
      <c r="BB56" s="34">
        <v>110</v>
      </c>
      <c r="BC56" s="34">
        <v>535</v>
      </c>
      <c r="BD56" s="34">
        <v>900</v>
      </c>
      <c r="BE56" s="34">
        <v>47</v>
      </c>
      <c r="BF56" s="34">
        <v>153</v>
      </c>
      <c r="BG56" s="34">
        <v>554</v>
      </c>
      <c r="BH56" s="34">
        <v>357</v>
      </c>
      <c r="BI56" s="34">
        <v>170</v>
      </c>
      <c r="BJ56" s="34">
        <v>230</v>
      </c>
      <c r="BK56" s="34">
        <v>410</v>
      </c>
      <c r="BL56" s="34">
        <v>128</v>
      </c>
      <c r="BM56" s="34">
        <v>226</v>
      </c>
      <c r="BN56" s="34">
        <v>84</v>
      </c>
      <c r="BO56" s="34">
        <v>233</v>
      </c>
      <c r="BP56" s="34">
        <v>172</v>
      </c>
      <c r="BQ56" s="34">
        <v>199</v>
      </c>
      <c r="BR56" s="34">
        <v>137</v>
      </c>
      <c r="BS56" s="34">
        <v>109</v>
      </c>
      <c r="BT56" s="34">
        <v>163</v>
      </c>
      <c r="BU56" s="34">
        <v>139</v>
      </c>
      <c r="BV56" s="34">
        <v>130</v>
      </c>
      <c r="BW56" s="34">
        <v>184</v>
      </c>
      <c r="BX56" s="34">
        <v>143</v>
      </c>
      <c r="BY56" s="34">
        <v>135</v>
      </c>
      <c r="BZ56" s="34">
        <v>83</v>
      </c>
      <c r="CA56" s="34">
        <v>164</v>
      </c>
      <c r="CB56" s="34">
        <v>147</v>
      </c>
      <c r="CC56" s="34">
        <v>123</v>
      </c>
      <c r="CD56" s="34">
        <v>91</v>
      </c>
      <c r="CE56" s="34">
        <v>18</v>
      </c>
      <c r="CF56" s="34">
        <v>67</v>
      </c>
      <c r="CG56" s="34">
        <v>134</v>
      </c>
      <c r="CH56" s="34">
        <v>112</v>
      </c>
      <c r="CI56" s="34">
        <v>188</v>
      </c>
      <c r="CJ56" s="34">
        <v>70</v>
      </c>
      <c r="CK56" s="34">
        <v>29</v>
      </c>
      <c r="CL56" s="34">
        <v>102</v>
      </c>
      <c r="CM56" s="34">
        <v>49</v>
      </c>
      <c r="CN56" s="34">
        <v>78</v>
      </c>
      <c r="CO56" s="34">
        <v>62</v>
      </c>
      <c r="CP56" s="34">
        <v>13</v>
      </c>
      <c r="CQ56" s="34">
        <v>103</v>
      </c>
      <c r="CR56" s="34">
        <v>25</v>
      </c>
      <c r="CS56" s="34">
        <v>39</v>
      </c>
      <c r="CT56" s="34">
        <v>0</v>
      </c>
      <c r="CU56" s="34">
        <v>55</v>
      </c>
      <c r="CV56" s="34">
        <v>136</v>
      </c>
      <c r="CW56" s="34">
        <v>36</v>
      </c>
      <c r="CX56" s="34">
        <v>52</v>
      </c>
      <c r="CY56" s="34">
        <v>53</v>
      </c>
      <c r="CZ56" s="34">
        <v>35</v>
      </c>
      <c r="DA56" s="34">
        <v>6</v>
      </c>
      <c r="DB56" s="34">
        <v>208</v>
      </c>
      <c r="DC56" s="34">
        <v>204</v>
      </c>
      <c r="DD56" s="34">
        <v>451</v>
      </c>
      <c r="DE56" s="34">
        <v>573</v>
      </c>
      <c r="DF56" s="34">
        <v>536</v>
      </c>
      <c r="DG56" s="34">
        <v>376</v>
      </c>
      <c r="DH56" s="34">
        <v>435</v>
      </c>
      <c r="DI56" s="34">
        <v>325</v>
      </c>
      <c r="DJ56" s="34">
        <v>214</v>
      </c>
      <c r="DK56" s="34">
        <v>176</v>
      </c>
      <c r="DL56" s="34">
        <v>24</v>
      </c>
      <c r="DM56" s="34">
        <v>84</v>
      </c>
      <c r="DN56" s="34">
        <v>37</v>
      </c>
      <c r="DO56" s="34">
        <v>37</v>
      </c>
      <c r="DP56" s="34">
        <v>49</v>
      </c>
      <c r="DQ56" s="34">
        <v>90</v>
      </c>
      <c r="DR56" s="34">
        <v>164</v>
      </c>
      <c r="DS56" s="34">
        <v>45</v>
      </c>
      <c r="DT56" s="17">
        <f t="shared" si="2"/>
        <v>70.333333333333329</v>
      </c>
      <c r="DU56" s="17">
        <f t="shared" si="9"/>
        <v>4602.666666666667</v>
      </c>
      <c r="DV56" s="16">
        <f>(DT56*4)-DU56</f>
        <v>-4321.3333333333339</v>
      </c>
      <c r="DW56" s="18"/>
      <c r="DX56" s="12">
        <v>0</v>
      </c>
      <c r="DY56" s="81"/>
      <c r="DZ56" s="10" t="s">
        <v>990</v>
      </c>
      <c r="EA56" s="12"/>
      <c r="EB56" s="12"/>
      <c r="EC56" s="12"/>
      <c r="ED56" s="12"/>
      <c r="EE56" s="12"/>
      <c r="EF56" s="12"/>
      <c r="EG56" s="12">
        <v>0</v>
      </c>
      <c r="EH56" s="12"/>
      <c r="EI56" s="12"/>
      <c r="EJ56" s="12">
        <v>0</v>
      </c>
      <c r="EK56" s="12">
        <v>146</v>
      </c>
      <c r="EL56" s="12">
        <v>66</v>
      </c>
      <c r="EM56" s="12">
        <v>0</v>
      </c>
      <c r="EN56" s="12">
        <v>1</v>
      </c>
      <c r="EO56" s="12">
        <v>0</v>
      </c>
      <c r="EP56" s="12">
        <v>321</v>
      </c>
      <c r="EQ56" s="12">
        <v>318</v>
      </c>
      <c r="ER56" s="12">
        <v>90</v>
      </c>
      <c r="ES56" s="35">
        <v>398</v>
      </c>
      <c r="ET56" s="35">
        <v>201</v>
      </c>
      <c r="EU56" s="35">
        <v>30</v>
      </c>
      <c r="EV56" s="35">
        <v>660</v>
      </c>
      <c r="EW56" s="35">
        <v>378</v>
      </c>
      <c r="EX56" s="35">
        <v>21</v>
      </c>
      <c r="EY56" s="35">
        <v>0</v>
      </c>
      <c r="EZ56" s="35">
        <v>490</v>
      </c>
      <c r="FA56" s="35" t="e">
        <f>VLOOKUP(H56,#REF!,2,)</f>
        <v>#REF!</v>
      </c>
      <c r="FB56" s="35">
        <v>481</v>
      </c>
      <c r="FC56" s="16" t="e">
        <f t="shared" si="3"/>
        <v>#REF!</v>
      </c>
      <c r="FD56" s="16" t="e">
        <f t="shared" si="8"/>
        <v>#REF!</v>
      </c>
      <c r="FE56" s="44" t="e">
        <f>(FC56*3)-FD56</f>
        <v>#REF!</v>
      </c>
      <c r="FF56" s="10" t="s">
        <v>95</v>
      </c>
      <c r="FH56" s="10">
        <f>DX56*0.946</f>
        <v>0</v>
      </c>
    </row>
    <row r="57" spans="1:164" s="10" customFormat="1" hidden="1">
      <c r="A57" s="12">
        <v>60</v>
      </c>
      <c r="B57" s="13" t="s">
        <v>23</v>
      </c>
      <c r="C57" s="13" t="s">
        <v>73</v>
      </c>
      <c r="D57" s="14">
        <v>6</v>
      </c>
      <c r="E57" s="14" t="s">
        <v>25</v>
      </c>
      <c r="F57" s="19">
        <v>1</v>
      </c>
      <c r="G57" s="14" t="s">
        <v>74</v>
      </c>
      <c r="H57" s="15">
        <v>804751</v>
      </c>
      <c r="I57" s="15" t="s">
        <v>27</v>
      </c>
      <c r="J57" s="16">
        <v>496</v>
      </c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23</v>
      </c>
      <c r="AF57" s="16">
        <v>91</v>
      </c>
      <c r="AG57" s="16">
        <v>237</v>
      </c>
      <c r="AH57" s="16">
        <v>0</v>
      </c>
      <c r="AI57" s="16">
        <v>78</v>
      </c>
      <c r="AJ57" s="16">
        <v>40</v>
      </c>
      <c r="AK57" s="16">
        <v>54</v>
      </c>
      <c r="AL57" s="16">
        <v>53</v>
      </c>
      <c r="AM57" s="34">
        <v>207</v>
      </c>
      <c r="AN57" s="34">
        <v>92</v>
      </c>
      <c r="AO57" s="34">
        <v>147</v>
      </c>
      <c r="AP57" s="34">
        <v>21</v>
      </c>
      <c r="AQ57" s="34">
        <v>120</v>
      </c>
      <c r="AR57" s="34">
        <v>84</v>
      </c>
      <c r="AS57" s="34">
        <v>96</v>
      </c>
      <c r="AT57" s="34">
        <v>154</v>
      </c>
      <c r="AU57" s="34">
        <v>12</v>
      </c>
      <c r="AV57" s="34">
        <v>90</v>
      </c>
      <c r="AW57" s="34">
        <v>72</v>
      </c>
      <c r="AX57" s="34">
        <v>188</v>
      </c>
      <c r="AY57" s="34">
        <v>135</v>
      </c>
      <c r="AZ57" s="34">
        <v>176</v>
      </c>
      <c r="BA57" s="34">
        <v>196</v>
      </c>
      <c r="BB57" s="34">
        <v>299</v>
      </c>
      <c r="BC57" s="34">
        <v>28</v>
      </c>
      <c r="BD57" s="34">
        <v>283</v>
      </c>
      <c r="BE57" s="34">
        <v>285</v>
      </c>
      <c r="BF57" s="34">
        <v>54</v>
      </c>
      <c r="BG57" s="34">
        <v>67</v>
      </c>
      <c r="BH57" s="34">
        <v>75</v>
      </c>
      <c r="BI57" s="34">
        <v>104</v>
      </c>
      <c r="BJ57" s="34">
        <v>105</v>
      </c>
      <c r="BK57" s="34">
        <v>78</v>
      </c>
      <c r="BL57" s="34">
        <v>72</v>
      </c>
      <c r="BM57" s="34">
        <v>47</v>
      </c>
      <c r="BN57" s="34">
        <v>64</v>
      </c>
      <c r="BO57" s="34">
        <v>99</v>
      </c>
      <c r="BP57" s="34">
        <v>54</v>
      </c>
      <c r="BQ57" s="34">
        <v>80</v>
      </c>
      <c r="BR57" s="34">
        <v>59</v>
      </c>
      <c r="BS57" s="34">
        <v>43</v>
      </c>
      <c r="BT57" s="34">
        <v>64</v>
      </c>
      <c r="BU57" s="34">
        <v>38</v>
      </c>
      <c r="BV57" s="34">
        <v>48</v>
      </c>
      <c r="BW57" s="34">
        <v>32</v>
      </c>
      <c r="BX57" s="34">
        <v>56</v>
      </c>
      <c r="BY57" s="34">
        <v>57</v>
      </c>
      <c r="BZ57" s="34">
        <v>76</v>
      </c>
      <c r="CA57" s="34">
        <v>67</v>
      </c>
      <c r="CB57" s="34">
        <v>35</v>
      </c>
      <c r="CC57" s="34">
        <v>24</v>
      </c>
      <c r="CD57" s="34">
        <v>55</v>
      </c>
      <c r="CE57" s="34">
        <v>7</v>
      </c>
      <c r="CF57" s="34">
        <v>12</v>
      </c>
      <c r="CG57" s="34">
        <v>40</v>
      </c>
      <c r="CH57" s="34">
        <v>54</v>
      </c>
      <c r="CI57" s="34">
        <v>24</v>
      </c>
      <c r="CJ57" s="34">
        <v>13</v>
      </c>
      <c r="CK57" s="34">
        <v>8</v>
      </c>
      <c r="CL57" s="34">
        <v>4</v>
      </c>
      <c r="CM57" s="34">
        <v>16</v>
      </c>
      <c r="CN57" s="34">
        <v>36</v>
      </c>
      <c r="CO57" s="34">
        <v>24</v>
      </c>
      <c r="CP57" s="34">
        <v>6</v>
      </c>
      <c r="CQ57" s="34">
        <v>12</v>
      </c>
      <c r="CR57" s="34">
        <v>10</v>
      </c>
      <c r="CS57" s="34">
        <v>12</v>
      </c>
      <c r="CT57" s="34">
        <v>22</v>
      </c>
      <c r="CU57" s="34">
        <v>32</v>
      </c>
      <c r="CV57" s="34">
        <v>30</v>
      </c>
      <c r="CW57" s="34">
        <v>2</v>
      </c>
      <c r="CX57" s="34">
        <v>6</v>
      </c>
      <c r="CY57" s="34">
        <v>16</v>
      </c>
      <c r="CZ57" s="34">
        <v>15</v>
      </c>
      <c r="DA57" s="34">
        <v>4</v>
      </c>
      <c r="DB57" s="34">
        <v>0</v>
      </c>
      <c r="DC57" s="34">
        <v>0</v>
      </c>
      <c r="DD57" s="34">
        <v>22</v>
      </c>
      <c r="DE57" s="34">
        <v>0</v>
      </c>
      <c r="DF57" s="34">
        <v>30</v>
      </c>
      <c r="DG57" s="34">
        <v>5</v>
      </c>
      <c r="DH57" s="34">
        <v>20</v>
      </c>
      <c r="DI57" s="34">
        <v>0</v>
      </c>
      <c r="DJ57" s="34">
        <v>16</v>
      </c>
      <c r="DK57" s="34">
        <v>57</v>
      </c>
      <c r="DL57" s="34">
        <v>0</v>
      </c>
      <c r="DM57" s="34">
        <v>12</v>
      </c>
      <c r="DN57" s="34">
        <v>22</v>
      </c>
      <c r="DO57" s="34">
        <v>28</v>
      </c>
      <c r="DP57" s="34">
        <v>16</v>
      </c>
      <c r="DQ57" s="34">
        <v>18</v>
      </c>
      <c r="DR57" s="34">
        <v>6</v>
      </c>
      <c r="DS57" s="34">
        <v>13</v>
      </c>
      <c r="DT57" s="17">
        <f t="shared" si="2"/>
        <v>17.166666666666668</v>
      </c>
      <c r="DU57" s="17">
        <f t="shared" si="9"/>
        <v>478.83333333333331</v>
      </c>
      <c r="DV57" s="16">
        <f>(DT57*4)-DU57</f>
        <v>-410.16666666666663</v>
      </c>
      <c r="DW57" s="18"/>
      <c r="DX57" s="12">
        <v>0</v>
      </c>
      <c r="DY57" s="81"/>
      <c r="DZ57" s="10" t="s">
        <v>990</v>
      </c>
      <c r="EA57" s="12"/>
      <c r="EB57" s="12"/>
      <c r="EC57" s="12"/>
      <c r="ED57" s="12"/>
      <c r="EE57" s="12"/>
      <c r="EF57" s="12"/>
      <c r="EG57" s="12">
        <v>0</v>
      </c>
      <c r="EH57" s="12"/>
      <c r="EI57" s="12"/>
      <c r="EJ57" s="12">
        <v>0</v>
      </c>
      <c r="EK57" s="12">
        <v>216</v>
      </c>
      <c r="EL57" s="12">
        <v>12</v>
      </c>
      <c r="EM57" s="12">
        <v>384</v>
      </c>
      <c r="EN57" s="12">
        <v>25</v>
      </c>
      <c r="EO57" s="12">
        <v>18</v>
      </c>
      <c r="EP57" s="12">
        <v>57</v>
      </c>
      <c r="EQ57" s="12">
        <v>103</v>
      </c>
      <c r="ER57" s="12">
        <v>24</v>
      </c>
      <c r="ES57" s="35">
        <v>208</v>
      </c>
      <c r="ET57" s="35">
        <v>66</v>
      </c>
      <c r="EU57" s="35">
        <v>28</v>
      </c>
      <c r="EV57" s="35">
        <v>81</v>
      </c>
      <c r="EW57" s="35">
        <v>126</v>
      </c>
      <c r="EX57" s="35">
        <v>78</v>
      </c>
      <c r="EY57" s="35">
        <v>129</v>
      </c>
      <c r="EZ57" s="35">
        <v>46</v>
      </c>
      <c r="FA57" s="35" t="e">
        <f>VLOOKUP(H57,#REF!,2,)</f>
        <v>#REF!</v>
      </c>
      <c r="FB57" s="35">
        <v>115</v>
      </c>
      <c r="FC57" s="16" t="e">
        <f t="shared" si="3"/>
        <v>#REF!</v>
      </c>
      <c r="FD57" s="16" t="e">
        <f t="shared" si="8"/>
        <v>#REF!</v>
      </c>
      <c r="FE57" s="44" t="e">
        <f>(FC57*3)-FD57</f>
        <v>#REF!</v>
      </c>
      <c r="FF57" s="10" t="s">
        <v>95</v>
      </c>
      <c r="FH57" s="10">
        <f>DX57*0.946</f>
        <v>0</v>
      </c>
    </row>
    <row r="58" spans="1:164" s="10" customFormat="1" hidden="1">
      <c r="A58" s="12">
        <v>61</v>
      </c>
      <c r="B58" s="13" t="s">
        <v>23</v>
      </c>
      <c r="C58" s="13" t="s">
        <v>75</v>
      </c>
      <c r="D58" s="14">
        <v>12</v>
      </c>
      <c r="E58" s="14" t="s">
        <v>25</v>
      </c>
      <c r="F58" s="19">
        <v>12</v>
      </c>
      <c r="G58" s="14" t="s">
        <v>76</v>
      </c>
      <c r="H58" s="15" t="s">
        <v>77</v>
      </c>
      <c r="I58" s="15" t="s">
        <v>27</v>
      </c>
      <c r="J58" s="16">
        <v>1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19</v>
      </c>
      <c r="AF58" s="16">
        <v>13</v>
      </c>
      <c r="AG58" s="16">
        <v>19</v>
      </c>
      <c r="AH58" s="16">
        <v>28</v>
      </c>
      <c r="AI58" s="16">
        <v>48</v>
      </c>
      <c r="AJ58" s="16">
        <v>120</v>
      </c>
      <c r="AK58" s="16">
        <v>80</v>
      </c>
      <c r="AL58" s="16">
        <v>55</v>
      </c>
      <c r="AM58" s="34">
        <v>70</v>
      </c>
      <c r="AN58" s="34">
        <v>154</v>
      </c>
      <c r="AO58" s="34">
        <v>198</v>
      </c>
      <c r="AP58" s="34">
        <v>55</v>
      </c>
      <c r="AQ58" s="34">
        <v>85</v>
      </c>
      <c r="AR58" s="34">
        <v>109</v>
      </c>
      <c r="AS58" s="34">
        <v>166</v>
      </c>
      <c r="AT58" s="34">
        <v>51</v>
      </c>
      <c r="AU58" s="34">
        <v>140</v>
      </c>
      <c r="AV58" s="34">
        <v>61</v>
      </c>
      <c r="AW58" s="34">
        <v>79</v>
      </c>
      <c r="AX58" s="34">
        <v>90</v>
      </c>
      <c r="AY58" s="34">
        <v>148</v>
      </c>
      <c r="AZ58" s="34">
        <v>240</v>
      </c>
      <c r="BA58" s="34">
        <v>97</v>
      </c>
      <c r="BB58" s="34">
        <v>114</v>
      </c>
      <c r="BC58" s="34">
        <v>101</v>
      </c>
      <c r="BD58" s="34">
        <v>172</v>
      </c>
      <c r="BE58" s="34">
        <v>272</v>
      </c>
      <c r="BF58" s="34">
        <v>229</v>
      </c>
      <c r="BG58" s="34">
        <v>29</v>
      </c>
      <c r="BH58" s="34">
        <v>27</v>
      </c>
      <c r="BI58" s="34">
        <v>3</v>
      </c>
      <c r="BJ58" s="34">
        <v>4</v>
      </c>
      <c r="BK58" s="34">
        <v>0</v>
      </c>
      <c r="BL58" s="34">
        <v>38</v>
      </c>
      <c r="BM58" s="34">
        <v>3</v>
      </c>
      <c r="BN58" s="34">
        <v>2</v>
      </c>
      <c r="BO58" s="34">
        <v>1</v>
      </c>
      <c r="BP58" s="34">
        <v>30</v>
      </c>
      <c r="BQ58" s="34">
        <v>26</v>
      </c>
      <c r="BR58" s="34">
        <v>5</v>
      </c>
      <c r="BS58" s="34">
        <v>6</v>
      </c>
      <c r="BT58" s="34">
        <v>0</v>
      </c>
      <c r="BU58" s="34">
        <v>1</v>
      </c>
      <c r="BV58" s="34">
        <v>1</v>
      </c>
      <c r="BW58" s="34">
        <v>0</v>
      </c>
      <c r="BX58" s="34">
        <v>2</v>
      </c>
      <c r="BY58" s="34">
        <v>1</v>
      </c>
      <c r="BZ58" s="34">
        <v>1</v>
      </c>
      <c r="CA58" s="34">
        <v>0</v>
      </c>
      <c r="CB58" s="34">
        <v>1</v>
      </c>
      <c r="CC58" s="34">
        <v>1</v>
      </c>
      <c r="CD58" s="34">
        <v>2</v>
      </c>
      <c r="CE58" s="34">
        <v>0</v>
      </c>
      <c r="CF58" s="34">
        <v>0</v>
      </c>
      <c r="CG58" s="34">
        <v>3</v>
      </c>
      <c r="CH58" s="34">
        <v>6</v>
      </c>
      <c r="CI58" s="34">
        <v>2</v>
      </c>
      <c r="CJ58" s="34">
        <v>4</v>
      </c>
      <c r="CK58" s="34">
        <v>6</v>
      </c>
      <c r="CL58" s="34">
        <v>0</v>
      </c>
      <c r="CM58" s="34">
        <v>0</v>
      </c>
      <c r="CN58" s="34">
        <v>3</v>
      </c>
      <c r="CO58" s="34">
        <v>0</v>
      </c>
      <c r="CP58" s="34">
        <v>0</v>
      </c>
      <c r="CQ58" s="34">
        <v>2</v>
      </c>
      <c r="CR58" s="34">
        <v>0</v>
      </c>
      <c r="CS58" s="34">
        <v>0</v>
      </c>
      <c r="CT58" s="34">
        <v>0</v>
      </c>
      <c r="CU58" s="34">
        <v>2</v>
      </c>
      <c r="CV58" s="34">
        <v>1</v>
      </c>
      <c r="CW58" s="34">
        <v>0</v>
      </c>
      <c r="CX58" s="34">
        <v>12</v>
      </c>
      <c r="CY58" s="34">
        <v>0</v>
      </c>
      <c r="CZ58" s="34">
        <v>0</v>
      </c>
      <c r="DA58" s="34">
        <v>1</v>
      </c>
      <c r="DB58" s="34">
        <v>6</v>
      </c>
      <c r="DC58" s="34">
        <v>0</v>
      </c>
      <c r="DD58" s="34">
        <v>5</v>
      </c>
      <c r="DE58" s="34">
        <v>0</v>
      </c>
      <c r="DF58" s="34">
        <v>0</v>
      </c>
      <c r="DG58" s="34">
        <v>0</v>
      </c>
      <c r="DH58" s="34">
        <v>1</v>
      </c>
      <c r="DI58" s="34">
        <v>0</v>
      </c>
      <c r="DJ58" s="34">
        <v>1</v>
      </c>
      <c r="DK58" s="34">
        <v>0</v>
      </c>
      <c r="DL58" s="34">
        <v>0</v>
      </c>
      <c r="DM58" s="34">
        <v>0</v>
      </c>
      <c r="DN58" s="34">
        <v>0</v>
      </c>
      <c r="DO58" s="34">
        <v>0</v>
      </c>
      <c r="DP58" s="34">
        <v>0</v>
      </c>
      <c r="DQ58" s="34">
        <v>0</v>
      </c>
      <c r="DR58" s="34">
        <v>0</v>
      </c>
      <c r="DS58" s="34">
        <v>0</v>
      </c>
      <c r="DT58" s="17">
        <f t="shared" si="2"/>
        <v>0</v>
      </c>
      <c r="DU58" s="17">
        <f t="shared" si="9"/>
        <v>1</v>
      </c>
      <c r="DV58" s="16">
        <f t="shared" si="5"/>
        <v>-1</v>
      </c>
      <c r="DW58" s="18"/>
      <c r="DX58" s="12">
        <v>0</v>
      </c>
      <c r="DY58" s="81"/>
      <c r="DZ58" s="10" t="s">
        <v>98</v>
      </c>
      <c r="EA58" s="12"/>
      <c r="EB58" s="12"/>
      <c r="EC58" s="12"/>
      <c r="ED58" s="12"/>
      <c r="EE58" s="12"/>
      <c r="EF58" s="12"/>
      <c r="EG58" s="12">
        <v>0</v>
      </c>
      <c r="EH58" s="12"/>
      <c r="EI58" s="12"/>
      <c r="EJ58" s="12">
        <v>0</v>
      </c>
      <c r="EK58" s="12">
        <v>112</v>
      </c>
      <c r="EL58" s="12">
        <v>75</v>
      </c>
      <c r="EM58" s="12">
        <v>132</v>
      </c>
      <c r="EN58" s="12">
        <v>113</v>
      </c>
      <c r="EO58" s="12">
        <v>0</v>
      </c>
      <c r="EP58" s="12">
        <v>267</v>
      </c>
      <c r="EQ58" s="12">
        <v>216</v>
      </c>
      <c r="ER58" s="12">
        <v>48</v>
      </c>
      <c r="ES58" s="35">
        <v>0</v>
      </c>
      <c r="ET58" s="35">
        <v>84</v>
      </c>
      <c r="EU58" s="35">
        <v>36</v>
      </c>
      <c r="EV58" s="35">
        <v>192</v>
      </c>
      <c r="EW58" s="35">
        <v>72</v>
      </c>
      <c r="EX58" s="35">
        <v>171</v>
      </c>
      <c r="EY58" s="35">
        <v>331</v>
      </c>
      <c r="EZ58" s="35">
        <v>264</v>
      </c>
      <c r="FA58" s="35" t="e">
        <f>VLOOKUP(H58,#REF!,2,)</f>
        <v>#REF!</v>
      </c>
      <c r="FB58" s="35">
        <v>2</v>
      </c>
      <c r="FC58" s="16" t="e">
        <f t="shared" si="3"/>
        <v>#REF!</v>
      </c>
      <c r="FD58" s="16" t="e">
        <f t="shared" si="8"/>
        <v>#REF!</v>
      </c>
      <c r="FE58" s="44" t="e">
        <f t="shared" si="4"/>
        <v>#REF!</v>
      </c>
      <c r="FF58" s="10" t="s">
        <v>95</v>
      </c>
      <c r="FH58" s="10">
        <f>DX58*0.335</f>
        <v>0</v>
      </c>
    </row>
    <row r="59" spans="1:164" s="10" customFormat="1" hidden="1">
      <c r="A59" s="12">
        <v>63</v>
      </c>
      <c r="B59" s="13" t="s">
        <v>23</v>
      </c>
      <c r="C59" s="13" t="s">
        <v>81</v>
      </c>
      <c r="D59" s="14">
        <v>1</v>
      </c>
      <c r="E59" s="14" t="s">
        <v>25</v>
      </c>
      <c r="F59" s="19">
        <v>18</v>
      </c>
      <c r="G59" s="14" t="s">
        <v>26</v>
      </c>
      <c r="H59" s="15">
        <v>692100</v>
      </c>
      <c r="I59" s="15" t="s">
        <v>30</v>
      </c>
      <c r="J59" s="16">
        <v>14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/>
      <c r="AF59" s="16">
        <v>8</v>
      </c>
      <c r="AG59" s="16">
        <v>5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34">
        <v>0</v>
      </c>
      <c r="AN59" s="34">
        <v>0</v>
      </c>
      <c r="AO59" s="34">
        <v>0</v>
      </c>
      <c r="AP59" s="34">
        <v>4</v>
      </c>
      <c r="AQ59" s="34">
        <v>8</v>
      </c>
      <c r="AR59" s="34">
        <v>5</v>
      </c>
      <c r="AS59" s="34">
        <v>0</v>
      </c>
      <c r="AT59" s="34">
        <v>0</v>
      </c>
      <c r="AU59" s="34">
        <v>0</v>
      </c>
      <c r="AV59" s="34">
        <v>0</v>
      </c>
      <c r="AW59" s="34">
        <v>0</v>
      </c>
      <c r="AX59" s="34">
        <v>0</v>
      </c>
      <c r="AY59" s="34">
        <v>0</v>
      </c>
      <c r="AZ59" s="34">
        <v>0</v>
      </c>
      <c r="BA59" s="34">
        <v>0</v>
      </c>
      <c r="BB59" s="34">
        <v>0</v>
      </c>
      <c r="BC59" s="34">
        <v>0</v>
      </c>
      <c r="BD59" s="34">
        <v>0</v>
      </c>
      <c r="BE59" s="34">
        <v>0</v>
      </c>
      <c r="BF59" s="34">
        <v>0</v>
      </c>
      <c r="BG59" s="34">
        <v>0</v>
      </c>
      <c r="BH59" s="34">
        <v>0</v>
      </c>
      <c r="BI59" s="34">
        <v>0</v>
      </c>
      <c r="BJ59" s="34">
        <v>0</v>
      </c>
      <c r="BK59" s="34">
        <v>0</v>
      </c>
      <c r="BL59" s="34">
        <v>0</v>
      </c>
      <c r="BM59" s="34">
        <v>0</v>
      </c>
      <c r="BN59" s="34">
        <v>0</v>
      </c>
      <c r="BO59" s="34">
        <v>0</v>
      </c>
      <c r="BP59" s="34">
        <v>0</v>
      </c>
      <c r="BQ59" s="34">
        <v>0</v>
      </c>
      <c r="BR59" s="34">
        <v>0</v>
      </c>
      <c r="BS59" s="34">
        <v>0</v>
      </c>
      <c r="BT59" s="34">
        <v>0</v>
      </c>
      <c r="BU59" s="34">
        <v>0</v>
      </c>
      <c r="BV59" s="34">
        <v>0</v>
      </c>
      <c r="BW59" s="34">
        <v>0</v>
      </c>
      <c r="BX59" s="34">
        <v>0</v>
      </c>
      <c r="BY59" s="34">
        <v>0</v>
      </c>
      <c r="BZ59" s="34">
        <v>0</v>
      </c>
      <c r="CA59" s="34">
        <v>0</v>
      </c>
      <c r="CB59" s="34">
        <v>0</v>
      </c>
      <c r="CC59" s="34">
        <v>0</v>
      </c>
      <c r="CD59" s="34">
        <v>0</v>
      </c>
      <c r="CE59" s="34">
        <v>7</v>
      </c>
      <c r="CF59" s="34">
        <v>0</v>
      </c>
      <c r="CG59" s="34">
        <v>0</v>
      </c>
      <c r="CH59" s="34">
        <v>0</v>
      </c>
      <c r="CI59" s="34">
        <v>0</v>
      </c>
      <c r="CJ59" s="34">
        <v>0</v>
      </c>
      <c r="CK59" s="34">
        <v>0</v>
      </c>
      <c r="CL59" s="34">
        <v>2</v>
      </c>
      <c r="CM59" s="34">
        <v>0</v>
      </c>
      <c r="CN59" s="34">
        <v>0</v>
      </c>
      <c r="CO59" s="34">
        <v>0</v>
      </c>
      <c r="CP59" s="34">
        <v>0</v>
      </c>
      <c r="CQ59" s="34">
        <v>0</v>
      </c>
      <c r="CR59" s="34">
        <v>0</v>
      </c>
      <c r="CS59" s="34">
        <v>0</v>
      </c>
      <c r="CT59" s="34">
        <v>0</v>
      </c>
      <c r="CU59" s="34">
        <v>1</v>
      </c>
      <c r="CV59" s="34">
        <v>1</v>
      </c>
      <c r="CW59" s="34">
        <v>0</v>
      </c>
      <c r="CX59" s="34">
        <v>1</v>
      </c>
      <c r="CY59" s="34">
        <v>1</v>
      </c>
      <c r="CZ59" s="34">
        <v>0</v>
      </c>
      <c r="DA59" s="34">
        <v>0</v>
      </c>
      <c r="DB59" s="34">
        <v>2</v>
      </c>
      <c r="DC59" s="34">
        <v>2</v>
      </c>
      <c r="DD59" s="34">
        <v>0</v>
      </c>
      <c r="DE59" s="34">
        <v>0</v>
      </c>
      <c r="DF59" s="34">
        <v>1</v>
      </c>
      <c r="DG59" s="34">
        <v>0</v>
      </c>
      <c r="DH59" s="34">
        <v>0</v>
      </c>
      <c r="DI59" s="34">
        <v>0</v>
      </c>
      <c r="DJ59" s="34">
        <v>0</v>
      </c>
      <c r="DK59" s="34">
        <v>0</v>
      </c>
      <c r="DL59" s="34">
        <v>0</v>
      </c>
      <c r="DM59" s="34">
        <v>0</v>
      </c>
      <c r="DN59" s="34">
        <v>3</v>
      </c>
      <c r="DO59" s="34">
        <v>0</v>
      </c>
      <c r="DP59" s="34">
        <v>3</v>
      </c>
      <c r="DQ59" s="34">
        <v>4</v>
      </c>
      <c r="DR59" s="34">
        <v>0</v>
      </c>
      <c r="DS59" s="34">
        <v>0</v>
      </c>
      <c r="DT59" s="17">
        <f t="shared" si="2"/>
        <v>1.6666666666666667</v>
      </c>
      <c r="DU59" s="17">
        <f t="shared" si="9"/>
        <v>12.333333333333334</v>
      </c>
      <c r="DV59" s="16">
        <f t="shared" si="5"/>
        <v>-9</v>
      </c>
      <c r="DW59" s="18"/>
      <c r="DX59" s="12">
        <v>0</v>
      </c>
      <c r="DY59" s="81"/>
      <c r="DZ59" s="10" t="s">
        <v>1000</v>
      </c>
      <c r="EA59" s="12"/>
      <c r="EB59" s="12"/>
      <c r="EC59" s="12"/>
      <c r="ED59" s="12"/>
      <c r="EE59" s="12"/>
      <c r="EF59" s="12"/>
      <c r="EG59" s="12">
        <v>0</v>
      </c>
      <c r="EH59" s="12"/>
      <c r="EI59" s="12"/>
      <c r="EJ59" s="12">
        <v>0</v>
      </c>
      <c r="EK59" s="12"/>
      <c r="EL59" s="12">
        <v>12</v>
      </c>
      <c r="EM59" s="12">
        <v>6</v>
      </c>
      <c r="EN59" s="12">
        <v>0</v>
      </c>
      <c r="EO59" s="12">
        <v>0</v>
      </c>
      <c r="EP59" s="12">
        <v>0</v>
      </c>
      <c r="EQ59" s="12">
        <v>0</v>
      </c>
      <c r="ER59" s="12">
        <v>0</v>
      </c>
      <c r="ES59" s="35">
        <v>0</v>
      </c>
      <c r="ET59" s="35">
        <v>0</v>
      </c>
      <c r="EU59" s="35">
        <v>0</v>
      </c>
      <c r="EV59" s="35">
        <v>2</v>
      </c>
      <c r="EW59" s="35">
        <v>8</v>
      </c>
      <c r="EX59" s="35">
        <v>6</v>
      </c>
      <c r="EY59" s="35">
        <v>0</v>
      </c>
      <c r="EZ59" s="35">
        <v>0</v>
      </c>
      <c r="FA59" s="35" t="e">
        <f>VLOOKUP(H59,#REF!,2,)</f>
        <v>#REF!</v>
      </c>
      <c r="FB59" s="35">
        <v>0</v>
      </c>
      <c r="FC59" s="16" t="e">
        <f t="shared" si="3"/>
        <v>#REF!</v>
      </c>
      <c r="FD59" s="16" t="e">
        <f t="shared" si="8"/>
        <v>#REF!</v>
      </c>
      <c r="FE59" s="44" t="e">
        <f t="shared" si="4"/>
        <v>#REF!</v>
      </c>
      <c r="FF59" s="10" t="s">
        <v>109</v>
      </c>
      <c r="FH59" s="75">
        <f>DX59*F59</f>
        <v>0</v>
      </c>
    </row>
    <row r="60" spans="1:164" s="10" customFormat="1" hidden="1">
      <c r="A60" s="12">
        <v>64</v>
      </c>
      <c r="B60" s="13" t="s">
        <v>23</v>
      </c>
      <c r="C60" s="13" t="s">
        <v>82</v>
      </c>
      <c r="D60" s="14">
        <v>1</v>
      </c>
      <c r="E60" s="14" t="s">
        <v>25</v>
      </c>
      <c r="F60" s="14">
        <v>200</v>
      </c>
      <c r="G60" s="14" t="s">
        <v>26</v>
      </c>
      <c r="H60" s="15">
        <v>692099</v>
      </c>
      <c r="I60" s="15" t="s">
        <v>29</v>
      </c>
      <c r="J60" s="16">
        <v>6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0</v>
      </c>
      <c r="AQ60" s="34">
        <v>0</v>
      </c>
      <c r="AR60" s="34">
        <v>0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4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0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0</v>
      </c>
      <c r="CV60" s="34">
        <v>0</v>
      </c>
      <c r="CW60" s="34">
        <v>0</v>
      </c>
      <c r="CX60" s="34">
        <v>0</v>
      </c>
      <c r="CY60" s="34">
        <v>0</v>
      </c>
      <c r="CZ60" s="34">
        <v>0</v>
      </c>
      <c r="DA60" s="34">
        <v>0</v>
      </c>
      <c r="DB60" s="34">
        <v>0</v>
      </c>
      <c r="DC60" s="34">
        <v>0</v>
      </c>
      <c r="DD60" s="34">
        <v>0</v>
      </c>
      <c r="DE60" s="34">
        <v>0</v>
      </c>
      <c r="DF60" s="34">
        <v>0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0</v>
      </c>
      <c r="DO60" s="34">
        <v>0</v>
      </c>
      <c r="DP60" s="34">
        <v>0</v>
      </c>
      <c r="DQ60" s="34">
        <v>0</v>
      </c>
      <c r="DR60" s="34">
        <v>0</v>
      </c>
      <c r="DS60" s="34">
        <v>0</v>
      </c>
      <c r="DT60" s="17">
        <f t="shared" si="2"/>
        <v>0</v>
      </c>
      <c r="DU60" s="17">
        <f t="shared" si="9"/>
        <v>6</v>
      </c>
      <c r="DV60" s="16">
        <f t="shared" si="5"/>
        <v>-6</v>
      </c>
      <c r="DW60" s="18"/>
      <c r="DX60" s="12">
        <v>0</v>
      </c>
      <c r="DY60" s="81"/>
      <c r="DZ60" s="10" t="s">
        <v>1001</v>
      </c>
      <c r="EA60" s="12"/>
      <c r="EB60" s="12"/>
      <c r="EC60" s="12"/>
      <c r="ED60" s="12"/>
      <c r="EE60" s="12"/>
      <c r="EF60" s="12"/>
      <c r="EG60" s="12">
        <v>0</v>
      </c>
      <c r="EH60" s="12"/>
      <c r="EI60" s="12"/>
      <c r="EJ60" s="12">
        <v>0</v>
      </c>
      <c r="EK60" s="12"/>
      <c r="EL60" s="12">
        <v>0</v>
      </c>
      <c r="EM60" s="12">
        <v>0</v>
      </c>
      <c r="EN60" s="12">
        <v>0</v>
      </c>
      <c r="EO60" s="12">
        <v>0</v>
      </c>
      <c r="EP60" s="12">
        <v>0</v>
      </c>
      <c r="EQ60" s="12">
        <v>0</v>
      </c>
      <c r="ER60" s="12">
        <v>0</v>
      </c>
      <c r="ES60" s="35">
        <v>0</v>
      </c>
      <c r="ET60" s="35">
        <v>0</v>
      </c>
      <c r="EU60" s="35">
        <v>0</v>
      </c>
      <c r="EV60" s="35">
        <v>0</v>
      </c>
      <c r="EW60" s="35">
        <v>0</v>
      </c>
      <c r="EX60" s="35">
        <v>0</v>
      </c>
      <c r="EY60" s="35">
        <v>0</v>
      </c>
      <c r="EZ60" s="35">
        <v>0</v>
      </c>
      <c r="FA60" s="35" t="e">
        <f>VLOOKUP(H60,#REF!,2,)</f>
        <v>#REF!</v>
      </c>
      <c r="FB60" s="35">
        <v>0</v>
      </c>
      <c r="FC60" s="16" t="e">
        <f t="shared" si="3"/>
        <v>#REF!</v>
      </c>
      <c r="FD60" s="16" t="e">
        <f t="shared" si="8"/>
        <v>#REF!</v>
      </c>
      <c r="FE60" s="44" t="e">
        <f t="shared" si="4"/>
        <v>#REF!</v>
      </c>
      <c r="FH60" s="75">
        <f>DX60*F60</f>
        <v>0</v>
      </c>
    </row>
    <row r="61" spans="1:164" s="10" customFormat="1" hidden="1">
      <c r="A61" s="12">
        <v>65</v>
      </c>
      <c r="B61" s="13" t="s">
        <v>23</v>
      </c>
      <c r="C61" s="13" t="s">
        <v>83</v>
      </c>
      <c r="D61" s="14">
        <v>1</v>
      </c>
      <c r="E61" s="14" t="s">
        <v>25</v>
      </c>
      <c r="F61" s="14">
        <v>200</v>
      </c>
      <c r="G61" s="14" t="s">
        <v>26</v>
      </c>
      <c r="H61" s="15">
        <v>795876</v>
      </c>
      <c r="I61" s="15" t="s">
        <v>29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1.8399999999999999</v>
      </c>
      <c r="AL61" s="16">
        <v>0.84</v>
      </c>
      <c r="AM61" s="34">
        <v>0</v>
      </c>
      <c r="AN61" s="34">
        <v>0</v>
      </c>
      <c r="AO61" s="34">
        <v>0</v>
      </c>
      <c r="AP61" s="34">
        <v>0.56000000000000005</v>
      </c>
      <c r="AQ61" s="34">
        <v>0.2</v>
      </c>
      <c r="AR61" s="34">
        <v>0</v>
      </c>
      <c r="AS61" s="34">
        <v>0</v>
      </c>
      <c r="AT61" s="34">
        <v>2.09</v>
      </c>
      <c r="AU61" s="34">
        <v>0.34</v>
      </c>
      <c r="AV61" s="34">
        <v>0.8075</v>
      </c>
      <c r="AW61" s="34">
        <v>4.8812499999999996</v>
      </c>
      <c r="AX61" s="34">
        <v>0</v>
      </c>
      <c r="AY61" s="34">
        <v>0</v>
      </c>
      <c r="AZ61" s="34">
        <v>0.52500000000000002</v>
      </c>
      <c r="BA61" s="34">
        <v>0.1</v>
      </c>
      <c r="BB61" s="34">
        <v>0.12</v>
      </c>
      <c r="BC61" s="34">
        <v>0</v>
      </c>
      <c r="BD61" s="34">
        <v>0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1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17">
        <f t="shared" si="2"/>
        <v>0</v>
      </c>
      <c r="DU61" s="17">
        <f t="shared" si="9"/>
        <v>0</v>
      </c>
      <c r="DV61" s="16">
        <f t="shared" si="5"/>
        <v>0</v>
      </c>
      <c r="DW61" s="18"/>
      <c r="DX61" s="12">
        <v>0</v>
      </c>
      <c r="DY61" s="81"/>
      <c r="DZ61" s="10" t="s">
        <v>94</v>
      </c>
      <c r="EA61" s="12"/>
      <c r="EB61" s="12"/>
      <c r="EC61" s="12"/>
      <c r="ED61" s="12"/>
      <c r="EE61" s="12"/>
      <c r="EF61" s="12"/>
      <c r="EG61" s="12">
        <v>0</v>
      </c>
      <c r="EH61" s="12"/>
      <c r="EI61" s="12"/>
      <c r="EJ61" s="12">
        <v>0</v>
      </c>
      <c r="EK61" s="12"/>
      <c r="EL61" s="12">
        <v>0</v>
      </c>
      <c r="EM61" s="12">
        <v>0</v>
      </c>
      <c r="EN61" s="12">
        <v>0</v>
      </c>
      <c r="EO61" s="12">
        <v>0</v>
      </c>
      <c r="EP61" s="12">
        <v>0</v>
      </c>
      <c r="EQ61" s="12">
        <v>5</v>
      </c>
      <c r="ER61" s="12">
        <v>0</v>
      </c>
      <c r="ES61" s="35">
        <v>0</v>
      </c>
      <c r="ET61" s="35">
        <v>1</v>
      </c>
      <c r="EU61" s="35">
        <v>0</v>
      </c>
      <c r="EV61" s="35">
        <v>0</v>
      </c>
      <c r="EW61" s="35">
        <v>2</v>
      </c>
      <c r="EX61" s="35">
        <v>0</v>
      </c>
      <c r="EY61" s="35">
        <v>0</v>
      </c>
      <c r="EZ61" s="35">
        <v>1</v>
      </c>
      <c r="FA61" s="35" t="e">
        <f>VLOOKUP(H61,#REF!,2,)</f>
        <v>#REF!</v>
      </c>
      <c r="FB61" s="35">
        <v>0</v>
      </c>
      <c r="FC61" s="16" t="e">
        <f t="shared" si="3"/>
        <v>#REF!</v>
      </c>
      <c r="FD61" s="16" t="e">
        <f t="shared" si="8"/>
        <v>#REF!</v>
      </c>
      <c r="FE61" s="44" t="e">
        <f t="shared" si="4"/>
        <v>#REF!</v>
      </c>
      <c r="FH61" s="75">
        <f>DX61*F61</f>
        <v>0</v>
      </c>
    </row>
    <row r="62" spans="1:164" s="10" customFormat="1" hidden="1">
      <c r="A62" s="12">
        <v>66</v>
      </c>
      <c r="B62" s="13" t="s">
        <v>23</v>
      </c>
      <c r="C62" s="13" t="s">
        <v>71</v>
      </c>
      <c r="D62" s="14">
        <v>3</v>
      </c>
      <c r="E62" s="14" t="s">
        <v>25</v>
      </c>
      <c r="F62" s="19">
        <v>1</v>
      </c>
      <c r="G62" s="14" t="s">
        <v>70</v>
      </c>
      <c r="H62" s="15">
        <v>773775</v>
      </c>
      <c r="I62" s="15" t="s">
        <v>27</v>
      </c>
      <c r="J62" s="16">
        <v>14</v>
      </c>
      <c r="K62" s="20"/>
      <c r="L62" s="20"/>
      <c r="M62" s="20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/>
      <c r="AJ62" s="16">
        <v>0</v>
      </c>
      <c r="AK62" s="16">
        <v>0</v>
      </c>
      <c r="AL62" s="16">
        <v>0</v>
      </c>
      <c r="AM62" s="34">
        <v>0</v>
      </c>
      <c r="AN62" s="34">
        <v>0</v>
      </c>
      <c r="AO62" s="34">
        <v>0</v>
      </c>
      <c r="AP62" s="34">
        <v>0</v>
      </c>
      <c r="AQ62" s="34">
        <v>59</v>
      </c>
      <c r="AR62" s="34">
        <v>347</v>
      </c>
      <c r="AS62" s="34">
        <v>291</v>
      </c>
      <c r="AT62" s="34">
        <v>297</v>
      </c>
      <c r="AU62" s="34">
        <v>95</v>
      </c>
      <c r="AV62" s="34">
        <v>45</v>
      </c>
      <c r="AW62" s="34">
        <v>201</v>
      </c>
      <c r="AX62" s="34">
        <v>372</v>
      </c>
      <c r="AY62" s="34">
        <v>202</v>
      </c>
      <c r="AZ62" s="34">
        <v>374</v>
      </c>
      <c r="BA62" s="34">
        <v>274</v>
      </c>
      <c r="BB62" s="34">
        <v>385</v>
      </c>
      <c r="BC62" s="34">
        <v>296</v>
      </c>
      <c r="BD62" s="34">
        <v>943</v>
      </c>
      <c r="BE62" s="34">
        <v>282</v>
      </c>
      <c r="BF62" s="34">
        <v>265</v>
      </c>
      <c r="BG62" s="34">
        <v>364</v>
      </c>
      <c r="BH62" s="34">
        <v>462</v>
      </c>
      <c r="BI62" s="34">
        <v>307</v>
      </c>
      <c r="BJ62" s="34">
        <v>193</v>
      </c>
      <c r="BK62" s="34">
        <v>441</v>
      </c>
      <c r="BL62" s="34">
        <v>291</v>
      </c>
      <c r="BM62" s="34">
        <v>387</v>
      </c>
      <c r="BN62" s="34">
        <v>340</v>
      </c>
      <c r="BO62" s="34">
        <v>345</v>
      </c>
      <c r="BP62" s="34">
        <v>292</v>
      </c>
      <c r="BQ62" s="34">
        <v>412</v>
      </c>
      <c r="BR62" s="34">
        <v>275</v>
      </c>
      <c r="BS62" s="34">
        <v>222</v>
      </c>
      <c r="BT62" s="34">
        <v>387</v>
      </c>
      <c r="BU62" s="34">
        <v>299</v>
      </c>
      <c r="BV62" s="34">
        <v>265</v>
      </c>
      <c r="BW62" s="34">
        <v>385</v>
      </c>
      <c r="BX62" s="34">
        <v>244</v>
      </c>
      <c r="BY62" s="34">
        <v>347</v>
      </c>
      <c r="BZ62" s="34">
        <v>280</v>
      </c>
      <c r="CA62" s="34">
        <v>429</v>
      </c>
      <c r="CB62" s="34">
        <v>303</v>
      </c>
      <c r="CC62" s="34">
        <v>321</v>
      </c>
      <c r="CD62" s="34">
        <v>331</v>
      </c>
      <c r="CE62" s="34">
        <v>57</v>
      </c>
      <c r="CF62" s="34">
        <v>215</v>
      </c>
      <c r="CG62" s="34">
        <v>286</v>
      </c>
      <c r="CH62" s="34">
        <v>299</v>
      </c>
      <c r="CI62" s="34">
        <v>383</v>
      </c>
      <c r="CJ62" s="34">
        <v>188</v>
      </c>
      <c r="CK62" s="34">
        <v>121</v>
      </c>
      <c r="CL62" s="34">
        <v>189</v>
      </c>
      <c r="CM62" s="34">
        <v>199</v>
      </c>
      <c r="CN62" s="34">
        <v>239</v>
      </c>
      <c r="CO62" s="34">
        <v>168</v>
      </c>
      <c r="CP62" s="34">
        <v>111</v>
      </c>
      <c r="CQ62" s="34">
        <v>266</v>
      </c>
      <c r="CR62" s="34">
        <v>160</v>
      </c>
      <c r="CS62" s="34">
        <v>287</v>
      </c>
      <c r="CT62" s="34">
        <v>59</v>
      </c>
      <c r="CU62" s="34">
        <v>111</v>
      </c>
      <c r="CV62" s="34">
        <v>65</v>
      </c>
      <c r="CW62" s="34">
        <v>2</v>
      </c>
      <c r="CX62" s="34">
        <v>8</v>
      </c>
      <c r="CY62" s="34">
        <v>14</v>
      </c>
      <c r="CZ62" s="34">
        <v>11</v>
      </c>
      <c r="DA62" s="34">
        <v>14</v>
      </c>
      <c r="DB62" s="34">
        <v>10</v>
      </c>
      <c r="DC62" s="34">
        <v>2</v>
      </c>
      <c r="DD62" s="34">
        <v>0</v>
      </c>
      <c r="DE62" s="34">
        <v>7</v>
      </c>
      <c r="DF62" s="34">
        <v>0</v>
      </c>
      <c r="DG62" s="34">
        <v>1</v>
      </c>
      <c r="DH62" s="34">
        <v>1</v>
      </c>
      <c r="DI62" s="34">
        <v>6</v>
      </c>
      <c r="DJ62" s="34">
        <v>3</v>
      </c>
      <c r="DK62" s="34">
        <v>0</v>
      </c>
      <c r="DL62" s="34">
        <v>0</v>
      </c>
      <c r="DM62" s="34">
        <v>1</v>
      </c>
      <c r="DN62" s="34">
        <v>0</v>
      </c>
      <c r="DO62" s="34">
        <v>0</v>
      </c>
      <c r="DP62" s="34">
        <v>1</v>
      </c>
      <c r="DQ62" s="34">
        <v>0</v>
      </c>
      <c r="DR62" s="34">
        <v>0</v>
      </c>
      <c r="DS62" s="34">
        <v>0</v>
      </c>
      <c r="DT62" s="17">
        <f t="shared" si="2"/>
        <v>0.16666666666666666</v>
      </c>
      <c r="DU62" s="17">
        <f t="shared" si="9"/>
        <v>13.833333333333334</v>
      </c>
      <c r="DV62" s="16">
        <f>(DT62*4)-DU62</f>
        <v>-13.166666666666668</v>
      </c>
      <c r="DW62" s="18"/>
      <c r="DX62" s="12">
        <v>0</v>
      </c>
      <c r="DY62" s="81">
        <f>DX62*1</f>
        <v>0</v>
      </c>
      <c r="DZ62" s="10" t="s">
        <v>126</v>
      </c>
      <c r="EA62" s="12"/>
      <c r="EB62" s="12"/>
      <c r="EC62" s="12"/>
      <c r="ED62" s="12"/>
      <c r="EE62" s="12"/>
      <c r="EF62" s="12"/>
      <c r="EG62" s="12">
        <v>0</v>
      </c>
      <c r="EH62" s="12"/>
      <c r="EI62" s="12"/>
      <c r="EJ62" s="12">
        <v>0</v>
      </c>
      <c r="EK62" s="12"/>
      <c r="EL62" s="12">
        <v>0</v>
      </c>
      <c r="EM62" s="12">
        <v>0</v>
      </c>
      <c r="EN62" s="12">
        <v>0</v>
      </c>
      <c r="EO62" s="12">
        <v>0</v>
      </c>
      <c r="EP62" s="12">
        <v>0</v>
      </c>
      <c r="EQ62" s="12">
        <v>0</v>
      </c>
      <c r="ER62" s="12">
        <v>0</v>
      </c>
      <c r="ES62" s="35">
        <v>0</v>
      </c>
      <c r="ET62" s="35">
        <v>0</v>
      </c>
      <c r="EU62" s="35">
        <v>0</v>
      </c>
      <c r="EV62" s="35">
        <v>0</v>
      </c>
      <c r="EW62" s="35">
        <v>121</v>
      </c>
      <c r="EX62" s="35">
        <v>617</v>
      </c>
      <c r="EY62" s="35">
        <v>328</v>
      </c>
      <c r="EZ62" s="35">
        <v>117</v>
      </c>
      <c r="FA62" s="35" t="e">
        <f>VLOOKUP(H62,#REF!,2,)</f>
        <v>#REF!</v>
      </c>
      <c r="FB62" s="35">
        <v>20</v>
      </c>
      <c r="FC62" s="16" t="e">
        <f t="shared" si="3"/>
        <v>#REF!</v>
      </c>
      <c r="FD62" s="16" t="e">
        <f t="shared" si="8"/>
        <v>#REF!</v>
      </c>
      <c r="FE62" s="44" t="e">
        <f>(FC62*3)-FD62</f>
        <v>#REF!</v>
      </c>
      <c r="FF62" s="10" t="s">
        <v>95</v>
      </c>
      <c r="FH62" s="10">
        <f>DX62*3.785</f>
        <v>0</v>
      </c>
    </row>
    <row r="63" spans="1:164" s="10" customFormat="1" hidden="1">
      <c r="A63" s="12">
        <v>68</v>
      </c>
      <c r="B63" s="13" t="s">
        <v>23</v>
      </c>
      <c r="C63" s="14" t="s">
        <v>85</v>
      </c>
      <c r="D63" s="15">
        <v>1</v>
      </c>
      <c r="E63" s="15" t="s">
        <v>86</v>
      </c>
      <c r="F63" s="15">
        <v>18</v>
      </c>
      <c r="G63" s="15" t="s">
        <v>87</v>
      </c>
      <c r="H63" s="15">
        <v>692131</v>
      </c>
      <c r="I63" s="15" t="s">
        <v>30</v>
      </c>
      <c r="J63" s="16">
        <v>0</v>
      </c>
      <c r="K63" s="86"/>
      <c r="L63" s="86"/>
      <c r="M63" s="86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6">
        <v>10</v>
      </c>
      <c r="AD63" s="16">
        <v>0</v>
      </c>
      <c r="AE63" s="16">
        <v>2</v>
      </c>
      <c r="AF63" s="16">
        <v>0</v>
      </c>
      <c r="AG63" s="16">
        <v>3</v>
      </c>
      <c r="AH63" s="16">
        <v>13</v>
      </c>
      <c r="AI63" s="16">
        <v>5</v>
      </c>
      <c r="AJ63" s="16">
        <v>22</v>
      </c>
      <c r="AK63" s="16">
        <v>17</v>
      </c>
      <c r="AL63" s="16">
        <v>14</v>
      </c>
      <c r="AM63" s="34">
        <v>20</v>
      </c>
      <c r="AN63" s="34">
        <v>17</v>
      </c>
      <c r="AO63" s="34">
        <v>4</v>
      </c>
      <c r="AP63" s="34">
        <v>6</v>
      </c>
      <c r="AQ63" s="34">
        <v>16</v>
      </c>
      <c r="AR63" s="34">
        <v>17</v>
      </c>
      <c r="AS63" s="34">
        <v>3</v>
      </c>
      <c r="AT63" s="34">
        <v>9</v>
      </c>
      <c r="AU63" s="34">
        <v>3</v>
      </c>
      <c r="AV63" s="34">
        <v>4</v>
      </c>
      <c r="AW63" s="34">
        <v>13</v>
      </c>
      <c r="AX63" s="34">
        <v>2</v>
      </c>
      <c r="AY63" s="34">
        <v>5</v>
      </c>
      <c r="AZ63" s="34">
        <v>8</v>
      </c>
      <c r="BA63" s="34">
        <v>6</v>
      </c>
      <c r="BB63" s="34">
        <v>8</v>
      </c>
      <c r="BC63" s="34">
        <v>13</v>
      </c>
      <c r="BD63" s="34">
        <v>7</v>
      </c>
      <c r="BE63" s="34">
        <v>1</v>
      </c>
      <c r="BF63" s="34">
        <v>3</v>
      </c>
      <c r="BG63" s="34">
        <v>2</v>
      </c>
      <c r="BH63" s="34">
        <v>4</v>
      </c>
      <c r="BI63" s="34">
        <v>19</v>
      </c>
      <c r="BJ63" s="34">
        <v>0</v>
      </c>
      <c r="BK63" s="34">
        <v>0</v>
      </c>
      <c r="BL63" s="34">
        <v>0</v>
      </c>
      <c r="BM63" s="34">
        <v>0</v>
      </c>
      <c r="BN63" s="34">
        <v>0</v>
      </c>
      <c r="BO63" s="34">
        <v>0</v>
      </c>
      <c r="BP63" s="34">
        <v>0</v>
      </c>
      <c r="BQ63" s="34">
        <v>0</v>
      </c>
      <c r="BR63" s="34">
        <v>0</v>
      </c>
      <c r="BS63" s="34">
        <v>0</v>
      </c>
      <c r="BT63" s="34">
        <v>0</v>
      </c>
      <c r="BU63" s="34">
        <v>0</v>
      </c>
      <c r="BV63" s="34">
        <v>0</v>
      </c>
      <c r="BW63" s="34">
        <v>0</v>
      </c>
      <c r="BX63" s="34">
        <v>0</v>
      </c>
      <c r="BY63" s="34">
        <v>0</v>
      </c>
      <c r="BZ63" s="34">
        <v>0</v>
      </c>
      <c r="CA63" s="34">
        <v>0</v>
      </c>
      <c r="CB63" s="34">
        <v>0</v>
      </c>
      <c r="CC63" s="34">
        <v>0</v>
      </c>
      <c r="CD63" s="34">
        <v>0</v>
      </c>
      <c r="CE63" s="34">
        <v>0</v>
      </c>
      <c r="CF63" s="34">
        <v>0</v>
      </c>
      <c r="CG63" s="34">
        <v>0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0</v>
      </c>
      <c r="CS63" s="34">
        <v>0</v>
      </c>
      <c r="CT63" s="34">
        <v>0</v>
      </c>
      <c r="CU63" s="34">
        <v>0</v>
      </c>
      <c r="CV63" s="34">
        <v>0</v>
      </c>
      <c r="CW63" s="34">
        <v>0</v>
      </c>
      <c r="CX63" s="34">
        <v>0</v>
      </c>
      <c r="CY63" s="34">
        <v>0</v>
      </c>
      <c r="CZ63" s="34">
        <v>0</v>
      </c>
      <c r="DA63" s="34">
        <v>0</v>
      </c>
      <c r="DB63" s="34">
        <v>0</v>
      </c>
      <c r="DC63" s="34">
        <v>0</v>
      </c>
      <c r="DD63" s="34">
        <v>0</v>
      </c>
      <c r="DE63" s="34">
        <v>0</v>
      </c>
      <c r="DF63" s="34">
        <v>0</v>
      </c>
      <c r="DG63" s="34">
        <v>0</v>
      </c>
      <c r="DH63" s="34">
        <v>0</v>
      </c>
      <c r="DI63" s="34">
        <v>0</v>
      </c>
      <c r="DJ63" s="34">
        <v>0</v>
      </c>
      <c r="DK63" s="34">
        <v>0</v>
      </c>
      <c r="DL63" s="34">
        <v>0</v>
      </c>
      <c r="DM63" s="34">
        <v>0</v>
      </c>
      <c r="DN63" s="34">
        <v>0</v>
      </c>
      <c r="DO63" s="34">
        <v>0</v>
      </c>
      <c r="DP63" s="34">
        <v>0</v>
      </c>
      <c r="DQ63" s="34">
        <v>0</v>
      </c>
      <c r="DR63" s="34">
        <v>0</v>
      </c>
      <c r="DS63" s="34">
        <v>0</v>
      </c>
      <c r="DT63" s="17">
        <f t="shared" si="2"/>
        <v>0</v>
      </c>
      <c r="DU63" s="17">
        <f t="shared" si="9"/>
        <v>0</v>
      </c>
      <c r="DV63" s="16">
        <f t="shared" si="5"/>
        <v>0</v>
      </c>
      <c r="DW63" s="18"/>
      <c r="DX63" s="12">
        <v>0</v>
      </c>
      <c r="DY63" s="81"/>
      <c r="DZ63" s="10" t="s">
        <v>989</v>
      </c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>
        <v>13</v>
      </c>
      <c r="EL63" s="12">
        <v>5</v>
      </c>
      <c r="EM63" s="12">
        <v>3</v>
      </c>
      <c r="EN63" s="12">
        <v>10</v>
      </c>
      <c r="EO63" s="12">
        <v>0</v>
      </c>
      <c r="EP63" s="12">
        <v>0</v>
      </c>
      <c r="EQ63" s="12">
        <v>16</v>
      </c>
      <c r="ER63" s="12">
        <v>5</v>
      </c>
      <c r="ES63" s="35">
        <v>22</v>
      </c>
      <c r="ET63" s="35">
        <v>10</v>
      </c>
      <c r="EU63" s="35">
        <v>0</v>
      </c>
      <c r="EV63" s="35">
        <v>21</v>
      </c>
      <c r="EW63" s="35">
        <v>18</v>
      </c>
      <c r="EX63" s="35">
        <v>20</v>
      </c>
      <c r="EY63" s="35">
        <v>0</v>
      </c>
      <c r="EZ63" s="35">
        <v>10</v>
      </c>
      <c r="FA63" s="35" t="e">
        <f>VLOOKUP(H63,#REF!,2,)</f>
        <v>#REF!</v>
      </c>
      <c r="FB63" s="35">
        <v>1</v>
      </c>
      <c r="FC63" s="16" t="e">
        <f t="shared" si="3"/>
        <v>#REF!</v>
      </c>
      <c r="FD63" s="16" t="e">
        <f t="shared" si="8"/>
        <v>#REF!</v>
      </c>
      <c r="FE63" s="44" t="e">
        <f t="shared" si="4"/>
        <v>#REF!</v>
      </c>
      <c r="FH63" s="75">
        <f t="shared" ref="FH63:FH99" si="13">DX63*F63</f>
        <v>0</v>
      </c>
    </row>
    <row r="64" spans="1:164" s="10" customFormat="1" hidden="1">
      <c r="A64" s="12">
        <v>69</v>
      </c>
      <c r="B64" s="13" t="s">
        <v>23</v>
      </c>
      <c r="C64" s="12" t="s">
        <v>88</v>
      </c>
      <c r="D64" s="15">
        <v>1</v>
      </c>
      <c r="E64" s="15" t="s">
        <v>86</v>
      </c>
      <c r="F64" s="15">
        <v>18</v>
      </c>
      <c r="G64" s="15" t="s">
        <v>87</v>
      </c>
      <c r="H64" s="15">
        <v>692179</v>
      </c>
      <c r="I64" s="15" t="s">
        <v>30</v>
      </c>
      <c r="J64" s="16">
        <v>0</v>
      </c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0</v>
      </c>
      <c r="AD64" s="16">
        <v>0</v>
      </c>
      <c r="AE64" s="16"/>
      <c r="AF64" s="16">
        <v>0</v>
      </c>
      <c r="AG64" s="16">
        <v>0</v>
      </c>
      <c r="AH64" s="16">
        <v>0</v>
      </c>
      <c r="AI64" s="16">
        <v>0</v>
      </c>
      <c r="AJ64" s="16">
        <v>5</v>
      </c>
      <c r="AK64" s="16">
        <v>0</v>
      </c>
      <c r="AL64" s="16">
        <v>0</v>
      </c>
      <c r="AM64" s="34">
        <v>0</v>
      </c>
      <c r="AN64" s="34">
        <v>0</v>
      </c>
      <c r="AO64" s="34">
        <v>0</v>
      </c>
      <c r="AP64" s="34">
        <v>6</v>
      </c>
      <c r="AQ64" s="34">
        <v>1</v>
      </c>
      <c r="AR64" s="34">
        <v>0</v>
      </c>
      <c r="AS64" s="34">
        <v>0</v>
      </c>
      <c r="AT64" s="34">
        <v>0</v>
      </c>
      <c r="AU64" s="34">
        <v>0</v>
      </c>
      <c r="AV64" s="34">
        <v>0</v>
      </c>
      <c r="AW64" s="34">
        <v>0</v>
      </c>
      <c r="AX64" s="34">
        <v>0</v>
      </c>
      <c r="AY64" s="34">
        <v>0</v>
      </c>
      <c r="AZ64" s="34">
        <v>0</v>
      </c>
      <c r="BA64" s="34">
        <v>0</v>
      </c>
      <c r="BB64" s="34">
        <v>0</v>
      </c>
      <c r="BC64" s="34">
        <v>0</v>
      </c>
      <c r="BD64" s="34">
        <v>0</v>
      </c>
      <c r="BE64" s="34">
        <v>0</v>
      </c>
      <c r="BF64" s="34">
        <v>0</v>
      </c>
      <c r="BG64" s="34">
        <v>0</v>
      </c>
      <c r="BH64" s="34">
        <v>0</v>
      </c>
      <c r="BI64" s="34">
        <v>0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17">
        <f t="shared" si="2"/>
        <v>0</v>
      </c>
      <c r="DU64" s="17">
        <f t="shared" si="9"/>
        <v>0</v>
      </c>
      <c r="DV64" s="16">
        <f t="shared" si="5"/>
        <v>0</v>
      </c>
      <c r="DW64" s="18"/>
      <c r="DX64" s="12">
        <v>0</v>
      </c>
      <c r="DY64" s="81"/>
      <c r="DZ64" s="10" t="s">
        <v>1000</v>
      </c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>
        <v>0</v>
      </c>
      <c r="EM64" s="12">
        <v>0</v>
      </c>
      <c r="EN64" s="12">
        <v>0</v>
      </c>
      <c r="EO64" s="12">
        <v>0</v>
      </c>
      <c r="EP64" s="12">
        <v>0</v>
      </c>
      <c r="EQ64" s="12">
        <v>0</v>
      </c>
      <c r="ER64" s="12">
        <v>0</v>
      </c>
      <c r="ES64" s="35">
        <v>0</v>
      </c>
      <c r="ET64" s="35">
        <v>0</v>
      </c>
      <c r="EU64" s="35">
        <v>0</v>
      </c>
      <c r="EV64" s="35">
        <v>0</v>
      </c>
      <c r="EW64" s="35">
        <v>0</v>
      </c>
      <c r="EX64" s="35">
        <v>0</v>
      </c>
      <c r="EY64" s="35">
        <v>0</v>
      </c>
      <c r="EZ64" s="35">
        <v>0</v>
      </c>
      <c r="FA64" s="35" t="e">
        <f>VLOOKUP(H64,#REF!,2,)</f>
        <v>#REF!</v>
      </c>
      <c r="FB64" s="35">
        <v>0</v>
      </c>
      <c r="FC64" s="16" t="e">
        <f t="shared" si="3"/>
        <v>#REF!</v>
      </c>
      <c r="FD64" s="16" t="e">
        <f t="shared" si="8"/>
        <v>#REF!</v>
      </c>
      <c r="FE64" s="44" t="e">
        <f t="shared" si="4"/>
        <v>#REF!</v>
      </c>
      <c r="FH64" s="75">
        <f t="shared" si="13"/>
        <v>0</v>
      </c>
    </row>
    <row r="65" spans="1:165" s="10" customFormat="1" hidden="1">
      <c r="A65" s="12">
        <v>72</v>
      </c>
      <c r="B65" s="13" t="s">
        <v>23</v>
      </c>
      <c r="C65" s="12" t="s">
        <v>108</v>
      </c>
      <c r="D65" s="15">
        <v>4</v>
      </c>
      <c r="E65" s="15" t="s">
        <v>25</v>
      </c>
      <c r="F65" s="15">
        <v>4</v>
      </c>
      <c r="G65" s="15" t="s">
        <v>26</v>
      </c>
      <c r="H65" s="15">
        <v>869291</v>
      </c>
      <c r="I65" s="15" t="s">
        <v>27</v>
      </c>
      <c r="J65" s="16">
        <v>1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/>
      <c r="AD65" s="16"/>
      <c r="AE65" s="16"/>
      <c r="AF65" s="16"/>
      <c r="AG65" s="16"/>
      <c r="AH65" s="16"/>
      <c r="AI65" s="16"/>
      <c r="AJ65" s="16"/>
      <c r="AK65" s="16"/>
      <c r="AL65" s="16">
        <v>0</v>
      </c>
      <c r="AM65" s="34">
        <v>0</v>
      </c>
      <c r="AN65" s="34">
        <v>0</v>
      </c>
      <c r="AO65" s="34">
        <v>0</v>
      </c>
      <c r="AP65" s="34">
        <v>22</v>
      </c>
      <c r="AQ65" s="34">
        <v>14</v>
      </c>
      <c r="AR65" s="34">
        <v>10</v>
      </c>
      <c r="AS65" s="34">
        <v>32</v>
      </c>
      <c r="AT65" s="34">
        <v>3</v>
      </c>
      <c r="AU65" s="34">
        <v>0</v>
      </c>
      <c r="AV65" s="34">
        <v>0</v>
      </c>
      <c r="AW65" s="34">
        <v>8</v>
      </c>
      <c r="AX65" s="34">
        <v>5</v>
      </c>
      <c r="AY65" s="34">
        <v>21</v>
      </c>
      <c r="AZ65" s="34">
        <v>31</v>
      </c>
      <c r="BA65" s="34">
        <v>14</v>
      </c>
      <c r="BB65" s="34">
        <v>8</v>
      </c>
      <c r="BC65" s="34">
        <v>7</v>
      </c>
      <c r="BD65" s="34">
        <v>30</v>
      </c>
      <c r="BE65" s="34">
        <v>20</v>
      </c>
      <c r="BF65" s="34">
        <v>13</v>
      </c>
      <c r="BG65" s="34">
        <v>18</v>
      </c>
      <c r="BH65" s="34">
        <v>10</v>
      </c>
      <c r="BI65" s="34">
        <v>7</v>
      </c>
      <c r="BJ65" s="34">
        <v>37</v>
      </c>
      <c r="BK65" s="34">
        <v>6</v>
      </c>
      <c r="BL65" s="34">
        <v>4</v>
      </c>
      <c r="BM65" s="34">
        <v>4</v>
      </c>
      <c r="BN65" s="34">
        <v>2</v>
      </c>
      <c r="BO65" s="34">
        <v>4</v>
      </c>
      <c r="BP65" s="34">
        <v>0</v>
      </c>
      <c r="BQ65" s="34">
        <v>2</v>
      </c>
      <c r="BR65" s="34">
        <v>4</v>
      </c>
      <c r="BS65" s="34">
        <v>7</v>
      </c>
      <c r="BT65" s="34">
        <v>0</v>
      </c>
      <c r="BU65" s="34">
        <v>0</v>
      </c>
      <c r="BV65" s="34">
        <v>3</v>
      </c>
      <c r="BW65" s="34">
        <v>0</v>
      </c>
      <c r="BX65" s="34">
        <v>0</v>
      </c>
      <c r="BY65" s="34">
        <v>4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4</v>
      </c>
      <c r="CJ65" s="34">
        <v>0</v>
      </c>
      <c r="CK65" s="34">
        <v>0</v>
      </c>
      <c r="CL65" s="34">
        <v>3</v>
      </c>
      <c r="CM65" s="34">
        <v>0</v>
      </c>
      <c r="CN65" s="34">
        <v>0</v>
      </c>
      <c r="CO65" s="34">
        <v>8</v>
      </c>
      <c r="CP65" s="34">
        <v>0</v>
      </c>
      <c r="CQ65" s="34">
        <v>8</v>
      </c>
      <c r="CR65" s="34">
        <v>0</v>
      </c>
      <c r="CS65" s="34">
        <v>12</v>
      </c>
      <c r="CT65" s="34">
        <v>0</v>
      </c>
      <c r="CU65" s="34">
        <v>3</v>
      </c>
      <c r="CV65" s="34">
        <v>0</v>
      </c>
      <c r="CW65" s="34">
        <v>4</v>
      </c>
      <c r="CX65" s="34">
        <v>4</v>
      </c>
      <c r="CY65" s="34">
        <v>8</v>
      </c>
      <c r="CZ65" s="34">
        <v>6</v>
      </c>
      <c r="DA65" s="34">
        <v>4</v>
      </c>
      <c r="DB65" s="34">
        <v>8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1</v>
      </c>
      <c r="DK65" s="34">
        <v>0</v>
      </c>
      <c r="DL65" s="34">
        <v>0</v>
      </c>
      <c r="DM65" s="34">
        <v>0</v>
      </c>
      <c r="DN65" s="34">
        <v>8</v>
      </c>
      <c r="DO65" s="34">
        <v>0</v>
      </c>
      <c r="DP65" s="34">
        <v>4</v>
      </c>
      <c r="DQ65" s="34">
        <v>0</v>
      </c>
      <c r="DR65" s="34">
        <v>0</v>
      </c>
      <c r="DS65" s="34">
        <v>0</v>
      </c>
      <c r="DT65" s="17">
        <f t="shared" si="2"/>
        <v>2</v>
      </c>
      <c r="DU65" s="17">
        <f t="shared" si="9"/>
        <v>-1</v>
      </c>
      <c r="DV65" s="16">
        <f t="shared" ref="DV65" si="14">(DT65*3)-DU65</f>
        <v>7</v>
      </c>
      <c r="DW65" s="18"/>
      <c r="DX65" s="12">
        <v>0</v>
      </c>
      <c r="DY65" s="81">
        <f>DX65*4</f>
        <v>0</v>
      </c>
      <c r="DZ65" s="10" t="s">
        <v>1003</v>
      </c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>
        <v>0</v>
      </c>
      <c r="ES65" s="35">
        <v>0</v>
      </c>
      <c r="ET65" s="35">
        <v>0</v>
      </c>
      <c r="EU65" s="35">
        <v>12</v>
      </c>
      <c r="EV65" s="35">
        <v>53</v>
      </c>
      <c r="EW65" s="35">
        <v>17</v>
      </c>
      <c r="EX65" s="35">
        <v>8</v>
      </c>
      <c r="EY65" s="35">
        <v>40</v>
      </c>
      <c r="EZ65" s="35">
        <v>8</v>
      </c>
      <c r="FA65" s="35" t="e">
        <f>VLOOKUP(H65,#REF!,2,)</f>
        <v>#REF!</v>
      </c>
      <c r="FB65" s="35">
        <v>4</v>
      </c>
      <c r="FC65" s="16" t="e">
        <f t="shared" si="3"/>
        <v>#REF!</v>
      </c>
      <c r="FD65" s="16" t="e">
        <f t="shared" si="8"/>
        <v>#REF!</v>
      </c>
      <c r="FE65" s="44" t="e">
        <f t="shared" si="4"/>
        <v>#REF!</v>
      </c>
      <c r="FH65" s="75">
        <f t="shared" si="13"/>
        <v>0</v>
      </c>
    </row>
    <row r="66" spans="1:165" s="10" customFormat="1" hidden="1">
      <c r="A66" s="12">
        <v>73</v>
      </c>
      <c r="B66" s="13" t="s">
        <v>23</v>
      </c>
      <c r="C66" s="12" t="s">
        <v>110</v>
      </c>
      <c r="D66" s="15">
        <v>2</v>
      </c>
      <c r="E66" s="15" t="s">
        <v>25</v>
      </c>
      <c r="F66" s="15">
        <v>7</v>
      </c>
      <c r="G66" s="15" t="s">
        <v>26</v>
      </c>
      <c r="H66" s="15" t="s">
        <v>1144</v>
      </c>
      <c r="I66" s="15" t="s">
        <v>27</v>
      </c>
      <c r="J66" s="16">
        <f>17+72</f>
        <v>89</v>
      </c>
      <c r="K66" s="20"/>
      <c r="L66" s="20"/>
      <c r="M66" s="20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34">
        <v>0</v>
      </c>
      <c r="AN66" s="34">
        <v>0</v>
      </c>
      <c r="AO66" s="34">
        <v>0</v>
      </c>
      <c r="AP66" s="34">
        <v>0</v>
      </c>
      <c r="AQ66" s="34">
        <v>5</v>
      </c>
      <c r="AR66" s="34">
        <v>5</v>
      </c>
      <c r="AS66" s="34">
        <v>0</v>
      </c>
      <c r="AT66" s="34">
        <v>0</v>
      </c>
      <c r="AU66" s="34">
        <v>0</v>
      </c>
      <c r="AV66" s="34">
        <v>0</v>
      </c>
      <c r="AW66" s="34">
        <v>0</v>
      </c>
      <c r="AX66" s="34">
        <v>0</v>
      </c>
      <c r="AY66" s="34">
        <v>6</v>
      </c>
      <c r="AZ66" s="34">
        <v>34</v>
      </c>
      <c r="BA66" s="34">
        <v>95</v>
      </c>
      <c r="BB66" s="34">
        <v>84</v>
      </c>
      <c r="BC66" s="34">
        <v>125</v>
      </c>
      <c r="BD66" s="34">
        <v>267</v>
      </c>
      <c r="BE66" s="34">
        <v>278</v>
      </c>
      <c r="BF66" s="34">
        <v>282</v>
      </c>
      <c r="BG66" s="34">
        <v>254</v>
      </c>
      <c r="BH66" s="34">
        <v>199</v>
      </c>
      <c r="BI66" s="34">
        <v>171</v>
      </c>
      <c r="BJ66" s="34">
        <v>106</v>
      </c>
      <c r="BK66" s="34">
        <v>117</v>
      </c>
      <c r="BL66" s="34">
        <v>143</v>
      </c>
      <c r="BM66" s="34">
        <v>127</v>
      </c>
      <c r="BN66" s="34">
        <v>179</v>
      </c>
      <c r="BO66" s="34">
        <v>373</v>
      </c>
      <c r="BP66" s="34">
        <v>221</v>
      </c>
      <c r="BQ66" s="34">
        <v>175</v>
      </c>
      <c r="BR66" s="34">
        <v>168</v>
      </c>
      <c r="BS66" s="34">
        <v>119</v>
      </c>
      <c r="BT66" s="34">
        <v>177</v>
      </c>
      <c r="BU66" s="34">
        <v>150</v>
      </c>
      <c r="BV66" s="34">
        <v>125</v>
      </c>
      <c r="BW66" s="34">
        <v>164</v>
      </c>
      <c r="BX66" s="34">
        <v>136</v>
      </c>
      <c r="BY66" s="34">
        <v>196</v>
      </c>
      <c r="BZ66" s="34">
        <v>151</v>
      </c>
      <c r="CA66" s="34">
        <v>251</v>
      </c>
      <c r="CB66" s="34">
        <v>190</v>
      </c>
      <c r="CC66" s="34">
        <v>149</v>
      </c>
      <c r="CD66" s="34">
        <v>143</v>
      </c>
      <c r="CE66" s="34">
        <v>48</v>
      </c>
      <c r="CF66" s="34">
        <v>153</v>
      </c>
      <c r="CG66" s="34">
        <v>153</v>
      </c>
      <c r="CH66" s="34">
        <v>124</v>
      </c>
      <c r="CI66" s="34">
        <v>119</v>
      </c>
      <c r="CJ66" s="34">
        <v>133</v>
      </c>
      <c r="CK66" s="34">
        <v>24</v>
      </c>
      <c r="CL66" s="34">
        <v>121</v>
      </c>
      <c r="CM66" s="34">
        <v>84</v>
      </c>
      <c r="CN66" s="34">
        <v>144</v>
      </c>
      <c r="CO66" s="34">
        <v>80</v>
      </c>
      <c r="CP66" s="34">
        <v>69</v>
      </c>
      <c r="CQ66" s="34">
        <v>107</v>
      </c>
      <c r="CR66" s="34">
        <v>63</v>
      </c>
      <c r="CS66" s="34">
        <v>24</v>
      </c>
      <c r="CT66" s="34">
        <v>20</v>
      </c>
      <c r="CU66" s="34">
        <v>18</v>
      </c>
      <c r="CV66" s="34">
        <v>35</v>
      </c>
      <c r="CW66" s="34">
        <v>14</v>
      </c>
      <c r="CX66" s="34">
        <v>35</v>
      </c>
      <c r="CY66" s="34">
        <v>126</v>
      </c>
      <c r="CZ66" s="34">
        <v>113</v>
      </c>
      <c r="DA66" s="34">
        <v>96</v>
      </c>
      <c r="DB66" s="34">
        <v>163</v>
      </c>
      <c r="DC66" s="34">
        <v>20</v>
      </c>
      <c r="DD66" s="34">
        <f>17</f>
        <v>17</v>
      </c>
      <c r="DE66" s="34">
        <f>9+100</f>
        <v>109</v>
      </c>
      <c r="DF66" s="34">
        <f>8+183</f>
        <v>191</v>
      </c>
      <c r="DG66" s="34">
        <f>8+37</f>
        <v>45</v>
      </c>
      <c r="DH66" s="34">
        <f>2+46</f>
        <v>48</v>
      </c>
      <c r="DI66" s="34">
        <f>4+85</f>
        <v>89</v>
      </c>
      <c r="DJ66" s="34">
        <f>29+1</f>
        <v>30</v>
      </c>
      <c r="DK66" s="34">
        <f>2+82</f>
        <v>84</v>
      </c>
      <c r="DL66" s="34">
        <f>2+99</f>
        <v>101</v>
      </c>
      <c r="DM66" s="34">
        <f>90</f>
        <v>90</v>
      </c>
      <c r="DN66" s="34">
        <f>1+53</f>
        <v>54</v>
      </c>
      <c r="DO66" s="34">
        <v>106</v>
      </c>
      <c r="DP66" s="34">
        <f>1+81</f>
        <v>82</v>
      </c>
      <c r="DQ66" s="34">
        <f>1+136</f>
        <v>137</v>
      </c>
      <c r="DR66" s="34">
        <v>40</v>
      </c>
      <c r="DS66" s="34">
        <f>1+47</f>
        <v>48</v>
      </c>
      <c r="DT66" s="17">
        <f t="shared" si="2"/>
        <v>77.833333333333329</v>
      </c>
      <c r="DU66" s="17">
        <f t="shared" si="9"/>
        <v>11.166666666666671</v>
      </c>
      <c r="DV66" s="16">
        <f>(DT66*4)-DU66</f>
        <v>300.16666666666663</v>
      </c>
      <c r="DW66" s="18"/>
      <c r="DX66" s="12">
        <v>0</v>
      </c>
      <c r="DY66" s="81">
        <f>DX66*7</f>
        <v>0</v>
      </c>
      <c r="DZ66" s="10" t="s">
        <v>1116</v>
      </c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35">
        <v>0</v>
      </c>
      <c r="ET66" s="35">
        <v>0</v>
      </c>
      <c r="EU66" s="35">
        <v>0</v>
      </c>
      <c r="EV66" s="35">
        <v>0</v>
      </c>
      <c r="EW66" s="35">
        <v>5</v>
      </c>
      <c r="EX66" s="35">
        <v>0</v>
      </c>
      <c r="EY66" s="35">
        <v>0</v>
      </c>
      <c r="EZ66" s="35">
        <v>0</v>
      </c>
      <c r="FA66" s="35" t="e">
        <f>VLOOKUP(H66,#REF!,2,)</f>
        <v>#REF!</v>
      </c>
      <c r="FB66" s="35">
        <v>0</v>
      </c>
      <c r="FC66" s="16" t="e">
        <f t="shared" si="3"/>
        <v>#REF!</v>
      </c>
      <c r="FD66" s="16" t="e">
        <f t="shared" si="8"/>
        <v>#REF!</v>
      </c>
      <c r="FE66" s="44" t="e">
        <f t="shared" si="4"/>
        <v>#REF!</v>
      </c>
      <c r="FH66" s="75">
        <f t="shared" si="13"/>
        <v>0</v>
      </c>
      <c r="FI66" s="10">
        <f>300*60*0.12</f>
        <v>2160</v>
      </c>
    </row>
    <row r="67" spans="1:165" s="10" customFormat="1" hidden="1">
      <c r="A67" s="12">
        <v>74</v>
      </c>
      <c r="B67" s="13" t="s">
        <v>23</v>
      </c>
      <c r="C67" s="13" t="s">
        <v>28</v>
      </c>
      <c r="D67" s="14">
        <v>1</v>
      </c>
      <c r="E67" s="14" t="s">
        <v>25</v>
      </c>
      <c r="F67" s="19">
        <v>25</v>
      </c>
      <c r="G67" s="14" t="s">
        <v>26</v>
      </c>
      <c r="H67" s="15">
        <v>881118</v>
      </c>
      <c r="I67" s="15" t="s">
        <v>30</v>
      </c>
      <c r="J67" s="16">
        <v>43</v>
      </c>
      <c r="K67" s="88"/>
      <c r="L67" s="88"/>
      <c r="M67" s="88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/>
      <c r="AN67" s="34"/>
      <c r="AO67" s="34">
        <v>0</v>
      </c>
      <c r="AP67" s="34">
        <v>0</v>
      </c>
      <c r="AQ67" s="34">
        <v>0</v>
      </c>
      <c r="AR67" s="34">
        <v>2</v>
      </c>
      <c r="AS67" s="34">
        <v>13</v>
      </c>
      <c r="AT67" s="34">
        <v>33</v>
      </c>
      <c r="AU67" s="34">
        <v>8</v>
      </c>
      <c r="AV67" s="34">
        <v>25</v>
      </c>
      <c r="AW67" s="34">
        <v>34</v>
      </c>
      <c r="AX67" s="34">
        <v>15</v>
      </c>
      <c r="AY67" s="34">
        <v>13</v>
      </c>
      <c r="AZ67" s="34">
        <v>19</v>
      </c>
      <c r="BA67" s="34">
        <v>27</v>
      </c>
      <c r="BB67" s="34">
        <v>28</v>
      </c>
      <c r="BC67" s="34">
        <v>32</v>
      </c>
      <c r="BD67" s="34">
        <v>59</v>
      </c>
      <c r="BE67" s="34">
        <v>19</v>
      </c>
      <c r="BF67" s="34">
        <v>53</v>
      </c>
      <c r="BG67" s="34">
        <v>70</v>
      </c>
      <c r="BH67" s="34">
        <v>67</v>
      </c>
      <c r="BI67" s="34">
        <v>37</v>
      </c>
      <c r="BJ67" s="34">
        <v>34</v>
      </c>
      <c r="BK67" s="34">
        <v>22</v>
      </c>
      <c r="BL67" s="34">
        <v>12</v>
      </c>
      <c r="BM67" s="34">
        <v>34</v>
      </c>
      <c r="BN67" s="34">
        <v>28</v>
      </c>
      <c r="BO67" s="34">
        <v>37</v>
      </c>
      <c r="BP67" s="34">
        <v>75</v>
      </c>
      <c r="BQ67" s="34">
        <v>52</v>
      </c>
      <c r="BR67" s="34">
        <v>48</v>
      </c>
      <c r="BS67" s="34">
        <v>40</v>
      </c>
      <c r="BT67" s="34">
        <v>54</v>
      </c>
      <c r="BU67" s="34">
        <v>51</v>
      </c>
      <c r="BV67" s="34">
        <v>27</v>
      </c>
      <c r="BW67" s="34">
        <v>32</v>
      </c>
      <c r="BX67" s="34">
        <v>29</v>
      </c>
      <c r="BY67" s="34">
        <v>42</v>
      </c>
      <c r="BZ67" s="34">
        <v>47</v>
      </c>
      <c r="CA67" s="34">
        <v>56</v>
      </c>
      <c r="CB67" s="34">
        <v>83</v>
      </c>
      <c r="CC67" s="34">
        <v>50</v>
      </c>
      <c r="CD67" s="34">
        <v>88</v>
      </c>
      <c r="CE67" s="34">
        <v>10</v>
      </c>
      <c r="CF67" s="34">
        <v>37</v>
      </c>
      <c r="CG67" s="34">
        <v>64</v>
      </c>
      <c r="CH67" s="34">
        <v>42</v>
      </c>
      <c r="CI67" s="34">
        <v>43</v>
      </c>
      <c r="CJ67" s="34">
        <v>34</v>
      </c>
      <c r="CK67" s="34">
        <v>35</v>
      </c>
      <c r="CL67" s="34">
        <v>55</v>
      </c>
      <c r="CM67" s="34">
        <v>81</v>
      </c>
      <c r="CN67" s="34">
        <v>64</v>
      </c>
      <c r="CO67" s="34">
        <v>39</v>
      </c>
      <c r="CP67" s="34">
        <v>50</v>
      </c>
      <c r="CQ67" s="34">
        <v>98</v>
      </c>
      <c r="CR67" s="34">
        <v>43</v>
      </c>
      <c r="CS67" s="34">
        <v>12</v>
      </c>
      <c r="CT67" s="34">
        <v>17</v>
      </c>
      <c r="CU67" s="34">
        <v>18</v>
      </c>
      <c r="CV67" s="34">
        <v>35</v>
      </c>
      <c r="CW67" s="34">
        <v>16</v>
      </c>
      <c r="CX67" s="34">
        <v>14</v>
      </c>
      <c r="CY67" s="34">
        <v>25</v>
      </c>
      <c r="CZ67" s="34">
        <v>57</v>
      </c>
      <c r="DA67" s="34">
        <v>40</v>
      </c>
      <c r="DB67" s="34">
        <v>62</v>
      </c>
      <c r="DC67" s="34">
        <v>11</v>
      </c>
      <c r="DD67" s="34">
        <v>17</v>
      </c>
      <c r="DE67" s="34">
        <v>43</v>
      </c>
      <c r="DF67" s="34">
        <v>49</v>
      </c>
      <c r="DG67" s="34">
        <v>27</v>
      </c>
      <c r="DH67" s="34">
        <v>20</v>
      </c>
      <c r="DI67" s="34">
        <v>39</v>
      </c>
      <c r="DJ67" s="34">
        <v>2</v>
      </c>
      <c r="DK67" s="34">
        <v>9</v>
      </c>
      <c r="DL67" s="34">
        <v>49</v>
      </c>
      <c r="DM67" s="34">
        <v>67</v>
      </c>
      <c r="DN67" s="34">
        <v>23</v>
      </c>
      <c r="DO67" s="34">
        <v>16</v>
      </c>
      <c r="DP67" s="34">
        <v>26</v>
      </c>
      <c r="DQ67" s="34">
        <v>37</v>
      </c>
      <c r="DR67" s="34">
        <v>34</v>
      </c>
      <c r="DS67" s="34">
        <v>35</v>
      </c>
      <c r="DT67" s="17">
        <f t="shared" si="2"/>
        <v>28.5</v>
      </c>
      <c r="DU67" s="17">
        <f t="shared" si="9"/>
        <v>14.5</v>
      </c>
      <c r="DV67" s="16">
        <f>(DT67*4)-DU67</f>
        <v>99.5</v>
      </c>
      <c r="DW67" s="18"/>
      <c r="DX67" s="12">
        <v>0</v>
      </c>
      <c r="DY67" s="81"/>
      <c r="DZ67" s="10" t="s">
        <v>128</v>
      </c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35"/>
      <c r="ET67" s="35"/>
      <c r="EU67" s="35"/>
      <c r="EV67" s="35">
        <v>0</v>
      </c>
      <c r="EW67" s="35">
        <v>0</v>
      </c>
      <c r="EX67" s="35">
        <v>9</v>
      </c>
      <c r="EY67" s="35">
        <v>37</v>
      </c>
      <c r="EZ67" s="35">
        <v>42</v>
      </c>
      <c r="FA67" s="35" t="e">
        <f>VLOOKUP(H67,#REF!,2,)</f>
        <v>#REF!</v>
      </c>
      <c r="FB67" s="35">
        <v>23</v>
      </c>
      <c r="FC67" s="16" t="e">
        <f t="shared" si="3"/>
        <v>#REF!</v>
      </c>
      <c r="FD67" s="16" t="e">
        <f t="shared" si="8"/>
        <v>#REF!</v>
      </c>
      <c r="FE67" s="44" t="e">
        <f t="shared" si="4"/>
        <v>#REF!</v>
      </c>
      <c r="FH67" s="75">
        <f t="shared" si="13"/>
        <v>0</v>
      </c>
      <c r="FI67" s="10">
        <f>130*18</f>
        <v>2340</v>
      </c>
    </row>
    <row r="68" spans="1:165" s="10" customFormat="1" hidden="1">
      <c r="A68" s="12">
        <v>75</v>
      </c>
      <c r="B68" s="13" t="s">
        <v>23</v>
      </c>
      <c r="C68" s="13" t="s">
        <v>146</v>
      </c>
      <c r="D68" s="14">
        <v>1</v>
      </c>
      <c r="E68" s="14" t="s">
        <v>25</v>
      </c>
      <c r="F68" s="19">
        <v>25</v>
      </c>
      <c r="G68" s="14" t="s">
        <v>26</v>
      </c>
      <c r="H68" s="15">
        <v>881119</v>
      </c>
      <c r="I68" s="15" t="s">
        <v>30</v>
      </c>
      <c r="J68" s="16">
        <v>2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/>
      <c r="AP68" s="34"/>
      <c r="AQ68" s="34"/>
      <c r="AR68" s="34"/>
      <c r="AS68" s="34"/>
      <c r="AT68" s="34"/>
      <c r="AU68" s="34"/>
      <c r="AV68" s="34">
        <v>0</v>
      </c>
      <c r="AW68" s="34">
        <v>0</v>
      </c>
      <c r="AX68" s="34">
        <v>0</v>
      </c>
      <c r="AY68" s="34">
        <v>0</v>
      </c>
      <c r="AZ68" s="34">
        <v>0</v>
      </c>
      <c r="BA68" s="34">
        <v>0</v>
      </c>
      <c r="BB68" s="34">
        <v>0</v>
      </c>
      <c r="BC68" s="34">
        <v>0</v>
      </c>
      <c r="BD68" s="34">
        <v>3</v>
      </c>
      <c r="BE68" s="34">
        <v>2</v>
      </c>
      <c r="BF68" s="34">
        <v>2</v>
      </c>
      <c r="BG68" s="34">
        <v>5</v>
      </c>
      <c r="BH68" s="34">
        <v>2</v>
      </c>
      <c r="BI68" s="34">
        <v>0</v>
      </c>
      <c r="BJ68" s="34">
        <v>4</v>
      </c>
      <c r="BK68" s="34">
        <v>1</v>
      </c>
      <c r="BL68" s="34">
        <v>7</v>
      </c>
      <c r="BM68" s="34">
        <v>17</v>
      </c>
      <c r="BN68" s="34">
        <v>12</v>
      </c>
      <c r="BO68" s="34">
        <v>6</v>
      </c>
      <c r="BP68" s="34">
        <v>20</v>
      </c>
      <c r="BQ68" s="34">
        <v>11</v>
      </c>
      <c r="BR68" s="34">
        <v>11</v>
      </c>
      <c r="BS68" s="34">
        <v>17</v>
      </c>
      <c r="BT68" s="34">
        <v>35</v>
      </c>
      <c r="BU68" s="34">
        <v>4</v>
      </c>
      <c r="BV68" s="34">
        <v>6</v>
      </c>
      <c r="BW68" s="34">
        <v>12</v>
      </c>
      <c r="BX68" s="34">
        <v>4</v>
      </c>
      <c r="BY68" s="34">
        <v>20</v>
      </c>
      <c r="BZ68" s="34">
        <v>19</v>
      </c>
      <c r="CA68" s="34">
        <v>11</v>
      </c>
      <c r="CB68" s="34">
        <v>20</v>
      </c>
      <c r="CC68" s="34">
        <v>4</v>
      </c>
      <c r="CD68" s="34">
        <v>12</v>
      </c>
      <c r="CE68" s="34">
        <v>0</v>
      </c>
      <c r="CF68" s="34">
        <v>2</v>
      </c>
      <c r="CG68" s="34">
        <v>7</v>
      </c>
      <c r="CH68" s="34">
        <v>1</v>
      </c>
      <c r="CI68" s="34">
        <v>4</v>
      </c>
      <c r="CJ68" s="34">
        <v>7</v>
      </c>
      <c r="CK68" s="34">
        <v>1</v>
      </c>
      <c r="CL68" s="34">
        <v>1</v>
      </c>
      <c r="CM68" s="34">
        <v>2</v>
      </c>
      <c r="CN68" s="34">
        <v>10</v>
      </c>
      <c r="CO68" s="34">
        <v>5</v>
      </c>
      <c r="CP68" s="34">
        <v>1</v>
      </c>
      <c r="CQ68" s="34">
        <v>4</v>
      </c>
      <c r="CR68" s="34">
        <v>11</v>
      </c>
      <c r="CS68" s="34">
        <v>3</v>
      </c>
      <c r="CT68" s="34">
        <v>1</v>
      </c>
      <c r="CU68" s="34">
        <v>8</v>
      </c>
      <c r="CV68" s="34">
        <v>1</v>
      </c>
      <c r="CW68" s="34">
        <v>1</v>
      </c>
      <c r="CX68" s="34">
        <v>0</v>
      </c>
      <c r="CY68" s="34">
        <v>0</v>
      </c>
      <c r="CZ68" s="34">
        <v>2</v>
      </c>
      <c r="DA68" s="34">
        <v>12</v>
      </c>
      <c r="DB68" s="34">
        <v>0</v>
      </c>
      <c r="DC68" s="34">
        <v>0</v>
      </c>
      <c r="DD68" s="34">
        <v>0</v>
      </c>
      <c r="DE68" s="34">
        <v>0</v>
      </c>
      <c r="DF68" s="34">
        <v>0</v>
      </c>
      <c r="DG68" s="34">
        <v>1</v>
      </c>
      <c r="DH68" s="34">
        <v>1</v>
      </c>
      <c r="DI68" s="34">
        <v>0</v>
      </c>
      <c r="DJ68" s="34">
        <v>0</v>
      </c>
      <c r="DK68" s="34">
        <v>0</v>
      </c>
      <c r="DL68" s="34">
        <v>3</v>
      </c>
      <c r="DM68" s="34">
        <v>0</v>
      </c>
      <c r="DN68" s="34">
        <v>0</v>
      </c>
      <c r="DO68" s="34">
        <v>0</v>
      </c>
      <c r="DP68" s="34">
        <v>0</v>
      </c>
      <c r="DQ68" s="34">
        <v>0</v>
      </c>
      <c r="DR68" s="34">
        <v>0</v>
      </c>
      <c r="DS68" s="34">
        <v>0</v>
      </c>
      <c r="DT68" s="17">
        <f t="shared" si="2"/>
        <v>0</v>
      </c>
      <c r="DU68" s="17">
        <f t="shared" ref="DU68:DU99" si="15">(J68+K68+L68+M68)-(N68+O68+P68+Q68+T68+R68+S68+DT68)</f>
        <v>2</v>
      </c>
      <c r="DV68" s="16">
        <f>(DT68*4)-DU68</f>
        <v>-2</v>
      </c>
      <c r="DW68" s="18"/>
      <c r="DX68" s="12">
        <v>0</v>
      </c>
      <c r="DY68" s="81"/>
      <c r="DZ68" s="10" t="s">
        <v>128</v>
      </c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35"/>
      <c r="ET68" s="35"/>
      <c r="EU68" s="35"/>
      <c r="EV68" s="35"/>
      <c r="EW68" s="35"/>
      <c r="EX68" s="35"/>
      <c r="EY68" s="35"/>
      <c r="EZ68" s="35"/>
      <c r="FA68" s="35"/>
      <c r="FB68" s="35"/>
      <c r="FC68" s="16"/>
      <c r="FD68" s="16"/>
      <c r="FE68" s="44"/>
      <c r="FH68" s="75">
        <f t="shared" si="13"/>
        <v>0</v>
      </c>
    </row>
    <row r="69" spans="1:165" s="10" customFormat="1" hidden="1">
      <c r="A69" s="12">
        <v>76</v>
      </c>
      <c r="B69" s="13" t="s">
        <v>23</v>
      </c>
      <c r="C69" s="13" t="s">
        <v>119</v>
      </c>
      <c r="D69" s="14">
        <v>4</v>
      </c>
      <c r="E69" s="14" t="s">
        <v>25</v>
      </c>
      <c r="F69" s="19">
        <v>4</v>
      </c>
      <c r="G69" s="14" t="s">
        <v>26</v>
      </c>
      <c r="H69" s="15">
        <v>877932</v>
      </c>
      <c r="I69" s="15" t="s">
        <v>27</v>
      </c>
      <c r="J69" s="16">
        <v>0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>
        <v>0</v>
      </c>
      <c r="AR69" s="34">
        <v>0</v>
      </c>
      <c r="AS69" s="34">
        <v>0</v>
      </c>
      <c r="AT69" s="34">
        <v>0</v>
      </c>
      <c r="AU69" s="34">
        <v>0</v>
      </c>
      <c r="AV69" s="34">
        <v>0</v>
      </c>
      <c r="AW69" s="34">
        <v>0</v>
      </c>
      <c r="AX69" s="34">
        <v>0</v>
      </c>
      <c r="AY69" s="34">
        <v>0</v>
      </c>
      <c r="AZ69" s="34">
        <v>8</v>
      </c>
      <c r="BA69" s="34">
        <v>12</v>
      </c>
      <c r="BB69" s="34">
        <v>11</v>
      </c>
      <c r="BC69" s="34">
        <v>12</v>
      </c>
      <c r="BD69" s="34">
        <v>3</v>
      </c>
      <c r="BE69" s="34">
        <v>15</v>
      </c>
      <c r="BF69" s="34">
        <v>4</v>
      </c>
      <c r="BG69" s="34">
        <v>7</v>
      </c>
      <c r="BH69" s="34">
        <v>1</v>
      </c>
      <c r="BI69" s="34">
        <v>1</v>
      </c>
      <c r="BJ69" s="34">
        <v>0</v>
      </c>
      <c r="BK69" s="34">
        <v>5</v>
      </c>
      <c r="BL69" s="34">
        <v>1</v>
      </c>
      <c r="BM69" s="34">
        <v>0</v>
      </c>
      <c r="BN69" s="34">
        <v>3</v>
      </c>
      <c r="BO69" s="34">
        <v>4</v>
      </c>
      <c r="BP69" s="34">
        <v>1</v>
      </c>
      <c r="BQ69" s="34">
        <v>1</v>
      </c>
      <c r="BR69" s="34">
        <v>2</v>
      </c>
      <c r="BS69" s="34">
        <v>0</v>
      </c>
      <c r="BT69" s="34">
        <v>4</v>
      </c>
      <c r="BU69" s="34">
        <v>0</v>
      </c>
      <c r="BV69" s="34">
        <v>4</v>
      </c>
      <c r="BW69" s="34">
        <v>0</v>
      </c>
      <c r="BX69" s="34">
        <v>0</v>
      </c>
      <c r="BY69" s="34">
        <v>0</v>
      </c>
      <c r="BZ69" s="34">
        <v>2</v>
      </c>
      <c r="CA69" s="34">
        <v>0</v>
      </c>
      <c r="CB69" s="34">
        <v>0</v>
      </c>
      <c r="CC69" s="34">
        <v>0</v>
      </c>
      <c r="CD69" s="34">
        <v>5</v>
      </c>
      <c r="CE69" s="34">
        <v>1</v>
      </c>
      <c r="CF69" s="34">
        <v>0</v>
      </c>
      <c r="CG69" s="34">
        <v>2</v>
      </c>
      <c r="CH69" s="34">
        <v>0</v>
      </c>
      <c r="CI69" s="34">
        <v>1</v>
      </c>
      <c r="CJ69" s="34">
        <v>2</v>
      </c>
      <c r="CK69" s="34">
        <v>0</v>
      </c>
      <c r="CL69" s="34">
        <v>0</v>
      </c>
      <c r="CM69" s="34">
        <v>4</v>
      </c>
      <c r="CN69" s="34">
        <v>0</v>
      </c>
      <c r="CO69" s="34">
        <v>4</v>
      </c>
      <c r="CP69" s="34">
        <v>0</v>
      </c>
      <c r="CQ69" s="34">
        <v>0</v>
      </c>
      <c r="CR69" s="34">
        <v>2</v>
      </c>
      <c r="CS69" s="34">
        <v>4</v>
      </c>
      <c r="CT69" s="34">
        <v>1</v>
      </c>
      <c r="CU69" s="34">
        <v>0</v>
      </c>
      <c r="CV69" s="34">
        <v>4</v>
      </c>
      <c r="CW69" s="34">
        <v>4</v>
      </c>
      <c r="CX69" s="34">
        <v>3</v>
      </c>
      <c r="CY69" s="34">
        <v>1</v>
      </c>
      <c r="CZ69" s="34">
        <v>0</v>
      </c>
      <c r="DA69" s="34">
        <v>0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0</v>
      </c>
      <c r="DH69" s="34">
        <v>0</v>
      </c>
      <c r="DI69" s="34">
        <v>0</v>
      </c>
      <c r="DJ69" s="34">
        <v>0</v>
      </c>
      <c r="DK69" s="34">
        <v>0</v>
      </c>
      <c r="DL69" s="34">
        <v>0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17">
        <f t="shared" ref="DT69:DT121" si="16">AVERAGE(DN69:DS69)</f>
        <v>0</v>
      </c>
      <c r="DU69" s="17">
        <f t="shared" si="15"/>
        <v>0</v>
      </c>
      <c r="DV69" s="16">
        <f t="shared" si="5"/>
        <v>0</v>
      </c>
      <c r="DW69" s="18"/>
      <c r="DX69" s="12">
        <v>0</v>
      </c>
      <c r="DY69" s="81"/>
      <c r="DZ69" s="10" t="s">
        <v>983</v>
      </c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35"/>
      <c r="ET69" s="35"/>
      <c r="EU69" s="35"/>
      <c r="EV69" s="35"/>
      <c r="EW69" s="35">
        <v>0</v>
      </c>
      <c r="EX69" s="35">
        <v>0</v>
      </c>
      <c r="EY69" s="35">
        <v>0</v>
      </c>
      <c r="EZ69" s="35">
        <v>55</v>
      </c>
      <c r="FA69" s="35" t="e">
        <f>VLOOKUP(H69,#REF!,2,)</f>
        <v>#REF!</v>
      </c>
      <c r="FB69" s="35">
        <v>0</v>
      </c>
      <c r="FC69" s="16" t="e">
        <f t="shared" si="3"/>
        <v>#REF!</v>
      </c>
      <c r="FD69" s="16" t="e">
        <f t="shared" ref="FD69:FD78" si="17">(J69+K69+L69+M69)-(T69+FC69)</f>
        <v>#REF!</v>
      </c>
      <c r="FE69" s="44" t="e">
        <f t="shared" si="4"/>
        <v>#REF!</v>
      </c>
      <c r="FH69" s="75">
        <f t="shared" si="13"/>
        <v>0</v>
      </c>
    </row>
    <row r="70" spans="1:165" s="10" customFormat="1" hidden="1">
      <c r="A70" s="12">
        <v>77</v>
      </c>
      <c r="B70" s="13" t="s">
        <v>23</v>
      </c>
      <c r="C70" s="13" t="s">
        <v>133</v>
      </c>
      <c r="D70" s="14">
        <v>6</v>
      </c>
      <c r="E70" s="14" t="s">
        <v>139</v>
      </c>
      <c r="F70" s="19">
        <v>2</v>
      </c>
      <c r="G70" s="14" t="s">
        <v>37</v>
      </c>
      <c r="H70" s="15" t="s">
        <v>129</v>
      </c>
      <c r="I70" s="15" t="s">
        <v>143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/>
      <c r="AR70" s="34"/>
      <c r="AS70" s="34"/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0</v>
      </c>
      <c r="BA70" s="34">
        <v>0</v>
      </c>
      <c r="BB70" s="34">
        <v>0</v>
      </c>
      <c r="BC70" s="34">
        <v>0</v>
      </c>
      <c r="BD70" s="34">
        <v>0</v>
      </c>
      <c r="BE70" s="34">
        <v>0</v>
      </c>
      <c r="BF70" s="34">
        <v>0</v>
      </c>
      <c r="BG70" s="34">
        <v>0</v>
      </c>
      <c r="BH70" s="34">
        <v>0</v>
      </c>
      <c r="BI70" s="34">
        <v>0</v>
      </c>
      <c r="BJ70" s="34">
        <v>0</v>
      </c>
      <c r="BK70" s="34">
        <v>0</v>
      </c>
      <c r="BL70" s="34">
        <v>0</v>
      </c>
      <c r="BM70" s="34">
        <v>0</v>
      </c>
      <c r="BN70" s="34">
        <v>0</v>
      </c>
      <c r="BO70" s="34">
        <v>0</v>
      </c>
      <c r="BP70" s="34">
        <v>0</v>
      </c>
      <c r="BQ70" s="34">
        <v>0</v>
      </c>
      <c r="BR70" s="34">
        <v>0</v>
      </c>
      <c r="BS70" s="34">
        <v>0</v>
      </c>
      <c r="BT70" s="34">
        <v>0</v>
      </c>
      <c r="BU70" s="34">
        <v>0</v>
      </c>
      <c r="BV70" s="34">
        <v>0</v>
      </c>
      <c r="BW70" s="34">
        <v>0</v>
      </c>
      <c r="BX70" s="34">
        <v>0</v>
      </c>
      <c r="BY70" s="34">
        <v>0</v>
      </c>
      <c r="BZ70" s="34">
        <v>0</v>
      </c>
      <c r="CA70" s="34">
        <v>0</v>
      </c>
      <c r="CB70" s="34">
        <v>0</v>
      </c>
      <c r="CC70" s="34">
        <v>0</v>
      </c>
      <c r="CD70" s="34">
        <v>0</v>
      </c>
      <c r="CE70" s="34">
        <v>0</v>
      </c>
      <c r="CF70" s="34">
        <v>0</v>
      </c>
      <c r="CG70" s="34">
        <v>0</v>
      </c>
      <c r="CH70" s="34">
        <v>0</v>
      </c>
      <c r="CI70" s="34">
        <v>0</v>
      </c>
      <c r="CJ70" s="34">
        <v>0</v>
      </c>
      <c r="CK70" s="34">
        <v>0</v>
      </c>
      <c r="CL70" s="34">
        <v>0</v>
      </c>
      <c r="CM70" s="34">
        <v>0</v>
      </c>
      <c r="CN70" s="34">
        <v>0</v>
      </c>
      <c r="CO70" s="34">
        <v>0</v>
      </c>
      <c r="CP70" s="34">
        <v>0</v>
      </c>
      <c r="CQ70" s="34">
        <v>0</v>
      </c>
      <c r="CR70" s="34">
        <v>0</v>
      </c>
      <c r="CS70" s="34">
        <v>0</v>
      </c>
      <c r="CT70" s="34">
        <v>0</v>
      </c>
      <c r="CU70" s="34">
        <v>0</v>
      </c>
      <c r="CV70" s="34">
        <v>0</v>
      </c>
      <c r="CW70" s="34">
        <v>0</v>
      </c>
      <c r="CX70" s="34">
        <v>0</v>
      </c>
      <c r="CY70" s="34">
        <v>0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17">
        <f t="shared" si="16"/>
        <v>0</v>
      </c>
      <c r="DU70" s="17">
        <f t="shared" si="15"/>
        <v>0</v>
      </c>
      <c r="DV70" s="16">
        <f t="shared" ref="DV70:DV73" si="18">(DT70*2)-DU70</f>
        <v>0</v>
      </c>
      <c r="DW70" s="18"/>
      <c r="DX70" s="12">
        <v>0</v>
      </c>
      <c r="DY70" s="81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35"/>
      <c r="ET70" s="35"/>
      <c r="EU70" s="35"/>
      <c r="EV70" s="35"/>
      <c r="EW70" s="35"/>
      <c r="EX70" s="35"/>
      <c r="EY70" s="35"/>
      <c r="EZ70" s="35"/>
      <c r="FA70" s="35"/>
      <c r="FB70" s="35">
        <v>0</v>
      </c>
      <c r="FC70" s="16">
        <f t="shared" ref="FC70:FC73" si="19">AVERAGE(EV70:FB70)</f>
        <v>0</v>
      </c>
      <c r="FD70" s="16">
        <f t="shared" si="17"/>
        <v>0</v>
      </c>
      <c r="FE70" s="44">
        <f t="shared" ref="FE70:FE73" si="20">(FC70*2)-FD70</f>
        <v>0</v>
      </c>
      <c r="FH70" s="75">
        <f t="shared" si="13"/>
        <v>0</v>
      </c>
    </row>
    <row r="71" spans="1:165" s="10" customFormat="1" hidden="1">
      <c r="A71" s="12">
        <v>78</v>
      </c>
      <c r="B71" s="13" t="s">
        <v>23</v>
      </c>
      <c r="C71" s="13" t="s">
        <v>134</v>
      </c>
      <c r="D71" s="14">
        <v>12</v>
      </c>
      <c r="E71" s="14" t="s">
        <v>139</v>
      </c>
      <c r="F71" s="19">
        <v>1</v>
      </c>
      <c r="G71" s="14" t="s">
        <v>37</v>
      </c>
      <c r="H71" s="15" t="s">
        <v>130</v>
      </c>
      <c r="I71" s="15" t="s">
        <v>143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17">
        <f t="shared" si="16"/>
        <v>0</v>
      </c>
      <c r="DU71" s="17">
        <f t="shared" si="15"/>
        <v>0</v>
      </c>
      <c r="DV71" s="16">
        <f t="shared" si="18"/>
        <v>0</v>
      </c>
      <c r="DW71" s="18"/>
      <c r="DX71" s="12">
        <v>0</v>
      </c>
      <c r="DY71" s="81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35"/>
      <c r="ET71" s="35"/>
      <c r="EU71" s="35"/>
      <c r="EV71" s="35"/>
      <c r="EW71" s="35"/>
      <c r="EX71" s="35"/>
      <c r="EY71" s="35"/>
      <c r="EZ71" s="35"/>
      <c r="FA71" s="35"/>
      <c r="FB71" s="35">
        <v>0</v>
      </c>
      <c r="FC71" s="16">
        <f t="shared" si="19"/>
        <v>0</v>
      </c>
      <c r="FD71" s="16">
        <f t="shared" si="17"/>
        <v>0</v>
      </c>
      <c r="FE71" s="44">
        <f t="shared" si="20"/>
        <v>0</v>
      </c>
      <c r="FH71" s="75">
        <f t="shared" si="13"/>
        <v>0</v>
      </c>
    </row>
    <row r="72" spans="1:165" s="10" customFormat="1" hidden="1">
      <c r="A72" s="12">
        <v>79</v>
      </c>
      <c r="B72" s="13" t="s">
        <v>23</v>
      </c>
      <c r="C72" s="13" t="s">
        <v>135</v>
      </c>
      <c r="D72" s="14">
        <v>24</v>
      </c>
      <c r="E72" s="14" t="s">
        <v>139</v>
      </c>
      <c r="F72" s="19">
        <v>0.5</v>
      </c>
      <c r="G72" s="14" t="s">
        <v>37</v>
      </c>
      <c r="H72" s="15" t="s">
        <v>131</v>
      </c>
      <c r="I72" s="15" t="s">
        <v>143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17">
        <f t="shared" si="16"/>
        <v>0</v>
      </c>
      <c r="DU72" s="17">
        <f t="shared" si="15"/>
        <v>0</v>
      </c>
      <c r="DV72" s="16">
        <f t="shared" si="18"/>
        <v>0</v>
      </c>
      <c r="DW72" s="18"/>
      <c r="DX72" s="12">
        <v>0</v>
      </c>
      <c r="DY72" s="81"/>
      <c r="DZ72" s="10" t="s">
        <v>150</v>
      </c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35"/>
      <c r="ET72" s="35"/>
      <c r="EU72" s="35"/>
      <c r="EV72" s="35"/>
      <c r="EW72" s="35"/>
      <c r="EX72" s="35"/>
      <c r="EY72" s="35"/>
      <c r="EZ72" s="35"/>
      <c r="FA72" s="35"/>
      <c r="FB72" s="35">
        <v>0</v>
      </c>
      <c r="FC72" s="16">
        <f t="shared" si="19"/>
        <v>0</v>
      </c>
      <c r="FD72" s="16">
        <f t="shared" si="17"/>
        <v>0</v>
      </c>
      <c r="FE72" s="44">
        <f t="shared" si="20"/>
        <v>0</v>
      </c>
      <c r="FH72" s="75">
        <f t="shared" si="13"/>
        <v>0</v>
      </c>
    </row>
    <row r="73" spans="1:165" s="10" customFormat="1" hidden="1">
      <c r="A73" s="12">
        <v>80</v>
      </c>
      <c r="B73" s="13" t="s">
        <v>23</v>
      </c>
      <c r="C73" s="13" t="s">
        <v>136</v>
      </c>
      <c r="D73" s="14">
        <v>60</v>
      </c>
      <c r="E73" s="14" t="s">
        <v>139</v>
      </c>
      <c r="F73" s="19">
        <v>0.2</v>
      </c>
      <c r="G73" s="14" t="s">
        <v>37</v>
      </c>
      <c r="H73" s="15" t="s">
        <v>132</v>
      </c>
      <c r="I73" s="15" t="s">
        <v>143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17">
        <f t="shared" si="16"/>
        <v>0</v>
      </c>
      <c r="DU73" s="17">
        <f t="shared" si="15"/>
        <v>0</v>
      </c>
      <c r="DV73" s="16">
        <f t="shared" si="18"/>
        <v>0</v>
      </c>
      <c r="DW73" s="18"/>
      <c r="DX73" s="12">
        <v>0</v>
      </c>
      <c r="DY73" s="81"/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35"/>
      <c r="ET73" s="35"/>
      <c r="EU73" s="35"/>
      <c r="EV73" s="35"/>
      <c r="EW73" s="35"/>
      <c r="EX73" s="35"/>
      <c r="EY73" s="35"/>
      <c r="EZ73" s="35"/>
      <c r="FA73" s="35"/>
      <c r="FB73" s="35">
        <v>0</v>
      </c>
      <c r="FC73" s="16">
        <f t="shared" si="19"/>
        <v>0</v>
      </c>
      <c r="FD73" s="16">
        <f t="shared" si="17"/>
        <v>0</v>
      </c>
      <c r="FE73" s="44">
        <f t="shared" si="20"/>
        <v>0</v>
      </c>
      <c r="FH73" s="75">
        <f t="shared" si="13"/>
        <v>0</v>
      </c>
    </row>
    <row r="74" spans="1:165" hidden="1">
      <c r="A74" s="47">
        <v>81</v>
      </c>
      <c r="B74" s="48" t="s">
        <v>23</v>
      </c>
      <c r="C74" s="47" t="s">
        <v>151</v>
      </c>
      <c r="D74" s="77">
        <v>1</v>
      </c>
      <c r="E74" s="77" t="s">
        <v>139</v>
      </c>
      <c r="F74" s="49">
        <v>25</v>
      </c>
      <c r="G74" s="77" t="s">
        <v>26</v>
      </c>
      <c r="H74" s="15">
        <v>880946</v>
      </c>
      <c r="I74" s="77" t="s">
        <v>30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1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1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1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17">
        <f t="shared" si="16"/>
        <v>0</v>
      </c>
      <c r="DU74" s="17">
        <f t="shared" si="15"/>
        <v>0</v>
      </c>
      <c r="DV74" s="16">
        <f t="shared" ref="DV74:DV78" si="21">(DT74*2)-DU74</f>
        <v>0</v>
      </c>
      <c r="DW74" s="18"/>
      <c r="DX74" s="12">
        <v>0</v>
      </c>
      <c r="DY74" s="81"/>
      <c r="DZ74" s="10" t="s">
        <v>128</v>
      </c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35"/>
      <c r="ET74" s="35"/>
      <c r="EU74" s="35"/>
      <c r="EV74" s="35"/>
      <c r="EW74" s="35"/>
      <c r="EX74" s="35"/>
      <c r="EY74" s="35"/>
      <c r="EZ74" s="35"/>
      <c r="FA74" s="35"/>
      <c r="FB74" s="35">
        <v>0</v>
      </c>
      <c r="FC74" s="16">
        <f t="shared" ref="FC74:FC78" si="22">AVERAGE(EV74:FB74)</f>
        <v>0</v>
      </c>
      <c r="FD74" s="16">
        <f t="shared" si="17"/>
        <v>0</v>
      </c>
      <c r="FE74" s="44">
        <f t="shared" ref="FE74:FE78" si="23">(FC74*2)-FD74</f>
        <v>0</v>
      </c>
      <c r="FH74" s="75">
        <f t="shared" si="13"/>
        <v>0</v>
      </c>
    </row>
    <row r="75" spans="1:165" hidden="1">
      <c r="A75" s="12">
        <v>82</v>
      </c>
      <c r="B75" s="48" t="s">
        <v>23</v>
      </c>
      <c r="C75" s="47" t="s">
        <v>155</v>
      </c>
      <c r="D75" s="77">
        <v>1</v>
      </c>
      <c r="E75" s="77" t="s">
        <v>139</v>
      </c>
      <c r="F75" s="49">
        <v>25</v>
      </c>
      <c r="G75" s="77" t="s">
        <v>26</v>
      </c>
      <c r="H75" s="15">
        <v>880912</v>
      </c>
      <c r="I75" s="77" t="s">
        <v>30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0</v>
      </c>
      <c r="CO75" s="34">
        <v>0</v>
      </c>
      <c r="CP75" s="34">
        <v>0</v>
      </c>
      <c r="CQ75" s="34">
        <v>0</v>
      </c>
      <c r="CR75" s="34">
        <v>0</v>
      </c>
      <c r="CS75" s="34">
        <v>2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0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1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17">
        <f t="shared" si="16"/>
        <v>0</v>
      </c>
      <c r="DU75" s="17">
        <f t="shared" si="15"/>
        <v>0</v>
      </c>
      <c r="DV75" s="16">
        <f t="shared" si="21"/>
        <v>0</v>
      </c>
      <c r="DW75" s="18"/>
      <c r="DX75" s="12">
        <v>0</v>
      </c>
      <c r="DY75" s="81"/>
      <c r="DZ75" s="10" t="s">
        <v>128</v>
      </c>
      <c r="EA75" s="12"/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35"/>
      <c r="ET75" s="35"/>
      <c r="EU75" s="35"/>
      <c r="EV75" s="35"/>
      <c r="EW75" s="35"/>
      <c r="EX75" s="35"/>
      <c r="EY75" s="35"/>
      <c r="EZ75" s="35"/>
      <c r="FA75" s="35"/>
      <c r="FB75" s="35">
        <v>0</v>
      </c>
      <c r="FC75" s="16">
        <f t="shared" si="22"/>
        <v>0</v>
      </c>
      <c r="FD75" s="16">
        <f t="shared" si="17"/>
        <v>0</v>
      </c>
      <c r="FE75" s="44">
        <f t="shared" si="23"/>
        <v>0</v>
      </c>
      <c r="FH75" s="75">
        <f t="shared" si="13"/>
        <v>0</v>
      </c>
    </row>
    <row r="76" spans="1:165" hidden="1">
      <c r="A76" s="12">
        <v>83</v>
      </c>
      <c r="B76" s="48" t="s">
        <v>23</v>
      </c>
      <c r="C76" s="47" t="s">
        <v>154</v>
      </c>
      <c r="D76" s="77">
        <v>1</v>
      </c>
      <c r="E76" s="77" t="s">
        <v>139</v>
      </c>
      <c r="F76" s="49">
        <v>20</v>
      </c>
      <c r="G76" s="77" t="s">
        <v>26</v>
      </c>
      <c r="H76" s="15">
        <v>874946</v>
      </c>
      <c r="I76" s="77" t="s">
        <v>30</v>
      </c>
      <c r="J76" s="16">
        <v>0</v>
      </c>
      <c r="K76" s="20"/>
      <c r="L76" s="20"/>
      <c r="M76" s="20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3</v>
      </c>
      <c r="BJ76" s="34">
        <v>1</v>
      </c>
      <c r="BK76" s="34">
        <v>2</v>
      </c>
      <c r="BL76" s="34">
        <v>0</v>
      </c>
      <c r="BM76" s="34">
        <v>0</v>
      </c>
      <c r="BN76" s="34">
        <v>0</v>
      </c>
      <c r="BO76" s="34">
        <v>0</v>
      </c>
      <c r="BP76" s="34">
        <v>4</v>
      </c>
      <c r="BQ76" s="34">
        <v>2</v>
      </c>
      <c r="BR76" s="34">
        <v>5</v>
      </c>
      <c r="BS76" s="34">
        <v>1</v>
      </c>
      <c r="BT76" s="34">
        <v>10</v>
      </c>
      <c r="BU76" s="34">
        <v>4</v>
      </c>
      <c r="BV76" s="34">
        <v>0</v>
      </c>
      <c r="BW76" s="34">
        <v>2</v>
      </c>
      <c r="BX76" s="34">
        <v>0</v>
      </c>
      <c r="BY76" s="34">
        <v>2</v>
      </c>
      <c r="BZ76" s="34">
        <v>5</v>
      </c>
      <c r="CA76" s="34">
        <v>7</v>
      </c>
      <c r="CB76" s="34">
        <v>4</v>
      </c>
      <c r="CC76" s="34">
        <v>5</v>
      </c>
      <c r="CD76" s="34">
        <v>0</v>
      </c>
      <c r="CE76" s="34">
        <v>5</v>
      </c>
      <c r="CF76" s="34">
        <v>3</v>
      </c>
      <c r="CG76" s="34">
        <v>1</v>
      </c>
      <c r="CH76" s="34">
        <v>1</v>
      </c>
      <c r="CI76" s="34">
        <v>2</v>
      </c>
      <c r="CJ76" s="34">
        <v>2</v>
      </c>
      <c r="CK76" s="34">
        <v>0</v>
      </c>
      <c r="CL76" s="34">
        <v>5</v>
      </c>
      <c r="CM76" s="34">
        <v>7</v>
      </c>
      <c r="CN76" s="34">
        <v>1</v>
      </c>
      <c r="CO76" s="34">
        <v>5</v>
      </c>
      <c r="CP76" s="34">
        <v>0</v>
      </c>
      <c r="CQ76" s="34">
        <v>2</v>
      </c>
      <c r="CR76" s="34">
        <v>3.2</v>
      </c>
      <c r="CS76" s="34">
        <v>3</v>
      </c>
      <c r="CT76" s="34">
        <v>0</v>
      </c>
      <c r="CU76" s="34">
        <v>1</v>
      </c>
      <c r="CV76" s="34">
        <v>2</v>
      </c>
      <c r="CW76" s="34">
        <v>2</v>
      </c>
      <c r="CX76" s="34">
        <v>3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0</v>
      </c>
      <c r="DJ76" s="34">
        <v>0</v>
      </c>
      <c r="DK76" s="34">
        <v>0</v>
      </c>
      <c r="DL76" s="34">
        <v>0</v>
      </c>
      <c r="DM76" s="34">
        <v>0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17">
        <f t="shared" si="16"/>
        <v>0</v>
      </c>
      <c r="DU76" s="17">
        <f t="shared" si="15"/>
        <v>0</v>
      </c>
      <c r="DV76" s="16">
        <f>(DT76*3)-DU76</f>
        <v>0</v>
      </c>
      <c r="DW76" s="18"/>
      <c r="DX76" s="12">
        <v>0</v>
      </c>
      <c r="DY76" s="81"/>
      <c r="DZ76" s="10" t="s">
        <v>115</v>
      </c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35"/>
      <c r="ET76" s="35"/>
      <c r="EU76" s="35"/>
      <c r="EV76" s="35"/>
      <c r="EW76" s="35"/>
      <c r="EX76" s="35"/>
      <c r="EY76" s="35"/>
      <c r="EZ76" s="35"/>
      <c r="FA76" s="35"/>
      <c r="FB76" s="35">
        <v>0</v>
      </c>
      <c r="FC76" s="16">
        <f t="shared" si="22"/>
        <v>0</v>
      </c>
      <c r="FD76" s="16">
        <f t="shared" si="17"/>
        <v>0</v>
      </c>
      <c r="FE76" s="44">
        <f t="shared" si="23"/>
        <v>0</v>
      </c>
      <c r="FH76" s="75">
        <f t="shared" si="13"/>
        <v>0</v>
      </c>
    </row>
    <row r="77" spans="1:165" hidden="1">
      <c r="A77" s="47">
        <v>84</v>
      </c>
      <c r="B77" s="48" t="s">
        <v>23</v>
      </c>
      <c r="C77" s="47" t="s">
        <v>152</v>
      </c>
      <c r="D77" s="77">
        <v>24</v>
      </c>
      <c r="E77" s="77" t="s">
        <v>139</v>
      </c>
      <c r="F77" s="49">
        <v>1</v>
      </c>
      <c r="G77" s="77" t="s">
        <v>26</v>
      </c>
      <c r="H77" s="15">
        <v>691980</v>
      </c>
      <c r="I77" s="77" t="s">
        <v>27</v>
      </c>
      <c r="J77" s="16">
        <v>0</v>
      </c>
      <c r="K77" s="86"/>
      <c r="L77" s="86"/>
      <c r="M77" s="86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0</v>
      </c>
      <c r="BJ77" s="34">
        <v>0</v>
      </c>
      <c r="BK77" s="34">
        <v>0</v>
      </c>
      <c r="BL77" s="34">
        <v>0</v>
      </c>
      <c r="BM77" s="34">
        <v>0</v>
      </c>
      <c r="BN77" s="34">
        <v>0</v>
      </c>
      <c r="BO77" s="34">
        <v>0</v>
      </c>
      <c r="BP77" s="34">
        <v>0</v>
      </c>
      <c r="BQ77" s="34">
        <v>0</v>
      </c>
      <c r="BR77" s="34">
        <v>0</v>
      </c>
      <c r="BS77" s="34">
        <v>0</v>
      </c>
      <c r="BT77" s="34">
        <v>0</v>
      </c>
      <c r="BU77" s="34">
        <v>0</v>
      </c>
      <c r="BV77" s="34">
        <v>0</v>
      </c>
      <c r="BW77" s="34">
        <v>0</v>
      </c>
      <c r="BX77" s="34">
        <v>0</v>
      </c>
      <c r="BY77" s="34">
        <v>0</v>
      </c>
      <c r="BZ77" s="34">
        <v>0</v>
      </c>
      <c r="CA77" s="34">
        <v>0</v>
      </c>
      <c r="CB77" s="34">
        <v>0</v>
      </c>
      <c r="CC77" s="34">
        <v>0</v>
      </c>
      <c r="CD77" s="34">
        <v>0</v>
      </c>
      <c r="CE77" s="34">
        <v>0</v>
      </c>
      <c r="CF77" s="34">
        <v>0</v>
      </c>
      <c r="CG77" s="34">
        <v>0</v>
      </c>
      <c r="CH77" s="34">
        <v>0</v>
      </c>
      <c r="CI77" s="34">
        <v>0</v>
      </c>
      <c r="CJ77" s="34">
        <v>0</v>
      </c>
      <c r="CK77" s="34">
        <v>0</v>
      </c>
      <c r="CL77" s="34">
        <v>0</v>
      </c>
      <c r="CM77" s="34">
        <v>0</v>
      </c>
      <c r="CN77" s="34">
        <v>0</v>
      </c>
      <c r="CO77" s="34">
        <v>0</v>
      </c>
      <c r="CP77" s="34">
        <v>0</v>
      </c>
      <c r="CQ77" s="34">
        <v>0</v>
      </c>
      <c r="CR77" s="34">
        <v>0</v>
      </c>
      <c r="CS77" s="34">
        <v>0</v>
      </c>
      <c r="CT77" s="34">
        <v>0</v>
      </c>
      <c r="CU77" s="34">
        <v>0</v>
      </c>
      <c r="CV77" s="34">
        <v>0</v>
      </c>
      <c r="CW77" s="34">
        <v>0</v>
      </c>
      <c r="CX77" s="34">
        <v>0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17">
        <f t="shared" si="16"/>
        <v>0</v>
      </c>
      <c r="DU77" s="17">
        <f t="shared" si="15"/>
        <v>0</v>
      </c>
      <c r="DV77" s="16">
        <f t="shared" si="21"/>
        <v>0</v>
      </c>
      <c r="DW77" s="18"/>
      <c r="DX77" s="12">
        <v>0</v>
      </c>
      <c r="DY77" s="81"/>
      <c r="DZ77" s="10" t="s">
        <v>97</v>
      </c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35"/>
      <c r="ET77" s="35"/>
      <c r="EU77" s="35"/>
      <c r="EV77" s="35"/>
      <c r="EW77" s="35"/>
      <c r="EX77" s="35"/>
      <c r="EY77" s="35"/>
      <c r="EZ77" s="35"/>
      <c r="FA77" s="35"/>
      <c r="FB77" s="35">
        <v>0</v>
      </c>
      <c r="FC77" s="16">
        <f t="shared" si="22"/>
        <v>0</v>
      </c>
      <c r="FD77" s="16">
        <f t="shared" si="17"/>
        <v>0</v>
      </c>
      <c r="FE77" s="44">
        <f t="shared" si="23"/>
        <v>0</v>
      </c>
      <c r="FH77" s="75">
        <f t="shared" si="13"/>
        <v>0</v>
      </c>
    </row>
    <row r="78" spans="1:165" hidden="1">
      <c r="A78" s="12">
        <v>85</v>
      </c>
      <c r="B78" s="48" t="s">
        <v>23</v>
      </c>
      <c r="C78" s="47" t="s">
        <v>153</v>
      </c>
      <c r="D78" s="77">
        <v>4</v>
      </c>
      <c r="E78" s="77" t="s">
        <v>139</v>
      </c>
      <c r="F78" s="49">
        <v>4</v>
      </c>
      <c r="G78" s="77" t="s">
        <v>26</v>
      </c>
      <c r="H78" s="15">
        <v>691979</v>
      </c>
      <c r="I78" s="77" t="s">
        <v>27</v>
      </c>
      <c r="J78" s="16">
        <v>0</v>
      </c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17">
        <f t="shared" si="16"/>
        <v>0</v>
      </c>
      <c r="DU78" s="17">
        <f t="shared" si="15"/>
        <v>0</v>
      </c>
      <c r="DV78" s="16">
        <f t="shared" si="21"/>
        <v>0</v>
      </c>
      <c r="DW78" s="18"/>
      <c r="DX78" s="12">
        <v>0</v>
      </c>
      <c r="DY78" s="81"/>
      <c r="DZ78" s="10" t="s">
        <v>983</v>
      </c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35"/>
      <c r="ET78" s="35"/>
      <c r="EU78" s="35"/>
      <c r="EV78" s="35"/>
      <c r="EW78" s="35"/>
      <c r="EX78" s="35"/>
      <c r="EY78" s="35"/>
      <c r="EZ78" s="35"/>
      <c r="FA78" s="35"/>
      <c r="FB78" s="35">
        <v>0</v>
      </c>
      <c r="FC78" s="16">
        <f t="shared" si="22"/>
        <v>0</v>
      </c>
      <c r="FD78" s="16">
        <f t="shared" si="17"/>
        <v>0</v>
      </c>
      <c r="FE78" s="44">
        <f t="shared" si="23"/>
        <v>0</v>
      </c>
      <c r="FH78" s="75">
        <f t="shared" si="13"/>
        <v>0</v>
      </c>
    </row>
    <row r="79" spans="1:165" hidden="1">
      <c r="A79" s="15">
        <v>86</v>
      </c>
      <c r="B79" s="15" t="s">
        <v>23</v>
      </c>
      <c r="C79" s="15" t="s">
        <v>163</v>
      </c>
      <c r="D79" s="15">
        <v>4</v>
      </c>
      <c r="E79" s="15" t="s">
        <v>139</v>
      </c>
      <c r="F79" s="15">
        <v>5</v>
      </c>
      <c r="G79" s="15" t="s">
        <v>26</v>
      </c>
      <c r="H79" s="15">
        <v>880945</v>
      </c>
      <c r="I79" s="15" t="s">
        <v>27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17">
        <f t="shared" si="16"/>
        <v>0</v>
      </c>
      <c r="DU79" s="17">
        <f t="shared" si="15"/>
        <v>0</v>
      </c>
      <c r="DV79" s="16">
        <f t="shared" ref="DV79:DV83" si="24">(DT79*2)-DU79</f>
        <v>0</v>
      </c>
      <c r="DW79" s="18"/>
      <c r="DX79" s="12">
        <v>0</v>
      </c>
      <c r="DY79" s="10">
        <f>SUBTOTAL(9,DY9:DY78)</f>
        <v>0</v>
      </c>
      <c r="DZ79" s="4" t="s">
        <v>150</v>
      </c>
      <c r="FH79" s="75">
        <f t="shared" si="13"/>
        <v>0</v>
      </c>
    </row>
    <row r="80" spans="1:165" hidden="1">
      <c r="A80" s="15">
        <v>87</v>
      </c>
      <c r="B80" s="15" t="s">
        <v>23</v>
      </c>
      <c r="C80" s="15" t="s">
        <v>163</v>
      </c>
      <c r="D80" s="15">
        <v>24</v>
      </c>
      <c r="E80" s="15" t="s">
        <v>139</v>
      </c>
      <c r="F80" s="15">
        <v>1</v>
      </c>
      <c r="G80" s="15" t="s">
        <v>26</v>
      </c>
      <c r="H80" s="15">
        <v>881096</v>
      </c>
      <c r="I80" s="15" t="s">
        <v>27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17">
        <f t="shared" si="16"/>
        <v>0</v>
      </c>
      <c r="DU80" s="17">
        <f t="shared" si="15"/>
        <v>0</v>
      </c>
      <c r="DV80" s="16">
        <f t="shared" si="24"/>
        <v>0</v>
      </c>
      <c r="DW80" s="18"/>
      <c r="DX80" s="12">
        <v>0</v>
      </c>
      <c r="DZ80" s="4" t="s">
        <v>97</v>
      </c>
      <c r="FH80" s="75">
        <f t="shared" si="13"/>
        <v>0</v>
      </c>
    </row>
    <row r="81" spans="1:164" s="117" customFormat="1" hidden="1">
      <c r="A81" s="108">
        <v>88</v>
      </c>
      <c r="B81" s="108" t="s">
        <v>23</v>
      </c>
      <c r="C81" s="116" t="s">
        <v>165</v>
      </c>
      <c r="D81" s="108">
        <v>4</v>
      </c>
      <c r="E81" s="108" t="s">
        <v>139</v>
      </c>
      <c r="F81" s="108">
        <v>4</v>
      </c>
      <c r="G81" s="108" t="s">
        <v>26</v>
      </c>
      <c r="H81" s="108">
        <v>885194</v>
      </c>
      <c r="I81" s="108" t="s">
        <v>27</v>
      </c>
      <c r="J81" s="16">
        <v>8</v>
      </c>
      <c r="K81" s="105"/>
      <c r="L81" s="105"/>
      <c r="M81" s="105"/>
      <c r="N81" s="12"/>
      <c r="O81" s="12"/>
      <c r="P81" s="12"/>
      <c r="Q81" s="12"/>
      <c r="R81" s="105"/>
      <c r="S81" s="105"/>
      <c r="T81" s="105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36</v>
      </c>
      <c r="BL81" s="34">
        <v>12</v>
      </c>
      <c r="BM81" s="34">
        <v>32</v>
      </c>
      <c r="BN81" s="34">
        <v>49</v>
      </c>
      <c r="BO81" s="34">
        <v>123</v>
      </c>
      <c r="BP81" s="34">
        <v>95.84</v>
      </c>
      <c r="BQ81" s="34">
        <v>66</v>
      </c>
      <c r="BR81" s="34">
        <v>54</v>
      </c>
      <c r="BS81" s="34">
        <v>68</v>
      </c>
      <c r="BT81" s="34">
        <v>127</v>
      </c>
      <c r="BU81" s="34">
        <v>58</v>
      </c>
      <c r="BV81" s="34">
        <v>40</v>
      </c>
      <c r="BW81" s="34">
        <v>69</v>
      </c>
      <c r="BX81" s="34">
        <v>52</v>
      </c>
      <c r="BY81" s="34">
        <v>61</v>
      </c>
      <c r="BZ81" s="34">
        <v>47</v>
      </c>
      <c r="CA81" s="34">
        <v>70</v>
      </c>
      <c r="CB81" s="34">
        <v>45</v>
      </c>
      <c r="CC81" s="34">
        <v>39</v>
      </c>
      <c r="CD81" s="34">
        <v>70</v>
      </c>
      <c r="CE81" s="34">
        <v>8</v>
      </c>
      <c r="CF81" s="34">
        <v>17</v>
      </c>
      <c r="CG81" s="34">
        <v>33</v>
      </c>
      <c r="CH81" s="34">
        <v>51</v>
      </c>
      <c r="CI81" s="34">
        <v>33</v>
      </c>
      <c r="CJ81" s="34">
        <v>14</v>
      </c>
      <c r="CK81" s="34">
        <v>2</v>
      </c>
      <c r="CL81" s="34">
        <v>39</v>
      </c>
      <c r="CM81" s="34">
        <v>30</v>
      </c>
      <c r="CN81" s="34">
        <v>28</v>
      </c>
      <c r="CO81" s="34">
        <v>12</v>
      </c>
      <c r="CP81" s="34">
        <v>2</v>
      </c>
      <c r="CQ81" s="34">
        <v>37</v>
      </c>
      <c r="CR81" s="34">
        <v>18</v>
      </c>
      <c r="CS81" s="34">
        <v>7</v>
      </c>
      <c r="CT81" s="34">
        <v>1</v>
      </c>
      <c r="CU81" s="34">
        <v>5</v>
      </c>
      <c r="CV81" s="34">
        <v>12</v>
      </c>
      <c r="CW81" s="34">
        <v>4</v>
      </c>
      <c r="CX81" s="34">
        <v>5</v>
      </c>
      <c r="CY81" s="34">
        <v>12</v>
      </c>
      <c r="CZ81" s="34">
        <v>5</v>
      </c>
      <c r="DA81" s="34">
        <v>0</v>
      </c>
      <c r="DB81" s="34">
        <v>2</v>
      </c>
      <c r="DC81" s="34">
        <v>1</v>
      </c>
      <c r="DD81" s="34">
        <v>2</v>
      </c>
      <c r="DE81" s="34">
        <v>0</v>
      </c>
      <c r="DF81" s="34">
        <v>4</v>
      </c>
      <c r="DG81" s="34">
        <v>0</v>
      </c>
      <c r="DH81" s="34">
        <v>0</v>
      </c>
      <c r="DI81" s="34">
        <v>0</v>
      </c>
      <c r="DJ81" s="34">
        <v>0</v>
      </c>
      <c r="DK81" s="34">
        <v>4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17">
        <f t="shared" si="16"/>
        <v>0</v>
      </c>
      <c r="DU81" s="111">
        <f t="shared" si="15"/>
        <v>8</v>
      </c>
      <c r="DV81" s="109">
        <f>(DT81*4)-DU81</f>
        <v>-8</v>
      </c>
      <c r="DW81" s="112"/>
      <c r="DX81" s="105">
        <v>0</v>
      </c>
      <c r="DY81" s="10" t="s">
        <v>164</v>
      </c>
      <c r="DZ81" s="117" t="s">
        <v>983</v>
      </c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75">
        <f t="shared" si="13"/>
        <v>0</v>
      </c>
    </row>
    <row r="82" spans="1:164" hidden="1">
      <c r="A82" s="15">
        <v>89</v>
      </c>
      <c r="B82" s="15" t="s">
        <v>23</v>
      </c>
      <c r="C82" s="15" t="s">
        <v>166</v>
      </c>
      <c r="D82" s="15">
        <v>12</v>
      </c>
      <c r="E82" s="15" t="s">
        <v>139</v>
      </c>
      <c r="F82" s="15">
        <v>1</v>
      </c>
      <c r="G82" s="15" t="s">
        <v>26</v>
      </c>
      <c r="H82" s="15">
        <v>885120</v>
      </c>
      <c r="I82" s="15" t="s">
        <v>27</v>
      </c>
      <c r="J82" s="16">
        <v>54</v>
      </c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0</v>
      </c>
      <c r="BM82" s="34">
        <v>36</v>
      </c>
      <c r="BN82" s="34">
        <v>6</v>
      </c>
      <c r="BO82" s="34">
        <v>57</v>
      </c>
      <c r="BP82" s="34">
        <v>39</v>
      </c>
      <c r="BQ82" s="34">
        <v>28</v>
      </c>
      <c r="BR82" s="34">
        <v>5</v>
      </c>
      <c r="BS82" s="34">
        <v>30</v>
      </c>
      <c r="BT82" s="34">
        <v>24</v>
      </c>
      <c r="BU82" s="34">
        <v>14</v>
      </c>
      <c r="BV82" s="34">
        <v>3</v>
      </c>
      <c r="BW82" s="34">
        <v>44</v>
      </c>
      <c r="BX82" s="34">
        <v>23</v>
      </c>
      <c r="BY82" s="34">
        <v>6</v>
      </c>
      <c r="BZ82" s="34">
        <v>7</v>
      </c>
      <c r="CA82" s="34">
        <v>31</v>
      </c>
      <c r="CB82" s="34">
        <v>11</v>
      </c>
      <c r="CC82" s="34">
        <v>12</v>
      </c>
      <c r="CD82" s="34">
        <v>12</v>
      </c>
      <c r="CE82" s="34">
        <v>0</v>
      </c>
      <c r="CF82" s="34">
        <v>34</v>
      </c>
      <c r="CG82" s="34">
        <v>8</v>
      </c>
      <c r="CH82" s="34">
        <v>6</v>
      </c>
      <c r="CI82" s="34">
        <v>35</v>
      </c>
      <c r="CJ82" s="34">
        <v>10</v>
      </c>
      <c r="CK82" s="34">
        <v>0</v>
      </c>
      <c r="CL82" s="34">
        <v>7</v>
      </c>
      <c r="CM82" s="34">
        <v>17</v>
      </c>
      <c r="CN82" s="34">
        <v>8</v>
      </c>
      <c r="CO82" s="34">
        <v>6</v>
      </c>
      <c r="CP82" s="34">
        <v>2</v>
      </c>
      <c r="CQ82" s="34">
        <v>12</v>
      </c>
      <c r="CR82" s="34">
        <v>0</v>
      </c>
      <c r="CS82" s="34">
        <v>0</v>
      </c>
      <c r="CT82" s="34">
        <v>0</v>
      </c>
      <c r="CU82" s="34">
        <v>0</v>
      </c>
      <c r="CV82" s="34">
        <v>2</v>
      </c>
      <c r="CW82" s="34">
        <v>0</v>
      </c>
      <c r="CX82" s="34">
        <v>4</v>
      </c>
      <c r="CY82" s="34">
        <v>14</v>
      </c>
      <c r="CZ82" s="34">
        <v>3</v>
      </c>
      <c r="DA82" s="34">
        <v>136</v>
      </c>
      <c r="DB82" s="34">
        <v>64</v>
      </c>
      <c r="DC82" s="34">
        <v>32</v>
      </c>
      <c r="DD82" s="34">
        <v>19</v>
      </c>
      <c r="DE82" s="34">
        <v>5</v>
      </c>
      <c r="DF82" s="34">
        <v>7</v>
      </c>
      <c r="DG82" s="34">
        <v>15</v>
      </c>
      <c r="DH82" s="34">
        <v>4</v>
      </c>
      <c r="DI82" s="34">
        <v>1</v>
      </c>
      <c r="DJ82" s="34">
        <v>12</v>
      </c>
      <c r="DK82" s="34">
        <v>4</v>
      </c>
      <c r="DL82" s="34">
        <v>1</v>
      </c>
      <c r="DM82" s="34">
        <v>0</v>
      </c>
      <c r="DN82" s="34">
        <v>0</v>
      </c>
      <c r="DO82" s="34">
        <v>7</v>
      </c>
      <c r="DP82" s="34">
        <v>0</v>
      </c>
      <c r="DQ82" s="34">
        <v>0</v>
      </c>
      <c r="DR82" s="34">
        <v>0</v>
      </c>
      <c r="DS82" s="34">
        <v>0</v>
      </c>
      <c r="DT82" s="17">
        <f t="shared" si="16"/>
        <v>1.1666666666666667</v>
      </c>
      <c r="DU82" s="17">
        <f t="shared" si="15"/>
        <v>52.833333333333336</v>
      </c>
      <c r="DV82" s="16">
        <f>(DT82*4)-DU82</f>
        <v>-48.166666666666671</v>
      </c>
      <c r="DW82" s="18"/>
      <c r="DX82" s="12">
        <v>0</v>
      </c>
      <c r="DY82" s="10" t="s">
        <v>164</v>
      </c>
      <c r="DZ82" s="4" t="s">
        <v>983</v>
      </c>
      <c r="FH82" s="75">
        <f t="shared" si="13"/>
        <v>0</v>
      </c>
    </row>
    <row r="83" spans="1:164" hidden="1">
      <c r="A83" s="15">
        <v>90</v>
      </c>
      <c r="B83" s="15" t="s">
        <v>23</v>
      </c>
      <c r="C83" s="15" t="s">
        <v>167</v>
      </c>
      <c r="D83" s="15">
        <v>20</v>
      </c>
      <c r="E83" s="15" t="s">
        <v>139</v>
      </c>
      <c r="F83" s="15">
        <v>0.5</v>
      </c>
      <c r="G83" s="15" t="s">
        <v>26</v>
      </c>
      <c r="H83" s="15">
        <v>869081</v>
      </c>
      <c r="I83" s="15" t="s">
        <v>27</v>
      </c>
      <c r="J83" s="16">
        <v>0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0</v>
      </c>
      <c r="BL83" s="34">
        <v>0</v>
      </c>
      <c r="BM83" s="34">
        <v>0</v>
      </c>
      <c r="BN83" s="34">
        <v>0</v>
      </c>
      <c r="BO83" s="34">
        <v>0</v>
      </c>
      <c r="BP83" s="34">
        <v>0</v>
      </c>
      <c r="BQ83" s="34">
        <v>0</v>
      </c>
      <c r="BR83" s="34">
        <v>0</v>
      </c>
      <c r="BS83" s="34">
        <v>0</v>
      </c>
      <c r="BT83" s="34">
        <v>0</v>
      </c>
      <c r="BU83" s="34">
        <v>0</v>
      </c>
      <c r="BV83" s="34">
        <v>0</v>
      </c>
      <c r="BW83" s="34">
        <v>0</v>
      </c>
      <c r="BX83" s="34">
        <v>0</v>
      </c>
      <c r="BY83" s="34">
        <v>0</v>
      </c>
      <c r="BZ83" s="34">
        <v>0</v>
      </c>
      <c r="CA83" s="34">
        <v>0</v>
      </c>
      <c r="CB83" s="34">
        <v>0</v>
      </c>
      <c r="CC83" s="34">
        <v>0</v>
      </c>
      <c r="CD83" s="34">
        <v>0</v>
      </c>
      <c r="CE83" s="34">
        <v>0</v>
      </c>
      <c r="CF83" s="34">
        <v>0</v>
      </c>
      <c r="CG83" s="34">
        <v>0</v>
      </c>
      <c r="CH83" s="34">
        <v>0</v>
      </c>
      <c r="CI83" s="34">
        <v>0</v>
      </c>
      <c r="CJ83" s="34">
        <v>0</v>
      </c>
      <c r="CK83" s="34">
        <v>0</v>
      </c>
      <c r="CL83" s="34">
        <v>0</v>
      </c>
      <c r="CM83" s="34">
        <v>0</v>
      </c>
      <c r="CN83" s="34">
        <v>0</v>
      </c>
      <c r="CO83" s="34">
        <v>0</v>
      </c>
      <c r="CP83" s="34">
        <v>0</v>
      </c>
      <c r="CQ83" s="34">
        <v>0</v>
      </c>
      <c r="CR83" s="34">
        <v>0</v>
      </c>
      <c r="CS83" s="34">
        <v>0</v>
      </c>
      <c r="CT83" s="34">
        <v>0</v>
      </c>
      <c r="CU83" s="34">
        <v>0</v>
      </c>
      <c r="CV83" s="34">
        <v>0</v>
      </c>
      <c r="CW83" s="34">
        <v>0</v>
      </c>
      <c r="CX83" s="34">
        <v>0</v>
      </c>
      <c r="CY83" s="34">
        <v>0</v>
      </c>
      <c r="CZ83" s="34">
        <v>0</v>
      </c>
      <c r="DA83" s="34">
        <v>0</v>
      </c>
      <c r="DB83" s="34">
        <v>0</v>
      </c>
      <c r="DC83" s="34">
        <v>0</v>
      </c>
      <c r="DD83" s="34">
        <v>0</v>
      </c>
      <c r="DE83" s="34">
        <v>0</v>
      </c>
      <c r="DF83" s="34">
        <v>0</v>
      </c>
      <c r="DG83" s="34">
        <v>0</v>
      </c>
      <c r="DH83" s="34">
        <v>0</v>
      </c>
      <c r="DI83" s="34">
        <v>0</v>
      </c>
      <c r="DJ83" s="34">
        <v>0</v>
      </c>
      <c r="DK83" s="34">
        <v>0</v>
      </c>
      <c r="DL83" s="34">
        <v>0</v>
      </c>
      <c r="DM83" s="34">
        <v>0</v>
      </c>
      <c r="DN83" s="34">
        <v>0</v>
      </c>
      <c r="DO83" s="34">
        <v>0</v>
      </c>
      <c r="DP83" s="34">
        <v>0</v>
      </c>
      <c r="DQ83" s="34">
        <v>0</v>
      </c>
      <c r="DR83" s="34">
        <v>0</v>
      </c>
      <c r="DS83" s="34">
        <v>0</v>
      </c>
      <c r="DT83" s="17">
        <f t="shared" si="16"/>
        <v>0</v>
      </c>
      <c r="DU83" s="17">
        <f t="shared" si="15"/>
        <v>0</v>
      </c>
      <c r="DV83" s="16">
        <f t="shared" si="24"/>
        <v>0</v>
      </c>
      <c r="DW83" s="18"/>
      <c r="DX83" s="12">
        <v>0</v>
      </c>
      <c r="DZ83" s="4" t="s">
        <v>96</v>
      </c>
      <c r="FH83" s="75">
        <f t="shared" si="13"/>
        <v>0</v>
      </c>
    </row>
    <row r="84" spans="1:164" hidden="1">
      <c r="A84" s="15">
        <v>100</v>
      </c>
      <c r="B84" s="15" t="s">
        <v>23</v>
      </c>
      <c r="C84" s="15" t="s">
        <v>168</v>
      </c>
      <c r="D84" s="15">
        <v>1</v>
      </c>
      <c r="E84" s="15" t="s">
        <v>139</v>
      </c>
      <c r="F84" s="15">
        <v>200</v>
      </c>
      <c r="G84" s="15" t="s">
        <v>26</v>
      </c>
      <c r="H84" s="15">
        <v>803820</v>
      </c>
      <c r="I84" s="15" t="s">
        <v>29</v>
      </c>
      <c r="J84" s="16">
        <v>0</v>
      </c>
      <c r="K84" s="83"/>
      <c r="L84" s="83"/>
      <c r="M84" s="83"/>
      <c r="N84" s="68"/>
      <c r="O84" s="68"/>
      <c r="P84" s="68"/>
      <c r="Q84" s="68"/>
      <c r="R84" s="68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1</v>
      </c>
      <c r="BL84" s="34">
        <v>9</v>
      </c>
      <c r="BM84" s="34">
        <v>2</v>
      </c>
      <c r="BN84" s="34">
        <v>20</v>
      </c>
      <c r="BO84" s="34">
        <v>15</v>
      </c>
      <c r="BP84" s="34">
        <v>3</v>
      </c>
      <c r="BQ84" s="34">
        <v>2</v>
      </c>
      <c r="BR84" s="34">
        <v>2</v>
      </c>
      <c r="BS84" s="34">
        <v>2</v>
      </c>
      <c r="BT84" s="34">
        <v>4</v>
      </c>
      <c r="BU84" s="34">
        <v>5</v>
      </c>
      <c r="BV84" s="34">
        <v>4</v>
      </c>
      <c r="BW84" s="34">
        <v>6</v>
      </c>
      <c r="BX84" s="34">
        <v>7</v>
      </c>
      <c r="BY84" s="34">
        <v>3</v>
      </c>
      <c r="BZ84" s="34">
        <v>4</v>
      </c>
      <c r="CA84" s="34">
        <v>7</v>
      </c>
      <c r="CB84" s="34">
        <v>4</v>
      </c>
      <c r="CC84" s="34">
        <v>4</v>
      </c>
      <c r="CD84" s="34">
        <v>9</v>
      </c>
      <c r="CE84" s="34">
        <v>0</v>
      </c>
      <c r="CF84" s="34">
        <v>2</v>
      </c>
      <c r="CG84" s="34">
        <v>4</v>
      </c>
      <c r="CH84" s="34">
        <v>0</v>
      </c>
      <c r="CI84" s="34">
        <v>5</v>
      </c>
      <c r="CJ84" s="34">
        <v>4</v>
      </c>
      <c r="CK84" s="34">
        <v>0</v>
      </c>
      <c r="CL84" s="34">
        <v>2</v>
      </c>
      <c r="CM84" s="34">
        <v>9</v>
      </c>
      <c r="CN84" s="34">
        <v>4</v>
      </c>
      <c r="CO84" s="34">
        <v>2</v>
      </c>
      <c r="CP84" s="34">
        <v>0</v>
      </c>
      <c r="CQ84" s="34">
        <v>4</v>
      </c>
      <c r="CR84" s="34">
        <v>4</v>
      </c>
      <c r="CS84" s="34">
        <v>2</v>
      </c>
      <c r="CT84" s="34">
        <v>0</v>
      </c>
      <c r="CU84" s="34">
        <v>0</v>
      </c>
      <c r="CV84" s="34">
        <v>0</v>
      </c>
      <c r="CW84" s="34">
        <v>4</v>
      </c>
      <c r="CX84" s="34">
        <v>0</v>
      </c>
      <c r="CY84" s="34">
        <v>0</v>
      </c>
      <c r="CZ84" s="34">
        <v>0</v>
      </c>
      <c r="DA84" s="34">
        <v>0</v>
      </c>
      <c r="DB84" s="34">
        <v>1</v>
      </c>
      <c r="DC84" s="34">
        <v>1</v>
      </c>
      <c r="DD84" s="34">
        <v>1</v>
      </c>
      <c r="DE84" s="34">
        <v>4</v>
      </c>
      <c r="DF84" s="34">
        <v>4</v>
      </c>
      <c r="DG84" s="34">
        <v>66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17">
        <f t="shared" si="16"/>
        <v>0</v>
      </c>
      <c r="DU84" s="17">
        <f t="shared" si="15"/>
        <v>0</v>
      </c>
      <c r="DV84" s="16">
        <f t="shared" ref="DV84" si="25">(DT84*2)-DU84</f>
        <v>0</v>
      </c>
      <c r="DW84" s="18"/>
      <c r="DX84" s="12">
        <v>0</v>
      </c>
      <c r="DZ84" s="4" t="s">
        <v>1001</v>
      </c>
      <c r="FH84" s="75">
        <f t="shared" si="13"/>
        <v>0</v>
      </c>
    </row>
    <row r="85" spans="1:164" hidden="1">
      <c r="A85" s="15">
        <v>101</v>
      </c>
      <c r="B85" s="15" t="s">
        <v>23</v>
      </c>
      <c r="C85" s="15" t="s">
        <v>169</v>
      </c>
      <c r="D85" s="15">
        <v>4</v>
      </c>
      <c r="E85" s="15" t="s">
        <v>139</v>
      </c>
      <c r="F85" s="15">
        <v>5</v>
      </c>
      <c r="G85" s="15" t="s">
        <v>26</v>
      </c>
      <c r="H85" s="15">
        <v>868206</v>
      </c>
      <c r="I85" s="15" t="s">
        <v>27</v>
      </c>
      <c r="J85" s="16">
        <v>0</v>
      </c>
      <c r="K85" s="83"/>
      <c r="L85" s="83"/>
      <c r="M85" s="83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0</v>
      </c>
      <c r="BL85" s="34">
        <v>0</v>
      </c>
      <c r="BM85" s="34">
        <v>0</v>
      </c>
      <c r="BN85" s="34">
        <v>0</v>
      </c>
      <c r="BO85" s="34">
        <v>0</v>
      </c>
      <c r="BP85" s="34">
        <v>0</v>
      </c>
      <c r="BQ85" s="34">
        <v>0</v>
      </c>
      <c r="BR85" s="34">
        <v>0</v>
      </c>
      <c r="BS85" s="34">
        <v>0</v>
      </c>
      <c r="BT85" s="34">
        <v>0</v>
      </c>
      <c r="BU85" s="34">
        <v>0</v>
      </c>
      <c r="BV85" s="34">
        <v>0</v>
      </c>
      <c r="BW85" s="34">
        <v>0</v>
      </c>
      <c r="BX85" s="34">
        <v>0</v>
      </c>
      <c r="BY85" s="34">
        <v>0</v>
      </c>
      <c r="BZ85" s="34">
        <v>0</v>
      </c>
      <c r="CA85" s="34">
        <v>0</v>
      </c>
      <c r="CB85" s="34">
        <v>0</v>
      </c>
      <c r="CC85" s="34">
        <v>0</v>
      </c>
      <c r="CD85" s="34">
        <v>0</v>
      </c>
      <c r="CE85" s="34">
        <v>0</v>
      </c>
      <c r="CF85" s="34">
        <v>0</v>
      </c>
      <c r="CG85" s="34">
        <v>0</v>
      </c>
      <c r="CH85" s="34">
        <v>0</v>
      </c>
      <c r="CI85" s="34">
        <v>0</v>
      </c>
      <c r="CJ85" s="34">
        <v>0</v>
      </c>
      <c r="CK85" s="34">
        <v>0</v>
      </c>
      <c r="CL85" s="34">
        <v>0</v>
      </c>
      <c r="CM85" s="34">
        <v>0</v>
      </c>
      <c r="CN85" s="34">
        <v>0</v>
      </c>
      <c r="CO85" s="34">
        <v>0</v>
      </c>
      <c r="CP85" s="34">
        <v>0</v>
      </c>
      <c r="CQ85" s="34">
        <v>0</v>
      </c>
      <c r="CR85" s="34">
        <v>0</v>
      </c>
      <c r="CS85" s="34">
        <v>0</v>
      </c>
      <c r="CT85" s="34">
        <v>0</v>
      </c>
      <c r="CU85" s="34">
        <v>0</v>
      </c>
      <c r="CV85" s="34">
        <v>0</v>
      </c>
      <c r="CW85" s="34">
        <v>0</v>
      </c>
      <c r="CX85" s="34">
        <v>0</v>
      </c>
      <c r="CY85" s="34">
        <v>0</v>
      </c>
      <c r="CZ85" s="34">
        <v>0</v>
      </c>
      <c r="DA85" s="34">
        <v>0</v>
      </c>
      <c r="DB85" s="34">
        <v>0</v>
      </c>
      <c r="DC85" s="34">
        <v>0</v>
      </c>
      <c r="DD85" s="34">
        <v>0</v>
      </c>
      <c r="DE85" s="34">
        <v>0</v>
      </c>
      <c r="DF85" s="34">
        <v>0</v>
      </c>
      <c r="DG85" s="34">
        <v>0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17">
        <f t="shared" si="16"/>
        <v>0</v>
      </c>
      <c r="DU85" s="17">
        <f t="shared" si="15"/>
        <v>0</v>
      </c>
      <c r="DV85" s="16">
        <f t="shared" ref="DV85" si="26">(DT85*2)-DU85</f>
        <v>0</v>
      </c>
      <c r="DW85" s="18"/>
      <c r="DX85" s="12">
        <v>0</v>
      </c>
      <c r="FH85" s="75">
        <f t="shared" si="13"/>
        <v>0</v>
      </c>
    </row>
    <row r="86" spans="1:164" hidden="1">
      <c r="A86" s="15"/>
      <c r="B86" s="15" t="s">
        <v>23</v>
      </c>
      <c r="C86" s="15" t="s">
        <v>907</v>
      </c>
      <c r="D86" s="15">
        <v>1</v>
      </c>
      <c r="E86" s="15" t="s">
        <v>139</v>
      </c>
      <c r="F86" s="15">
        <v>180</v>
      </c>
      <c r="G86" s="15" t="s">
        <v>37</v>
      </c>
      <c r="H86" s="15">
        <v>874950</v>
      </c>
      <c r="I86" s="15" t="s">
        <v>29</v>
      </c>
      <c r="J86" s="16">
        <v>0</v>
      </c>
      <c r="K86" s="83"/>
      <c r="L86" s="83"/>
      <c r="M86" s="83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4</v>
      </c>
      <c r="BW86" s="34">
        <v>0</v>
      </c>
      <c r="BX86" s="34">
        <v>4</v>
      </c>
      <c r="BY86" s="34">
        <v>4</v>
      </c>
      <c r="BZ86" s="34">
        <v>0</v>
      </c>
      <c r="CA86" s="34">
        <v>0</v>
      </c>
      <c r="CB86" s="34">
        <v>0</v>
      </c>
      <c r="CC86" s="34">
        <v>1</v>
      </c>
      <c r="CD86" s="34">
        <v>1</v>
      </c>
      <c r="CE86" s="34">
        <v>0</v>
      </c>
      <c r="CF86" s="34">
        <v>0</v>
      </c>
      <c r="CG86" s="34">
        <v>0</v>
      </c>
      <c r="CH86" s="34">
        <v>0</v>
      </c>
      <c r="CI86" s="34">
        <v>1</v>
      </c>
      <c r="CJ86" s="34">
        <v>0</v>
      </c>
      <c r="CK86" s="34">
        <v>0</v>
      </c>
      <c r="CL86" s="34">
        <v>1</v>
      </c>
      <c r="CM86" s="34">
        <v>0</v>
      </c>
      <c r="CN86" s="34">
        <v>4</v>
      </c>
      <c r="CO86" s="34">
        <v>0</v>
      </c>
      <c r="CP86" s="34">
        <v>0</v>
      </c>
      <c r="CQ86" s="34">
        <v>0</v>
      </c>
      <c r="CR86" s="34">
        <v>0</v>
      </c>
      <c r="CS86" s="34">
        <v>1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1</v>
      </c>
      <c r="DC86" s="34">
        <v>0</v>
      </c>
      <c r="DD86" s="34">
        <v>0</v>
      </c>
      <c r="DE86" s="34">
        <v>0</v>
      </c>
      <c r="DF86" s="34">
        <v>0</v>
      </c>
      <c r="DG86" s="34">
        <v>1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2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17">
        <f t="shared" si="16"/>
        <v>0</v>
      </c>
      <c r="DU86" s="17">
        <f t="shared" si="15"/>
        <v>0</v>
      </c>
      <c r="DV86" s="16">
        <f>(DT86*4)-DU86</f>
        <v>0</v>
      </c>
      <c r="DW86" s="18"/>
      <c r="DX86" s="12">
        <v>0</v>
      </c>
      <c r="DZ86" s="4" t="s">
        <v>94</v>
      </c>
      <c r="FH86" s="75">
        <f t="shared" si="13"/>
        <v>0</v>
      </c>
    </row>
    <row r="87" spans="1:164" hidden="1">
      <c r="A87" s="47"/>
      <c r="B87" s="15" t="s">
        <v>23</v>
      </c>
      <c r="C87" s="12" t="s">
        <v>50</v>
      </c>
      <c r="D87" s="15">
        <v>1</v>
      </c>
      <c r="E87" s="15" t="s">
        <v>139</v>
      </c>
      <c r="F87" s="19">
        <v>18</v>
      </c>
      <c r="G87" s="15" t="s">
        <v>26</v>
      </c>
      <c r="H87" s="70">
        <v>881285</v>
      </c>
      <c r="I87" s="15" t="s">
        <v>30</v>
      </c>
      <c r="J87" s="16">
        <v>61</v>
      </c>
      <c r="K87" s="20"/>
      <c r="L87" s="20"/>
      <c r="M87" s="20"/>
      <c r="N87" s="68"/>
      <c r="O87" s="68"/>
      <c r="P87" s="68"/>
      <c r="Q87" s="68"/>
      <c r="R87" s="68"/>
      <c r="S87" s="12">
        <f>100</f>
        <v>100</v>
      </c>
      <c r="T87" s="12">
        <v>50</v>
      </c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2</v>
      </c>
      <c r="BL87" s="34">
        <v>2</v>
      </c>
      <c r="BM87" s="34">
        <v>0</v>
      </c>
      <c r="BN87" s="34">
        <v>0</v>
      </c>
      <c r="BO87" s="34">
        <v>32</v>
      </c>
      <c r="BP87" s="34">
        <v>0</v>
      </c>
      <c r="BQ87" s="34">
        <v>4</v>
      </c>
      <c r="BR87" s="34">
        <v>0</v>
      </c>
      <c r="BS87" s="34">
        <v>0</v>
      </c>
      <c r="BT87" s="34">
        <v>0</v>
      </c>
      <c r="BU87" s="34">
        <v>3</v>
      </c>
      <c r="BV87" s="34">
        <v>0</v>
      </c>
      <c r="BW87" s="34">
        <v>0</v>
      </c>
      <c r="BX87" s="34">
        <v>4</v>
      </c>
      <c r="BY87" s="34">
        <v>2</v>
      </c>
      <c r="BZ87" s="34">
        <v>5</v>
      </c>
      <c r="CA87" s="34">
        <v>1</v>
      </c>
      <c r="CB87" s="34">
        <v>63</v>
      </c>
      <c r="CC87" s="34">
        <v>3</v>
      </c>
      <c r="CD87" s="34">
        <v>20</v>
      </c>
      <c r="CE87" s="34">
        <v>10</v>
      </c>
      <c r="CF87" s="34">
        <v>8</v>
      </c>
      <c r="CG87" s="34">
        <v>2</v>
      </c>
      <c r="CH87" s="34">
        <v>7</v>
      </c>
      <c r="CI87" s="34">
        <v>46</v>
      </c>
      <c r="CJ87" s="34">
        <v>7</v>
      </c>
      <c r="CK87" s="34">
        <v>32</v>
      </c>
      <c r="CL87" s="34">
        <v>0</v>
      </c>
      <c r="CM87" s="34">
        <v>29</v>
      </c>
      <c r="CN87" s="34">
        <v>1</v>
      </c>
      <c r="CO87" s="34">
        <v>2</v>
      </c>
      <c r="CP87" s="34">
        <v>3</v>
      </c>
      <c r="CQ87" s="34">
        <v>6</v>
      </c>
      <c r="CR87" s="34">
        <v>6</v>
      </c>
      <c r="CS87" s="34">
        <v>6</v>
      </c>
      <c r="CT87" s="34">
        <v>1</v>
      </c>
      <c r="CU87" s="34">
        <v>3</v>
      </c>
      <c r="CV87" s="34">
        <v>6</v>
      </c>
      <c r="CW87" s="34">
        <v>1</v>
      </c>
      <c r="CX87" s="34">
        <v>3</v>
      </c>
      <c r="CY87" s="34">
        <v>1</v>
      </c>
      <c r="CZ87" s="34">
        <v>8</v>
      </c>
      <c r="DA87" s="34">
        <v>10</v>
      </c>
      <c r="DB87" s="34">
        <v>26</v>
      </c>
      <c r="DC87" s="34">
        <v>1</v>
      </c>
      <c r="DD87" s="34">
        <v>16</v>
      </c>
      <c r="DE87" s="34">
        <v>47</v>
      </c>
      <c r="DF87" s="34">
        <v>10</v>
      </c>
      <c r="DG87" s="34">
        <v>4</v>
      </c>
      <c r="DH87" s="34">
        <v>2</v>
      </c>
      <c r="DI87" s="34">
        <v>18</v>
      </c>
      <c r="DJ87" s="34">
        <v>53</v>
      </c>
      <c r="DK87" s="34">
        <v>1</v>
      </c>
      <c r="DL87" s="34">
        <v>70</v>
      </c>
      <c r="DM87" s="34">
        <v>26</v>
      </c>
      <c r="DN87" s="34">
        <v>71</v>
      </c>
      <c r="DO87" s="34">
        <v>82</v>
      </c>
      <c r="DP87" s="34">
        <v>65</v>
      </c>
      <c r="DQ87" s="34">
        <v>5</v>
      </c>
      <c r="DR87" s="34">
        <v>70</v>
      </c>
      <c r="DS87" s="34">
        <v>26</v>
      </c>
      <c r="DT87" s="17">
        <f t="shared" si="16"/>
        <v>53.166666666666664</v>
      </c>
      <c r="DU87" s="17">
        <f t="shared" si="15"/>
        <v>-142.16666666666666</v>
      </c>
      <c r="DV87" s="16">
        <f>(DT87*2)-DU87</f>
        <v>248.5</v>
      </c>
      <c r="DW87" s="18"/>
      <c r="DX87" s="12">
        <v>0</v>
      </c>
      <c r="DZ87" s="4" t="s">
        <v>128</v>
      </c>
      <c r="FH87" s="75">
        <f t="shared" si="13"/>
        <v>0</v>
      </c>
    </row>
    <row r="88" spans="1:164" hidden="1">
      <c r="A88" s="47"/>
      <c r="B88" s="15" t="s">
        <v>23</v>
      </c>
      <c r="C88" s="12" t="s">
        <v>960</v>
      </c>
      <c r="D88" s="15">
        <v>1</v>
      </c>
      <c r="E88" s="15" t="s">
        <v>139</v>
      </c>
      <c r="F88" s="19">
        <v>200</v>
      </c>
      <c r="G88" s="15" t="s">
        <v>26</v>
      </c>
      <c r="H88" s="70">
        <v>692082</v>
      </c>
      <c r="I88" s="15" t="s">
        <v>29</v>
      </c>
      <c r="J88" s="16">
        <v>0</v>
      </c>
      <c r="K88" s="87"/>
      <c r="L88" s="87"/>
      <c r="M88" s="87"/>
      <c r="N88" s="68"/>
      <c r="O88" s="68"/>
      <c r="P88" s="68"/>
      <c r="Q88" s="68"/>
      <c r="R88" s="68"/>
      <c r="S88" s="68"/>
      <c r="T88" s="68"/>
      <c r="U88" s="47"/>
      <c r="V88" s="47"/>
      <c r="W88" s="47"/>
      <c r="X88" s="47"/>
      <c r="Y88" s="47"/>
      <c r="Z88" s="47"/>
      <c r="AA88" s="47"/>
      <c r="AB88" s="47"/>
      <c r="AC88" s="69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0</v>
      </c>
      <c r="BL88" s="34">
        <v>0</v>
      </c>
      <c r="BM88" s="34">
        <v>0</v>
      </c>
      <c r="BN88" s="34">
        <v>0</v>
      </c>
      <c r="BO88" s="34">
        <v>0</v>
      </c>
      <c r="BP88" s="34">
        <v>0</v>
      </c>
      <c r="BQ88" s="34">
        <v>0</v>
      </c>
      <c r="BR88" s="34">
        <v>0</v>
      </c>
      <c r="BS88" s="34">
        <v>0</v>
      </c>
      <c r="BT88" s="34">
        <v>0</v>
      </c>
      <c r="BU88" s="34">
        <v>0</v>
      </c>
      <c r="BV88" s="34">
        <v>0</v>
      </c>
      <c r="BW88" s="34">
        <v>0</v>
      </c>
      <c r="BX88" s="34">
        <v>0</v>
      </c>
      <c r="BY88" s="34">
        <v>0</v>
      </c>
      <c r="BZ88" s="34">
        <v>0</v>
      </c>
      <c r="CA88" s="34">
        <v>0</v>
      </c>
      <c r="CB88" s="34">
        <v>0</v>
      </c>
      <c r="CC88" s="34">
        <v>0</v>
      </c>
      <c r="CD88" s="34">
        <v>0</v>
      </c>
      <c r="CE88" s="34">
        <v>0</v>
      </c>
      <c r="CF88" s="34">
        <v>0</v>
      </c>
      <c r="CG88" s="34">
        <v>0</v>
      </c>
      <c r="CH88" s="34">
        <v>0</v>
      </c>
      <c r="CI88" s="34">
        <v>0</v>
      </c>
      <c r="CJ88" s="34">
        <v>0</v>
      </c>
      <c r="CK88" s="34">
        <v>0</v>
      </c>
      <c r="CL88" s="34">
        <v>0</v>
      </c>
      <c r="CM88" s="34">
        <v>0</v>
      </c>
      <c r="CN88" s="34">
        <v>0</v>
      </c>
      <c r="CO88" s="34">
        <v>0</v>
      </c>
      <c r="CP88" s="34">
        <v>0</v>
      </c>
      <c r="CQ88" s="34">
        <v>0</v>
      </c>
      <c r="CR88" s="34">
        <v>0</v>
      </c>
      <c r="CS88" s="34">
        <v>0</v>
      </c>
      <c r="CT88" s="34">
        <v>0</v>
      </c>
      <c r="CU88" s="34">
        <v>0</v>
      </c>
      <c r="CV88" s="34">
        <v>0</v>
      </c>
      <c r="CW88" s="34">
        <v>11</v>
      </c>
      <c r="CX88" s="34">
        <v>3</v>
      </c>
      <c r="CY88" s="34">
        <v>1</v>
      </c>
      <c r="CZ88" s="34">
        <v>1</v>
      </c>
      <c r="DA88" s="34">
        <v>0</v>
      </c>
      <c r="DB88" s="34">
        <v>4</v>
      </c>
      <c r="DC88" s="34">
        <v>0</v>
      </c>
      <c r="DD88" s="34">
        <v>0</v>
      </c>
      <c r="DE88" s="34">
        <v>0</v>
      </c>
      <c r="DF88" s="34">
        <v>0</v>
      </c>
      <c r="DG88" s="34">
        <v>0</v>
      </c>
      <c r="DH88" s="34">
        <v>0</v>
      </c>
      <c r="DI88" s="34">
        <v>0</v>
      </c>
      <c r="DJ88" s="34">
        <v>0</v>
      </c>
      <c r="DK88" s="34">
        <v>0</v>
      </c>
      <c r="DL88" s="34">
        <v>0</v>
      </c>
      <c r="DM88" s="34">
        <v>0</v>
      </c>
      <c r="DN88" s="34">
        <v>0</v>
      </c>
      <c r="DO88" s="34">
        <v>0</v>
      </c>
      <c r="DP88" s="34">
        <v>0</v>
      </c>
      <c r="DQ88" s="34">
        <v>0</v>
      </c>
      <c r="DR88" s="34">
        <v>0</v>
      </c>
      <c r="DS88" s="34">
        <v>0</v>
      </c>
      <c r="DT88" s="17">
        <f t="shared" si="16"/>
        <v>0</v>
      </c>
      <c r="DU88" s="17">
        <f t="shared" si="15"/>
        <v>0</v>
      </c>
      <c r="DV88" s="16">
        <f t="shared" ref="DV88" si="27">(DT88*2)-DU88</f>
        <v>0</v>
      </c>
      <c r="DX88" s="12">
        <v>0</v>
      </c>
      <c r="DZ88" s="4" t="s">
        <v>94</v>
      </c>
      <c r="FH88" s="75">
        <f t="shared" si="13"/>
        <v>0</v>
      </c>
    </row>
    <row r="89" spans="1:164" hidden="1">
      <c r="A89" s="47"/>
      <c r="B89" s="15" t="s">
        <v>23</v>
      </c>
      <c r="C89" s="12" t="s">
        <v>961</v>
      </c>
      <c r="D89" s="15">
        <v>1</v>
      </c>
      <c r="E89" s="15" t="s">
        <v>139</v>
      </c>
      <c r="F89" s="19">
        <v>200</v>
      </c>
      <c r="G89" s="15" t="s">
        <v>26</v>
      </c>
      <c r="H89" s="73">
        <v>692178</v>
      </c>
      <c r="I89" s="15" t="s">
        <v>29</v>
      </c>
      <c r="J89" s="16">
        <v>0</v>
      </c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1</v>
      </c>
      <c r="BU89" s="34">
        <v>1</v>
      </c>
      <c r="BV89" s="34">
        <v>0</v>
      </c>
      <c r="BW89" s="34">
        <v>1</v>
      </c>
      <c r="BX89" s="34">
        <v>0</v>
      </c>
      <c r="BY89" s="34">
        <v>0</v>
      </c>
      <c r="BZ89" s="34">
        <v>3</v>
      </c>
      <c r="CA89" s="34">
        <v>0</v>
      </c>
      <c r="CB89" s="34">
        <v>1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0</v>
      </c>
      <c r="CX89" s="34">
        <v>0</v>
      </c>
      <c r="CY89" s="34">
        <v>0</v>
      </c>
      <c r="CZ89" s="34">
        <v>0</v>
      </c>
      <c r="DA89" s="34">
        <v>0</v>
      </c>
      <c r="DB89" s="34">
        <v>0</v>
      </c>
      <c r="DC89" s="34">
        <v>0</v>
      </c>
      <c r="DD89" s="34">
        <v>0</v>
      </c>
      <c r="DE89" s="34">
        <v>0</v>
      </c>
      <c r="DF89" s="34">
        <v>1</v>
      </c>
      <c r="DG89" s="34">
        <v>0</v>
      </c>
      <c r="DH89" s="34">
        <v>12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17">
        <f t="shared" si="16"/>
        <v>0</v>
      </c>
      <c r="DU89" s="17">
        <f t="shared" si="15"/>
        <v>0</v>
      </c>
      <c r="DV89" s="16">
        <f t="shared" ref="DV89" si="28">(DT89*2)-DU89</f>
        <v>0</v>
      </c>
      <c r="DX89" s="12">
        <v>0</v>
      </c>
      <c r="DZ89" s="4" t="s">
        <v>1004</v>
      </c>
      <c r="FH89" s="75">
        <f t="shared" si="13"/>
        <v>0</v>
      </c>
    </row>
    <row r="90" spans="1:164" hidden="1">
      <c r="A90" s="47">
        <v>76</v>
      </c>
      <c r="B90" s="15" t="s">
        <v>23</v>
      </c>
      <c r="C90" s="12" t="s">
        <v>962</v>
      </c>
      <c r="D90" s="15">
        <v>1</v>
      </c>
      <c r="E90" s="15" t="s">
        <v>25</v>
      </c>
      <c r="F90" s="19">
        <v>200</v>
      </c>
      <c r="G90" s="15" t="s">
        <v>26</v>
      </c>
      <c r="H90" s="70">
        <v>881568</v>
      </c>
      <c r="I90" s="71" t="s">
        <v>29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0</v>
      </c>
      <c r="BU90" s="34">
        <v>0</v>
      </c>
      <c r="BV90" s="34">
        <v>0</v>
      </c>
      <c r="BW90" s="34">
        <v>0</v>
      </c>
      <c r="BX90" s="34">
        <v>0</v>
      </c>
      <c r="BY90" s="34">
        <v>0</v>
      </c>
      <c r="BZ90" s="34">
        <v>1</v>
      </c>
      <c r="CA90" s="34">
        <v>0</v>
      </c>
      <c r="CB90" s="34">
        <v>0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1</v>
      </c>
      <c r="DB90" s="34">
        <v>0</v>
      </c>
      <c r="DC90" s="34">
        <v>0</v>
      </c>
      <c r="DD90" s="34">
        <v>1</v>
      </c>
      <c r="DE90" s="34">
        <v>1</v>
      </c>
      <c r="DF90" s="34">
        <v>4</v>
      </c>
      <c r="DG90" s="34">
        <v>0</v>
      </c>
      <c r="DH90" s="34">
        <v>0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17">
        <f t="shared" si="16"/>
        <v>0</v>
      </c>
      <c r="DU90" s="17">
        <f t="shared" si="15"/>
        <v>0</v>
      </c>
      <c r="DV90" s="16">
        <f t="shared" ref="DV90" si="29">(DT90*2)-DU90</f>
        <v>0</v>
      </c>
      <c r="DX90" s="12">
        <v>0</v>
      </c>
      <c r="DZ90" s="4" t="s">
        <v>1004</v>
      </c>
      <c r="FH90" s="75">
        <f t="shared" si="13"/>
        <v>0</v>
      </c>
    </row>
    <row r="91" spans="1:164" hidden="1">
      <c r="A91" s="47"/>
      <c r="B91" s="72" t="s">
        <v>965</v>
      </c>
      <c r="C91" s="12" t="s">
        <v>963</v>
      </c>
      <c r="D91" s="15">
        <v>12</v>
      </c>
      <c r="E91" s="15" t="s">
        <v>139</v>
      </c>
      <c r="F91" s="19">
        <v>14.5</v>
      </c>
      <c r="G91" s="15" t="s">
        <v>966</v>
      </c>
      <c r="H91" s="15" t="s">
        <v>964</v>
      </c>
      <c r="I91" s="15" t="s">
        <v>27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2</v>
      </c>
      <c r="BS91" s="34">
        <v>0</v>
      </c>
      <c r="BT91" s="34">
        <v>0</v>
      </c>
      <c r="BU91" s="34">
        <v>0</v>
      </c>
      <c r="BV91" s="34">
        <v>8</v>
      </c>
      <c r="BW91" s="34">
        <v>0</v>
      </c>
      <c r="BX91" s="34">
        <v>0</v>
      </c>
      <c r="BY91" s="34">
        <v>0</v>
      </c>
      <c r="BZ91" s="34">
        <v>15</v>
      </c>
      <c r="CA91" s="34">
        <v>0</v>
      </c>
      <c r="CB91" s="34">
        <v>8</v>
      </c>
      <c r="CC91" s="34">
        <v>4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4</v>
      </c>
      <c r="DB91" s="34">
        <v>10</v>
      </c>
      <c r="DC91" s="34">
        <v>0</v>
      </c>
      <c r="DD91" s="34">
        <v>0</v>
      </c>
      <c r="DE91" s="34">
        <v>10</v>
      </c>
      <c r="DF91" s="34">
        <v>12</v>
      </c>
      <c r="DG91" s="34">
        <v>25</v>
      </c>
      <c r="DH91" s="34">
        <v>0</v>
      </c>
      <c r="DI91" s="34">
        <v>0</v>
      </c>
      <c r="DJ91" s="34">
        <v>22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17">
        <f t="shared" si="16"/>
        <v>0</v>
      </c>
      <c r="DU91" s="17">
        <f t="shared" si="15"/>
        <v>0</v>
      </c>
      <c r="DV91" s="16">
        <f t="shared" ref="DV91" si="30">(DT91*2)-DU91</f>
        <v>0</v>
      </c>
      <c r="DX91" s="12">
        <v>0</v>
      </c>
      <c r="FH91" s="75">
        <f t="shared" si="13"/>
        <v>0</v>
      </c>
    </row>
    <row r="92" spans="1:164" hidden="1">
      <c r="A92" s="47">
        <v>77</v>
      </c>
      <c r="B92" s="15" t="s">
        <v>23</v>
      </c>
      <c r="C92" s="12" t="s">
        <v>970</v>
      </c>
      <c r="D92" s="15">
        <v>1</v>
      </c>
      <c r="E92" s="15" t="s">
        <v>25</v>
      </c>
      <c r="F92" s="19">
        <v>18</v>
      </c>
      <c r="G92" s="15" t="s">
        <v>26</v>
      </c>
      <c r="H92" s="15">
        <v>883082</v>
      </c>
      <c r="I92" s="15" t="s">
        <v>30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47"/>
      <c r="BF92" s="47">
        <v>0</v>
      </c>
      <c r="BG92" s="47">
        <v>0</v>
      </c>
      <c r="BH92" s="47">
        <v>0</v>
      </c>
      <c r="BI92" s="47">
        <v>0</v>
      </c>
      <c r="BJ92" s="47">
        <v>0</v>
      </c>
      <c r="BK92" s="47">
        <v>0</v>
      </c>
      <c r="BL92" s="47">
        <v>0</v>
      </c>
      <c r="BM92" s="47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>
        <v>0</v>
      </c>
      <c r="BY92" s="34">
        <v>0</v>
      </c>
      <c r="BZ92" s="34">
        <v>0</v>
      </c>
      <c r="CA92" s="34">
        <v>0</v>
      </c>
      <c r="CB92" s="34">
        <v>0</v>
      </c>
      <c r="CC92" s="34">
        <v>0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0</v>
      </c>
      <c r="DB92" s="34">
        <v>0</v>
      </c>
      <c r="DC92" s="34">
        <v>0</v>
      </c>
      <c r="DD92" s="34">
        <v>0</v>
      </c>
      <c r="DE92" s="34">
        <v>0</v>
      </c>
      <c r="DF92" s="34">
        <v>0</v>
      </c>
      <c r="DG92" s="34">
        <v>0</v>
      </c>
      <c r="DH92" s="34">
        <v>0</v>
      </c>
      <c r="DI92" s="34">
        <v>0</v>
      </c>
      <c r="DJ92" s="34">
        <v>0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17">
        <f t="shared" si="16"/>
        <v>0</v>
      </c>
      <c r="DU92" s="17">
        <f t="shared" si="15"/>
        <v>0</v>
      </c>
      <c r="DV92" s="16">
        <f t="shared" ref="DV92:DV93" si="31">(DT92*2)-DU92</f>
        <v>0</v>
      </c>
      <c r="DX92" s="12">
        <v>0</v>
      </c>
      <c r="DZ92" s="4" t="s">
        <v>115</v>
      </c>
      <c r="FH92" s="75">
        <f t="shared" si="13"/>
        <v>0</v>
      </c>
    </row>
    <row r="93" spans="1:164" hidden="1">
      <c r="A93" s="47"/>
      <c r="B93" s="72" t="s">
        <v>23</v>
      </c>
      <c r="C93" s="12" t="s">
        <v>975</v>
      </c>
      <c r="D93" s="15">
        <v>1</v>
      </c>
      <c r="E93" s="15" t="s">
        <v>25</v>
      </c>
      <c r="F93" s="19">
        <v>0.8</v>
      </c>
      <c r="G93" s="15" t="s">
        <v>26</v>
      </c>
      <c r="H93" s="15">
        <v>844601</v>
      </c>
      <c r="I93" s="15" t="s">
        <v>27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17">
        <f t="shared" si="16"/>
        <v>0</v>
      </c>
      <c r="DU93" s="17">
        <f t="shared" si="15"/>
        <v>0</v>
      </c>
      <c r="DV93" s="16">
        <f t="shared" si="31"/>
        <v>0</v>
      </c>
      <c r="DX93" s="12">
        <v>0</v>
      </c>
      <c r="DZ93" s="4" t="s">
        <v>1005</v>
      </c>
      <c r="FH93" s="75">
        <f t="shared" si="13"/>
        <v>0</v>
      </c>
    </row>
    <row r="94" spans="1:164" hidden="1">
      <c r="A94" s="47"/>
      <c r="B94" s="72" t="s">
        <v>23</v>
      </c>
      <c r="C94" s="12" t="s">
        <v>984</v>
      </c>
      <c r="D94" s="15">
        <v>4</v>
      </c>
      <c r="E94" s="15" t="s">
        <v>25</v>
      </c>
      <c r="F94" s="19">
        <v>4</v>
      </c>
      <c r="G94" s="15" t="s">
        <v>26</v>
      </c>
      <c r="H94" s="15" t="s">
        <v>1124</v>
      </c>
      <c r="I94" s="15" t="s">
        <v>27</v>
      </c>
      <c r="J94" s="16">
        <f>94+379</f>
        <v>473</v>
      </c>
      <c r="K94" s="20"/>
      <c r="L94" s="20"/>
      <c r="M94" s="20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34"/>
      <c r="BO94" s="34"/>
      <c r="BP94" s="34"/>
      <c r="BQ94" s="34"/>
      <c r="BR94" s="34"/>
      <c r="BS94" s="34">
        <v>0</v>
      </c>
      <c r="BT94" s="34">
        <v>0</v>
      </c>
      <c r="BU94" s="34">
        <v>0</v>
      </c>
      <c r="BV94" s="34">
        <v>35</v>
      </c>
      <c r="BW94" s="34">
        <v>217</v>
      </c>
      <c r="BX94" s="34">
        <v>365</v>
      </c>
      <c r="BY94" s="34">
        <v>552</v>
      </c>
      <c r="BZ94" s="34">
        <v>383</v>
      </c>
      <c r="CA94" s="34">
        <v>330</v>
      </c>
      <c r="CB94" s="34">
        <v>491</v>
      </c>
      <c r="CC94" s="34">
        <v>358</v>
      </c>
      <c r="CD94" s="34">
        <v>361</v>
      </c>
      <c r="CE94" s="34">
        <v>27</v>
      </c>
      <c r="CF94" s="34">
        <v>219</v>
      </c>
      <c r="CG94" s="34">
        <v>357</v>
      </c>
      <c r="CH94" s="34">
        <v>412</v>
      </c>
      <c r="CI94" s="34">
        <v>518</v>
      </c>
      <c r="CJ94" s="34">
        <v>185</v>
      </c>
      <c r="CK94" s="34">
        <v>168</v>
      </c>
      <c r="CL94" s="34">
        <v>263</v>
      </c>
      <c r="CM94" s="34">
        <v>353</v>
      </c>
      <c r="CN94" s="34">
        <v>312</v>
      </c>
      <c r="CO94" s="34">
        <v>232</v>
      </c>
      <c r="CP94" s="34">
        <v>237</v>
      </c>
      <c r="CQ94" s="34">
        <v>553</v>
      </c>
      <c r="CR94" s="34">
        <v>365</v>
      </c>
      <c r="CS94" s="34">
        <v>244</v>
      </c>
      <c r="CT94" s="34">
        <v>90</v>
      </c>
      <c r="CU94" s="34">
        <v>265</v>
      </c>
      <c r="CV94" s="34">
        <v>501</v>
      </c>
      <c r="CW94" s="34">
        <v>113</v>
      </c>
      <c r="CX94" s="34">
        <v>200</v>
      </c>
      <c r="CY94" s="34">
        <v>371</v>
      </c>
      <c r="CZ94" s="34">
        <v>279</v>
      </c>
      <c r="DA94" s="34">
        <v>49</v>
      </c>
      <c r="DB94" s="34">
        <v>487</v>
      </c>
      <c r="DC94" s="34">
        <v>213</v>
      </c>
      <c r="DD94" s="34">
        <v>384</v>
      </c>
      <c r="DE94" s="34">
        <v>322</v>
      </c>
      <c r="DF94" s="34">
        <v>585</v>
      </c>
      <c r="DG94" s="34">
        <v>238</v>
      </c>
      <c r="DH94" s="34">
        <f>121</f>
        <v>121</v>
      </c>
      <c r="DI94" s="34">
        <f>267+20</f>
        <v>287</v>
      </c>
      <c r="DJ94" s="34">
        <f>53+90</f>
        <v>143</v>
      </c>
      <c r="DK94" s="34">
        <f>51+235</f>
        <v>286</v>
      </c>
      <c r="DL94" s="34">
        <f>71+220</f>
        <v>291</v>
      </c>
      <c r="DM94" s="34">
        <f>15+196</f>
        <v>211</v>
      </c>
      <c r="DN94" s="34">
        <f>7+206</f>
        <v>213</v>
      </c>
      <c r="DO94" s="34">
        <f>19+264</f>
        <v>283</v>
      </c>
      <c r="DP94" s="34">
        <f>5+218</f>
        <v>223</v>
      </c>
      <c r="DQ94" s="34">
        <f>18+388</f>
        <v>406</v>
      </c>
      <c r="DR94" s="34">
        <f>4+279</f>
        <v>283</v>
      </c>
      <c r="DS94" s="34">
        <f>1+169</f>
        <v>170</v>
      </c>
      <c r="DT94" s="17">
        <f t="shared" si="16"/>
        <v>263</v>
      </c>
      <c r="DU94" s="17">
        <f t="shared" si="15"/>
        <v>210</v>
      </c>
      <c r="DV94" s="16">
        <f>(DT94*4)-DU94</f>
        <v>842</v>
      </c>
      <c r="DX94" s="12">
        <v>0</v>
      </c>
      <c r="DZ94" s="4" t="s">
        <v>983</v>
      </c>
      <c r="FH94" s="75">
        <f t="shared" si="13"/>
        <v>0</v>
      </c>
    </row>
    <row r="95" spans="1:164" hidden="1">
      <c r="A95" s="47"/>
      <c r="B95" s="72" t="s">
        <v>23</v>
      </c>
      <c r="C95" s="12" t="s">
        <v>1177</v>
      </c>
      <c r="D95" s="15">
        <v>4</v>
      </c>
      <c r="E95" s="15" t="s">
        <v>25</v>
      </c>
      <c r="F95" s="19">
        <v>4</v>
      </c>
      <c r="G95" s="15" t="s">
        <v>26</v>
      </c>
      <c r="H95" s="15" t="s">
        <v>1176</v>
      </c>
      <c r="I95" s="15" t="s">
        <v>27</v>
      </c>
      <c r="J95" s="16">
        <f>191</f>
        <v>191</v>
      </c>
      <c r="K95" s="20"/>
      <c r="L95" s="20"/>
      <c r="M95" s="20"/>
      <c r="N95" s="68"/>
      <c r="O95" s="68"/>
      <c r="P95" s="68"/>
      <c r="Q95" s="68"/>
      <c r="R95" s="68"/>
      <c r="S95" s="68"/>
      <c r="T95" s="68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0</v>
      </c>
      <c r="BW95" s="34">
        <v>140</v>
      </c>
      <c r="BX95" s="34">
        <v>366</v>
      </c>
      <c r="BY95" s="34">
        <v>635</v>
      </c>
      <c r="BZ95" s="34">
        <v>354</v>
      </c>
      <c r="CA95" s="34">
        <v>584</v>
      </c>
      <c r="CB95" s="34">
        <v>609</v>
      </c>
      <c r="CC95" s="34">
        <v>513</v>
      </c>
      <c r="CD95" s="34">
        <v>522</v>
      </c>
      <c r="CE95" s="34">
        <v>213</v>
      </c>
      <c r="CF95" s="34">
        <v>426</v>
      </c>
      <c r="CG95" s="34">
        <v>581</v>
      </c>
      <c r="CH95" s="34">
        <v>328</v>
      </c>
      <c r="CI95" s="34">
        <v>663</v>
      </c>
      <c r="CJ95" s="34">
        <v>251</v>
      </c>
      <c r="CK95" s="34">
        <v>386</v>
      </c>
      <c r="CL95" s="34">
        <v>388</v>
      </c>
      <c r="CM95" s="34">
        <v>257</v>
      </c>
      <c r="CN95" s="34">
        <v>461</v>
      </c>
      <c r="CO95" s="34">
        <v>269</v>
      </c>
      <c r="CP95" s="34">
        <v>299</v>
      </c>
      <c r="CQ95" s="34">
        <v>501</v>
      </c>
      <c r="CR95" s="34">
        <v>285</v>
      </c>
      <c r="CS95" s="34">
        <v>261</v>
      </c>
      <c r="CT95" s="34">
        <v>99</v>
      </c>
      <c r="CU95" s="34">
        <v>192</v>
      </c>
      <c r="CV95" s="34">
        <v>442</v>
      </c>
      <c r="CW95" s="34">
        <v>129</v>
      </c>
      <c r="CX95" s="34">
        <v>145</v>
      </c>
      <c r="CY95" s="34">
        <v>345</v>
      </c>
      <c r="CZ95" s="34">
        <v>247</v>
      </c>
      <c r="DA95" s="34">
        <v>101</v>
      </c>
      <c r="DB95" s="34">
        <v>449</v>
      </c>
      <c r="DC95" s="34">
        <v>107</v>
      </c>
      <c r="DD95" s="34">
        <v>330</v>
      </c>
      <c r="DE95" s="34">
        <v>317</v>
      </c>
      <c r="DF95" s="34">
        <v>326</v>
      </c>
      <c r="DG95" s="34">
        <v>147</v>
      </c>
      <c r="DH95" s="34">
        <v>128</v>
      </c>
      <c r="DI95" s="34">
        <v>126</v>
      </c>
      <c r="DJ95" s="34">
        <v>160</v>
      </c>
      <c r="DK95" s="34">
        <v>156</v>
      </c>
      <c r="DL95" s="34">
        <v>220</v>
      </c>
      <c r="DM95" s="34">
        <v>124</v>
      </c>
      <c r="DN95" s="34">
        <v>153</v>
      </c>
      <c r="DO95" s="34">
        <v>196</v>
      </c>
      <c r="DP95" s="34">
        <v>166</v>
      </c>
      <c r="DQ95" s="34">
        <v>275</v>
      </c>
      <c r="DR95" s="34">
        <v>144</v>
      </c>
      <c r="DS95" s="34">
        <v>34</v>
      </c>
      <c r="DT95" s="17">
        <f t="shared" si="16"/>
        <v>161.33333333333334</v>
      </c>
      <c r="DU95" s="17">
        <f t="shared" si="15"/>
        <v>29.666666666666657</v>
      </c>
      <c r="DV95" s="16">
        <f>(DT95*4)-DU95</f>
        <v>615.66666666666674</v>
      </c>
      <c r="DX95" s="12">
        <v>0</v>
      </c>
      <c r="DZ95" s="4" t="s">
        <v>1006</v>
      </c>
      <c r="FH95" s="75">
        <f t="shared" si="13"/>
        <v>0</v>
      </c>
    </row>
    <row r="96" spans="1:164" ht="30" hidden="1">
      <c r="A96" s="74"/>
      <c r="B96" s="72" t="s">
        <v>23</v>
      </c>
      <c r="C96" s="84" t="s">
        <v>1020</v>
      </c>
      <c r="D96" s="77">
        <v>1</v>
      </c>
      <c r="E96" s="77" t="s">
        <v>25</v>
      </c>
      <c r="F96" s="49">
        <v>180</v>
      </c>
      <c r="G96" s="77" t="s">
        <v>986</v>
      </c>
      <c r="H96" s="77">
        <v>883267</v>
      </c>
      <c r="I96" s="77" t="s">
        <v>29</v>
      </c>
      <c r="J96" s="16">
        <v>0</v>
      </c>
      <c r="K96" s="87"/>
      <c r="L96" s="87"/>
      <c r="M96" s="87"/>
      <c r="N96" s="68"/>
      <c r="O96" s="68"/>
      <c r="P96" s="68"/>
      <c r="Q96" s="68"/>
      <c r="R96" s="68"/>
      <c r="S96" s="68">
        <v>8</v>
      </c>
      <c r="T96" s="68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34">
        <v>0</v>
      </c>
      <c r="BT96" s="34">
        <v>0</v>
      </c>
      <c r="BU96" s="34">
        <v>0</v>
      </c>
      <c r="BV96" s="34">
        <v>0</v>
      </c>
      <c r="BW96" s="34">
        <v>0</v>
      </c>
      <c r="BX96" s="34">
        <v>0</v>
      </c>
      <c r="BY96" s="34">
        <v>0</v>
      </c>
      <c r="BZ96" s="34">
        <v>0</v>
      </c>
      <c r="CA96" s="34">
        <v>0</v>
      </c>
      <c r="CB96" s="34">
        <v>0</v>
      </c>
      <c r="CC96" s="34">
        <v>0</v>
      </c>
      <c r="CD96" s="34">
        <v>0</v>
      </c>
      <c r="CE96" s="34">
        <v>0</v>
      </c>
      <c r="CF96" s="34">
        <v>0</v>
      </c>
      <c r="CG96" s="34">
        <v>0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>
        <v>0</v>
      </c>
      <c r="CO96" s="34">
        <v>0</v>
      </c>
      <c r="CP96" s="34">
        <v>0</v>
      </c>
      <c r="CQ96" s="34">
        <v>0</v>
      </c>
      <c r="CR96" s="34">
        <v>0</v>
      </c>
      <c r="CS96" s="34">
        <v>0</v>
      </c>
      <c r="CT96" s="34">
        <v>0</v>
      </c>
      <c r="CU96" s="34">
        <v>0</v>
      </c>
      <c r="CV96" s="34">
        <v>0</v>
      </c>
      <c r="CW96" s="34">
        <v>0</v>
      </c>
      <c r="CX96" s="34">
        <v>0</v>
      </c>
      <c r="CY96" s="34">
        <v>0</v>
      </c>
      <c r="CZ96" s="34">
        <v>0</v>
      </c>
      <c r="DA96" s="34">
        <v>0</v>
      </c>
      <c r="DB96" s="34">
        <v>0</v>
      </c>
      <c r="DC96" s="34">
        <v>0</v>
      </c>
      <c r="DD96" s="34">
        <v>0</v>
      </c>
      <c r="DE96" s="34">
        <v>0</v>
      </c>
      <c r="DF96" s="34">
        <v>0</v>
      </c>
      <c r="DG96" s="34">
        <v>0</v>
      </c>
      <c r="DH96" s="34">
        <v>0</v>
      </c>
      <c r="DI96" s="34">
        <v>0</v>
      </c>
      <c r="DJ96" s="34">
        <v>0</v>
      </c>
      <c r="DK96" s="34">
        <v>0</v>
      </c>
      <c r="DL96" s="34">
        <v>0</v>
      </c>
      <c r="DM96" s="34">
        <v>0</v>
      </c>
      <c r="DN96" s="34">
        <v>0</v>
      </c>
      <c r="DO96" s="34">
        <v>0</v>
      </c>
      <c r="DP96" s="34">
        <v>0</v>
      </c>
      <c r="DQ96" s="34">
        <v>0</v>
      </c>
      <c r="DR96" s="34">
        <v>0</v>
      </c>
      <c r="DS96" s="34">
        <v>0</v>
      </c>
      <c r="DT96" s="17">
        <f t="shared" si="16"/>
        <v>0</v>
      </c>
      <c r="DU96" s="17">
        <f t="shared" si="15"/>
        <v>-8</v>
      </c>
      <c r="DV96" s="16">
        <f t="shared" ref="DV96" si="32">(DT96*4)-DU96</f>
        <v>8</v>
      </c>
      <c r="DX96" s="12">
        <v>0</v>
      </c>
      <c r="FH96" s="75">
        <f t="shared" si="13"/>
        <v>0</v>
      </c>
    </row>
    <row r="97" spans="1:166" hidden="1">
      <c r="A97" s="47"/>
      <c r="B97" s="72" t="s">
        <v>23</v>
      </c>
      <c r="C97" s="12" t="s">
        <v>984</v>
      </c>
      <c r="D97" s="77">
        <v>6</v>
      </c>
      <c r="E97" s="77" t="s">
        <v>25</v>
      </c>
      <c r="F97" s="49">
        <v>1</v>
      </c>
      <c r="G97" s="77" t="s">
        <v>26</v>
      </c>
      <c r="H97" s="77">
        <v>887716</v>
      </c>
      <c r="I97" s="77" t="s">
        <v>27</v>
      </c>
      <c r="J97" s="16">
        <v>295</v>
      </c>
      <c r="K97" s="68"/>
      <c r="L97" s="68"/>
      <c r="M97" s="68"/>
      <c r="N97" s="68"/>
      <c r="O97" s="68"/>
      <c r="P97" s="68"/>
      <c r="Q97" s="68"/>
      <c r="R97" s="68"/>
      <c r="S97" s="68"/>
      <c r="T97" s="68">
        <f>40*6</f>
        <v>240</v>
      </c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34">
        <v>0</v>
      </c>
      <c r="BZ97" s="34">
        <v>0</v>
      </c>
      <c r="CA97" s="34">
        <v>10</v>
      </c>
      <c r="CB97" s="34">
        <v>56</v>
      </c>
      <c r="CC97" s="34">
        <v>62</v>
      </c>
      <c r="CD97" s="34">
        <v>58</v>
      </c>
      <c r="CE97" s="34">
        <v>26</v>
      </c>
      <c r="CF97" s="34">
        <v>73</v>
      </c>
      <c r="CG97" s="34">
        <v>63</v>
      </c>
      <c r="CH97" s="34">
        <v>98</v>
      </c>
      <c r="CI97" s="34">
        <v>152</v>
      </c>
      <c r="CJ97" s="34">
        <v>71</v>
      </c>
      <c r="CK97" s="34">
        <v>44</v>
      </c>
      <c r="CL97" s="34">
        <v>107</v>
      </c>
      <c r="CM97" s="34">
        <v>105</v>
      </c>
      <c r="CN97" s="34">
        <v>102</v>
      </c>
      <c r="CO97" s="34">
        <v>62</v>
      </c>
      <c r="CP97" s="34">
        <v>65</v>
      </c>
      <c r="CQ97" s="34">
        <v>113</v>
      </c>
      <c r="CR97" s="34">
        <v>41</v>
      </c>
      <c r="CS97" s="34">
        <v>51</v>
      </c>
      <c r="CT97" s="34">
        <v>23</v>
      </c>
      <c r="CU97" s="34">
        <v>52</v>
      </c>
      <c r="CV97" s="34">
        <v>119</v>
      </c>
      <c r="CW97" s="34">
        <v>45</v>
      </c>
      <c r="CX97" s="34">
        <v>48</v>
      </c>
      <c r="CY97" s="34">
        <v>111</v>
      </c>
      <c r="CZ97" s="34">
        <v>51</v>
      </c>
      <c r="DA97" s="34">
        <v>21</v>
      </c>
      <c r="DB97" s="34">
        <v>144</v>
      </c>
      <c r="DC97" s="34">
        <v>36</v>
      </c>
      <c r="DD97" s="34">
        <v>110</v>
      </c>
      <c r="DE97" s="34">
        <v>63</v>
      </c>
      <c r="DF97" s="34">
        <v>162</v>
      </c>
      <c r="DG97" s="34">
        <v>70</v>
      </c>
      <c r="DH97" s="34">
        <v>64</v>
      </c>
      <c r="DI97" s="34">
        <v>103</v>
      </c>
      <c r="DJ97" s="34">
        <v>65</v>
      </c>
      <c r="DK97" s="34">
        <v>71</v>
      </c>
      <c r="DL97" s="34">
        <v>29</v>
      </c>
      <c r="DM97" s="34">
        <v>39</v>
      </c>
      <c r="DN97" s="34">
        <v>43</v>
      </c>
      <c r="DO97" s="34">
        <v>94</v>
      </c>
      <c r="DP97" s="34">
        <v>92</v>
      </c>
      <c r="DQ97" s="34">
        <v>111</v>
      </c>
      <c r="DR97" s="34">
        <v>64</v>
      </c>
      <c r="DS97" s="34">
        <v>55</v>
      </c>
      <c r="DT97" s="17">
        <f t="shared" si="16"/>
        <v>76.5</v>
      </c>
      <c r="DU97" s="17">
        <f t="shared" si="15"/>
        <v>-21.5</v>
      </c>
      <c r="DV97" s="16">
        <f t="shared" ref="DV97" si="33">(DT97*4)-DU97</f>
        <v>327.5</v>
      </c>
      <c r="DX97" s="12">
        <v>0</v>
      </c>
      <c r="DZ97" s="4" t="s">
        <v>997</v>
      </c>
      <c r="FH97" s="75">
        <f t="shared" si="13"/>
        <v>0</v>
      </c>
    </row>
    <row r="98" spans="1:166" hidden="1">
      <c r="A98" s="47"/>
      <c r="B98" s="72" t="s">
        <v>23</v>
      </c>
      <c r="C98" s="47" t="s">
        <v>1048</v>
      </c>
      <c r="D98" s="80">
        <v>4</v>
      </c>
      <c r="E98" s="80" t="s">
        <v>25</v>
      </c>
      <c r="F98" s="49">
        <v>4</v>
      </c>
      <c r="G98" s="80" t="s">
        <v>26</v>
      </c>
      <c r="H98" s="80">
        <v>888770</v>
      </c>
      <c r="I98" s="80" t="s">
        <v>27</v>
      </c>
      <c r="J98" s="16">
        <v>200</v>
      </c>
      <c r="K98" s="20"/>
      <c r="L98" s="20"/>
      <c r="M98" s="20"/>
      <c r="N98" s="68"/>
      <c r="O98" s="68"/>
      <c r="P98" s="68"/>
      <c r="Q98" s="68"/>
      <c r="R98" s="68"/>
      <c r="S98" s="68"/>
      <c r="T98" s="68">
        <f>100*4</f>
        <v>400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>
        <v>0</v>
      </c>
      <c r="BY98" s="47">
        <v>0</v>
      </c>
      <c r="BZ98" s="47">
        <v>0</v>
      </c>
      <c r="CA98" s="47">
        <v>0</v>
      </c>
      <c r="CB98" s="47">
        <v>0</v>
      </c>
      <c r="CC98" s="47">
        <v>0</v>
      </c>
      <c r="CD98" s="34">
        <v>0</v>
      </c>
      <c r="CE98" s="34">
        <v>0</v>
      </c>
      <c r="CF98" s="34">
        <v>24</v>
      </c>
      <c r="CG98" s="34">
        <v>138</v>
      </c>
      <c r="CH98" s="34">
        <v>38</v>
      </c>
      <c r="CI98" s="34">
        <v>133</v>
      </c>
      <c r="CJ98" s="34">
        <v>71</v>
      </c>
      <c r="CK98" s="34">
        <v>70</v>
      </c>
      <c r="CL98" s="34">
        <v>147</v>
      </c>
      <c r="CM98" s="34">
        <v>160</v>
      </c>
      <c r="CN98" s="34">
        <v>149</v>
      </c>
      <c r="CO98" s="34">
        <v>72</v>
      </c>
      <c r="CP98" s="34">
        <v>123</v>
      </c>
      <c r="CQ98" s="34">
        <v>233</v>
      </c>
      <c r="CR98" s="34">
        <v>116</v>
      </c>
      <c r="CS98" s="34">
        <v>202</v>
      </c>
      <c r="CT98" s="34">
        <v>15</v>
      </c>
      <c r="CU98" s="34">
        <v>71</v>
      </c>
      <c r="CV98" s="34">
        <v>198</v>
      </c>
      <c r="CW98" s="34">
        <v>44</v>
      </c>
      <c r="CX98" s="34">
        <v>90</v>
      </c>
      <c r="CY98" s="34">
        <v>112</v>
      </c>
      <c r="CZ98" s="34">
        <v>179</v>
      </c>
      <c r="DA98" s="34">
        <v>45</v>
      </c>
      <c r="DB98" s="34">
        <v>200</v>
      </c>
      <c r="DC98" s="34">
        <v>17</v>
      </c>
      <c r="DD98" s="34">
        <v>191</v>
      </c>
      <c r="DE98" s="34">
        <v>100</v>
      </c>
      <c r="DF98" s="34">
        <v>131</v>
      </c>
      <c r="DG98" s="34">
        <v>59</v>
      </c>
      <c r="DH98" s="34">
        <v>35</v>
      </c>
      <c r="DI98" s="34">
        <v>38</v>
      </c>
      <c r="DJ98" s="34">
        <v>70</v>
      </c>
      <c r="DK98" s="34">
        <v>53</v>
      </c>
      <c r="DL98" s="34">
        <v>61</v>
      </c>
      <c r="DM98" s="34">
        <v>57</v>
      </c>
      <c r="DN98" s="34">
        <v>111</v>
      </c>
      <c r="DO98" s="34">
        <v>123</v>
      </c>
      <c r="DP98" s="34">
        <v>130</v>
      </c>
      <c r="DQ98" s="34">
        <v>109</v>
      </c>
      <c r="DR98" s="34">
        <v>96</v>
      </c>
      <c r="DS98" s="34">
        <v>73</v>
      </c>
      <c r="DT98" s="17">
        <f t="shared" si="16"/>
        <v>107</v>
      </c>
      <c r="DU98" s="17">
        <f t="shared" si="15"/>
        <v>-307</v>
      </c>
      <c r="DV98" s="16">
        <f t="shared" ref="DV98:DV99" si="34">(DT98*4)-DU98</f>
        <v>735</v>
      </c>
      <c r="DX98" s="12">
        <v>0</v>
      </c>
      <c r="DZ98" s="4" t="s">
        <v>983</v>
      </c>
      <c r="FH98" s="4">
        <f t="shared" si="13"/>
        <v>0</v>
      </c>
    </row>
    <row r="99" spans="1:166" hidden="1">
      <c r="A99" s="47"/>
      <c r="B99" s="72" t="s">
        <v>23</v>
      </c>
      <c r="C99" s="47" t="s">
        <v>1049</v>
      </c>
      <c r="D99" s="85">
        <v>4</v>
      </c>
      <c r="E99" s="85" t="s">
        <v>25</v>
      </c>
      <c r="F99" s="49">
        <v>4</v>
      </c>
      <c r="G99" s="85" t="s">
        <v>26</v>
      </c>
      <c r="H99" s="85">
        <v>888811</v>
      </c>
      <c r="I99" s="85" t="s">
        <v>27</v>
      </c>
      <c r="J99" s="16">
        <v>382</v>
      </c>
      <c r="K99" s="87"/>
      <c r="L99" s="87"/>
      <c r="M99" s="87"/>
      <c r="N99" s="68"/>
      <c r="O99" s="68"/>
      <c r="P99" s="68"/>
      <c r="Q99" s="68"/>
      <c r="R99" s="68"/>
      <c r="S99" s="68"/>
      <c r="T99" s="68"/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0</v>
      </c>
      <c r="CG99" s="34">
        <v>53</v>
      </c>
      <c r="CH99" s="34">
        <v>46</v>
      </c>
      <c r="CI99" s="34">
        <v>65</v>
      </c>
      <c r="CJ99" s="34">
        <v>4</v>
      </c>
      <c r="CK99" s="34">
        <v>0</v>
      </c>
      <c r="CL99" s="34">
        <v>9</v>
      </c>
      <c r="CM99" s="34">
        <v>0</v>
      </c>
      <c r="CN99" s="34">
        <v>1</v>
      </c>
      <c r="CO99" s="34">
        <v>24</v>
      </c>
      <c r="CP99" s="34">
        <v>24</v>
      </c>
      <c r="CQ99" s="34">
        <v>80</v>
      </c>
      <c r="CR99" s="34">
        <v>2</v>
      </c>
      <c r="CS99" s="34">
        <v>68</v>
      </c>
      <c r="CT99" s="34">
        <v>4</v>
      </c>
      <c r="CU99" s="34">
        <v>34</v>
      </c>
      <c r="CV99" s="34">
        <v>46</v>
      </c>
      <c r="CW99" s="34">
        <v>13</v>
      </c>
      <c r="CX99" s="34">
        <v>28</v>
      </c>
      <c r="CY99" s="34">
        <v>32</v>
      </c>
      <c r="CZ99" s="34">
        <v>12</v>
      </c>
      <c r="DA99" s="34">
        <v>0</v>
      </c>
      <c r="DB99" s="34">
        <v>78</v>
      </c>
      <c r="DC99" s="34">
        <v>62</v>
      </c>
      <c r="DD99" s="34">
        <v>26</v>
      </c>
      <c r="DE99" s="34">
        <v>110</v>
      </c>
      <c r="DF99" s="34">
        <v>37</v>
      </c>
      <c r="DG99" s="34">
        <v>33</v>
      </c>
      <c r="DH99" s="34">
        <v>32</v>
      </c>
      <c r="DI99" s="34">
        <v>41</v>
      </c>
      <c r="DJ99" s="34">
        <v>31</v>
      </c>
      <c r="DK99" s="34">
        <v>31</v>
      </c>
      <c r="DL99" s="34">
        <v>50</v>
      </c>
      <c r="DM99" s="34">
        <v>43</v>
      </c>
      <c r="DN99" s="34">
        <v>61</v>
      </c>
      <c r="DO99" s="34">
        <v>42</v>
      </c>
      <c r="DP99" s="34">
        <v>56</v>
      </c>
      <c r="DQ99" s="34">
        <v>50</v>
      </c>
      <c r="DR99" s="34">
        <v>40</v>
      </c>
      <c r="DS99" s="34">
        <v>72</v>
      </c>
      <c r="DT99" s="17">
        <f t="shared" si="16"/>
        <v>53.5</v>
      </c>
      <c r="DU99" s="17">
        <f t="shared" si="15"/>
        <v>328.5</v>
      </c>
      <c r="DV99" s="16">
        <f t="shared" si="34"/>
        <v>-114.5</v>
      </c>
      <c r="DX99" s="12">
        <v>0</v>
      </c>
      <c r="DZ99" s="4" t="s">
        <v>983</v>
      </c>
      <c r="FH99" s="4">
        <f t="shared" si="13"/>
        <v>0</v>
      </c>
    </row>
    <row r="100" spans="1:166" hidden="1">
      <c r="A100" s="47"/>
      <c r="B100" s="72" t="s">
        <v>23</v>
      </c>
      <c r="C100" s="47" t="s">
        <v>1053</v>
      </c>
      <c r="D100" s="85">
        <v>24</v>
      </c>
      <c r="E100" s="85" t="s">
        <v>25</v>
      </c>
      <c r="F100" s="49">
        <v>1</v>
      </c>
      <c r="G100" s="85" t="s">
        <v>26</v>
      </c>
      <c r="H100" s="85">
        <v>869084</v>
      </c>
      <c r="I100" s="85" t="s">
        <v>27</v>
      </c>
      <c r="J100" s="16">
        <v>0</v>
      </c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/>
      <c r="BY100" s="47"/>
      <c r="BZ100" s="47"/>
      <c r="CA100" s="47"/>
      <c r="CB100" s="47">
        <v>127</v>
      </c>
      <c r="CC100" s="47">
        <v>273</v>
      </c>
      <c r="CD100" s="47">
        <v>113</v>
      </c>
      <c r="CE100" s="34">
        <v>10</v>
      </c>
      <c r="CF100" s="34">
        <v>12</v>
      </c>
      <c r="CG100" s="34">
        <v>125</v>
      </c>
      <c r="CH100" s="34">
        <v>220</v>
      </c>
      <c r="CI100" s="34">
        <v>274</v>
      </c>
      <c r="CJ100" s="34">
        <v>111</v>
      </c>
      <c r="CK100" s="34">
        <v>5</v>
      </c>
      <c r="CL100" s="34">
        <v>158</v>
      </c>
      <c r="CM100" s="34">
        <v>251</v>
      </c>
      <c r="CN100" s="34">
        <v>259</v>
      </c>
      <c r="CO100" s="34">
        <v>63</v>
      </c>
      <c r="CP100" s="34">
        <v>125</v>
      </c>
      <c r="CQ100" s="34">
        <v>372</v>
      </c>
      <c r="CR100" s="34">
        <v>30</v>
      </c>
      <c r="CS100" s="34">
        <v>110</v>
      </c>
      <c r="CT100" s="34">
        <v>87</v>
      </c>
      <c r="CU100" s="34">
        <v>1</v>
      </c>
      <c r="CV100" s="34">
        <v>45</v>
      </c>
      <c r="CW100" s="34">
        <v>0</v>
      </c>
      <c r="CX100" s="34">
        <v>28</v>
      </c>
      <c r="CY100" s="34">
        <v>72</v>
      </c>
      <c r="CZ100" s="34">
        <v>178</v>
      </c>
      <c r="DA100" s="34">
        <v>62</v>
      </c>
      <c r="DB100" s="34">
        <v>151</v>
      </c>
      <c r="DC100" s="34">
        <v>84</v>
      </c>
      <c r="DD100" s="34">
        <v>108</v>
      </c>
      <c r="DE100" s="34">
        <v>101</v>
      </c>
      <c r="DF100" s="34">
        <v>84</v>
      </c>
      <c r="DG100" s="34">
        <v>8</v>
      </c>
      <c r="DH100" s="34">
        <v>1</v>
      </c>
      <c r="DI100" s="34">
        <v>24</v>
      </c>
      <c r="DJ100" s="34">
        <v>30</v>
      </c>
      <c r="DK100" s="34">
        <v>132</v>
      </c>
      <c r="DL100" s="34">
        <v>96</v>
      </c>
      <c r="DM100" s="34">
        <v>153</v>
      </c>
      <c r="DN100" s="34">
        <v>72</v>
      </c>
      <c r="DO100" s="34">
        <v>139</v>
      </c>
      <c r="DP100" s="34">
        <v>211</v>
      </c>
      <c r="DQ100" s="34">
        <v>207</v>
      </c>
      <c r="DR100" s="34">
        <v>94</v>
      </c>
      <c r="DS100" s="34">
        <v>14</v>
      </c>
      <c r="DT100" s="17">
        <f t="shared" si="16"/>
        <v>122.83333333333333</v>
      </c>
      <c r="DU100" s="47">
        <f t="shared" ref="DU100:DU101" si="35">(J100+K100+L100+M100)-(N100+O100+P100+Q100+T100+R100+S100+DT100)</f>
        <v>-122.83333333333333</v>
      </c>
      <c r="DV100" s="16">
        <f>(DT100*4)-DU100</f>
        <v>614.16666666666663</v>
      </c>
      <c r="DX100" s="12">
        <v>0</v>
      </c>
      <c r="DZ100" s="4" t="s">
        <v>97</v>
      </c>
    </row>
    <row r="101" spans="1:166" hidden="1">
      <c r="A101" s="91"/>
      <c r="B101" s="92" t="s">
        <v>23</v>
      </c>
      <c r="C101" s="91" t="s">
        <v>1059</v>
      </c>
      <c r="D101" s="90">
        <v>1</v>
      </c>
      <c r="E101" s="90" t="s">
        <v>25</v>
      </c>
      <c r="F101" s="93">
        <v>200</v>
      </c>
      <c r="G101" s="90" t="s">
        <v>26</v>
      </c>
      <c r="H101" s="90">
        <v>846438</v>
      </c>
      <c r="I101" s="90" t="s">
        <v>29</v>
      </c>
      <c r="J101" s="16">
        <v>0</v>
      </c>
      <c r="K101" s="95"/>
      <c r="L101" s="95"/>
      <c r="M101" s="95"/>
      <c r="R101" s="95"/>
      <c r="S101" s="95"/>
      <c r="T101" s="95"/>
      <c r="U101" s="91"/>
      <c r="V101" s="91"/>
      <c r="W101" s="91"/>
      <c r="X101" s="91"/>
      <c r="Y101" s="91"/>
      <c r="Z101" s="91"/>
      <c r="AA101" s="91"/>
      <c r="AB101" s="91"/>
      <c r="AC101" s="96"/>
      <c r="AD101" s="91"/>
      <c r="AE101" s="91"/>
      <c r="AF101" s="91"/>
      <c r="AG101" s="91"/>
      <c r="AH101" s="91"/>
      <c r="AI101" s="91"/>
      <c r="AJ101" s="91"/>
      <c r="AK101" s="91"/>
      <c r="AL101" s="91"/>
      <c r="AM101" s="91"/>
      <c r="AN101" s="91"/>
      <c r="AO101" s="91"/>
      <c r="AP101" s="91"/>
      <c r="AQ101" s="91"/>
      <c r="AR101" s="91"/>
      <c r="AS101" s="91"/>
      <c r="AT101" s="91"/>
      <c r="AU101" s="91"/>
      <c r="AV101" s="91"/>
      <c r="AW101" s="91"/>
      <c r="AX101" s="91"/>
      <c r="AY101" s="91"/>
      <c r="AZ101" s="91"/>
      <c r="BA101" s="91"/>
      <c r="BB101" s="91"/>
      <c r="BC101" s="91"/>
      <c r="BD101" s="91"/>
      <c r="BE101" s="91"/>
      <c r="BF101" s="91"/>
      <c r="BG101" s="91"/>
      <c r="BH101" s="91"/>
      <c r="BI101" s="91"/>
      <c r="BJ101" s="91"/>
      <c r="BK101" s="91"/>
      <c r="BL101" s="91"/>
      <c r="BM101" s="91"/>
      <c r="BN101" s="91"/>
      <c r="BO101" s="91"/>
      <c r="BP101" s="91"/>
      <c r="BQ101" s="91"/>
      <c r="BR101" s="91"/>
      <c r="BS101" s="91"/>
      <c r="BT101" s="91"/>
      <c r="BU101" s="91"/>
      <c r="BV101" s="91"/>
      <c r="BW101" s="91"/>
      <c r="BX101" s="91"/>
      <c r="BY101" s="91"/>
      <c r="BZ101" s="91"/>
      <c r="CA101" s="91"/>
      <c r="CB101" s="91"/>
      <c r="CC101" s="91">
        <v>0</v>
      </c>
      <c r="CD101" s="91">
        <v>0</v>
      </c>
      <c r="CE101" s="91">
        <v>0</v>
      </c>
      <c r="CF101" s="91">
        <v>0</v>
      </c>
      <c r="CG101" s="91">
        <v>0</v>
      </c>
      <c r="CH101" s="91">
        <v>0</v>
      </c>
      <c r="CI101" s="97">
        <v>0</v>
      </c>
      <c r="CJ101" s="97">
        <v>4</v>
      </c>
      <c r="CK101" s="97">
        <v>0</v>
      </c>
      <c r="CL101" s="97">
        <v>0</v>
      </c>
      <c r="CM101" s="97">
        <v>0</v>
      </c>
      <c r="CN101" s="97">
        <v>0</v>
      </c>
      <c r="CO101" s="97">
        <v>0</v>
      </c>
      <c r="CP101" s="97">
        <v>0</v>
      </c>
      <c r="CQ101" s="34">
        <v>0</v>
      </c>
      <c r="CR101" s="34">
        <v>0</v>
      </c>
      <c r="CS101" s="34">
        <v>0</v>
      </c>
      <c r="CT101" s="34">
        <v>0</v>
      </c>
      <c r="CU101" s="34">
        <v>0</v>
      </c>
      <c r="CV101" s="34">
        <v>0</v>
      </c>
      <c r="CW101" s="34">
        <v>0</v>
      </c>
      <c r="CX101" s="34">
        <v>0</v>
      </c>
      <c r="CY101" s="34">
        <v>0</v>
      </c>
      <c r="CZ101" s="34">
        <v>0</v>
      </c>
      <c r="DA101" s="34">
        <v>0</v>
      </c>
      <c r="DB101" s="34">
        <v>0</v>
      </c>
      <c r="DC101" s="34">
        <v>0</v>
      </c>
      <c r="DD101" s="34">
        <v>0</v>
      </c>
      <c r="DE101" s="34">
        <v>0</v>
      </c>
      <c r="DF101" s="34">
        <v>0</v>
      </c>
      <c r="DG101" s="34">
        <v>0</v>
      </c>
      <c r="DH101" s="34">
        <v>0</v>
      </c>
      <c r="DI101" s="34">
        <v>0</v>
      </c>
      <c r="DJ101" s="34">
        <v>0</v>
      </c>
      <c r="DK101" s="34">
        <v>0</v>
      </c>
      <c r="DL101" s="34">
        <v>0</v>
      </c>
      <c r="DM101" s="34">
        <v>0</v>
      </c>
      <c r="DN101" s="34">
        <v>0</v>
      </c>
      <c r="DO101" s="34">
        <v>0</v>
      </c>
      <c r="DP101" s="34">
        <v>0</v>
      </c>
      <c r="DQ101" s="34">
        <v>0</v>
      </c>
      <c r="DR101" s="34">
        <v>0</v>
      </c>
      <c r="DS101" s="34">
        <v>0</v>
      </c>
      <c r="DT101" s="17">
        <f t="shared" si="16"/>
        <v>0</v>
      </c>
      <c r="DU101" s="98">
        <f t="shared" si="35"/>
        <v>0</v>
      </c>
      <c r="DV101" s="94">
        <f t="shared" ref="DV101" si="36">(DT101*4)-DU101</f>
        <v>0</v>
      </c>
      <c r="DX101" s="12">
        <v>0</v>
      </c>
    </row>
    <row r="102" spans="1:166" hidden="1">
      <c r="A102" s="47"/>
      <c r="B102" s="72" t="s">
        <v>23</v>
      </c>
      <c r="C102" s="47" t="s">
        <v>1091</v>
      </c>
      <c r="D102" s="89"/>
      <c r="E102" s="89"/>
      <c r="F102" s="49"/>
      <c r="G102" s="89"/>
      <c r="H102" s="89">
        <v>887513</v>
      </c>
      <c r="I102" s="89" t="s">
        <v>27</v>
      </c>
      <c r="J102" s="16">
        <v>428</v>
      </c>
      <c r="K102" s="20"/>
      <c r="L102" s="20"/>
      <c r="M102" s="20"/>
      <c r="N102" s="68"/>
      <c r="O102" s="68"/>
      <c r="P102" s="68"/>
      <c r="Q102" s="68"/>
      <c r="R102" s="68"/>
      <c r="S102" s="68"/>
      <c r="T102" s="68"/>
      <c r="U102" s="47"/>
      <c r="V102" s="47"/>
      <c r="W102" s="47"/>
      <c r="X102" s="47"/>
      <c r="Y102" s="47"/>
      <c r="Z102" s="47"/>
      <c r="AA102" s="47"/>
      <c r="AB102" s="47"/>
      <c r="AC102" s="69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  <c r="BX102" s="47"/>
      <c r="BY102" s="47"/>
      <c r="BZ102" s="47"/>
      <c r="CA102" s="47"/>
      <c r="CB102" s="47"/>
      <c r="CC102" s="47"/>
      <c r="CD102" s="47"/>
      <c r="CE102" s="47"/>
      <c r="CF102" s="47"/>
      <c r="CG102" s="47"/>
      <c r="CH102" s="47"/>
      <c r="CI102" s="47"/>
      <c r="CJ102" s="47"/>
      <c r="CK102" s="47">
        <v>0</v>
      </c>
      <c r="CL102" s="47">
        <v>0</v>
      </c>
      <c r="CM102" s="47">
        <v>0</v>
      </c>
      <c r="CN102" s="47">
        <v>0</v>
      </c>
      <c r="CO102" s="47">
        <v>0</v>
      </c>
      <c r="CP102" s="47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12</v>
      </c>
      <c r="CY102" s="34">
        <v>34</v>
      </c>
      <c r="CZ102" s="34">
        <v>27</v>
      </c>
      <c r="DA102" s="34">
        <v>37</v>
      </c>
      <c r="DB102" s="34">
        <v>82</v>
      </c>
      <c r="DC102" s="34">
        <v>10</v>
      </c>
      <c r="DD102" s="34">
        <v>50</v>
      </c>
      <c r="DE102" s="34">
        <v>57</v>
      </c>
      <c r="DF102" s="34">
        <v>62</v>
      </c>
      <c r="DG102" s="34">
        <v>10</v>
      </c>
      <c r="DH102" s="34">
        <v>8</v>
      </c>
      <c r="DI102" s="34">
        <v>20</v>
      </c>
      <c r="DJ102" s="34">
        <v>0</v>
      </c>
      <c r="DK102" s="34">
        <v>27</v>
      </c>
      <c r="DL102" s="34">
        <v>49</v>
      </c>
      <c r="DM102" s="34">
        <v>56</v>
      </c>
      <c r="DN102" s="34">
        <v>24</v>
      </c>
      <c r="DO102" s="34">
        <v>15</v>
      </c>
      <c r="DP102" s="34">
        <v>26</v>
      </c>
      <c r="DQ102" s="34">
        <v>40</v>
      </c>
      <c r="DR102" s="34">
        <v>26</v>
      </c>
      <c r="DS102" s="34">
        <v>2</v>
      </c>
      <c r="DT102" s="17">
        <f t="shared" si="16"/>
        <v>22.166666666666668</v>
      </c>
      <c r="DU102" s="98">
        <f t="shared" ref="DU102" si="37">(J102+K102+L102+M102)-(N102+O102+P102+Q102+T102+R102+S102+DT102)</f>
        <v>405.83333333333331</v>
      </c>
      <c r="DV102" s="94">
        <f t="shared" ref="DV102" si="38">(DT102*4)-DU102</f>
        <v>-317.16666666666663</v>
      </c>
      <c r="DX102" s="12">
        <v>0</v>
      </c>
    </row>
    <row r="103" spans="1:166">
      <c r="A103" s="12">
        <v>1</v>
      </c>
      <c r="B103" s="13" t="s">
        <v>23</v>
      </c>
      <c r="C103" s="13" t="s">
        <v>41</v>
      </c>
      <c r="D103" s="14">
        <v>60</v>
      </c>
      <c r="E103" s="14" t="s">
        <v>25</v>
      </c>
      <c r="F103" s="14">
        <v>0.12</v>
      </c>
      <c r="G103" s="14" t="s">
        <v>26</v>
      </c>
      <c r="H103" s="101" t="s">
        <v>91</v>
      </c>
      <c r="I103" s="15" t="s">
        <v>27</v>
      </c>
      <c r="J103" s="16">
        <v>1943</v>
      </c>
      <c r="K103" s="12"/>
      <c r="L103" s="12"/>
      <c r="M103" s="12"/>
      <c r="N103" s="12"/>
      <c r="O103" s="12"/>
      <c r="P103" s="12"/>
      <c r="Q103" s="12"/>
      <c r="R103" s="12"/>
      <c r="S103" s="12"/>
      <c r="T103" s="12">
        <f>3000</f>
        <v>3000</v>
      </c>
      <c r="U103" s="12"/>
      <c r="V103" s="12"/>
      <c r="W103" s="12"/>
      <c r="X103" s="12"/>
      <c r="Y103" s="12"/>
      <c r="Z103" s="12"/>
      <c r="AA103" s="12"/>
      <c r="AB103" s="12"/>
      <c r="AC103" s="16"/>
      <c r="AD103" s="16"/>
      <c r="AE103" s="16"/>
      <c r="AF103" s="16">
        <v>235</v>
      </c>
      <c r="AG103" s="16">
        <v>540</v>
      </c>
      <c r="AH103" s="16">
        <v>1444</v>
      </c>
      <c r="AI103" s="16">
        <v>329</v>
      </c>
      <c r="AJ103" s="16">
        <v>1134</v>
      </c>
      <c r="AK103" s="16">
        <v>455</v>
      </c>
      <c r="AL103" s="16">
        <v>689</v>
      </c>
      <c r="AM103" s="34">
        <v>692.48</v>
      </c>
      <c r="AN103" s="34">
        <v>1161</v>
      </c>
      <c r="AO103" s="34">
        <v>1171</v>
      </c>
      <c r="AP103" s="34">
        <v>1735</v>
      </c>
      <c r="AQ103" s="34">
        <v>1411</v>
      </c>
      <c r="AR103" s="34">
        <v>2793</v>
      </c>
      <c r="AS103" s="34">
        <v>2725</v>
      </c>
      <c r="AT103" s="34">
        <v>626</v>
      </c>
      <c r="AU103" s="34">
        <v>2223</v>
      </c>
      <c r="AV103" s="34">
        <v>1650</v>
      </c>
      <c r="AW103" s="34">
        <v>1359</v>
      </c>
      <c r="AX103" s="34">
        <v>2293</v>
      </c>
      <c r="AY103" s="34">
        <v>2222</v>
      </c>
      <c r="AZ103" s="34">
        <v>2998</v>
      </c>
      <c r="BA103" s="34">
        <v>2804</v>
      </c>
      <c r="BB103" s="34">
        <v>2082</v>
      </c>
      <c r="BC103" s="34">
        <v>3301</v>
      </c>
      <c r="BD103" s="34">
        <v>3891</v>
      </c>
      <c r="BE103" s="34">
        <v>4826</v>
      </c>
      <c r="BF103" s="34">
        <v>5765</v>
      </c>
      <c r="BG103" s="34">
        <v>5531</v>
      </c>
      <c r="BH103" s="34">
        <v>2161</v>
      </c>
      <c r="BI103" s="34">
        <v>5034</v>
      </c>
      <c r="BJ103" s="34">
        <v>5245</v>
      </c>
      <c r="BK103" s="34">
        <v>6517</v>
      </c>
      <c r="BL103" s="34">
        <v>4198</v>
      </c>
      <c r="BM103" s="34">
        <v>4435</v>
      </c>
      <c r="BN103" s="34">
        <v>2444</v>
      </c>
      <c r="BO103" s="34">
        <v>4377</v>
      </c>
      <c r="BP103" s="34">
        <v>4618</v>
      </c>
      <c r="BQ103" s="34">
        <v>3419</v>
      </c>
      <c r="BR103" s="34">
        <v>3385</v>
      </c>
      <c r="BS103" s="34">
        <v>3235</v>
      </c>
      <c r="BT103" s="34">
        <v>3644</v>
      </c>
      <c r="BU103" s="34">
        <v>4457</v>
      </c>
      <c r="BV103" s="34">
        <v>3247</v>
      </c>
      <c r="BW103" s="34">
        <v>3774</v>
      </c>
      <c r="BX103" s="34">
        <v>4588</v>
      </c>
      <c r="BY103" s="34">
        <v>3818</v>
      </c>
      <c r="BZ103" s="34">
        <v>2803</v>
      </c>
      <c r="CA103" s="34">
        <v>3200</v>
      </c>
      <c r="CB103" s="34">
        <v>5382</v>
      </c>
      <c r="CC103" s="34">
        <v>2925</v>
      </c>
      <c r="CD103" s="34">
        <v>2499</v>
      </c>
      <c r="CE103" s="34">
        <v>1336</v>
      </c>
      <c r="CF103" s="34">
        <v>2650</v>
      </c>
      <c r="CG103" s="34">
        <v>2852</v>
      </c>
      <c r="CH103" s="34">
        <v>3235</v>
      </c>
      <c r="CI103" s="34">
        <v>3519</v>
      </c>
      <c r="CJ103" s="34">
        <v>2581</v>
      </c>
      <c r="CK103" s="34">
        <v>2481</v>
      </c>
      <c r="CL103" s="34">
        <v>2164</v>
      </c>
      <c r="CM103" s="34">
        <v>2529</v>
      </c>
      <c r="CN103" s="34">
        <v>2608</v>
      </c>
      <c r="CO103" s="34">
        <v>2696</v>
      </c>
      <c r="CP103" s="34">
        <v>3761</v>
      </c>
      <c r="CQ103" s="34">
        <v>5182</v>
      </c>
      <c r="CR103" s="34">
        <v>4209</v>
      </c>
      <c r="CS103" s="34">
        <v>2127</v>
      </c>
      <c r="CT103" s="34">
        <v>343</v>
      </c>
      <c r="CU103" s="34">
        <v>2383</v>
      </c>
      <c r="CV103" s="34">
        <v>3907</v>
      </c>
      <c r="CW103" s="34">
        <v>814</v>
      </c>
      <c r="CX103" s="34">
        <v>1660</v>
      </c>
      <c r="CY103" s="34">
        <v>2415</v>
      </c>
      <c r="CZ103" s="34">
        <v>2098</v>
      </c>
      <c r="DA103" s="34">
        <v>3093</v>
      </c>
      <c r="DB103" s="34">
        <v>3615</v>
      </c>
      <c r="DC103" s="34">
        <v>1477</v>
      </c>
      <c r="DD103" s="34">
        <v>2723</v>
      </c>
      <c r="DE103" s="34">
        <v>1832</v>
      </c>
      <c r="DF103" s="34">
        <v>3667</v>
      </c>
      <c r="DG103" s="34">
        <v>2213</v>
      </c>
      <c r="DH103" s="34">
        <v>1816</v>
      </c>
      <c r="DI103" s="34">
        <v>998</v>
      </c>
      <c r="DJ103" s="34">
        <v>965</v>
      </c>
      <c r="DK103" s="34">
        <v>2437</v>
      </c>
      <c r="DL103" s="34">
        <v>3043</v>
      </c>
      <c r="DM103" s="34">
        <v>2076</v>
      </c>
      <c r="DN103" s="34">
        <v>2047</v>
      </c>
      <c r="DO103" s="34">
        <v>1326</v>
      </c>
      <c r="DP103" s="34">
        <v>3044</v>
      </c>
      <c r="DQ103" s="34">
        <v>3804</v>
      </c>
      <c r="DR103" s="34">
        <v>3029</v>
      </c>
      <c r="DS103" s="34">
        <v>2048</v>
      </c>
      <c r="DT103" s="17">
        <f t="shared" si="16"/>
        <v>2549.6666666666665</v>
      </c>
      <c r="DU103" s="98">
        <f t="shared" ref="DU103" si="39">(J103+K103+L103+M103)-(N103+O103+P103+Q103+T103+R103+S103+DT103)</f>
        <v>-3606.6666666666661</v>
      </c>
      <c r="DV103" s="16">
        <f t="shared" ref="DV103" si="40">(DT103*4)-DU103</f>
        <v>13805.333333333332</v>
      </c>
      <c r="DW103" s="103"/>
      <c r="DX103" s="12">
        <f>200*60</f>
        <v>12000</v>
      </c>
      <c r="DZ103" s="4">
        <f>200*60</f>
        <v>12000</v>
      </c>
      <c r="FJ103" s="4">
        <v>200</v>
      </c>
    </row>
    <row r="104" spans="1:166">
      <c r="A104" s="47">
        <v>2</v>
      </c>
      <c r="B104" s="72" t="s">
        <v>23</v>
      </c>
      <c r="C104" s="47" t="s">
        <v>1092</v>
      </c>
      <c r="D104" s="99">
        <v>12</v>
      </c>
      <c r="E104" s="99" t="s">
        <v>25</v>
      </c>
      <c r="F104" s="49">
        <v>1</v>
      </c>
      <c r="G104" s="99" t="s">
        <v>26</v>
      </c>
      <c r="H104" s="99">
        <v>450013</v>
      </c>
      <c r="I104" s="99" t="s">
        <v>27</v>
      </c>
      <c r="J104" s="16">
        <v>5111</v>
      </c>
      <c r="K104" s="68"/>
      <c r="L104" s="68"/>
      <c r="M104" s="68"/>
      <c r="N104" s="68"/>
      <c r="O104" s="68"/>
      <c r="P104" s="68"/>
      <c r="Q104" s="68"/>
      <c r="R104" s="68"/>
      <c r="S104" s="68"/>
      <c r="T104" s="68">
        <f>50*12</f>
        <v>600</v>
      </c>
      <c r="U104" s="47"/>
      <c r="V104" s="47"/>
      <c r="W104" s="47"/>
      <c r="X104" s="47"/>
      <c r="Y104" s="47"/>
      <c r="Z104" s="47"/>
      <c r="AA104" s="47"/>
      <c r="AB104" s="47"/>
      <c r="AC104" s="69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>
        <v>0</v>
      </c>
      <c r="BT104" s="47">
        <v>0</v>
      </c>
      <c r="BU104" s="47">
        <v>1009</v>
      </c>
      <c r="BV104" s="47">
        <v>596</v>
      </c>
      <c r="BW104" s="47">
        <v>1255</v>
      </c>
      <c r="BX104" s="47">
        <v>660</v>
      </c>
      <c r="BY104" s="34">
        <v>1195</v>
      </c>
      <c r="BZ104" s="34">
        <v>1239</v>
      </c>
      <c r="CA104" s="34">
        <v>1202</v>
      </c>
      <c r="CB104" s="34">
        <v>1450</v>
      </c>
      <c r="CC104" s="34">
        <v>1049</v>
      </c>
      <c r="CD104" s="34">
        <v>627</v>
      </c>
      <c r="CE104" s="34">
        <v>707</v>
      </c>
      <c r="CF104" s="34">
        <v>994</v>
      </c>
      <c r="CG104" s="34">
        <v>1053</v>
      </c>
      <c r="CH104" s="34">
        <v>1527</v>
      </c>
      <c r="CI104" s="34">
        <v>760</v>
      </c>
      <c r="CJ104" s="34">
        <v>774</v>
      </c>
      <c r="CK104" s="34">
        <v>488</v>
      </c>
      <c r="CL104" s="34">
        <v>977</v>
      </c>
      <c r="CM104" s="34">
        <v>828</v>
      </c>
      <c r="CN104" s="34">
        <v>462</v>
      </c>
      <c r="CO104" s="34">
        <v>857</v>
      </c>
      <c r="CP104" s="34">
        <v>923</v>
      </c>
      <c r="CQ104" s="34">
        <v>1224</v>
      </c>
      <c r="CR104" s="34">
        <v>579</v>
      </c>
      <c r="CS104" s="34">
        <v>148</v>
      </c>
      <c r="CT104" s="34">
        <v>111</v>
      </c>
      <c r="CU104" s="34">
        <v>841</v>
      </c>
      <c r="CV104" s="34">
        <v>905</v>
      </c>
      <c r="CW104" s="34">
        <v>357</v>
      </c>
      <c r="CX104" s="34">
        <v>637</v>
      </c>
      <c r="CY104" s="34">
        <v>1118</v>
      </c>
      <c r="CZ104" s="34">
        <v>1427</v>
      </c>
      <c r="DA104" s="34">
        <v>530</v>
      </c>
      <c r="DB104" s="34">
        <v>2161</v>
      </c>
      <c r="DC104" s="34">
        <v>562</v>
      </c>
      <c r="DD104" s="34">
        <v>412</v>
      </c>
      <c r="DE104" s="34">
        <v>676</v>
      </c>
      <c r="DF104" s="34">
        <v>1497</v>
      </c>
      <c r="DG104" s="34">
        <v>552</v>
      </c>
      <c r="DH104" s="34">
        <v>315</v>
      </c>
      <c r="DI104" s="34">
        <v>584</v>
      </c>
      <c r="DJ104" s="34">
        <v>233</v>
      </c>
      <c r="DK104" s="34">
        <v>481</v>
      </c>
      <c r="DL104" s="34">
        <v>592</v>
      </c>
      <c r="DM104" s="34">
        <v>728</v>
      </c>
      <c r="DN104" s="34">
        <v>1065</v>
      </c>
      <c r="DO104" s="34">
        <v>770</v>
      </c>
      <c r="DP104" s="34">
        <v>812</v>
      </c>
      <c r="DQ104" s="34">
        <v>1027</v>
      </c>
      <c r="DR104" s="34">
        <v>676</v>
      </c>
      <c r="DS104" s="34">
        <v>183</v>
      </c>
      <c r="DT104" s="17">
        <f t="shared" si="16"/>
        <v>755.5</v>
      </c>
      <c r="DU104" s="98">
        <f t="shared" ref="DU104:DU108" si="41">(J104+K104+L104+M104)-(N104+O104+P104+Q104+T104+R104+S104+DT104)</f>
        <v>3755.5</v>
      </c>
      <c r="DV104" s="16">
        <f t="shared" ref="DV104:DV108" si="42">(DT104*4)-DU104</f>
        <v>-733.5</v>
      </c>
      <c r="DW104" s="103"/>
      <c r="DX104" s="12">
        <v>0</v>
      </c>
    </row>
    <row r="105" spans="1:166">
      <c r="A105" s="47">
        <v>3</v>
      </c>
      <c r="B105" s="72" t="s">
        <v>23</v>
      </c>
      <c r="C105" s="47" t="s">
        <v>1092</v>
      </c>
      <c r="D105" s="99">
        <v>1</v>
      </c>
      <c r="E105" s="99" t="s">
        <v>25</v>
      </c>
      <c r="F105" s="49">
        <v>18</v>
      </c>
      <c r="G105" s="99" t="s">
        <v>26</v>
      </c>
      <c r="H105" s="99">
        <v>450012</v>
      </c>
      <c r="I105" s="99" t="s">
        <v>30</v>
      </c>
      <c r="J105" s="16">
        <v>154</v>
      </c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15</v>
      </c>
      <c r="BT105" s="47">
        <v>32</v>
      </c>
      <c r="BU105" s="47">
        <v>3</v>
      </c>
      <c r="BV105" s="47">
        <v>42</v>
      </c>
      <c r="BW105" s="47">
        <v>80</v>
      </c>
      <c r="BX105" s="47">
        <v>4</v>
      </c>
      <c r="BY105" s="34">
        <v>11</v>
      </c>
      <c r="BZ105" s="34">
        <v>46</v>
      </c>
      <c r="CA105" s="34">
        <v>4</v>
      </c>
      <c r="CB105" s="34">
        <v>859</v>
      </c>
      <c r="CC105" s="34">
        <v>21</v>
      </c>
      <c r="CD105" s="34">
        <v>123</v>
      </c>
      <c r="CE105" s="34">
        <v>6</v>
      </c>
      <c r="CF105" s="34">
        <v>115</v>
      </c>
      <c r="CG105" s="34">
        <v>9</v>
      </c>
      <c r="CH105" s="34">
        <v>14</v>
      </c>
      <c r="CI105" s="34">
        <v>23</v>
      </c>
      <c r="CJ105" s="34">
        <v>19</v>
      </c>
      <c r="CK105" s="34">
        <v>2</v>
      </c>
      <c r="CL105" s="34">
        <v>34</v>
      </c>
      <c r="CM105" s="34">
        <v>15</v>
      </c>
      <c r="CN105" s="34">
        <v>22</v>
      </c>
      <c r="CO105" s="34">
        <v>5</v>
      </c>
      <c r="CP105" s="34">
        <v>16</v>
      </c>
      <c r="CQ105" s="34">
        <v>85</v>
      </c>
      <c r="CR105" s="34">
        <v>30</v>
      </c>
      <c r="CS105" s="34">
        <v>11</v>
      </c>
      <c r="CT105" s="34">
        <v>3</v>
      </c>
      <c r="CU105" s="34">
        <v>8</v>
      </c>
      <c r="CV105" s="34">
        <v>45</v>
      </c>
      <c r="CW105" s="34">
        <v>23</v>
      </c>
      <c r="CX105" s="34">
        <v>15</v>
      </c>
      <c r="CY105" s="34">
        <v>13</v>
      </c>
      <c r="CZ105" s="34">
        <v>24</v>
      </c>
      <c r="DA105" s="34">
        <v>38</v>
      </c>
      <c r="DB105" s="34">
        <v>28</v>
      </c>
      <c r="DC105" s="34">
        <v>2</v>
      </c>
      <c r="DD105" s="34">
        <v>6</v>
      </c>
      <c r="DE105" s="34">
        <v>25</v>
      </c>
      <c r="DF105" s="34">
        <v>16</v>
      </c>
      <c r="DG105" s="34">
        <v>40</v>
      </c>
      <c r="DH105" s="34">
        <v>13</v>
      </c>
      <c r="DI105" s="34">
        <v>5</v>
      </c>
      <c r="DJ105" s="34">
        <v>3</v>
      </c>
      <c r="DK105" s="34">
        <v>66</v>
      </c>
      <c r="DL105" s="34">
        <v>48</v>
      </c>
      <c r="DM105" s="34">
        <v>18</v>
      </c>
      <c r="DN105" s="34">
        <v>3</v>
      </c>
      <c r="DO105" s="34">
        <v>10</v>
      </c>
      <c r="DP105" s="34">
        <v>102</v>
      </c>
      <c r="DQ105" s="34">
        <v>63</v>
      </c>
      <c r="DR105" s="34">
        <v>57</v>
      </c>
      <c r="DS105" s="34">
        <v>29</v>
      </c>
      <c r="DT105" s="17">
        <f t="shared" si="16"/>
        <v>44</v>
      </c>
      <c r="DU105" s="98">
        <f t="shared" si="41"/>
        <v>110</v>
      </c>
      <c r="DV105" s="16">
        <f t="shared" si="42"/>
        <v>66</v>
      </c>
      <c r="DW105" s="103"/>
      <c r="DX105" s="12">
        <v>130</v>
      </c>
      <c r="DZ105" s="4">
        <v>100</v>
      </c>
      <c r="FI105" s="4">
        <v>130</v>
      </c>
    </row>
    <row r="106" spans="1:166">
      <c r="A106" s="47">
        <v>4</v>
      </c>
      <c r="B106" s="72" t="s">
        <v>23</v>
      </c>
      <c r="C106" s="47" t="s">
        <v>1093</v>
      </c>
      <c r="D106" s="99">
        <v>12</v>
      </c>
      <c r="E106" s="99" t="s">
        <v>25</v>
      </c>
      <c r="F106" s="49">
        <v>0.5</v>
      </c>
      <c r="G106" s="99" t="s">
        <v>26</v>
      </c>
      <c r="H106" s="99">
        <v>550001</v>
      </c>
      <c r="I106" s="99" t="s">
        <v>27</v>
      </c>
      <c r="J106" s="16">
        <v>0</v>
      </c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71</v>
      </c>
      <c r="BT106" s="47">
        <v>154</v>
      </c>
      <c r="BU106" s="47">
        <v>2</v>
      </c>
      <c r="BV106" s="47">
        <v>50</v>
      </c>
      <c r="BW106" s="47">
        <v>34</v>
      </c>
      <c r="BX106" s="47">
        <v>33</v>
      </c>
      <c r="BY106" s="34">
        <v>124</v>
      </c>
      <c r="BZ106" s="34">
        <v>26</v>
      </c>
      <c r="CA106" s="34">
        <v>12</v>
      </c>
      <c r="CB106" s="34">
        <v>29</v>
      </c>
      <c r="CC106" s="34">
        <v>36</v>
      </c>
      <c r="CD106" s="34">
        <v>34</v>
      </c>
      <c r="CE106" s="34">
        <v>4</v>
      </c>
      <c r="CF106" s="34">
        <v>9</v>
      </c>
      <c r="CG106" s="34">
        <v>0</v>
      </c>
      <c r="CH106" s="34">
        <v>0</v>
      </c>
      <c r="CI106" s="34">
        <v>0</v>
      </c>
      <c r="CJ106" s="34">
        <v>0</v>
      </c>
      <c r="CK106" s="34">
        <v>0</v>
      </c>
      <c r="CL106" s="34">
        <v>1</v>
      </c>
      <c r="CM106" s="34">
        <v>12</v>
      </c>
      <c r="CN106" s="34">
        <v>3</v>
      </c>
      <c r="CO106" s="34">
        <v>0</v>
      </c>
      <c r="CP106" s="34">
        <v>0</v>
      </c>
      <c r="CQ106" s="34">
        <v>0</v>
      </c>
      <c r="CR106" s="34">
        <v>2</v>
      </c>
      <c r="CS106" s="34">
        <v>46</v>
      </c>
      <c r="CT106" s="34">
        <v>1</v>
      </c>
      <c r="CU106" s="34">
        <v>1</v>
      </c>
      <c r="CV106" s="34">
        <v>4</v>
      </c>
      <c r="CW106" s="34">
        <v>24</v>
      </c>
      <c r="CX106" s="34">
        <v>12</v>
      </c>
      <c r="CY106" s="34">
        <v>0</v>
      </c>
      <c r="CZ106" s="34">
        <v>0</v>
      </c>
      <c r="DA106" s="34">
        <v>0</v>
      </c>
      <c r="DB106" s="34">
        <v>15</v>
      </c>
      <c r="DC106" s="34">
        <v>0</v>
      </c>
      <c r="DD106" s="34">
        <v>0</v>
      </c>
      <c r="DE106" s="34">
        <v>0</v>
      </c>
      <c r="DF106" s="34">
        <v>0</v>
      </c>
      <c r="DG106" s="34">
        <v>0</v>
      </c>
      <c r="DH106" s="34">
        <v>0</v>
      </c>
      <c r="DI106" s="34">
        <v>0</v>
      </c>
      <c r="DJ106" s="34">
        <v>0</v>
      </c>
      <c r="DK106" s="34">
        <v>0</v>
      </c>
      <c r="DL106" s="34">
        <v>0</v>
      </c>
      <c r="DM106" s="34">
        <v>0</v>
      </c>
      <c r="DN106" s="34">
        <v>0</v>
      </c>
      <c r="DO106" s="34">
        <v>0</v>
      </c>
      <c r="DP106" s="34">
        <v>0</v>
      </c>
      <c r="DQ106" s="34">
        <v>0</v>
      </c>
      <c r="DR106" s="34">
        <v>0</v>
      </c>
      <c r="DS106" s="34">
        <v>0</v>
      </c>
      <c r="DT106" s="17">
        <f t="shared" si="16"/>
        <v>0</v>
      </c>
      <c r="DU106" s="98">
        <f t="shared" si="41"/>
        <v>0</v>
      </c>
      <c r="DV106" s="16">
        <f t="shared" si="42"/>
        <v>0</v>
      </c>
      <c r="DW106" s="103"/>
      <c r="DX106" s="12">
        <v>0</v>
      </c>
    </row>
    <row r="107" spans="1:166">
      <c r="A107" s="47">
        <v>5</v>
      </c>
      <c r="B107" s="48" t="s">
        <v>23</v>
      </c>
      <c r="C107" s="102" t="s">
        <v>1094</v>
      </c>
      <c r="D107" s="99">
        <v>4</v>
      </c>
      <c r="E107" s="99" t="s">
        <v>25</v>
      </c>
      <c r="F107" s="49" t="s">
        <v>1095</v>
      </c>
      <c r="G107" s="99" t="s">
        <v>26</v>
      </c>
      <c r="H107" s="99">
        <v>150035</v>
      </c>
      <c r="I107" s="99" t="s">
        <v>27</v>
      </c>
      <c r="J107" s="16">
        <v>165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/>
      <c r="BT107" s="47">
        <v>0</v>
      </c>
      <c r="BU107" s="47">
        <v>2</v>
      </c>
      <c r="BV107" s="47">
        <v>48</v>
      </c>
      <c r="BW107" s="47">
        <v>20</v>
      </c>
      <c r="BX107" s="47">
        <v>12</v>
      </c>
      <c r="BY107" s="34">
        <v>86</v>
      </c>
      <c r="BZ107" s="47">
        <v>14</v>
      </c>
      <c r="CA107" s="34">
        <v>43</v>
      </c>
      <c r="CB107" s="34">
        <v>59</v>
      </c>
      <c r="CC107" s="34">
        <v>33</v>
      </c>
      <c r="CD107" s="34">
        <v>28</v>
      </c>
      <c r="CE107" s="34">
        <v>8</v>
      </c>
      <c r="CF107" s="34">
        <v>9</v>
      </c>
      <c r="CG107" s="34">
        <v>34</v>
      </c>
      <c r="CH107" s="34">
        <v>18</v>
      </c>
      <c r="CI107" s="34">
        <v>25</v>
      </c>
      <c r="CJ107" s="34">
        <v>8</v>
      </c>
      <c r="CK107" s="34">
        <v>8</v>
      </c>
      <c r="CL107" s="34">
        <v>18</v>
      </c>
      <c r="CM107" s="34">
        <v>22</v>
      </c>
      <c r="CN107" s="34">
        <v>38</v>
      </c>
      <c r="CO107" s="34">
        <v>19</v>
      </c>
      <c r="CP107" s="34">
        <v>19</v>
      </c>
      <c r="CQ107" s="34">
        <v>23</v>
      </c>
      <c r="CR107" s="34">
        <v>4</v>
      </c>
      <c r="CS107" s="34">
        <v>8</v>
      </c>
      <c r="CT107" s="34">
        <v>3</v>
      </c>
      <c r="CU107" s="34">
        <v>6</v>
      </c>
      <c r="CV107" s="34">
        <v>5</v>
      </c>
      <c r="CW107" s="34">
        <v>3</v>
      </c>
      <c r="CX107" s="34">
        <v>1</v>
      </c>
      <c r="CY107" s="34">
        <v>6</v>
      </c>
      <c r="CZ107" s="34">
        <v>69</v>
      </c>
      <c r="DA107" s="34">
        <v>41</v>
      </c>
      <c r="DB107" s="34">
        <v>26</v>
      </c>
      <c r="DC107" s="34">
        <v>17</v>
      </c>
      <c r="DD107" s="34">
        <v>12</v>
      </c>
      <c r="DE107" s="34">
        <v>48</v>
      </c>
      <c r="DF107" s="34">
        <v>50</v>
      </c>
      <c r="DG107" s="34">
        <v>3</v>
      </c>
      <c r="DH107" s="34">
        <v>16</v>
      </c>
      <c r="DI107" s="34">
        <v>10</v>
      </c>
      <c r="DJ107" s="34">
        <v>12</v>
      </c>
      <c r="DK107" s="34">
        <v>52</v>
      </c>
      <c r="DL107" s="34">
        <v>29</v>
      </c>
      <c r="DM107" s="34">
        <v>28</v>
      </c>
      <c r="DN107" s="34">
        <v>25</v>
      </c>
      <c r="DO107" s="34">
        <v>31</v>
      </c>
      <c r="DP107" s="34">
        <v>34</v>
      </c>
      <c r="DQ107" s="34">
        <v>33</v>
      </c>
      <c r="DR107" s="34">
        <v>49</v>
      </c>
      <c r="DS107" s="34">
        <v>19</v>
      </c>
      <c r="DT107" s="17">
        <f t="shared" si="16"/>
        <v>31.833333333333332</v>
      </c>
      <c r="DU107" s="17">
        <f t="shared" si="41"/>
        <v>133.16666666666666</v>
      </c>
      <c r="DV107" s="16">
        <f t="shared" si="42"/>
        <v>-5.8333333333333286</v>
      </c>
      <c r="DW107" s="103"/>
      <c r="DX107" s="12">
        <v>0</v>
      </c>
    </row>
    <row r="108" spans="1:166" hidden="1">
      <c r="A108" s="47">
        <v>6</v>
      </c>
      <c r="B108" s="48" t="s">
        <v>23</v>
      </c>
      <c r="C108" s="47" t="s">
        <v>1096</v>
      </c>
      <c r="D108" s="99">
        <v>12</v>
      </c>
      <c r="E108" s="99" t="s">
        <v>25</v>
      </c>
      <c r="F108" s="49">
        <v>1</v>
      </c>
      <c r="G108" s="99" t="s">
        <v>26</v>
      </c>
      <c r="H108" s="99">
        <v>300047</v>
      </c>
      <c r="I108" s="99" t="s">
        <v>27</v>
      </c>
      <c r="J108" s="16">
        <v>0</v>
      </c>
      <c r="K108" s="95"/>
      <c r="L108" s="95"/>
      <c r="M108" s="95"/>
      <c r="N108" s="95"/>
      <c r="O108" s="95"/>
      <c r="P108" s="95"/>
      <c r="Q108" s="95"/>
      <c r="R108" s="95"/>
      <c r="S108" s="104">
        <v>50</v>
      </c>
      <c r="T108" s="95"/>
      <c r="U108" s="91"/>
      <c r="V108" s="91"/>
      <c r="W108" s="91"/>
      <c r="X108" s="91"/>
      <c r="Y108" s="91"/>
      <c r="Z108" s="91"/>
      <c r="AA108" s="91"/>
      <c r="AB108" s="91"/>
      <c r="AC108" s="96"/>
      <c r="AD108" s="91"/>
      <c r="AE108" s="91"/>
      <c r="AF108" s="91"/>
      <c r="AG108" s="91"/>
      <c r="AH108" s="91"/>
      <c r="AI108" s="91"/>
      <c r="AJ108" s="91"/>
      <c r="AK108" s="91"/>
      <c r="AL108" s="91"/>
      <c r="AM108" s="91"/>
      <c r="AN108" s="91"/>
      <c r="AO108" s="91"/>
      <c r="AP108" s="91"/>
      <c r="AQ108" s="91"/>
      <c r="AR108" s="91"/>
      <c r="AS108" s="91"/>
      <c r="AT108" s="91"/>
      <c r="AU108" s="91"/>
      <c r="AV108" s="91"/>
      <c r="AW108" s="91"/>
      <c r="AX108" s="91"/>
      <c r="AY108" s="91"/>
      <c r="AZ108" s="91"/>
      <c r="BA108" s="91"/>
      <c r="BB108" s="91"/>
      <c r="BC108" s="91"/>
      <c r="BD108" s="91"/>
      <c r="BE108" s="91"/>
      <c r="BF108" s="91"/>
      <c r="BG108" s="91"/>
      <c r="BH108" s="91"/>
      <c r="BI108" s="91"/>
      <c r="BJ108" s="91"/>
      <c r="BK108" s="91"/>
      <c r="BL108" s="91"/>
      <c r="BM108" s="91"/>
      <c r="BN108" s="91"/>
      <c r="BO108" s="91"/>
      <c r="BP108" s="91"/>
      <c r="BQ108" s="91"/>
      <c r="BR108" s="91"/>
      <c r="BS108" s="91"/>
      <c r="BT108" s="91"/>
      <c r="BU108" s="91"/>
      <c r="BV108" s="91"/>
      <c r="BW108" s="91"/>
      <c r="BX108" s="91"/>
      <c r="BY108" s="91"/>
      <c r="BZ108" s="91"/>
      <c r="CA108" s="91">
        <v>0</v>
      </c>
      <c r="CB108" s="91">
        <v>0</v>
      </c>
      <c r="CC108" s="91">
        <v>0</v>
      </c>
      <c r="CD108" s="91">
        <v>0</v>
      </c>
      <c r="CE108" s="91">
        <v>0</v>
      </c>
      <c r="CF108" s="91">
        <v>0</v>
      </c>
      <c r="CG108" s="97">
        <v>0</v>
      </c>
      <c r="CH108" s="97">
        <v>0</v>
      </c>
      <c r="CI108" s="97">
        <v>0</v>
      </c>
      <c r="CJ108" s="97">
        <v>60</v>
      </c>
      <c r="CK108" s="97">
        <v>0</v>
      </c>
      <c r="CL108" s="97">
        <v>0</v>
      </c>
      <c r="CM108" s="97">
        <v>0</v>
      </c>
      <c r="CN108" s="97">
        <v>0</v>
      </c>
      <c r="CO108" s="97">
        <v>0</v>
      </c>
      <c r="CP108" s="97">
        <v>0</v>
      </c>
      <c r="CQ108" s="97">
        <v>0</v>
      </c>
      <c r="CR108" s="97">
        <v>0</v>
      </c>
      <c r="CS108" s="97">
        <v>0</v>
      </c>
      <c r="CT108" s="97">
        <v>0</v>
      </c>
      <c r="CU108" s="34">
        <v>0</v>
      </c>
      <c r="CV108" s="34">
        <v>0</v>
      </c>
      <c r="CW108" s="34">
        <v>0</v>
      </c>
      <c r="CX108" s="34">
        <v>0</v>
      </c>
      <c r="CY108" s="34">
        <v>0</v>
      </c>
      <c r="CZ108" s="34">
        <v>0</v>
      </c>
      <c r="DA108" s="34">
        <v>0</v>
      </c>
      <c r="DB108" s="34">
        <v>0</v>
      </c>
      <c r="DC108" s="34">
        <v>0</v>
      </c>
      <c r="DD108" s="34">
        <v>0</v>
      </c>
      <c r="DE108" s="34">
        <v>0</v>
      </c>
      <c r="DF108" s="34">
        <v>0</v>
      </c>
      <c r="DG108" s="34">
        <v>0</v>
      </c>
      <c r="DH108" s="34">
        <v>0</v>
      </c>
      <c r="DI108" s="34">
        <v>0</v>
      </c>
      <c r="DJ108" s="34">
        <v>0</v>
      </c>
      <c r="DK108" s="34">
        <v>0</v>
      </c>
      <c r="DL108" s="34">
        <v>0</v>
      </c>
      <c r="DM108" s="34">
        <v>0</v>
      </c>
      <c r="DN108" s="34">
        <v>0</v>
      </c>
      <c r="DO108" s="34">
        <v>0</v>
      </c>
      <c r="DP108" s="34">
        <v>0</v>
      </c>
      <c r="DQ108" s="34">
        <v>0</v>
      </c>
      <c r="DR108" s="34">
        <v>0</v>
      </c>
      <c r="DS108" s="34">
        <v>0</v>
      </c>
      <c r="DT108" s="17">
        <f t="shared" si="16"/>
        <v>0</v>
      </c>
      <c r="DU108" s="98">
        <f t="shared" si="41"/>
        <v>-50</v>
      </c>
      <c r="DV108" s="94">
        <f t="shared" si="42"/>
        <v>50</v>
      </c>
      <c r="DW108" s="103"/>
      <c r="DX108" s="12">
        <v>0</v>
      </c>
    </row>
    <row r="109" spans="1:166" hidden="1">
      <c r="A109" s="47">
        <v>7</v>
      </c>
      <c r="B109" s="48" t="s">
        <v>23</v>
      </c>
      <c r="C109" s="47" t="s">
        <v>1102</v>
      </c>
      <c r="D109" s="100">
        <v>4</v>
      </c>
      <c r="E109" s="100" t="s">
        <v>25</v>
      </c>
      <c r="F109" s="49">
        <v>4</v>
      </c>
      <c r="G109" s="100" t="s">
        <v>26</v>
      </c>
      <c r="H109" s="100">
        <v>891553</v>
      </c>
      <c r="I109" s="100" t="s">
        <v>27</v>
      </c>
      <c r="J109" s="16">
        <v>241</v>
      </c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47"/>
      <c r="V109" s="47"/>
      <c r="W109" s="47"/>
      <c r="X109" s="47"/>
      <c r="Y109" s="47"/>
      <c r="Z109" s="47"/>
      <c r="AA109" s="47"/>
      <c r="AB109" s="47"/>
      <c r="AC109" s="69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7"/>
      <c r="BX109" s="47"/>
      <c r="BY109" s="47"/>
      <c r="BZ109" s="47"/>
      <c r="CA109" s="47"/>
      <c r="CB109" s="47"/>
      <c r="CC109" s="47"/>
      <c r="CD109" s="47"/>
      <c r="CE109" s="47"/>
      <c r="CF109" s="47"/>
      <c r="CG109" s="47"/>
      <c r="CH109" s="47"/>
      <c r="CI109" s="47"/>
      <c r="CJ109" s="47"/>
      <c r="CK109" s="47"/>
      <c r="CL109" s="47"/>
      <c r="CM109" s="47"/>
      <c r="CN109" s="47"/>
      <c r="CO109" s="47">
        <v>0</v>
      </c>
      <c r="CP109" s="47">
        <v>0</v>
      </c>
      <c r="CQ109" s="47">
        <v>0</v>
      </c>
      <c r="CR109" s="47">
        <v>0</v>
      </c>
      <c r="CS109" s="47">
        <v>0</v>
      </c>
      <c r="CT109" s="47">
        <v>0</v>
      </c>
      <c r="CU109" s="34">
        <v>0</v>
      </c>
      <c r="CV109" s="34">
        <v>0</v>
      </c>
      <c r="CW109" s="34">
        <v>220</v>
      </c>
      <c r="CX109" s="34">
        <v>208</v>
      </c>
      <c r="CY109" s="34">
        <v>208</v>
      </c>
      <c r="CZ109" s="34">
        <v>369</v>
      </c>
      <c r="DA109" s="34">
        <v>28</v>
      </c>
      <c r="DB109" s="34">
        <v>85</v>
      </c>
      <c r="DC109" s="34">
        <v>5</v>
      </c>
      <c r="DD109" s="34">
        <v>6</v>
      </c>
      <c r="DE109" s="34">
        <v>14</v>
      </c>
      <c r="DF109" s="34">
        <v>3</v>
      </c>
      <c r="DG109" s="34">
        <v>0</v>
      </c>
      <c r="DH109" s="34">
        <v>0</v>
      </c>
      <c r="DI109" s="34">
        <v>0</v>
      </c>
      <c r="DJ109" s="34">
        <v>0</v>
      </c>
      <c r="DK109" s="34">
        <v>363</v>
      </c>
      <c r="DL109" s="34">
        <v>135</v>
      </c>
      <c r="DM109" s="34">
        <v>105</v>
      </c>
      <c r="DN109" s="34">
        <v>106</v>
      </c>
      <c r="DO109" s="34">
        <v>166</v>
      </c>
      <c r="DP109" s="34">
        <v>138</v>
      </c>
      <c r="DQ109" s="34">
        <v>306</v>
      </c>
      <c r="DR109" s="34">
        <v>122</v>
      </c>
      <c r="DS109" s="34">
        <v>126</v>
      </c>
      <c r="DT109" s="17">
        <f t="shared" si="16"/>
        <v>160.66666666666666</v>
      </c>
      <c r="DU109" s="17">
        <f t="shared" ref="DU109" si="43">(J109+K109+L109+M109)-(N109+O109+P109+Q109+T109+R109+S109+DT109)</f>
        <v>80.333333333333343</v>
      </c>
      <c r="DV109" s="16">
        <f t="shared" ref="DV109" si="44">(DT109*4)-DU109</f>
        <v>562.33333333333326</v>
      </c>
      <c r="DX109" s="12">
        <v>0</v>
      </c>
      <c r="DZ109" s="4" t="s">
        <v>983</v>
      </c>
    </row>
    <row r="110" spans="1:166" hidden="1">
      <c r="A110" s="47">
        <v>8</v>
      </c>
      <c r="B110" s="48" t="s">
        <v>23</v>
      </c>
      <c r="C110" s="47" t="s">
        <v>1113</v>
      </c>
      <c r="D110" s="114">
        <v>4</v>
      </c>
      <c r="E110" s="114" t="s">
        <v>25</v>
      </c>
      <c r="F110" s="49">
        <v>4</v>
      </c>
      <c r="G110" s="114" t="s">
        <v>26</v>
      </c>
      <c r="H110" s="114">
        <v>894322</v>
      </c>
      <c r="I110" s="114" t="s">
        <v>27</v>
      </c>
      <c r="J110" s="16">
        <v>0</v>
      </c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/>
      <c r="CP110" s="47"/>
      <c r="CQ110" s="47"/>
      <c r="CR110" s="47"/>
      <c r="CS110" s="47"/>
      <c r="CT110" s="47"/>
      <c r="CU110" s="47"/>
      <c r="CV110" s="47"/>
      <c r="CW110" s="47"/>
      <c r="CX110" s="47"/>
      <c r="CY110" s="34">
        <v>0</v>
      </c>
      <c r="CZ110" s="34">
        <v>0</v>
      </c>
      <c r="DA110" s="34">
        <v>0</v>
      </c>
      <c r="DB110" s="34">
        <v>0</v>
      </c>
      <c r="DC110" s="34">
        <v>0</v>
      </c>
      <c r="DD110" s="34">
        <v>0</v>
      </c>
      <c r="DE110" s="34">
        <v>0</v>
      </c>
      <c r="DF110" s="34">
        <v>0</v>
      </c>
      <c r="DG110" s="34">
        <v>0</v>
      </c>
      <c r="DH110" s="34">
        <v>0</v>
      </c>
      <c r="DI110" s="34">
        <v>0</v>
      </c>
      <c r="DJ110" s="34">
        <v>0</v>
      </c>
      <c r="DK110" s="34">
        <v>0</v>
      </c>
      <c r="DL110" s="34">
        <v>0</v>
      </c>
      <c r="DM110" s="34">
        <v>0</v>
      </c>
      <c r="DN110" s="34">
        <v>0</v>
      </c>
      <c r="DO110" s="34">
        <v>0</v>
      </c>
      <c r="DP110" s="34">
        <v>0</v>
      </c>
      <c r="DQ110" s="34">
        <v>0</v>
      </c>
      <c r="DR110" s="34">
        <v>0</v>
      </c>
      <c r="DS110" s="34">
        <v>0</v>
      </c>
      <c r="DT110" s="17">
        <f t="shared" si="16"/>
        <v>0</v>
      </c>
      <c r="DU110" s="17">
        <f t="shared" ref="DU110:DU115" si="45">(J110+K110+L110+M110)-(N110+O110+P110+Q110+T110+R110+S110+DT110)</f>
        <v>0</v>
      </c>
      <c r="DV110" s="16">
        <f t="shared" ref="DV110:DV115" si="46">(DT110*4)-DU110</f>
        <v>0</v>
      </c>
      <c r="DX110" s="12">
        <v>0</v>
      </c>
    </row>
    <row r="111" spans="1:166" hidden="1">
      <c r="A111" s="47">
        <v>9</v>
      </c>
      <c r="B111" s="48" t="s">
        <v>23</v>
      </c>
      <c r="C111" s="47" t="s">
        <v>1111</v>
      </c>
      <c r="D111" s="114">
        <v>6</v>
      </c>
      <c r="E111" s="114" t="s">
        <v>25</v>
      </c>
      <c r="F111" s="49">
        <v>1</v>
      </c>
      <c r="G111" s="114" t="s">
        <v>26</v>
      </c>
      <c r="H111" s="114" t="s">
        <v>1112</v>
      </c>
      <c r="I111" s="114" t="s">
        <v>27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17">
        <f t="shared" si="16"/>
        <v>0</v>
      </c>
      <c r="DU111" s="17">
        <f t="shared" si="45"/>
        <v>0</v>
      </c>
      <c r="DV111" s="16">
        <f t="shared" si="46"/>
        <v>0</v>
      </c>
      <c r="DX111" s="12">
        <v>0</v>
      </c>
    </row>
    <row r="112" spans="1:166" hidden="1">
      <c r="A112" s="47">
        <v>10</v>
      </c>
      <c r="B112" s="48" t="s">
        <v>23</v>
      </c>
      <c r="C112" s="47" t="s">
        <v>1110</v>
      </c>
      <c r="D112" s="114">
        <v>4</v>
      </c>
      <c r="E112" s="114" t="s">
        <v>25</v>
      </c>
      <c r="F112" s="49">
        <v>4</v>
      </c>
      <c r="G112" s="114" t="s">
        <v>26</v>
      </c>
      <c r="H112" s="114">
        <v>894325</v>
      </c>
      <c r="I112" s="114" t="s">
        <v>27</v>
      </c>
      <c r="J112" s="16">
        <v>43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15</v>
      </c>
      <c r="DD112" s="34">
        <v>36</v>
      </c>
      <c r="DE112" s="34">
        <v>12</v>
      </c>
      <c r="DF112" s="34">
        <v>16</v>
      </c>
      <c r="DG112" s="34">
        <v>10</v>
      </c>
      <c r="DH112" s="34">
        <v>6</v>
      </c>
      <c r="DI112" s="34">
        <v>11</v>
      </c>
      <c r="DJ112" s="34">
        <v>1</v>
      </c>
      <c r="DK112" s="34">
        <v>15</v>
      </c>
      <c r="DL112" s="34">
        <v>6</v>
      </c>
      <c r="DM112" s="34">
        <v>6</v>
      </c>
      <c r="DN112" s="34">
        <v>12</v>
      </c>
      <c r="DO112" s="34">
        <v>13</v>
      </c>
      <c r="DP112" s="34">
        <v>13</v>
      </c>
      <c r="DQ112" s="34">
        <v>14</v>
      </c>
      <c r="DR112" s="34">
        <v>97</v>
      </c>
      <c r="DS112" s="34">
        <v>3</v>
      </c>
      <c r="DT112" s="17">
        <f t="shared" si="16"/>
        <v>25.333333333333332</v>
      </c>
      <c r="DU112" s="17">
        <f t="shared" si="45"/>
        <v>17.666666666666668</v>
      </c>
      <c r="DV112" s="16">
        <f t="shared" si="46"/>
        <v>83.666666666666657</v>
      </c>
      <c r="DX112" s="12">
        <v>0</v>
      </c>
      <c r="DZ112" s="4" t="s">
        <v>983</v>
      </c>
    </row>
    <row r="113" spans="1:130" hidden="1">
      <c r="A113" s="47">
        <v>11</v>
      </c>
      <c r="B113" s="48" t="s">
        <v>23</v>
      </c>
      <c r="C113" s="47" t="s">
        <v>1109</v>
      </c>
      <c r="D113" s="114">
        <v>6</v>
      </c>
      <c r="E113" s="114" t="s">
        <v>25</v>
      </c>
      <c r="F113" s="49">
        <v>1</v>
      </c>
      <c r="G113" s="114" t="s">
        <v>26</v>
      </c>
      <c r="H113" s="114">
        <v>894324</v>
      </c>
      <c r="I113" s="114" t="s">
        <v>27</v>
      </c>
      <c r="J113" s="16">
        <v>0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0</v>
      </c>
      <c r="DD113" s="34">
        <v>0</v>
      </c>
      <c r="DE113" s="34">
        <v>0</v>
      </c>
      <c r="DF113" s="34">
        <v>0</v>
      </c>
      <c r="DG113" s="34">
        <v>0</v>
      </c>
      <c r="DH113" s="34">
        <v>0</v>
      </c>
      <c r="DI113" s="34">
        <v>0</v>
      </c>
      <c r="DJ113" s="34">
        <v>0</v>
      </c>
      <c r="DK113" s="34">
        <v>0</v>
      </c>
      <c r="DL113" s="34">
        <v>0</v>
      </c>
      <c r="DM113" s="34">
        <v>0</v>
      </c>
      <c r="DN113" s="34">
        <v>0</v>
      </c>
      <c r="DO113" s="34">
        <v>0</v>
      </c>
      <c r="DP113" s="34">
        <v>0</v>
      </c>
      <c r="DQ113" s="34">
        <v>0</v>
      </c>
      <c r="DR113" s="34">
        <v>0</v>
      </c>
      <c r="DS113" s="34">
        <v>0</v>
      </c>
      <c r="DT113" s="17">
        <f t="shared" si="16"/>
        <v>0</v>
      </c>
      <c r="DU113" s="17">
        <f t="shared" si="45"/>
        <v>0</v>
      </c>
      <c r="DV113" s="16">
        <f t="shared" si="46"/>
        <v>0</v>
      </c>
      <c r="DX113" s="12">
        <v>0</v>
      </c>
    </row>
    <row r="114" spans="1:130" hidden="1">
      <c r="A114" s="47">
        <v>12</v>
      </c>
      <c r="B114" s="48" t="s">
        <v>23</v>
      </c>
      <c r="C114" s="47" t="s">
        <v>1107</v>
      </c>
      <c r="D114" s="114">
        <v>4</v>
      </c>
      <c r="E114" s="114" t="s">
        <v>25</v>
      </c>
      <c r="F114" s="49">
        <v>4</v>
      </c>
      <c r="G114" s="114" t="s">
        <v>26</v>
      </c>
      <c r="H114" s="114">
        <v>894328</v>
      </c>
      <c r="I114" s="114" t="s">
        <v>27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17">
        <f t="shared" si="16"/>
        <v>0</v>
      </c>
      <c r="DU114" s="17">
        <f t="shared" si="45"/>
        <v>0</v>
      </c>
      <c r="DV114" s="16">
        <f t="shared" si="46"/>
        <v>0</v>
      </c>
      <c r="DX114" s="12">
        <v>0</v>
      </c>
    </row>
    <row r="115" spans="1:130" hidden="1">
      <c r="A115" s="47">
        <v>13</v>
      </c>
      <c r="B115" s="48" t="s">
        <v>23</v>
      </c>
      <c r="C115" s="47" t="s">
        <v>1108</v>
      </c>
      <c r="D115" s="114">
        <v>6</v>
      </c>
      <c r="E115" s="114" t="s">
        <v>25</v>
      </c>
      <c r="F115" s="49">
        <v>1</v>
      </c>
      <c r="G115" s="114" t="s">
        <v>26</v>
      </c>
      <c r="H115" s="114">
        <v>894327</v>
      </c>
      <c r="I115" s="114" t="s">
        <v>27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17">
        <f t="shared" si="16"/>
        <v>0</v>
      </c>
      <c r="DU115" s="17">
        <f t="shared" si="45"/>
        <v>0</v>
      </c>
      <c r="DV115" s="16">
        <f t="shared" si="46"/>
        <v>0</v>
      </c>
      <c r="DX115" s="12">
        <v>0</v>
      </c>
    </row>
    <row r="116" spans="1:130" hidden="1">
      <c r="A116" s="47">
        <v>14</v>
      </c>
      <c r="B116" s="48" t="s">
        <v>23</v>
      </c>
      <c r="C116" s="47" t="s">
        <v>1114</v>
      </c>
      <c r="D116" s="114">
        <v>24</v>
      </c>
      <c r="E116" s="114" t="s">
        <v>25</v>
      </c>
      <c r="F116" s="49">
        <v>1</v>
      </c>
      <c r="G116" s="114" t="s">
        <v>26</v>
      </c>
      <c r="H116" s="114">
        <v>891906</v>
      </c>
      <c r="I116" s="114" t="s">
        <v>27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17">
        <f t="shared" si="16"/>
        <v>0</v>
      </c>
      <c r="DU116" s="17">
        <f t="shared" ref="DU116" si="47">(J116+K116+L116+M116)-(N116+O116+P116+Q116+T116+R116+S116+DT116)</f>
        <v>0</v>
      </c>
      <c r="DV116" s="16">
        <f t="shared" ref="DV116" si="48">(DT116*4)-DU116</f>
        <v>0</v>
      </c>
      <c r="DX116" s="12">
        <v>0</v>
      </c>
    </row>
    <row r="117" spans="1:130" hidden="1">
      <c r="A117" s="47">
        <v>15</v>
      </c>
      <c r="B117" s="48" t="s">
        <v>23</v>
      </c>
      <c r="C117" s="47" t="s">
        <v>1117</v>
      </c>
      <c r="D117" s="115">
        <v>1</v>
      </c>
      <c r="E117" s="115" t="s">
        <v>25</v>
      </c>
      <c r="F117" s="49">
        <v>200</v>
      </c>
      <c r="G117" s="115" t="s">
        <v>26</v>
      </c>
      <c r="H117" s="115">
        <v>887713</v>
      </c>
      <c r="I117" s="115" t="s">
        <v>29</v>
      </c>
      <c r="J117" s="16">
        <v>164</v>
      </c>
      <c r="K117" s="68"/>
      <c r="L117" s="68"/>
      <c r="M117" s="68"/>
      <c r="N117" s="68"/>
      <c r="O117" s="68"/>
      <c r="P117" s="68"/>
      <c r="Q117" s="68"/>
      <c r="R117" s="68"/>
      <c r="S117" s="68">
        <f>80</f>
        <v>80</v>
      </c>
      <c r="T117" s="68">
        <f>30</f>
        <v>30</v>
      </c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34">
        <v>0</v>
      </c>
      <c r="DA117" s="34">
        <v>0</v>
      </c>
      <c r="DB117" s="34">
        <v>0</v>
      </c>
      <c r="DC117" s="34">
        <v>17</v>
      </c>
      <c r="DD117" s="34">
        <v>6</v>
      </c>
      <c r="DE117" s="34">
        <v>5</v>
      </c>
      <c r="DF117" s="34">
        <v>2</v>
      </c>
      <c r="DG117" s="34">
        <v>3</v>
      </c>
      <c r="DH117" s="34">
        <v>3</v>
      </c>
      <c r="DI117" s="34">
        <v>1</v>
      </c>
      <c r="DJ117" s="34">
        <v>0</v>
      </c>
      <c r="DK117" s="34">
        <v>38</v>
      </c>
      <c r="DL117" s="34">
        <v>16</v>
      </c>
      <c r="DM117" s="34">
        <v>11</v>
      </c>
      <c r="DN117" s="34">
        <v>18</v>
      </c>
      <c r="DO117" s="34">
        <v>5</v>
      </c>
      <c r="DP117" s="34">
        <v>12</v>
      </c>
      <c r="DQ117" s="34">
        <v>29</v>
      </c>
      <c r="DR117" s="34">
        <v>7</v>
      </c>
      <c r="DS117" s="34">
        <v>9</v>
      </c>
      <c r="DT117" s="17">
        <f t="shared" si="16"/>
        <v>13.333333333333334</v>
      </c>
      <c r="DU117" s="17">
        <f t="shared" ref="DU117" si="49">(J117+K117+L117+M117)-(N117+O117+P117+Q117+T117+R117+S117+DT117)</f>
        <v>40.666666666666671</v>
      </c>
      <c r="DV117" s="16">
        <f t="shared" ref="DV117" si="50">(DT117*4)-DU117</f>
        <v>12.666666666666664</v>
      </c>
      <c r="DX117" s="12">
        <v>0</v>
      </c>
      <c r="DZ117" s="4" t="s">
        <v>1118</v>
      </c>
    </row>
    <row r="118" spans="1:130" hidden="1">
      <c r="A118" s="47">
        <v>16</v>
      </c>
      <c r="B118" s="48" t="s">
        <v>23</v>
      </c>
      <c r="C118" s="72" t="s">
        <v>165</v>
      </c>
      <c r="D118" s="118">
        <v>4</v>
      </c>
      <c r="E118" s="118" t="s">
        <v>25</v>
      </c>
      <c r="F118" s="49">
        <v>4</v>
      </c>
      <c r="G118" s="118" t="s">
        <v>26</v>
      </c>
      <c r="H118" s="118">
        <v>891908</v>
      </c>
      <c r="I118" s="118" t="s">
        <v>27</v>
      </c>
      <c r="J118" s="16">
        <v>472</v>
      </c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47"/>
      <c r="DA118" s="47"/>
      <c r="DB118" s="47"/>
      <c r="DC118" s="47">
        <v>0</v>
      </c>
      <c r="DD118" s="47">
        <v>0</v>
      </c>
      <c r="DE118" s="47">
        <v>0</v>
      </c>
      <c r="DF118" s="47">
        <v>0</v>
      </c>
      <c r="DG118" s="47">
        <v>0</v>
      </c>
      <c r="DH118" s="47">
        <v>0</v>
      </c>
      <c r="DI118" s="47">
        <v>0</v>
      </c>
      <c r="DJ118" s="34">
        <v>5</v>
      </c>
      <c r="DK118" s="34">
        <v>19</v>
      </c>
      <c r="DL118" s="34">
        <v>2</v>
      </c>
      <c r="DM118" s="34">
        <v>8</v>
      </c>
      <c r="DN118" s="34">
        <v>6</v>
      </c>
      <c r="DO118" s="34">
        <v>5</v>
      </c>
      <c r="DP118" s="34">
        <v>2</v>
      </c>
      <c r="DQ118" s="34">
        <v>4</v>
      </c>
      <c r="DR118" s="34">
        <v>10</v>
      </c>
      <c r="DS118" s="34">
        <v>0</v>
      </c>
      <c r="DT118" s="17">
        <f t="shared" si="16"/>
        <v>4.5</v>
      </c>
      <c r="DU118" s="17">
        <f t="shared" ref="DU118" si="51">(J118+K118+L118+M118)-(N118+O118+P118+Q118+T118+R118+S118+DT118)</f>
        <v>467.5</v>
      </c>
      <c r="DV118" s="16">
        <f t="shared" ref="DV118" si="52">(DT118*4)-DU118</f>
        <v>-449.5</v>
      </c>
      <c r="DX118" s="12">
        <v>0</v>
      </c>
    </row>
    <row r="119" spans="1:130" hidden="1">
      <c r="A119" s="47">
        <v>17</v>
      </c>
      <c r="B119" s="48" t="s">
        <v>23</v>
      </c>
      <c r="C119" s="47" t="s">
        <v>1148</v>
      </c>
      <c r="D119" s="119">
        <v>1</v>
      </c>
      <c r="E119" s="119" t="s">
        <v>25</v>
      </c>
      <c r="F119" s="49">
        <v>20</v>
      </c>
      <c r="G119" s="119" t="s">
        <v>26</v>
      </c>
      <c r="H119" s="119">
        <v>889677</v>
      </c>
      <c r="I119" s="119" t="s">
        <v>30</v>
      </c>
      <c r="J119" s="16">
        <v>10</v>
      </c>
      <c r="K119" s="68"/>
      <c r="L119" s="68"/>
      <c r="M119" s="68"/>
      <c r="N119" s="68"/>
      <c r="O119" s="68"/>
      <c r="P119" s="68"/>
      <c r="Q119" s="68"/>
      <c r="R119" s="68"/>
      <c r="S119" s="68">
        <v>100</v>
      </c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0</v>
      </c>
      <c r="DK119" s="34">
        <v>0</v>
      </c>
      <c r="DL119" s="34">
        <v>100</v>
      </c>
      <c r="DM119" s="34">
        <v>0</v>
      </c>
      <c r="DN119" s="34">
        <v>0</v>
      </c>
      <c r="DO119" s="34">
        <v>0</v>
      </c>
      <c r="DP119" s="34">
        <v>0</v>
      </c>
      <c r="DQ119" s="34">
        <v>0</v>
      </c>
      <c r="DR119" s="34">
        <v>100</v>
      </c>
      <c r="DS119" s="34">
        <v>0</v>
      </c>
      <c r="DT119" s="17">
        <f t="shared" si="16"/>
        <v>16.666666666666668</v>
      </c>
      <c r="DU119" s="17">
        <f t="shared" ref="DU119" si="53">(J119+K119+L119+M119)-(N119+O119+P119+Q119+T119+R119+S119+DT119)</f>
        <v>-106.66666666666667</v>
      </c>
      <c r="DV119" s="16">
        <f t="shared" ref="DV119" si="54">(DT119*4)-DU119</f>
        <v>173.33333333333334</v>
      </c>
      <c r="DX119" s="12">
        <v>0</v>
      </c>
    </row>
    <row r="120" spans="1:130" hidden="1">
      <c r="A120" s="47"/>
      <c r="B120" s="48" t="s">
        <v>23</v>
      </c>
      <c r="C120" s="47" t="s">
        <v>1170</v>
      </c>
      <c r="D120" s="121">
        <v>4</v>
      </c>
      <c r="E120" s="121" t="s">
        <v>25</v>
      </c>
      <c r="F120" s="49">
        <v>1</v>
      </c>
      <c r="G120" s="121" t="s">
        <v>26</v>
      </c>
      <c r="H120" s="121">
        <v>883081</v>
      </c>
      <c r="I120" s="121" t="s">
        <v>27</v>
      </c>
      <c r="J120" s="16">
        <v>0</v>
      </c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/>
      <c r="DD120" s="47"/>
      <c r="DE120" s="47"/>
      <c r="DF120" s="47"/>
      <c r="DG120" s="47"/>
      <c r="DH120" s="47"/>
      <c r="DI120" s="47"/>
      <c r="DJ120" s="34">
        <v>0</v>
      </c>
      <c r="DK120" s="34">
        <v>0</v>
      </c>
      <c r="DL120" s="34">
        <v>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0</v>
      </c>
      <c r="DS120" s="34">
        <v>0</v>
      </c>
      <c r="DT120" s="17">
        <f t="shared" si="16"/>
        <v>0</v>
      </c>
      <c r="DU120" s="17">
        <f t="shared" ref="DU120" si="55">(J120+K120+L120+M120)-(N120+O120+P120+Q120+T120+R120+S120+DT120)</f>
        <v>0</v>
      </c>
      <c r="DV120" s="16">
        <f t="shared" ref="DV120" si="56">(DT120*4)-DU120</f>
        <v>0</v>
      </c>
      <c r="DX120" s="12">
        <v>0</v>
      </c>
      <c r="DZ120" s="4" t="s">
        <v>1179</v>
      </c>
    </row>
    <row r="121" spans="1:130" hidden="1">
      <c r="B121" s="48" t="s">
        <v>23</v>
      </c>
      <c r="C121" s="47" t="s">
        <v>1171</v>
      </c>
      <c r="D121" s="122">
        <v>24</v>
      </c>
      <c r="E121" s="122" t="s">
        <v>25</v>
      </c>
      <c r="F121" s="49">
        <v>120</v>
      </c>
      <c r="G121" s="122" t="s">
        <v>1172</v>
      </c>
      <c r="H121" s="122">
        <v>900685</v>
      </c>
      <c r="I121" s="122" t="s">
        <v>27</v>
      </c>
      <c r="J121" s="16">
        <v>0</v>
      </c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17">
        <f t="shared" si="16"/>
        <v>0</v>
      </c>
      <c r="DU121" s="17">
        <f t="shared" ref="DU121" si="57">(J121+K121+L121+M121)-(N121+O121+P121+Q121+T121+R121+S121+DT121)</f>
        <v>0</v>
      </c>
      <c r="DV121" s="16">
        <f t="shared" ref="DV121" si="58">(DT121*4)-DU121</f>
        <v>0</v>
      </c>
      <c r="DX121" s="12">
        <v>0</v>
      </c>
      <c r="DZ121" s="4" t="s">
        <v>1173</v>
      </c>
    </row>
  </sheetData>
  <autoFilter ref="A4:FJ121">
    <filterColumn colId="7">
      <filters>
        <filter val="150035"/>
        <filter val="3140115-120"/>
        <filter val="450012"/>
        <filter val="450013"/>
        <filter val="550001"/>
      </filters>
    </filterColumn>
  </autoFilter>
  <mergeCells count="151">
    <mergeCell ref="U1:DT1"/>
    <mergeCell ref="EA1:ES1"/>
    <mergeCell ref="AL3:AL4"/>
    <mergeCell ref="EB3:EB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EI3:EI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AR3:AR4"/>
    <mergeCell ref="DU3:DU4"/>
    <mergeCell ref="DV3:DV4"/>
    <mergeCell ref="DX3:DX4"/>
    <mergeCell ref="AU3:AU4"/>
    <mergeCell ref="AV3:AV4"/>
    <mergeCell ref="BS3:BS4"/>
    <mergeCell ref="AW3:AW4"/>
    <mergeCell ref="AX3:AX4"/>
    <mergeCell ref="AY3:AY4"/>
    <mergeCell ref="AZ3:AZ4"/>
    <mergeCell ref="BG3:BG4"/>
    <mergeCell ref="DT3:DT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DA3:DA4"/>
    <mergeCell ref="DB3:DB4"/>
    <mergeCell ref="DC3:DC4"/>
    <mergeCell ref="DD3:DD4"/>
    <mergeCell ref="DE3:DE4"/>
    <mergeCell ref="DF3:DF4"/>
    <mergeCell ref="EC3:EC4"/>
    <mergeCell ref="EA3:EA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DG3:DG4"/>
    <mergeCell ref="DL3:DL4"/>
    <mergeCell ref="EQ3:EQ4"/>
    <mergeCell ref="EL3:EL4"/>
    <mergeCell ref="EM3:EM4"/>
    <mergeCell ref="ER3:ER4"/>
    <mergeCell ref="EP3:EP4"/>
    <mergeCell ref="EO3:EO4"/>
    <mergeCell ref="EN3:EN4"/>
    <mergeCell ref="EK3:EK4"/>
    <mergeCell ref="EJ3:EJ4"/>
    <mergeCell ref="EG3:EG4"/>
    <mergeCell ref="EH3:EH4"/>
    <mergeCell ref="ED3:ED4"/>
    <mergeCell ref="EE3:EE4"/>
    <mergeCell ref="EF3:EF4"/>
    <mergeCell ref="CU3:CU4"/>
    <mergeCell ref="CV3:CV4"/>
    <mergeCell ref="CW3:CW4"/>
    <mergeCell ref="CX3:CX4"/>
    <mergeCell ref="CY3:CY4"/>
    <mergeCell ref="CZ3:CZ4"/>
    <mergeCell ref="FE3:FE4"/>
    <mergeCell ref="EX3:EX4"/>
    <mergeCell ref="ES3:ES4"/>
    <mergeCell ref="ET3:ET4"/>
    <mergeCell ref="FD3:FD4"/>
    <mergeCell ref="EY3:EY4"/>
    <mergeCell ref="EU3:EU4"/>
    <mergeCell ref="EV3:EV4"/>
    <mergeCell ref="FC3:FC4"/>
    <mergeCell ref="EZ3:EZ4"/>
    <mergeCell ref="FA3:FA4"/>
    <mergeCell ref="EW3:EW4"/>
    <mergeCell ref="FB3:FB4"/>
  </mergeCells>
  <conditionalFormatting sqref="H87:H93 H1:H4 H6:H20 H37:H65 H22:H35 H70:H78 H96:H102 H109:H1048576">
    <cfRule type="duplicateValues" dxfId="78" priority="99"/>
  </conditionalFormatting>
  <conditionalFormatting sqref="H66">
    <cfRule type="duplicateValues" dxfId="77" priority="98"/>
  </conditionalFormatting>
  <conditionalFormatting sqref="H67:H68">
    <cfRule type="duplicateValues" dxfId="76" priority="97"/>
  </conditionalFormatting>
  <conditionalFormatting sqref="H5">
    <cfRule type="duplicateValues" dxfId="75" priority="95"/>
  </conditionalFormatting>
  <conditionalFormatting sqref="H36">
    <cfRule type="duplicateValues" dxfId="74" priority="94"/>
  </conditionalFormatting>
  <conditionalFormatting sqref="H21">
    <cfRule type="duplicateValues" dxfId="73" priority="93"/>
  </conditionalFormatting>
  <conditionalFormatting sqref="H69">
    <cfRule type="duplicateValues" dxfId="72" priority="91"/>
  </conditionalFormatting>
  <conditionalFormatting sqref="H70:H73">
    <cfRule type="duplicateValues" dxfId="71" priority="90"/>
  </conditionalFormatting>
  <conditionalFormatting sqref="H74:H78">
    <cfRule type="duplicateValues" dxfId="70" priority="89"/>
  </conditionalFormatting>
  <conditionalFormatting sqref="H81:H82">
    <cfRule type="duplicateValues" dxfId="69" priority="83"/>
  </conditionalFormatting>
  <conditionalFormatting sqref="C81:C83">
    <cfRule type="duplicateValues" dxfId="68" priority="81"/>
    <cfRule type="duplicateValues" dxfId="67" priority="82"/>
  </conditionalFormatting>
  <conditionalFormatting sqref="C81:C83">
    <cfRule type="duplicateValues" dxfId="66" priority="80"/>
  </conditionalFormatting>
  <conditionalFormatting sqref="C81:C83">
    <cfRule type="duplicateValues" dxfId="65" priority="79"/>
  </conditionalFormatting>
  <conditionalFormatting sqref="A84:B84 D84:I84">
    <cfRule type="duplicateValues" dxfId="64" priority="65"/>
    <cfRule type="duplicateValues" dxfId="63" priority="66"/>
  </conditionalFormatting>
  <conditionalFormatting sqref="A84:B84 D84:I84">
    <cfRule type="duplicateValues" dxfId="62" priority="64"/>
  </conditionalFormatting>
  <conditionalFormatting sqref="A84:B84">
    <cfRule type="duplicateValues" dxfId="61" priority="63"/>
  </conditionalFormatting>
  <conditionalFormatting sqref="C84">
    <cfRule type="duplicateValues" dxfId="60" priority="61"/>
    <cfRule type="duplicateValues" dxfId="59" priority="62"/>
  </conditionalFormatting>
  <conditionalFormatting sqref="C84">
    <cfRule type="duplicateValues" dxfId="58" priority="60"/>
  </conditionalFormatting>
  <conditionalFormatting sqref="C84">
    <cfRule type="duplicateValues" dxfId="57" priority="59"/>
  </conditionalFormatting>
  <conditionalFormatting sqref="B85">
    <cfRule type="duplicateValues" dxfId="56" priority="53"/>
    <cfRule type="duplicateValues" dxfId="55" priority="54"/>
  </conditionalFormatting>
  <conditionalFormatting sqref="B85">
    <cfRule type="duplicateValues" dxfId="54" priority="52"/>
  </conditionalFormatting>
  <conditionalFormatting sqref="B85">
    <cfRule type="duplicateValues" dxfId="53" priority="51"/>
  </conditionalFormatting>
  <conditionalFormatting sqref="I85">
    <cfRule type="duplicateValues" dxfId="52" priority="45"/>
    <cfRule type="duplicateValues" dxfId="51" priority="46"/>
  </conditionalFormatting>
  <conditionalFormatting sqref="I85">
    <cfRule type="duplicateValues" dxfId="50" priority="44"/>
  </conditionalFormatting>
  <conditionalFormatting sqref="I85">
    <cfRule type="duplicateValues" dxfId="49" priority="43"/>
  </conditionalFormatting>
  <conditionalFormatting sqref="A85:A86">
    <cfRule type="duplicateValues" dxfId="48" priority="41"/>
    <cfRule type="duplicateValues" dxfId="47" priority="42"/>
  </conditionalFormatting>
  <conditionalFormatting sqref="A85:A86">
    <cfRule type="duplicateValues" dxfId="46" priority="40"/>
  </conditionalFormatting>
  <conditionalFormatting sqref="A85:A86">
    <cfRule type="duplicateValues" dxfId="45" priority="39"/>
  </conditionalFormatting>
  <conditionalFormatting sqref="H85">
    <cfRule type="duplicateValues" dxfId="44" priority="37"/>
    <cfRule type="duplicateValues" dxfId="43" priority="38"/>
  </conditionalFormatting>
  <conditionalFormatting sqref="H85">
    <cfRule type="duplicateValues" dxfId="42" priority="36"/>
  </conditionalFormatting>
  <conditionalFormatting sqref="H85">
    <cfRule type="duplicateValues" dxfId="41" priority="35"/>
  </conditionalFormatting>
  <conditionalFormatting sqref="C85:G85">
    <cfRule type="duplicateValues" dxfId="40" priority="33"/>
    <cfRule type="duplicateValues" dxfId="39" priority="34"/>
  </conditionalFormatting>
  <conditionalFormatting sqref="C85:G85">
    <cfRule type="duplicateValues" dxfId="38" priority="32"/>
  </conditionalFormatting>
  <conditionalFormatting sqref="C85:G85">
    <cfRule type="duplicateValues" dxfId="37" priority="31"/>
  </conditionalFormatting>
  <conditionalFormatting sqref="A79:I80 D81:G82 I81:I82 A81:B83 D83:I83 H80:H82">
    <cfRule type="duplicateValues" dxfId="36" priority="109"/>
    <cfRule type="duplicateValues" dxfId="35" priority="110"/>
  </conditionalFormatting>
  <conditionalFormatting sqref="A79:I80 D81:G82 I81:I82 A81:B83 D83:I83 H80:H82">
    <cfRule type="duplicateValues" dxfId="34" priority="121"/>
  </conditionalFormatting>
  <conditionalFormatting sqref="B86:B90">
    <cfRule type="duplicateValues" dxfId="33" priority="25"/>
    <cfRule type="duplicateValues" dxfId="32" priority="26"/>
  </conditionalFormatting>
  <conditionalFormatting sqref="B86:B90">
    <cfRule type="duplicateValues" dxfId="31" priority="24"/>
  </conditionalFormatting>
  <conditionalFormatting sqref="B86:B90">
    <cfRule type="duplicateValues" dxfId="30" priority="23"/>
  </conditionalFormatting>
  <conditionalFormatting sqref="H86">
    <cfRule type="duplicateValues" dxfId="29" priority="21"/>
    <cfRule type="duplicateValues" dxfId="28" priority="22"/>
  </conditionalFormatting>
  <conditionalFormatting sqref="H86">
    <cfRule type="duplicateValues" dxfId="27" priority="20"/>
  </conditionalFormatting>
  <conditionalFormatting sqref="H86">
    <cfRule type="duplicateValues" dxfId="26" priority="19"/>
  </conditionalFormatting>
  <conditionalFormatting sqref="C86:G86">
    <cfRule type="duplicateValues" dxfId="25" priority="17"/>
    <cfRule type="duplicateValues" dxfId="24" priority="18"/>
  </conditionalFormatting>
  <conditionalFormatting sqref="C86:G86">
    <cfRule type="duplicateValues" dxfId="23" priority="16"/>
  </conditionalFormatting>
  <conditionalFormatting sqref="C86:G86">
    <cfRule type="duplicateValues" dxfId="22" priority="15"/>
  </conditionalFormatting>
  <conditionalFormatting sqref="H87:H90 H70:H78">
    <cfRule type="duplicateValues" dxfId="21" priority="122"/>
    <cfRule type="duplicateValues" dxfId="20" priority="123"/>
  </conditionalFormatting>
  <conditionalFormatting sqref="B92">
    <cfRule type="duplicateValues" dxfId="19" priority="9"/>
    <cfRule type="duplicateValues" dxfId="18" priority="10"/>
  </conditionalFormatting>
  <conditionalFormatting sqref="B92">
    <cfRule type="duplicateValues" dxfId="17" priority="8"/>
  </conditionalFormatting>
  <conditionalFormatting sqref="B92">
    <cfRule type="duplicateValues" dxfId="16" priority="7"/>
  </conditionalFormatting>
  <conditionalFormatting sqref="H94:H95">
    <cfRule type="duplicateValues" dxfId="15" priority="6"/>
  </conditionalFormatting>
  <conditionalFormatting sqref="H103:H108">
    <cfRule type="duplicateValues" dxfId="14" priority="5"/>
  </conditionalFormatting>
  <conditionalFormatting sqref="C118">
    <cfRule type="duplicateValues" dxfId="13" priority="3"/>
    <cfRule type="duplicateValues" dxfId="12" priority="4"/>
  </conditionalFormatting>
  <conditionalFormatting sqref="C118">
    <cfRule type="duplicateValues" dxfId="11" priority="2"/>
  </conditionalFormatting>
  <conditionalFormatting sqref="C118">
    <cfRule type="duplicateValues" dxfId="10" priority="1"/>
  </conditionalFormatting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58" t="s">
        <v>921</v>
      </c>
      <c r="B2" s="158" t="s">
        <v>0</v>
      </c>
      <c r="C2" s="158" t="s">
        <v>1</v>
      </c>
      <c r="D2" s="158" t="s">
        <v>2</v>
      </c>
      <c r="E2" s="158"/>
      <c r="F2" s="158"/>
      <c r="G2" s="158"/>
      <c r="H2" s="57" t="s">
        <v>6</v>
      </c>
      <c r="I2" s="57" t="s">
        <v>923</v>
      </c>
      <c r="J2" s="57" t="s">
        <v>3</v>
      </c>
      <c r="K2" s="57" t="s">
        <v>929</v>
      </c>
      <c r="L2" s="148" t="s">
        <v>930</v>
      </c>
      <c r="M2" s="58" t="s">
        <v>922</v>
      </c>
    </row>
    <row r="3" spans="1:13" ht="15.75">
      <c r="A3" s="158"/>
      <c r="B3" s="158"/>
      <c r="C3" s="158"/>
      <c r="D3" s="57"/>
      <c r="E3" s="57"/>
      <c r="F3" s="57"/>
      <c r="G3" s="57"/>
      <c r="H3" s="57"/>
      <c r="I3" s="57"/>
      <c r="J3" s="57"/>
      <c r="K3" s="61"/>
      <c r="L3" s="149"/>
      <c r="M3" s="57"/>
    </row>
    <row r="4" spans="1:13">
      <c r="A4" s="155" t="s">
        <v>911</v>
      </c>
      <c r="B4" s="50" t="s">
        <v>23</v>
      </c>
      <c r="C4" s="50" t="s">
        <v>28</v>
      </c>
      <c r="D4" s="50">
        <v>4</v>
      </c>
      <c r="E4" s="50" t="s">
        <v>25</v>
      </c>
      <c r="F4" s="50">
        <v>5</v>
      </c>
      <c r="G4" s="50" t="s">
        <v>26</v>
      </c>
      <c r="H4" s="50">
        <v>692054</v>
      </c>
      <c r="I4" s="50">
        <v>36</v>
      </c>
      <c r="J4" s="50" t="s">
        <v>924</v>
      </c>
      <c r="K4" s="64">
        <v>2.4411</v>
      </c>
      <c r="L4" s="150" t="s">
        <v>931</v>
      </c>
      <c r="M4" s="157" t="s">
        <v>928</v>
      </c>
    </row>
    <row r="5" spans="1:13">
      <c r="A5" s="155"/>
      <c r="B5" s="50" t="s">
        <v>23</v>
      </c>
      <c r="C5" s="50" t="s">
        <v>32</v>
      </c>
      <c r="D5" s="50">
        <v>24</v>
      </c>
      <c r="E5" s="50" t="s">
        <v>25</v>
      </c>
      <c r="F5" s="50">
        <v>1</v>
      </c>
      <c r="G5" s="50" t="s">
        <v>26</v>
      </c>
      <c r="H5" s="50">
        <v>692249</v>
      </c>
      <c r="I5" s="50">
        <v>224</v>
      </c>
      <c r="J5" s="50" t="s">
        <v>924</v>
      </c>
      <c r="K5" s="64">
        <v>1.9466999999999999</v>
      </c>
      <c r="L5" s="151"/>
      <c r="M5" s="157"/>
    </row>
    <row r="6" spans="1:13">
      <c r="A6" s="155"/>
      <c r="B6" s="50" t="s">
        <v>23</v>
      </c>
      <c r="C6" s="50" t="s">
        <v>39</v>
      </c>
      <c r="D6" s="50">
        <v>4</v>
      </c>
      <c r="E6" s="50" t="s">
        <v>25</v>
      </c>
      <c r="F6" s="50">
        <v>4</v>
      </c>
      <c r="G6" s="50" t="s">
        <v>26</v>
      </c>
      <c r="H6" s="50">
        <v>690814</v>
      </c>
      <c r="I6" s="50">
        <v>216</v>
      </c>
      <c r="J6" s="50" t="s">
        <v>924</v>
      </c>
      <c r="K6" s="65">
        <v>3.3887</v>
      </c>
      <c r="L6" s="151"/>
      <c r="M6" s="157"/>
    </row>
    <row r="7" spans="1:13">
      <c r="A7" s="155"/>
      <c r="B7" s="50" t="s">
        <v>51</v>
      </c>
      <c r="C7" s="50" t="s">
        <v>52</v>
      </c>
      <c r="D7" s="50">
        <v>6</v>
      </c>
      <c r="E7" s="50" t="s">
        <v>25</v>
      </c>
      <c r="F7" s="50">
        <v>1</v>
      </c>
      <c r="G7" s="50" t="s">
        <v>53</v>
      </c>
      <c r="H7" s="50" t="s">
        <v>54</v>
      </c>
      <c r="I7" s="50">
        <v>135</v>
      </c>
      <c r="J7" s="50" t="s">
        <v>924</v>
      </c>
      <c r="K7" s="66">
        <f>(47/6)/3.78</f>
        <v>2.0723104056437389</v>
      </c>
      <c r="L7" s="151"/>
      <c r="M7" s="157"/>
    </row>
    <row r="8" spans="1:13">
      <c r="A8" s="155"/>
      <c r="B8" s="50" t="s">
        <v>23</v>
      </c>
      <c r="C8" s="50" t="s">
        <v>55</v>
      </c>
      <c r="D8" s="50">
        <v>24</v>
      </c>
      <c r="E8" s="50" t="s">
        <v>25</v>
      </c>
      <c r="F8" s="50">
        <v>0.8</v>
      </c>
      <c r="G8" s="50" t="s">
        <v>26</v>
      </c>
      <c r="H8" s="50">
        <v>844573</v>
      </c>
      <c r="I8" s="50">
        <v>128</v>
      </c>
      <c r="J8" s="50" t="s">
        <v>924</v>
      </c>
      <c r="K8" s="64">
        <v>2.2145000000000001</v>
      </c>
      <c r="L8" s="151"/>
      <c r="M8" s="157"/>
    </row>
    <row r="9" spans="1:13">
      <c r="A9" s="155"/>
      <c r="B9" s="50" t="s">
        <v>23</v>
      </c>
      <c r="C9" s="50" t="s">
        <v>165</v>
      </c>
      <c r="D9" s="50">
        <v>4</v>
      </c>
      <c r="E9" s="50" t="s">
        <v>139</v>
      </c>
      <c r="F9" s="50">
        <v>4</v>
      </c>
      <c r="G9" s="50" t="s">
        <v>26</v>
      </c>
      <c r="H9" s="50">
        <v>885194</v>
      </c>
      <c r="I9" s="50">
        <v>72</v>
      </c>
      <c r="J9" s="50" t="s">
        <v>924</v>
      </c>
      <c r="K9" s="65">
        <v>3.66</v>
      </c>
      <c r="L9" s="152"/>
      <c r="M9" s="157"/>
    </row>
    <row r="10" spans="1:13">
      <c r="A10" s="155" t="s">
        <v>912</v>
      </c>
      <c r="B10" s="50" t="s">
        <v>23</v>
      </c>
      <c r="C10" s="50" t="s">
        <v>43</v>
      </c>
      <c r="D10" s="50">
        <v>4</v>
      </c>
      <c r="E10" s="50" t="s">
        <v>25</v>
      </c>
      <c r="F10" s="50">
        <v>4</v>
      </c>
      <c r="G10" s="50" t="s">
        <v>26</v>
      </c>
      <c r="H10" s="50">
        <v>691849</v>
      </c>
      <c r="I10" s="50">
        <v>288</v>
      </c>
      <c r="J10" s="51" t="s">
        <v>924</v>
      </c>
      <c r="K10" s="64">
        <v>2.6564999999999999</v>
      </c>
      <c r="L10" s="150" t="s">
        <v>931</v>
      </c>
      <c r="M10" s="156" t="s">
        <v>928</v>
      </c>
    </row>
    <row r="11" spans="1:13">
      <c r="A11" s="155"/>
      <c r="B11" s="50" t="s">
        <v>23</v>
      </c>
      <c r="C11" s="50" t="s">
        <v>50</v>
      </c>
      <c r="D11" s="50">
        <v>20</v>
      </c>
      <c r="E11" s="50" t="s">
        <v>25</v>
      </c>
      <c r="F11" s="50">
        <v>1</v>
      </c>
      <c r="G11" s="50" t="s">
        <v>26</v>
      </c>
      <c r="H11" s="50">
        <v>789360</v>
      </c>
      <c r="I11" s="50">
        <v>40</v>
      </c>
      <c r="J11" s="51" t="s">
        <v>924</v>
      </c>
      <c r="K11" s="64">
        <v>1.59</v>
      </c>
      <c r="L11" s="152"/>
      <c r="M11" s="156"/>
    </row>
    <row r="12" spans="1:13">
      <c r="A12" s="155"/>
      <c r="B12" s="50" t="s">
        <v>23</v>
      </c>
      <c r="C12" s="52" t="s">
        <v>49</v>
      </c>
      <c r="D12" s="50">
        <v>1</v>
      </c>
      <c r="E12" s="50" t="s">
        <v>139</v>
      </c>
      <c r="F12" s="50">
        <v>200</v>
      </c>
      <c r="G12" s="50" t="s">
        <v>26</v>
      </c>
      <c r="H12" s="50">
        <v>692334</v>
      </c>
      <c r="I12" s="50">
        <v>44</v>
      </c>
      <c r="J12" s="51" t="s">
        <v>29</v>
      </c>
      <c r="K12" s="64">
        <v>1.27</v>
      </c>
      <c r="L12" s="51" t="s">
        <v>932</v>
      </c>
      <c r="M12" s="156"/>
    </row>
    <row r="13" spans="1:13" ht="63">
      <c r="A13" s="58" t="s">
        <v>913</v>
      </c>
      <c r="B13" s="53" t="s">
        <v>23</v>
      </c>
      <c r="C13" s="53" t="s">
        <v>28</v>
      </c>
      <c r="D13" s="55">
        <v>1</v>
      </c>
      <c r="E13" s="53" t="s">
        <v>25</v>
      </c>
      <c r="F13" s="55">
        <v>200</v>
      </c>
      <c r="G13" s="53" t="s">
        <v>26</v>
      </c>
      <c r="H13" s="55">
        <v>692052</v>
      </c>
      <c r="I13" s="55">
        <v>80</v>
      </c>
      <c r="J13" s="54" t="s">
        <v>29</v>
      </c>
      <c r="K13" s="64">
        <v>1.49</v>
      </c>
      <c r="L13" s="54" t="s">
        <v>932</v>
      </c>
      <c r="M13" s="60" t="s">
        <v>927</v>
      </c>
    </row>
    <row r="14" spans="1:13" ht="47.25">
      <c r="A14" s="58" t="s">
        <v>914</v>
      </c>
      <c r="B14" s="53" t="s">
        <v>23</v>
      </c>
      <c r="C14" s="53" t="s">
        <v>28</v>
      </c>
      <c r="D14" s="55">
        <v>1</v>
      </c>
      <c r="E14" s="53" t="s">
        <v>25</v>
      </c>
      <c r="F14" s="55">
        <v>200</v>
      </c>
      <c r="G14" s="53" t="s">
        <v>26</v>
      </c>
      <c r="H14" s="55">
        <v>692052</v>
      </c>
      <c r="I14" s="55">
        <v>80</v>
      </c>
      <c r="J14" s="54" t="s">
        <v>29</v>
      </c>
      <c r="K14" s="64">
        <v>1.49</v>
      </c>
      <c r="L14" s="54" t="s">
        <v>932</v>
      </c>
      <c r="M14" s="60" t="s">
        <v>925</v>
      </c>
    </row>
    <row r="15" spans="1:13" ht="47.25">
      <c r="A15" s="58" t="s">
        <v>915</v>
      </c>
      <c r="B15" s="53" t="s">
        <v>23</v>
      </c>
      <c r="C15" s="53" t="s">
        <v>28</v>
      </c>
      <c r="D15" s="55">
        <v>1</v>
      </c>
      <c r="E15" s="53" t="s">
        <v>25</v>
      </c>
      <c r="F15" s="55">
        <v>18</v>
      </c>
      <c r="G15" s="53" t="s">
        <v>26</v>
      </c>
      <c r="H15" s="55">
        <v>692053</v>
      </c>
      <c r="I15" s="56">
        <v>792</v>
      </c>
      <c r="J15" s="54" t="s">
        <v>30</v>
      </c>
      <c r="K15" s="64">
        <v>1.6</v>
      </c>
      <c r="L15" s="67" t="s">
        <v>932</v>
      </c>
      <c r="M15" s="60" t="s">
        <v>925</v>
      </c>
    </row>
    <row r="16" spans="1:13" ht="63">
      <c r="A16" s="59" t="s">
        <v>916</v>
      </c>
      <c r="B16" s="53" t="s">
        <v>23</v>
      </c>
      <c r="C16" s="53" t="s">
        <v>49</v>
      </c>
      <c r="D16" s="55">
        <v>1</v>
      </c>
      <c r="E16" s="52" t="s">
        <v>25</v>
      </c>
      <c r="F16" s="52">
        <v>200</v>
      </c>
      <c r="G16" s="52" t="s">
        <v>26</v>
      </c>
      <c r="H16" s="52">
        <v>692334</v>
      </c>
      <c r="I16" s="56">
        <v>80</v>
      </c>
      <c r="J16" s="54" t="s">
        <v>29</v>
      </c>
      <c r="K16" s="64">
        <v>1.27</v>
      </c>
      <c r="L16" s="54" t="s">
        <v>932</v>
      </c>
      <c r="M16" s="60" t="s">
        <v>927</v>
      </c>
    </row>
    <row r="17" spans="1:13" ht="27" customHeight="1">
      <c r="A17" s="155" t="s">
        <v>917</v>
      </c>
      <c r="B17" s="52" t="s">
        <v>23</v>
      </c>
      <c r="C17" s="52" t="s">
        <v>28</v>
      </c>
      <c r="D17" s="52">
        <v>1</v>
      </c>
      <c r="E17" s="52" t="s">
        <v>25</v>
      </c>
      <c r="F17" s="52">
        <v>200</v>
      </c>
      <c r="G17" s="52" t="s">
        <v>26</v>
      </c>
      <c r="H17" s="52">
        <v>692052</v>
      </c>
      <c r="I17" s="56">
        <v>36</v>
      </c>
      <c r="J17" s="54" t="s">
        <v>29</v>
      </c>
      <c r="K17" s="64">
        <v>1.6</v>
      </c>
      <c r="L17" s="54" t="s">
        <v>934</v>
      </c>
      <c r="M17" s="157" t="s">
        <v>928</v>
      </c>
    </row>
    <row r="18" spans="1:13" ht="28.5" customHeight="1">
      <c r="A18" s="155"/>
      <c r="B18" s="52" t="s">
        <v>23</v>
      </c>
      <c r="C18" s="52" t="s">
        <v>168</v>
      </c>
      <c r="D18" s="52">
        <v>1</v>
      </c>
      <c r="E18" s="52" t="s">
        <v>139</v>
      </c>
      <c r="F18" s="52">
        <v>200</v>
      </c>
      <c r="G18" s="52" t="s">
        <v>26</v>
      </c>
      <c r="H18" s="52">
        <v>803820</v>
      </c>
      <c r="I18" s="52">
        <v>44</v>
      </c>
      <c r="J18" s="62" t="s">
        <v>29</v>
      </c>
      <c r="K18" s="64">
        <v>1.5</v>
      </c>
      <c r="L18" s="62" t="s">
        <v>933</v>
      </c>
      <c r="M18" s="157"/>
    </row>
    <row r="19" spans="1:13">
      <c r="A19" s="155" t="s">
        <v>919</v>
      </c>
      <c r="B19" s="50" t="s">
        <v>23</v>
      </c>
      <c r="C19" s="50" t="s">
        <v>24</v>
      </c>
      <c r="D19" s="50">
        <v>24</v>
      </c>
      <c r="E19" s="50" t="s">
        <v>25</v>
      </c>
      <c r="F19" s="50">
        <v>1</v>
      </c>
      <c r="G19" s="50" t="s">
        <v>26</v>
      </c>
      <c r="H19" s="50">
        <v>692247</v>
      </c>
      <c r="I19" s="50">
        <v>128</v>
      </c>
      <c r="J19" s="54" t="s">
        <v>924</v>
      </c>
      <c r="K19" s="64">
        <v>2.0394000000000001</v>
      </c>
      <c r="L19" s="132" t="s">
        <v>931</v>
      </c>
      <c r="M19" s="157" t="s">
        <v>926</v>
      </c>
    </row>
    <row r="20" spans="1:13">
      <c r="A20" s="155"/>
      <c r="B20" s="50" t="s">
        <v>23</v>
      </c>
      <c r="C20" s="50" t="s">
        <v>28</v>
      </c>
      <c r="D20" s="50">
        <v>4</v>
      </c>
      <c r="E20" s="50" t="s">
        <v>25</v>
      </c>
      <c r="F20" s="50">
        <v>5</v>
      </c>
      <c r="G20" s="50" t="s">
        <v>26</v>
      </c>
      <c r="H20" s="50">
        <v>692054</v>
      </c>
      <c r="I20" s="50">
        <v>180</v>
      </c>
      <c r="J20" s="54" t="s">
        <v>924</v>
      </c>
      <c r="K20" s="64">
        <v>2.4411</v>
      </c>
      <c r="L20" s="153"/>
      <c r="M20" s="157"/>
    </row>
    <row r="21" spans="1:13">
      <c r="A21" s="155"/>
      <c r="B21" s="50" t="s">
        <v>23</v>
      </c>
      <c r="C21" s="50" t="s">
        <v>32</v>
      </c>
      <c r="D21" s="50">
        <v>24</v>
      </c>
      <c r="E21" s="50" t="s">
        <v>25</v>
      </c>
      <c r="F21" s="50">
        <v>1</v>
      </c>
      <c r="G21" s="50" t="s">
        <v>26</v>
      </c>
      <c r="H21" s="50">
        <v>692249</v>
      </c>
      <c r="I21" s="50">
        <v>224</v>
      </c>
      <c r="J21" s="54" t="s">
        <v>924</v>
      </c>
      <c r="K21" s="64">
        <v>1.9466999999999999</v>
      </c>
      <c r="L21" s="153"/>
      <c r="M21" s="157"/>
    </row>
    <row r="22" spans="1:13">
      <c r="A22" s="155"/>
      <c r="B22" s="50" t="s">
        <v>23</v>
      </c>
      <c r="C22" s="50" t="s">
        <v>39</v>
      </c>
      <c r="D22" s="50">
        <v>4</v>
      </c>
      <c r="E22" s="50" t="s">
        <v>25</v>
      </c>
      <c r="F22" s="50">
        <v>4</v>
      </c>
      <c r="G22" s="50" t="s">
        <v>26</v>
      </c>
      <c r="H22" s="50">
        <v>690814</v>
      </c>
      <c r="I22" s="50">
        <v>180</v>
      </c>
      <c r="J22" s="54" t="s">
        <v>924</v>
      </c>
      <c r="K22" s="64">
        <v>3.3887</v>
      </c>
      <c r="L22" s="153"/>
      <c r="M22" s="157"/>
    </row>
    <row r="23" spans="1:13">
      <c r="A23" s="155"/>
      <c r="B23" s="50" t="s">
        <v>23</v>
      </c>
      <c r="C23" s="50" t="s">
        <v>43</v>
      </c>
      <c r="D23" s="50">
        <v>4</v>
      </c>
      <c r="E23" s="50" t="s">
        <v>25</v>
      </c>
      <c r="F23" s="50">
        <v>4</v>
      </c>
      <c r="G23" s="50" t="s">
        <v>26</v>
      </c>
      <c r="H23" s="50">
        <v>691849</v>
      </c>
      <c r="I23" s="50">
        <v>108</v>
      </c>
      <c r="J23" s="54" t="s">
        <v>924</v>
      </c>
      <c r="K23" s="64">
        <v>2.6564999999999999</v>
      </c>
      <c r="L23" s="154"/>
      <c r="M23" s="157"/>
    </row>
    <row r="24" spans="1:13">
      <c r="A24" s="155" t="s">
        <v>918</v>
      </c>
      <c r="B24" s="50" t="s">
        <v>23</v>
      </c>
      <c r="C24" s="50" t="s">
        <v>39</v>
      </c>
      <c r="D24" s="50">
        <v>4</v>
      </c>
      <c r="E24" s="50" t="s">
        <v>25</v>
      </c>
      <c r="F24" s="50">
        <v>4</v>
      </c>
      <c r="G24" s="50" t="s">
        <v>26</v>
      </c>
      <c r="H24" s="50">
        <v>690814</v>
      </c>
      <c r="I24" s="50">
        <v>180</v>
      </c>
      <c r="J24" s="54" t="s">
        <v>924</v>
      </c>
      <c r="K24" s="64">
        <v>3.3887</v>
      </c>
      <c r="L24" s="132" t="s">
        <v>931</v>
      </c>
      <c r="M24" s="157" t="s">
        <v>926</v>
      </c>
    </row>
    <row r="25" spans="1:13">
      <c r="A25" s="155"/>
      <c r="B25" s="50" t="s">
        <v>23</v>
      </c>
      <c r="C25" s="50" t="s">
        <v>43</v>
      </c>
      <c r="D25" s="50">
        <v>4</v>
      </c>
      <c r="E25" s="50" t="s">
        <v>25</v>
      </c>
      <c r="F25" s="50">
        <v>4</v>
      </c>
      <c r="G25" s="50" t="s">
        <v>26</v>
      </c>
      <c r="H25" s="50">
        <v>691849</v>
      </c>
      <c r="I25" s="50">
        <v>144</v>
      </c>
      <c r="J25" s="54" t="s">
        <v>924</v>
      </c>
      <c r="K25" s="64">
        <v>2.6564999999999999</v>
      </c>
      <c r="L25" s="153"/>
      <c r="M25" s="157"/>
    </row>
    <row r="26" spans="1:13">
      <c r="A26" s="155"/>
      <c r="B26" s="50" t="s">
        <v>23</v>
      </c>
      <c r="C26" s="50" t="s">
        <v>50</v>
      </c>
      <c r="D26" s="50">
        <v>20</v>
      </c>
      <c r="E26" s="50" t="s">
        <v>25</v>
      </c>
      <c r="F26" s="50">
        <v>1</v>
      </c>
      <c r="G26" s="50" t="s">
        <v>26</v>
      </c>
      <c r="H26" s="50">
        <v>789360</v>
      </c>
      <c r="I26" s="50">
        <v>80</v>
      </c>
      <c r="J26" s="54" t="s">
        <v>924</v>
      </c>
      <c r="K26" s="64">
        <v>1.59</v>
      </c>
      <c r="L26" s="153"/>
      <c r="M26" s="157"/>
    </row>
    <row r="27" spans="1:13">
      <c r="A27" s="155"/>
      <c r="B27" s="50" t="s">
        <v>51</v>
      </c>
      <c r="C27" s="50" t="s">
        <v>52</v>
      </c>
      <c r="D27" s="50">
        <v>6</v>
      </c>
      <c r="E27" s="50" t="s">
        <v>25</v>
      </c>
      <c r="F27" s="50">
        <v>1</v>
      </c>
      <c r="G27" s="50" t="s">
        <v>53</v>
      </c>
      <c r="H27" s="50" t="s">
        <v>54</v>
      </c>
      <c r="I27" s="50">
        <v>81</v>
      </c>
      <c r="J27" s="54" t="s">
        <v>924</v>
      </c>
      <c r="K27" s="64">
        <f>(47/6)/3.78</f>
        <v>2.0723104056437389</v>
      </c>
      <c r="L27" s="153"/>
      <c r="M27" s="157"/>
    </row>
    <row r="28" spans="1:13">
      <c r="A28" s="155"/>
      <c r="B28" s="50" t="s">
        <v>23</v>
      </c>
      <c r="C28" s="50" t="s">
        <v>55</v>
      </c>
      <c r="D28" s="50">
        <v>24</v>
      </c>
      <c r="E28" s="50" t="s">
        <v>25</v>
      </c>
      <c r="F28" s="50">
        <v>0.8</v>
      </c>
      <c r="G28" s="50" t="s">
        <v>26</v>
      </c>
      <c r="H28" s="50">
        <v>844573</v>
      </c>
      <c r="I28" s="50">
        <v>192</v>
      </c>
      <c r="J28" s="54" t="s">
        <v>924</v>
      </c>
      <c r="K28" s="64">
        <v>2.2145000000000001</v>
      </c>
      <c r="L28" s="153"/>
      <c r="M28" s="157"/>
    </row>
    <row r="29" spans="1:13">
      <c r="A29" s="155"/>
      <c r="B29" s="50" t="s">
        <v>23</v>
      </c>
      <c r="C29" s="50" t="s">
        <v>28</v>
      </c>
      <c r="D29" s="50">
        <v>1</v>
      </c>
      <c r="E29" s="50" t="s">
        <v>25</v>
      </c>
      <c r="F29" s="50">
        <v>25</v>
      </c>
      <c r="G29" s="50" t="s">
        <v>26</v>
      </c>
      <c r="H29" s="50">
        <v>881118</v>
      </c>
      <c r="I29" s="50">
        <v>24</v>
      </c>
      <c r="J29" s="54" t="s">
        <v>30</v>
      </c>
      <c r="K29" s="64">
        <v>1.9466999999999999</v>
      </c>
      <c r="L29" s="154"/>
      <c r="M29" s="157"/>
    </row>
    <row r="30" spans="1:13" ht="24" customHeight="1">
      <c r="A30" s="155" t="s">
        <v>920</v>
      </c>
      <c r="B30" s="52" t="s">
        <v>23</v>
      </c>
      <c r="C30" s="52" t="s">
        <v>28</v>
      </c>
      <c r="D30" s="55">
        <v>4</v>
      </c>
      <c r="E30" s="52" t="s">
        <v>25</v>
      </c>
      <c r="F30" s="52">
        <v>5</v>
      </c>
      <c r="G30" s="52" t="s">
        <v>26</v>
      </c>
      <c r="H30" s="52">
        <v>692054</v>
      </c>
      <c r="I30" s="12">
        <v>72</v>
      </c>
      <c r="J30" s="54" t="s">
        <v>924</v>
      </c>
      <c r="K30" s="64">
        <v>2.4411</v>
      </c>
      <c r="L30" s="132" t="s">
        <v>931</v>
      </c>
      <c r="M30" s="156" t="s">
        <v>925</v>
      </c>
    </row>
    <row r="31" spans="1:13" ht="21.75" customHeight="1">
      <c r="A31" s="155"/>
      <c r="B31" s="52" t="s">
        <v>23</v>
      </c>
      <c r="C31" s="52" t="s">
        <v>32</v>
      </c>
      <c r="D31" s="55">
        <v>24</v>
      </c>
      <c r="E31" s="52" t="s">
        <v>25</v>
      </c>
      <c r="F31" s="52">
        <v>1</v>
      </c>
      <c r="G31" s="52" t="s">
        <v>26</v>
      </c>
      <c r="H31" s="52">
        <v>692249</v>
      </c>
      <c r="I31" s="12">
        <v>576</v>
      </c>
      <c r="J31" s="54" t="s">
        <v>924</v>
      </c>
      <c r="K31" s="64">
        <v>1.9466999999999999</v>
      </c>
      <c r="L31" s="154"/>
      <c r="M31" s="156"/>
    </row>
    <row r="32" spans="1:13">
      <c r="H32" s="63"/>
    </row>
  </sheetData>
  <mergeCells count="22">
    <mergeCell ref="A2:A3"/>
    <mergeCell ref="B2:B3"/>
    <mergeCell ref="C2:C3"/>
    <mergeCell ref="D2:G2"/>
    <mergeCell ref="A4:A9"/>
    <mergeCell ref="M4:M9"/>
    <mergeCell ref="A10:A12"/>
    <mergeCell ref="M10:M12"/>
    <mergeCell ref="A17:A18"/>
    <mergeCell ref="M17:M18"/>
    <mergeCell ref="A30:A31"/>
    <mergeCell ref="M30:M31"/>
    <mergeCell ref="A19:A23"/>
    <mergeCell ref="M19:M23"/>
    <mergeCell ref="M24:M29"/>
    <mergeCell ref="A24:A29"/>
    <mergeCell ref="L30:L31"/>
    <mergeCell ref="L2:L3"/>
    <mergeCell ref="L4:L9"/>
    <mergeCell ref="L10:L11"/>
    <mergeCell ref="L19:L23"/>
    <mergeCell ref="L24:L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2"/>
  <sheetViews>
    <sheetView topLeftCell="A946" workbookViewId="0">
      <selection activeCell="C958" sqref="C958"/>
    </sheetView>
  </sheetViews>
  <sheetFormatPr defaultRowHeight="15"/>
  <sheetData>
    <row r="1" spans="1:6">
      <c r="A1">
        <v>3831236</v>
      </c>
      <c r="B1">
        <v>0</v>
      </c>
      <c r="C1">
        <v>3831236</v>
      </c>
      <c r="D1">
        <v>0</v>
      </c>
      <c r="E1">
        <v>0</v>
      </c>
      <c r="F1">
        <v>0</v>
      </c>
    </row>
    <row r="2" spans="1:6">
      <c r="A2">
        <v>21212204</v>
      </c>
      <c r="B2">
        <v>0</v>
      </c>
      <c r="C2">
        <v>21212204</v>
      </c>
      <c r="D2">
        <v>0</v>
      </c>
      <c r="E2">
        <v>0</v>
      </c>
      <c r="F2">
        <v>0</v>
      </c>
    </row>
    <row r="3" spans="1:6">
      <c r="A3">
        <v>21192875</v>
      </c>
      <c r="B3">
        <v>0</v>
      </c>
      <c r="C3">
        <v>21192875</v>
      </c>
      <c r="D3">
        <v>0</v>
      </c>
      <c r="E3">
        <v>0</v>
      </c>
      <c r="F3">
        <v>0</v>
      </c>
    </row>
    <row r="4" spans="1:6">
      <c r="A4">
        <v>477556</v>
      </c>
      <c r="B4">
        <v>0</v>
      </c>
      <c r="C4">
        <v>477556</v>
      </c>
      <c r="D4">
        <v>0</v>
      </c>
      <c r="E4">
        <v>0</v>
      </c>
      <c r="F4">
        <v>0</v>
      </c>
    </row>
    <row r="5" spans="1:6">
      <c r="A5">
        <v>20998367</v>
      </c>
      <c r="B5">
        <v>0</v>
      </c>
      <c r="C5">
        <v>20998367</v>
      </c>
      <c r="D5">
        <v>0</v>
      </c>
      <c r="E5">
        <v>0</v>
      </c>
      <c r="F5">
        <v>0</v>
      </c>
    </row>
    <row r="6" spans="1:6">
      <c r="A6">
        <v>21707133</v>
      </c>
      <c r="B6">
        <v>0</v>
      </c>
      <c r="C6">
        <v>21707133</v>
      </c>
      <c r="D6">
        <v>0</v>
      </c>
      <c r="E6">
        <v>0</v>
      </c>
      <c r="F6">
        <v>0</v>
      </c>
    </row>
    <row r="7" spans="1:6">
      <c r="A7">
        <v>21707132</v>
      </c>
      <c r="B7">
        <v>0</v>
      </c>
      <c r="C7">
        <v>21707132</v>
      </c>
      <c r="D7">
        <v>0</v>
      </c>
      <c r="E7">
        <v>0</v>
      </c>
      <c r="F7">
        <v>0</v>
      </c>
    </row>
    <row r="8" spans="1:6">
      <c r="A8">
        <v>8193841</v>
      </c>
      <c r="B8">
        <v>0</v>
      </c>
      <c r="C8">
        <v>8193841</v>
      </c>
      <c r="D8">
        <v>0</v>
      </c>
      <c r="E8">
        <v>0</v>
      </c>
      <c r="F8">
        <v>0</v>
      </c>
    </row>
    <row r="9" spans="1:6">
      <c r="A9">
        <v>8159975</v>
      </c>
      <c r="B9">
        <v>0</v>
      </c>
      <c r="C9">
        <v>8159975</v>
      </c>
      <c r="D9">
        <v>0</v>
      </c>
      <c r="E9">
        <v>0</v>
      </c>
      <c r="F9">
        <v>0</v>
      </c>
    </row>
    <row r="10" spans="1:6">
      <c r="A10" t="s">
        <v>188</v>
      </c>
      <c r="B10">
        <v>0</v>
      </c>
      <c r="C10" t="s">
        <v>188</v>
      </c>
      <c r="D10">
        <v>0</v>
      </c>
      <c r="E10">
        <v>0</v>
      </c>
      <c r="F10">
        <v>0</v>
      </c>
    </row>
    <row r="11" spans="1:6">
      <c r="A11" t="s">
        <v>170</v>
      </c>
      <c r="B11">
        <v>0</v>
      </c>
      <c r="C11" t="s">
        <v>170</v>
      </c>
      <c r="D11">
        <v>0</v>
      </c>
      <c r="E11">
        <v>0</v>
      </c>
      <c r="F11">
        <v>0</v>
      </c>
    </row>
    <row r="12" spans="1:6">
      <c r="A12" t="s">
        <v>171</v>
      </c>
      <c r="B12">
        <v>0</v>
      </c>
      <c r="C12" t="s">
        <v>171</v>
      </c>
      <c r="D12">
        <v>0</v>
      </c>
      <c r="E12">
        <v>0</v>
      </c>
      <c r="F12">
        <v>0</v>
      </c>
    </row>
    <row r="13" spans="1:6">
      <c r="A13" t="s">
        <v>172</v>
      </c>
      <c r="B13">
        <v>0</v>
      </c>
      <c r="C13" t="s">
        <v>172</v>
      </c>
      <c r="D13">
        <v>0</v>
      </c>
      <c r="E13">
        <v>0</v>
      </c>
      <c r="F13">
        <v>0</v>
      </c>
    </row>
    <row r="14" spans="1:6">
      <c r="A14" t="s">
        <v>189</v>
      </c>
      <c r="B14">
        <v>0</v>
      </c>
      <c r="C14" t="s">
        <v>189</v>
      </c>
      <c r="D14">
        <v>0</v>
      </c>
      <c r="E14">
        <v>0</v>
      </c>
      <c r="F14">
        <v>0</v>
      </c>
    </row>
    <row r="15" spans="1:6">
      <c r="A15" t="s">
        <v>190</v>
      </c>
      <c r="B15">
        <v>0</v>
      </c>
      <c r="C15" t="s">
        <v>190</v>
      </c>
      <c r="D15">
        <v>0</v>
      </c>
      <c r="E15">
        <v>0</v>
      </c>
      <c r="F15">
        <v>0</v>
      </c>
    </row>
    <row r="16" spans="1:6">
      <c r="A16" t="s">
        <v>191</v>
      </c>
      <c r="B16">
        <v>0</v>
      </c>
      <c r="C16" t="s">
        <v>191</v>
      </c>
      <c r="D16">
        <v>0</v>
      </c>
      <c r="E16">
        <v>0</v>
      </c>
      <c r="F16">
        <v>0</v>
      </c>
    </row>
    <row r="17" spans="1:6">
      <c r="A17" t="s">
        <v>192</v>
      </c>
      <c r="B17">
        <v>0</v>
      </c>
      <c r="C17" t="s">
        <v>192</v>
      </c>
      <c r="D17">
        <v>0</v>
      </c>
      <c r="E17">
        <v>0</v>
      </c>
      <c r="F17">
        <v>0</v>
      </c>
    </row>
    <row r="18" spans="1:6">
      <c r="A18" t="s">
        <v>193</v>
      </c>
      <c r="B18">
        <v>0</v>
      </c>
      <c r="C18" t="s">
        <v>193</v>
      </c>
      <c r="D18">
        <v>0</v>
      </c>
      <c r="E18">
        <v>0</v>
      </c>
      <c r="F18">
        <v>0</v>
      </c>
    </row>
    <row r="19" spans="1:6">
      <c r="A19" t="s">
        <v>173</v>
      </c>
      <c r="B19">
        <v>0</v>
      </c>
      <c r="C19" t="s">
        <v>173</v>
      </c>
      <c r="D19">
        <v>0</v>
      </c>
      <c r="E19">
        <v>0</v>
      </c>
      <c r="F19">
        <v>0</v>
      </c>
    </row>
    <row r="20" spans="1:6">
      <c r="A20" t="s">
        <v>194</v>
      </c>
      <c r="B20">
        <v>0</v>
      </c>
      <c r="C20" t="s">
        <v>194</v>
      </c>
      <c r="D20">
        <v>0</v>
      </c>
      <c r="E20">
        <v>0</v>
      </c>
      <c r="F20">
        <v>0</v>
      </c>
    </row>
    <row r="21" spans="1:6">
      <c r="A21">
        <v>256535</v>
      </c>
      <c r="B21">
        <v>0</v>
      </c>
      <c r="C21">
        <v>256535</v>
      </c>
      <c r="D21">
        <v>0</v>
      </c>
      <c r="E21">
        <v>0</v>
      </c>
      <c r="F21">
        <v>0</v>
      </c>
    </row>
    <row r="22" spans="1:6">
      <c r="A22" t="s">
        <v>195</v>
      </c>
      <c r="B22">
        <v>0</v>
      </c>
      <c r="C22" t="s">
        <v>195</v>
      </c>
      <c r="D22">
        <v>0</v>
      </c>
      <c r="E22">
        <v>0</v>
      </c>
      <c r="F22">
        <v>0</v>
      </c>
    </row>
    <row r="23" spans="1:6">
      <c r="A23" t="s">
        <v>196</v>
      </c>
      <c r="B23">
        <v>0</v>
      </c>
      <c r="C23" t="s">
        <v>196</v>
      </c>
      <c r="D23">
        <v>0</v>
      </c>
      <c r="E23">
        <v>0</v>
      </c>
      <c r="F23">
        <v>0</v>
      </c>
    </row>
    <row r="24" spans="1:6">
      <c r="A24" t="s">
        <v>197</v>
      </c>
      <c r="B24">
        <v>0</v>
      </c>
      <c r="C24" t="s">
        <v>197</v>
      </c>
      <c r="D24">
        <v>0</v>
      </c>
      <c r="E24">
        <v>0</v>
      </c>
      <c r="F24">
        <v>0</v>
      </c>
    </row>
    <row r="25" spans="1:6">
      <c r="A25" t="s">
        <v>198</v>
      </c>
      <c r="B25">
        <v>0</v>
      </c>
      <c r="C25" t="s">
        <v>198</v>
      </c>
      <c r="D25">
        <v>0</v>
      </c>
      <c r="E25">
        <v>0</v>
      </c>
      <c r="F25">
        <v>0</v>
      </c>
    </row>
    <row r="26" spans="1:6">
      <c r="A26" t="s">
        <v>199</v>
      </c>
      <c r="B26">
        <v>0</v>
      </c>
      <c r="C26" t="s">
        <v>199</v>
      </c>
      <c r="D26">
        <v>0</v>
      </c>
      <c r="E26">
        <v>0</v>
      </c>
      <c r="F26">
        <v>0</v>
      </c>
    </row>
    <row r="27" spans="1:6">
      <c r="A27" t="s">
        <v>200</v>
      </c>
      <c r="B27">
        <v>0</v>
      </c>
      <c r="C27" t="s">
        <v>200</v>
      </c>
      <c r="D27">
        <v>0</v>
      </c>
      <c r="E27">
        <v>0</v>
      </c>
      <c r="F27">
        <v>0</v>
      </c>
    </row>
    <row r="28" spans="1:6">
      <c r="A28" t="s">
        <v>201</v>
      </c>
      <c r="B28">
        <v>0</v>
      </c>
      <c r="C28" t="s">
        <v>201</v>
      </c>
      <c r="D28">
        <v>0</v>
      </c>
      <c r="E28">
        <v>0</v>
      </c>
      <c r="F28">
        <v>0</v>
      </c>
    </row>
    <row r="29" spans="1:6">
      <c r="A29" t="s">
        <v>202</v>
      </c>
      <c r="B29">
        <v>0</v>
      </c>
      <c r="C29" t="s">
        <v>202</v>
      </c>
      <c r="D29">
        <v>0</v>
      </c>
      <c r="E29">
        <v>0</v>
      </c>
      <c r="F29">
        <v>0</v>
      </c>
    </row>
    <row r="30" spans="1:6">
      <c r="A30" t="s">
        <v>203</v>
      </c>
      <c r="B30">
        <v>0</v>
      </c>
      <c r="C30" t="s">
        <v>203</v>
      </c>
      <c r="D30">
        <v>0</v>
      </c>
      <c r="E30">
        <v>0</v>
      </c>
      <c r="F30">
        <v>0</v>
      </c>
    </row>
    <row r="31" spans="1:6">
      <c r="A31" t="s">
        <v>204</v>
      </c>
      <c r="B31">
        <v>0</v>
      </c>
      <c r="C31" t="s">
        <v>204</v>
      </c>
      <c r="D31">
        <v>0</v>
      </c>
      <c r="E31">
        <v>0</v>
      </c>
      <c r="F31">
        <v>0</v>
      </c>
    </row>
    <row r="32" spans="1:6">
      <c r="A32" t="s">
        <v>205</v>
      </c>
      <c r="B32">
        <v>0</v>
      </c>
      <c r="C32" t="s">
        <v>205</v>
      </c>
      <c r="D32">
        <v>0</v>
      </c>
      <c r="E32">
        <v>0</v>
      </c>
      <c r="F32">
        <v>0</v>
      </c>
    </row>
    <row r="33" spans="1:6">
      <c r="A33" t="s">
        <v>206</v>
      </c>
      <c r="B33">
        <v>0</v>
      </c>
      <c r="C33" t="s">
        <v>206</v>
      </c>
      <c r="D33">
        <v>0</v>
      </c>
      <c r="E33">
        <v>0</v>
      </c>
      <c r="F33">
        <v>0</v>
      </c>
    </row>
    <row r="34" spans="1:6">
      <c r="A34" t="s">
        <v>207</v>
      </c>
      <c r="B34">
        <v>0</v>
      </c>
      <c r="C34" t="s">
        <v>207</v>
      </c>
      <c r="D34">
        <v>0</v>
      </c>
      <c r="E34">
        <v>0</v>
      </c>
      <c r="F34">
        <v>0</v>
      </c>
    </row>
    <row r="35" spans="1:6">
      <c r="A35" t="s">
        <v>208</v>
      </c>
      <c r="B35">
        <v>0</v>
      </c>
      <c r="C35" t="s">
        <v>208</v>
      </c>
      <c r="D35">
        <v>0</v>
      </c>
      <c r="E35">
        <v>0</v>
      </c>
      <c r="F35">
        <v>0</v>
      </c>
    </row>
    <row r="36" spans="1:6">
      <c r="A36" t="s">
        <v>209</v>
      </c>
      <c r="B36">
        <v>0</v>
      </c>
      <c r="C36" t="s">
        <v>209</v>
      </c>
      <c r="D36">
        <v>0</v>
      </c>
      <c r="E36">
        <v>0</v>
      </c>
      <c r="F36">
        <v>0</v>
      </c>
    </row>
    <row r="37" spans="1:6">
      <c r="A37" t="s">
        <v>210</v>
      </c>
      <c r="B37">
        <v>0</v>
      </c>
      <c r="C37" t="s">
        <v>210</v>
      </c>
      <c r="D37">
        <v>0</v>
      </c>
      <c r="E37">
        <v>0</v>
      </c>
      <c r="F37">
        <v>0</v>
      </c>
    </row>
    <row r="38" spans="1:6">
      <c r="A38" t="s">
        <v>211</v>
      </c>
      <c r="B38">
        <v>0</v>
      </c>
      <c r="C38" t="s">
        <v>211</v>
      </c>
      <c r="D38">
        <v>0</v>
      </c>
      <c r="E38">
        <v>0</v>
      </c>
      <c r="F38">
        <v>0</v>
      </c>
    </row>
    <row r="39" spans="1:6">
      <c r="A39" t="s">
        <v>212</v>
      </c>
      <c r="B39">
        <v>0</v>
      </c>
      <c r="C39" t="s">
        <v>212</v>
      </c>
      <c r="D39">
        <v>0</v>
      </c>
      <c r="E39">
        <v>0</v>
      </c>
      <c r="F39">
        <v>0</v>
      </c>
    </row>
    <row r="40" spans="1:6">
      <c r="A40" t="s">
        <v>213</v>
      </c>
      <c r="B40">
        <v>0</v>
      </c>
      <c r="C40" t="s">
        <v>213</v>
      </c>
      <c r="D40">
        <v>0</v>
      </c>
      <c r="E40">
        <v>0</v>
      </c>
      <c r="F40">
        <v>0</v>
      </c>
    </row>
    <row r="41" spans="1:6">
      <c r="A41" t="s">
        <v>214</v>
      </c>
      <c r="B41">
        <v>0</v>
      </c>
      <c r="C41" t="s">
        <v>214</v>
      </c>
      <c r="D41">
        <v>0</v>
      </c>
      <c r="E41">
        <v>0</v>
      </c>
      <c r="F41">
        <v>0</v>
      </c>
    </row>
    <row r="42" spans="1:6">
      <c r="A42" t="s">
        <v>215</v>
      </c>
      <c r="B42">
        <v>0</v>
      </c>
      <c r="C42" t="s">
        <v>215</v>
      </c>
      <c r="D42">
        <v>0</v>
      </c>
      <c r="E42">
        <v>0</v>
      </c>
      <c r="F42">
        <v>0</v>
      </c>
    </row>
    <row r="43" spans="1:6">
      <c r="A43" t="s">
        <v>216</v>
      </c>
      <c r="B43">
        <v>0</v>
      </c>
      <c r="C43" t="s">
        <v>216</v>
      </c>
      <c r="D43">
        <v>0</v>
      </c>
      <c r="E43">
        <v>0</v>
      </c>
      <c r="F43">
        <v>0</v>
      </c>
    </row>
    <row r="44" spans="1:6">
      <c r="A44" t="s">
        <v>217</v>
      </c>
      <c r="B44">
        <v>0</v>
      </c>
      <c r="C44" t="s">
        <v>217</v>
      </c>
      <c r="D44">
        <v>0</v>
      </c>
      <c r="E44">
        <v>0</v>
      </c>
      <c r="F44">
        <v>0</v>
      </c>
    </row>
    <row r="45" spans="1:6">
      <c r="A45" t="s">
        <v>218</v>
      </c>
      <c r="B45">
        <v>0</v>
      </c>
      <c r="C45" t="s">
        <v>218</v>
      </c>
      <c r="D45">
        <v>0</v>
      </c>
      <c r="E45">
        <v>0</v>
      </c>
      <c r="F45">
        <v>0</v>
      </c>
    </row>
    <row r="46" spans="1:6">
      <c r="A46" t="s">
        <v>219</v>
      </c>
      <c r="B46">
        <v>0</v>
      </c>
      <c r="C46" t="s">
        <v>219</v>
      </c>
      <c r="D46">
        <v>0</v>
      </c>
      <c r="E46">
        <v>0</v>
      </c>
      <c r="F46">
        <v>0</v>
      </c>
    </row>
    <row r="47" spans="1:6">
      <c r="A47" t="s">
        <v>220</v>
      </c>
      <c r="B47">
        <v>0</v>
      </c>
      <c r="C47" t="s">
        <v>220</v>
      </c>
      <c r="D47">
        <v>0</v>
      </c>
      <c r="E47">
        <v>0</v>
      </c>
      <c r="F47">
        <v>0</v>
      </c>
    </row>
    <row r="48" spans="1:6">
      <c r="A48" t="s">
        <v>221</v>
      </c>
      <c r="B48">
        <v>0</v>
      </c>
      <c r="C48" t="s">
        <v>221</v>
      </c>
      <c r="D48">
        <v>0</v>
      </c>
      <c r="E48">
        <v>0</v>
      </c>
      <c r="F48">
        <v>0</v>
      </c>
    </row>
    <row r="49" spans="1:6">
      <c r="A49" t="s">
        <v>222</v>
      </c>
      <c r="B49">
        <v>0</v>
      </c>
      <c r="C49" t="s">
        <v>222</v>
      </c>
      <c r="D49">
        <v>0</v>
      </c>
      <c r="E49">
        <v>0</v>
      </c>
      <c r="F49">
        <v>0</v>
      </c>
    </row>
    <row r="50" spans="1:6">
      <c r="A50" t="s">
        <v>223</v>
      </c>
      <c r="B50">
        <v>0</v>
      </c>
      <c r="C50" t="s">
        <v>223</v>
      </c>
      <c r="D50">
        <v>0</v>
      </c>
      <c r="E50">
        <v>0</v>
      </c>
      <c r="F50">
        <v>0</v>
      </c>
    </row>
    <row r="51" spans="1:6">
      <c r="A51" t="s">
        <v>224</v>
      </c>
      <c r="B51">
        <v>0</v>
      </c>
      <c r="C51" t="s">
        <v>224</v>
      </c>
      <c r="D51">
        <v>0</v>
      </c>
      <c r="E51">
        <v>0</v>
      </c>
      <c r="F51">
        <v>0</v>
      </c>
    </row>
    <row r="52" spans="1:6">
      <c r="A52" t="s">
        <v>225</v>
      </c>
      <c r="B52">
        <v>0</v>
      </c>
      <c r="C52" t="s">
        <v>225</v>
      </c>
      <c r="D52">
        <v>0</v>
      </c>
      <c r="E52">
        <v>0</v>
      </c>
      <c r="F52">
        <v>0</v>
      </c>
    </row>
    <row r="53" spans="1:6">
      <c r="A53" t="s">
        <v>226</v>
      </c>
      <c r="B53">
        <v>0</v>
      </c>
      <c r="C53" t="s">
        <v>226</v>
      </c>
      <c r="D53">
        <v>0</v>
      </c>
      <c r="E53">
        <v>0</v>
      </c>
      <c r="F53">
        <v>0</v>
      </c>
    </row>
    <row r="54" spans="1:6">
      <c r="A54" t="s">
        <v>227</v>
      </c>
      <c r="B54">
        <v>0</v>
      </c>
      <c r="C54" t="s">
        <v>227</v>
      </c>
      <c r="D54">
        <v>0</v>
      </c>
      <c r="E54">
        <v>0</v>
      </c>
      <c r="F54">
        <v>0</v>
      </c>
    </row>
    <row r="55" spans="1:6">
      <c r="A55" t="s">
        <v>228</v>
      </c>
      <c r="B55">
        <v>0</v>
      </c>
      <c r="C55" t="s">
        <v>228</v>
      </c>
      <c r="D55">
        <v>0</v>
      </c>
      <c r="E55">
        <v>0</v>
      </c>
      <c r="F55">
        <v>0</v>
      </c>
    </row>
    <row r="56" spans="1:6">
      <c r="A56" t="s">
        <v>229</v>
      </c>
      <c r="B56">
        <v>0</v>
      </c>
      <c r="C56" t="s">
        <v>229</v>
      </c>
      <c r="D56">
        <v>0</v>
      </c>
      <c r="E56">
        <v>0</v>
      </c>
      <c r="F56">
        <v>0</v>
      </c>
    </row>
    <row r="57" spans="1:6">
      <c r="A57" t="s">
        <v>230</v>
      </c>
      <c r="B57">
        <v>0</v>
      </c>
      <c r="C57" t="s">
        <v>230</v>
      </c>
      <c r="D57">
        <v>0</v>
      </c>
      <c r="E57">
        <v>0</v>
      </c>
      <c r="F57">
        <v>0</v>
      </c>
    </row>
    <row r="58" spans="1:6">
      <c r="A58" t="s">
        <v>231</v>
      </c>
      <c r="B58">
        <v>0</v>
      </c>
      <c r="C58" t="s">
        <v>231</v>
      </c>
      <c r="D58">
        <v>0</v>
      </c>
      <c r="E58">
        <v>0</v>
      </c>
      <c r="F58">
        <v>0</v>
      </c>
    </row>
    <row r="59" spans="1:6">
      <c r="A59" t="s">
        <v>232</v>
      </c>
      <c r="B59">
        <v>0</v>
      </c>
      <c r="C59" t="s">
        <v>232</v>
      </c>
      <c r="D59">
        <v>0</v>
      </c>
      <c r="E59">
        <v>0</v>
      </c>
      <c r="F59">
        <v>0</v>
      </c>
    </row>
    <row r="60" spans="1:6">
      <c r="A60" t="s">
        <v>233</v>
      </c>
      <c r="B60">
        <v>0</v>
      </c>
      <c r="C60" t="s">
        <v>233</v>
      </c>
      <c r="D60">
        <v>0</v>
      </c>
      <c r="E60">
        <v>0</v>
      </c>
      <c r="F60">
        <v>0</v>
      </c>
    </row>
    <row r="61" spans="1:6">
      <c r="A61" t="s">
        <v>234</v>
      </c>
      <c r="B61">
        <v>0</v>
      </c>
      <c r="C61" t="s">
        <v>234</v>
      </c>
      <c r="D61">
        <v>0</v>
      </c>
      <c r="E61">
        <v>0</v>
      </c>
      <c r="F61">
        <v>0</v>
      </c>
    </row>
    <row r="62" spans="1:6">
      <c r="A62" t="s">
        <v>235</v>
      </c>
      <c r="B62">
        <v>0</v>
      </c>
      <c r="C62" t="s">
        <v>235</v>
      </c>
      <c r="D62">
        <v>0</v>
      </c>
      <c r="E62">
        <v>0</v>
      </c>
      <c r="F62">
        <v>0</v>
      </c>
    </row>
    <row r="63" spans="1:6">
      <c r="A63" t="s">
        <v>236</v>
      </c>
      <c r="B63">
        <v>0</v>
      </c>
      <c r="C63" t="s">
        <v>236</v>
      </c>
      <c r="D63">
        <v>0</v>
      </c>
      <c r="E63">
        <v>0</v>
      </c>
      <c r="F63">
        <v>0</v>
      </c>
    </row>
    <row r="64" spans="1:6">
      <c r="A64" t="s">
        <v>237</v>
      </c>
      <c r="B64">
        <v>0</v>
      </c>
      <c r="C64" t="s">
        <v>237</v>
      </c>
      <c r="D64">
        <v>0</v>
      </c>
      <c r="E64">
        <v>0</v>
      </c>
      <c r="F64">
        <v>0</v>
      </c>
    </row>
    <row r="65" spans="1:6">
      <c r="A65" t="s">
        <v>238</v>
      </c>
      <c r="B65">
        <v>0</v>
      </c>
      <c r="C65" t="s">
        <v>238</v>
      </c>
      <c r="D65">
        <v>0</v>
      </c>
      <c r="E65">
        <v>0</v>
      </c>
      <c r="F65">
        <v>0</v>
      </c>
    </row>
    <row r="66" spans="1:6">
      <c r="A66" t="s">
        <v>239</v>
      </c>
      <c r="B66">
        <v>0</v>
      </c>
      <c r="C66" t="s">
        <v>239</v>
      </c>
      <c r="D66">
        <v>0</v>
      </c>
      <c r="E66">
        <v>0</v>
      </c>
      <c r="F66">
        <v>0</v>
      </c>
    </row>
    <row r="67" spans="1:6">
      <c r="A67" t="s">
        <v>240</v>
      </c>
      <c r="B67">
        <v>0</v>
      </c>
      <c r="C67" t="s">
        <v>240</v>
      </c>
      <c r="D67">
        <v>0</v>
      </c>
      <c r="E67">
        <v>0</v>
      </c>
      <c r="F67">
        <v>0</v>
      </c>
    </row>
    <row r="68" spans="1:6">
      <c r="A68" t="s">
        <v>241</v>
      </c>
      <c r="B68">
        <v>0</v>
      </c>
      <c r="C68" t="s">
        <v>241</v>
      </c>
      <c r="D68">
        <v>0</v>
      </c>
      <c r="E68">
        <v>0</v>
      </c>
      <c r="F68">
        <v>0</v>
      </c>
    </row>
    <row r="69" spans="1:6">
      <c r="A69" t="s">
        <v>242</v>
      </c>
      <c r="B69">
        <v>0</v>
      </c>
      <c r="C69" t="s">
        <v>242</v>
      </c>
      <c r="D69">
        <v>0</v>
      </c>
      <c r="E69">
        <v>0</v>
      </c>
      <c r="F69">
        <v>0</v>
      </c>
    </row>
    <row r="70" spans="1:6">
      <c r="A70" t="s">
        <v>243</v>
      </c>
      <c r="B70">
        <v>0</v>
      </c>
      <c r="C70" t="s">
        <v>243</v>
      </c>
      <c r="D70">
        <v>0</v>
      </c>
      <c r="E70">
        <v>0</v>
      </c>
      <c r="F70">
        <v>0</v>
      </c>
    </row>
    <row r="71" spans="1:6">
      <c r="A71" t="s">
        <v>244</v>
      </c>
      <c r="B71">
        <v>0</v>
      </c>
      <c r="C71" t="s">
        <v>244</v>
      </c>
      <c r="D71">
        <v>0</v>
      </c>
      <c r="E71">
        <v>0</v>
      </c>
      <c r="F71">
        <v>0</v>
      </c>
    </row>
    <row r="72" spans="1:6">
      <c r="A72" t="s">
        <v>245</v>
      </c>
      <c r="B72">
        <v>0</v>
      </c>
      <c r="C72" t="s">
        <v>245</v>
      </c>
      <c r="D72">
        <v>0</v>
      </c>
      <c r="E72">
        <v>0</v>
      </c>
      <c r="F72">
        <v>0</v>
      </c>
    </row>
    <row r="73" spans="1:6">
      <c r="A73" t="s">
        <v>246</v>
      </c>
      <c r="B73">
        <v>0</v>
      </c>
      <c r="C73" t="s">
        <v>246</v>
      </c>
      <c r="D73">
        <v>0</v>
      </c>
      <c r="E73">
        <v>0</v>
      </c>
      <c r="F73">
        <v>0</v>
      </c>
    </row>
    <row r="74" spans="1:6">
      <c r="A74" t="s">
        <v>247</v>
      </c>
      <c r="B74">
        <v>0</v>
      </c>
      <c r="C74" t="s">
        <v>247</v>
      </c>
      <c r="D74">
        <v>0</v>
      </c>
      <c r="E74">
        <v>0</v>
      </c>
      <c r="F74">
        <v>0</v>
      </c>
    </row>
    <row r="75" spans="1:6">
      <c r="A75" t="s">
        <v>248</v>
      </c>
      <c r="B75">
        <v>0</v>
      </c>
      <c r="C75" t="s">
        <v>248</v>
      </c>
      <c r="D75">
        <v>0</v>
      </c>
      <c r="E75">
        <v>0</v>
      </c>
      <c r="F75">
        <v>0</v>
      </c>
    </row>
    <row r="76" spans="1:6">
      <c r="A76" t="s">
        <v>249</v>
      </c>
      <c r="B76">
        <v>0</v>
      </c>
      <c r="C76" t="s">
        <v>249</v>
      </c>
      <c r="D76">
        <v>0</v>
      </c>
      <c r="E76">
        <v>0</v>
      </c>
      <c r="F76">
        <v>0</v>
      </c>
    </row>
    <row r="77" spans="1:6">
      <c r="A77" t="s">
        <v>250</v>
      </c>
      <c r="B77">
        <v>0</v>
      </c>
      <c r="C77" t="s">
        <v>250</v>
      </c>
      <c r="D77">
        <v>0</v>
      </c>
      <c r="E77">
        <v>0</v>
      </c>
      <c r="F77">
        <v>0</v>
      </c>
    </row>
    <row r="78" spans="1:6">
      <c r="A78" t="s">
        <v>251</v>
      </c>
      <c r="B78">
        <v>0</v>
      </c>
      <c r="C78" t="s">
        <v>251</v>
      </c>
      <c r="D78">
        <v>0</v>
      </c>
      <c r="E78">
        <v>0</v>
      </c>
      <c r="F78">
        <v>0</v>
      </c>
    </row>
    <row r="79" spans="1:6">
      <c r="A79" t="s">
        <v>252</v>
      </c>
      <c r="B79">
        <v>0</v>
      </c>
      <c r="C79" t="s">
        <v>252</v>
      </c>
      <c r="D79">
        <v>0</v>
      </c>
      <c r="E79">
        <v>0</v>
      </c>
      <c r="F79">
        <v>0</v>
      </c>
    </row>
    <row r="80" spans="1:6">
      <c r="A80" t="s">
        <v>253</v>
      </c>
      <c r="B80">
        <v>0</v>
      </c>
      <c r="C80" t="s">
        <v>253</v>
      </c>
      <c r="D80">
        <v>0</v>
      </c>
      <c r="E80">
        <v>0</v>
      </c>
      <c r="F80">
        <v>0</v>
      </c>
    </row>
    <row r="81" spans="1:6">
      <c r="A81" t="s">
        <v>254</v>
      </c>
      <c r="B81">
        <v>0</v>
      </c>
      <c r="C81" t="s">
        <v>254</v>
      </c>
      <c r="D81">
        <v>0</v>
      </c>
      <c r="E81">
        <v>0</v>
      </c>
      <c r="F81">
        <v>0</v>
      </c>
    </row>
    <row r="82" spans="1:6">
      <c r="A82" t="s">
        <v>255</v>
      </c>
      <c r="B82">
        <v>0</v>
      </c>
      <c r="C82" t="s">
        <v>255</v>
      </c>
      <c r="D82">
        <v>0</v>
      </c>
      <c r="E82">
        <v>0</v>
      </c>
      <c r="F82">
        <v>0</v>
      </c>
    </row>
    <row r="83" spans="1:6">
      <c r="A83" t="s">
        <v>256</v>
      </c>
      <c r="B83">
        <v>0</v>
      </c>
      <c r="C83" t="s">
        <v>256</v>
      </c>
      <c r="D83">
        <v>0</v>
      </c>
      <c r="E83">
        <v>0</v>
      </c>
      <c r="F83">
        <v>0</v>
      </c>
    </row>
    <row r="84" spans="1:6">
      <c r="A84" t="s">
        <v>257</v>
      </c>
      <c r="B84">
        <v>0</v>
      </c>
      <c r="C84" t="s">
        <v>257</v>
      </c>
      <c r="D84">
        <v>0</v>
      </c>
      <c r="E84">
        <v>0</v>
      </c>
      <c r="F84">
        <v>0</v>
      </c>
    </row>
    <row r="85" spans="1:6">
      <c r="A85" t="s">
        <v>258</v>
      </c>
      <c r="B85">
        <v>0</v>
      </c>
      <c r="C85" t="s">
        <v>258</v>
      </c>
      <c r="D85">
        <v>0</v>
      </c>
      <c r="E85">
        <v>0</v>
      </c>
      <c r="F85">
        <v>0</v>
      </c>
    </row>
    <row r="86" spans="1:6">
      <c r="A86" t="s">
        <v>259</v>
      </c>
      <c r="B86">
        <v>0</v>
      </c>
      <c r="C86" t="s">
        <v>259</v>
      </c>
      <c r="D86">
        <v>0</v>
      </c>
      <c r="E86">
        <v>0</v>
      </c>
      <c r="F86">
        <v>0</v>
      </c>
    </row>
    <row r="87" spans="1:6">
      <c r="A87" t="s">
        <v>260</v>
      </c>
      <c r="B87">
        <v>0</v>
      </c>
      <c r="C87" t="s">
        <v>260</v>
      </c>
      <c r="D87">
        <v>0</v>
      </c>
      <c r="E87">
        <v>0</v>
      </c>
      <c r="F87">
        <v>0</v>
      </c>
    </row>
    <row r="88" spans="1:6">
      <c r="A88" t="s">
        <v>261</v>
      </c>
      <c r="B88">
        <v>0</v>
      </c>
      <c r="C88" t="s">
        <v>261</v>
      </c>
      <c r="D88">
        <v>0</v>
      </c>
      <c r="E88">
        <v>0</v>
      </c>
      <c r="F88">
        <v>0</v>
      </c>
    </row>
    <row r="89" spans="1:6">
      <c r="A89" t="s">
        <v>262</v>
      </c>
      <c r="B89">
        <v>0</v>
      </c>
      <c r="C89" t="s">
        <v>262</v>
      </c>
      <c r="D89">
        <v>0</v>
      </c>
      <c r="E89">
        <v>0</v>
      </c>
      <c r="F89">
        <v>0</v>
      </c>
    </row>
    <row r="90" spans="1:6">
      <c r="A90" t="s">
        <v>263</v>
      </c>
      <c r="B90">
        <v>0</v>
      </c>
      <c r="C90" t="s">
        <v>263</v>
      </c>
      <c r="D90">
        <v>0</v>
      </c>
      <c r="E90">
        <v>0</v>
      </c>
      <c r="F90">
        <v>0</v>
      </c>
    </row>
    <row r="91" spans="1:6">
      <c r="A91" t="s">
        <v>264</v>
      </c>
      <c r="B91">
        <v>0</v>
      </c>
      <c r="C91" t="s">
        <v>264</v>
      </c>
      <c r="D91">
        <v>0</v>
      </c>
      <c r="E91">
        <v>0</v>
      </c>
      <c r="F91">
        <v>0</v>
      </c>
    </row>
    <row r="92" spans="1:6">
      <c r="A92" t="s">
        <v>265</v>
      </c>
      <c r="B92">
        <v>0</v>
      </c>
      <c r="C92" t="s">
        <v>265</v>
      </c>
      <c r="D92">
        <v>0</v>
      </c>
      <c r="E92">
        <v>0</v>
      </c>
      <c r="F92">
        <v>0</v>
      </c>
    </row>
    <row r="93" spans="1:6">
      <c r="A93" t="s">
        <v>266</v>
      </c>
      <c r="B93">
        <v>0</v>
      </c>
      <c r="C93" t="s">
        <v>266</v>
      </c>
      <c r="D93">
        <v>0</v>
      </c>
      <c r="E93">
        <v>0</v>
      </c>
      <c r="F93">
        <v>0</v>
      </c>
    </row>
    <row r="94" spans="1:6">
      <c r="A94" t="s">
        <v>267</v>
      </c>
      <c r="B94">
        <v>0</v>
      </c>
      <c r="C94" t="s">
        <v>267</v>
      </c>
      <c r="D94">
        <v>0</v>
      </c>
      <c r="E94">
        <v>0</v>
      </c>
      <c r="F94">
        <v>0</v>
      </c>
    </row>
    <row r="95" spans="1:6">
      <c r="A95" t="s">
        <v>268</v>
      </c>
      <c r="B95">
        <v>0</v>
      </c>
      <c r="C95" t="s">
        <v>268</v>
      </c>
      <c r="D95">
        <v>0</v>
      </c>
      <c r="E95">
        <v>0</v>
      </c>
      <c r="F95">
        <v>0</v>
      </c>
    </row>
    <row r="96" spans="1:6">
      <c r="A96" t="s">
        <v>269</v>
      </c>
      <c r="B96">
        <v>0</v>
      </c>
      <c r="C96" t="s">
        <v>269</v>
      </c>
      <c r="D96">
        <v>0</v>
      </c>
      <c r="E96">
        <v>0</v>
      </c>
      <c r="F96">
        <v>0</v>
      </c>
    </row>
    <row r="97" spans="1:6">
      <c r="A97" t="s">
        <v>270</v>
      </c>
      <c r="B97">
        <v>0</v>
      </c>
      <c r="C97" t="s">
        <v>270</v>
      </c>
      <c r="D97">
        <v>0</v>
      </c>
      <c r="E97">
        <v>0</v>
      </c>
      <c r="F97">
        <v>0</v>
      </c>
    </row>
    <row r="98" spans="1:6">
      <c r="A98" t="s">
        <v>271</v>
      </c>
      <c r="B98">
        <v>0</v>
      </c>
      <c r="C98" t="s">
        <v>271</v>
      </c>
      <c r="D98">
        <v>0</v>
      </c>
      <c r="E98">
        <v>0</v>
      </c>
      <c r="F98">
        <v>0</v>
      </c>
    </row>
    <row r="99" spans="1:6">
      <c r="A99" t="s">
        <v>272</v>
      </c>
      <c r="B99">
        <v>0</v>
      </c>
      <c r="C99" t="s">
        <v>272</v>
      </c>
      <c r="D99">
        <v>0</v>
      </c>
      <c r="E99">
        <v>0</v>
      </c>
      <c r="F99">
        <v>0</v>
      </c>
    </row>
    <row r="100" spans="1:6">
      <c r="A100" t="s">
        <v>273</v>
      </c>
      <c r="B100">
        <v>0</v>
      </c>
      <c r="C100" t="s">
        <v>273</v>
      </c>
      <c r="D100">
        <v>0</v>
      </c>
      <c r="E100">
        <v>0</v>
      </c>
      <c r="F100">
        <v>0</v>
      </c>
    </row>
    <row r="101" spans="1:6">
      <c r="A101" t="s">
        <v>274</v>
      </c>
      <c r="B101">
        <v>0</v>
      </c>
      <c r="C101" t="s">
        <v>274</v>
      </c>
      <c r="D101">
        <v>0</v>
      </c>
      <c r="E101">
        <v>0</v>
      </c>
      <c r="F101">
        <v>0</v>
      </c>
    </row>
    <row r="102" spans="1:6">
      <c r="A102" t="s">
        <v>275</v>
      </c>
      <c r="B102">
        <v>0</v>
      </c>
      <c r="C102" t="s">
        <v>275</v>
      </c>
      <c r="D102">
        <v>0</v>
      </c>
      <c r="E102">
        <v>0</v>
      </c>
      <c r="F102">
        <v>0</v>
      </c>
    </row>
    <row r="103" spans="1:6">
      <c r="A103" t="s">
        <v>276</v>
      </c>
      <c r="B103">
        <v>0</v>
      </c>
      <c r="C103" t="s">
        <v>276</v>
      </c>
      <c r="D103">
        <v>0</v>
      </c>
      <c r="E103">
        <v>0</v>
      </c>
      <c r="F103">
        <v>0</v>
      </c>
    </row>
    <row r="104" spans="1:6">
      <c r="A104" t="s">
        <v>277</v>
      </c>
      <c r="B104">
        <v>0</v>
      </c>
      <c r="C104" t="s">
        <v>277</v>
      </c>
      <c r="D104">
        <v>0</v>
      </c>
      <c r="E104">
        <v>0</v>
      </c>
      <c r="F104">
        <v>0</v>
      </c>
    </row>
    <row r="105" spans="1:6">
      <c r="A105" t="s">
        <v>275</v>
      </c>
      <c r="B105">
        <v>0</v>
      </c>
      <c r="C105" t="s">
        <v>275</v>
      </c>
      <c r="D105">
        <v>0</v>
      </c>
      <c r="E105">
        <v>0</v>
      </c>
      <c r="F105">
        <v>0</v>
      </c>
    </row>
    <row r="106" spans="1:6">
      <c r="A106" t="s">
        <v>278</v>
      </c>
      <c r="B106">
        <v>0</v>
      </c>
      <c r="C106" t="s">
        <v>278</v>
      </c>
      <c r="D106">
        <v>0</v>
      </c>
      <c r="E106">
        <v>0</v>
      </c>
      <c r="F106">
        <v>0</v>
      </c>
    </row>
    <row r="107" spans="1:6">
      <c r="A107" t="s">
        <v>279</v>
      </c>
      <c r="B107">
        <v>0</v>
      </c>
      <c r="C107" t="s">
        <v>279</v>
      </c>
      <c r="D107">
        <v>0</v>
      </c>
      <c r="E107">
        <v>0</v>
      </c>
      <c r="F107">
        <v>0</v>
      </c>
    </row>
    <row r="108" spans="1:6">
      <c r="A108" t="s">
        <v>280</v>
      </c>
      <c r="B108">
        <v>0</v>
      </c>
      <c r="C108" t="s">
        <v>280</v>
      </c>
      <c r="D108">
        <v>0</v>
      </c>
      <c r="E108">
        <v>0</v>
      </c>
      <c r="F108">
        <v>0</v>
      </c>
    </row>
    <row r="109" spans="1:6">
      <c r="A109" t="s">
        <v>281</v>
      </c>
      <c r="B109">
        <v>0</v>
      </c>
      <c r="C109" t="s">
        <v>281</v>
      </c>
      <c r="D109">
        <v>0</v>
      </c>
      <c r="E109">
        <v>0</v>
      </c>
      <c r="F109">
        <v>0</v>
      </c>
    </row>
    <row r="110" spans="1:6">
      <c r="A110" t="s">
        <v>282</v>
      </c>
      <c r="B110">
        <v>0</v>
      </c>
      <c r="C110" t="s">
        <v>282</v>
      </c>
      <c r="D110">
        <v>0</v>
      </c>
      <c r="E110">
        <v>0</v>
      </c>
      <c r="F110">
        <v>0</v>
      </c>
    </row>
    <row r="111" spans="1:6">
      <c r="A111" t="s">
        <v>283</v>
      </c>
      <c r="B111">
        <v>0</v>
      </c>
      <c r="C111" t="s">
        <v>283</v>
      </c>
      <c r="D111">
        <v>0</v>
      </c>
      <c r="E111">
        <v>0</v>
      </c>
      <c r="F111">
        <v>0</v>
      </c>
    </row>
    <row r="112" spans="1:6">
      <c r="A112" t="s">
        <v>284</v>
      </c>
      <c r="B112">
        <v>0</v>
      </c>
      <c r="C112" t="s">
        <v>284</v>
      </c>
      <c r="D112">
        <v>0</v>
      </c>
      <c r="E112">
        <v>0</v>
      </c>
      <c r="F112">
        <v>0</v>
      </c>
    </row>
    <row r="113" spans="1:6">
      <c r="A113" t="s">
        <v>285</v>
      </c>
      <c r="B113">
        <v>0</v>
      </c>
      <c r="C113" t="s">
        <v>285</v>
      </c>
      <c r="D113">
        <v>0</v>
      </c>
      <c r="E113">
        <v>0</v>
      </c>
      <c r="F113">
        <v>0</v>
      </c>
    </row>
    <row r="114" spans="1:6">
      <c r="A114" t="s">
        <v>286</v>
      </c>
      <c r="B114">
        <v>0</v>
      </c>
      <c r="C114" t="s">
        <v>286</v>
      </c>
      <c r="D114">
        <v>0</v>
      </c>
      <c r="E114">
        <v>0</v>
      </c>
      <c r="F114">
        <v>0</v>
      </c>
    </row>
    <row r="115" spans="1:6">
      <c r="A115" t="s">
        <v>287</v>
      </c>
      <c r="B115">
        <v>0</v>
      </c>
      <c r="C115" t="s">
        <v>287</v>
      </c>
      <c r="D115">
        <v>0</v>
      </c>
      <c r="E115">
        <v>0</v>
      </c>
      <c r="F115">
        <v>0</v>
      </c>
    </row>
    <row r="116" spans="1:6">
      <c r="A116" t="s">
        <v>288</v>
      </c>
      <c r="B116">
        <v>0</v>
      </c>
      <c r="C116" t="s">
        <v>288</v>
      </c>
      <c r="D116">
        <v>0</v>
      </c>
      <c r="E116">
        <v>0</v>
      </c>
      <c r="F116">
        <v>0</v>
      </c>
    </row>
    <row r="117" spans="1:6">
      <c r="A117" t="s">
        <v>289</v>
      </c>
      <c r="B117">
        <v>0</v>
      </c>
      <c r="C117" t="s">
        <v>289</v>
      </c>
      <c r="D117">
        <v>0</v>
      </c>
      <c r="E117">
        <v>0</v>
      </c>
      <c r="F117">
        <v>0</v>
      </c>
    </row>
    <row r="118" spans="1:6">
      <c r="A118" t="s">
        <v>290</v>
      </c>
      <c r="B118">
        <v>0</v>
      </c>
      <c r="C118" t="s">
        <v>290</v>
      </c>
      <c r="D118">
        <v>0</v>
      </c>
      <c r="E118">
        <v>0</v>
      </c>
      <c r="F118">
        <v>0</v>
      </c>
    </row>
    <row r="119" spans="1:6">
      <c r="A119" t="s">
        <v>291</v>
      </c>
      <c r="B119">
        <v>0</v>
      </c>
      <c r="C119" t="s">
        <v>291</v>
      </c>
      <c r="D119">
        <v>0</v>
      </c>
      <c r="E119">
        <v>0</v>
      </c>
      <c r="F119">
        <v>0</v>
      </c>
    </row>
    <row r="120" spans="1:6">
      <c r="A120" t="s">
        <v>292</v>
      </c>
      <c r="B120">
        <v>0</v>
      </c>
      <c r="C120" t="s">
        <v>292</v>
      </c>
      <c r="D120">
        <v>0</v>
      </c>
      <c r="E120">
        <v>0</v>
      </c>
      <c r="F120">
        <v>0</v>
      </c>
    </row>
    <row r="121" spans="1:6">
      <c r="A121" t="s">
        <v>293</v>
      </c>
      <c r="B121">
        <v>0</v>
      </c>
      <c r="C121" t="s">
        <v>293</v>
      </c>
      <c r="D121">
        <v>0</v>
      </c>
      <c r="E121">
        <v>0</v>
      </c>
      <c r="F121">
        <v>0</v>
      </c>
    </row>
    <row r="122" spans="1:6">
      <c r="A122" t="s">
        <v>294</v>
      </c>
      <c r="B122">
        <v>0</v>
      </c>
      <c r="C122" t="s">
        <v>294</v>
      </c>
      <c r="D122">
        <v>0</v>
      </c>
      <c r="E122">
        <v>0</v>
      </c>
      <c r="F122">
        <v>0</v>
      </c>
    </row>
    <row r="123" spans="1:6">
      <c r="A123" t="s">
        <v>295</v>
      </c>
      <c r="B123">
        <v>0</v>
      </c>
      <c r="C123" t="s">
        <v>295</v>
      </c>
      <c r="D123">
        <v>0</v>
      </c>
      <c r="E123">
        <v>0</v>
      </c>
      <c r="F123">
        <v>0</v>
      </c>
    </row>
    <row r="124" spans="1:6">
      <c r="A124" t="s">
        <v>296</v>
      </c>
      <c r="B124">
        <v>0</v>
      </c>
      <c r="C124" t="s">
        <v>296</v>
      </c>
      <c r="D124">
        <v>0</v>
      </c>
      <c r="E124">
        <v>0</v>
      </c>
      <c r="F124">
        <v>0</v>
      </c>
    </row>
    <row r="125" spans="1:6">
      <c r="A125" t="s">
        <v>297</v>
      </c>
      <c r="B125">
        <v>0</v>
      </c>
      <c r="C125" t="s">
        <v>297</v>
      </c>
      <c r="D125">
        <v>0</v>
      </c>
      <c r="E125">
        <v>0</v>
      </c>
      <c r="F125">
        <v>0</v>
      </c>
    </row>
    <row r="126" spans="1:6">
      <c r="A126" t="s">
        <v>298</v>
      </c>
      <c r="B126">
        <v>0</v>
      </c>
      <c r="C126" t="s">
        <v>298</v>
      </c>
      <c r="D126">
        <v>0</v>
      </c>
      <c r="E126">
        <v>0</v>
      </c>
      <c r="F126">
        <v>0</v>
      </c>
    </row>
    <row r="127" spans="1:6">
      <c r="A127" t="s">
        <v>299</v>
      </c>
      <c r="B127">
        <v>0</v>
      </c>
      <c r="C127" t="s">
        <v>299</v>
      </c>
      <c r="D127">
        <v>0</v>
      </c>
      <c r="E127">
        <v>0</v>
      </c>
      <c r="F127">
        <v>0</v>
      </c>
    </row>
    <row r="128" spans="1:6">
      <c r="A128" t="s">
        <v>300</v>
      </c>
      <c r="B128">
        <v>0</v>
      </c>
      <c r="C128" t="s">
        <v>300</v>
      </c>
      <c r="D128">
        <v>0</v>
      </c>
      <c r="E128">
        <v>0</v>
      </c>
      <c r="F128">
        <v>0</v>
      </c>
    </row>
    <row r="129" spans="1:6">
      <c r="A129" t="s">
        <v>301</v>
      </c>
      <c r="B129">
        <v>0</v>
      </c>
      <c r="C129" t="s">
        <v>301</v>
      </c>
      <c r="D129">
        <v>0</v>
      </c>
      <c r="E129">
        <v>0</v>
      </c>
      <c r="F129">
        <v>0</v>
      </c>
    </row>
    <row r="130" spans="1:6">
      <c r="A130" t="s">
        <v>302</v>
      </c>
      <c r="B130">
        <v>0</v>
      </c>
      <c r="C130" t="s">
        <v>302</v>
      </c>
      <c r="D130">
        <v>0</v>
      </c>
      <c r="E130">
        <v>0</v>
      </c>
      <c r="F130">
        <v>0</v>
      </c>
    </row>
    <row r="131" spans="1:6">
      <c r="A131" t="s">
        <v>303</v>
      </c>
      <c r="B131">
        <v>0</v>
      </c>
      <c r="C131" t="s">
        <v>303</v>
      </c>
      <c r="D131">
        <v>0</v>
      </c>
      <c r="E131">
        <v>0</v>
      </c>
      <c r="F131">
        <v>0</v>
      </c>
    </row>
    <row r="132" spans="1:6">
      <c r="A132" t="s">
        <v>870</v>
      </c>
      <c r="B132">
        <v>0</v>
      </c>
      <c r="C132" t="s">
        <v>870</v>
      </c>
      <c r="D132">
        <v>0</v>
      </c>
      <c r="E132">
        <v>0</v>
      </c>
      <c r="F132">
        <v>0</v>
      </c>
    </row>
    <row r="133" spans="1:6">
      <c r="A133" t="s">
        <v>304</v>
      </c>
      <c r="B133">
        <v>0</v>
      </c>
      <c r="C133" t="s">
        <v>304</v>
      </c>
      <c r="D133">
        <v>0</v>
      </c>
      <c r="E133">
        <v>0</v>
      </c>
      <c r="F133">
        <v>0</v>
      </c>
    </row>
    <row r="134" spans="1:6">
      <c r="A134" t="s">
        <v>305</v>
      </c>
      <c r="B134">
        <v>0</v>
      </c>
      <c r="C134" t="s">
        <v>305</v>
      </c>
      <c r="D134">
        <v>0</v>
      </c>
      <c r="E134">
        <v>0</v>
      </c>
      <c r="F134">
        <v>0</v>
      </c>
    </row>
    <row r="135" spans="1:6">
      <c r="A135" t="s">
        <v>306</v>
      </c>
      <c r="B135">
        <v>0</v>
      </c>
      <c r="C135" t="s">
        <v>306</v>
      </c>
      <c r="D135">
        <v>0</v>
      </c>
      <c r="E135">
        <v>0</v>
      </c>
      <c r="F135">
        <v>0</v>
      </c>
    </row>
    <row r="136" spans="1:6">
      <c r="A136" t="s">
        <v>307</v>
      </c>
      <c r="B136">
        <v>0</v>
      </c>
      <c r="C136" t="s">
        <v>307</v>
      </c>
      <c r="D136">
        <v>0</v>
      </c>
      <c r="E136">
        <v>0</v>
      </c>
      <c r="F136">
        <v>0</v>
      </c>
    </row>
    <row r="137" spans="1:6">
      <c r="A137" t="s">
        <v>308</v>
      </c>
      <c r="B137">
        <v>0</v>
      </c>
      <c r="C137" t="s">
        <v>308</v>
      </c>
      <c r="D137">
        <v>0</v>
      </c>
      <c r="E137">
        <v>0</v>
      </c>
      <c r="F137">
        <v>0</v>
      </c>
    </row>
    <row r="138" spans="1:6">
      <c r="A138" t="s">
        <v>309</v>
      </c>
      <c r="B138">
        <v>0</v>
      </c>
      <c r="C138" t="s">
        <v>309</v>
      </c>
      <c r="D138">
        <v>0</v>
      </c>
      <c r="E138">
        <v>0</v>
      </c>
      <c r="F138">
        <v>0</v>
      </c>
    </row>
    <row r="139" spans="1:6">
      <c r="A139" t="s">
        <v>310</v>
      </c>
      <c r="B139">
        <v>0</v>
      </c>
      <c r="C139" t="s">
        <v>310</v>
      </c>
      <c r="D139">
        <v>0</v>
      </c>
      <c r="E139">
        <v>0</v>
      </c>
      <c r="F139">
        <v>0</v>
      </c>
    </row>
    <row r="140" spans="1:6">
      <c r="A140" t="s">
        <v>311</v>
      </c>
      <c r="B140">
        <v>0</v>
      </c>
      <c r="C140" t="s">
        <v>311</v>
      </c>
      <c r="D140">
        <v>0</v>
      </c>
      <c r="E140">
        <v>0</v>
      </c>
      <c r="F140">
        <v>0</v>
      </c>
    </row>
    <row r="141" spans="1:6">
      <c r="A141" t="s">
        <v>312</v>
      </c>
      <c r="B141">
        <v>0</v>
      </c>
      <c r="C141" t="s">
        <v>312</v>
      </c>
      <c r="D141">
        <v>0</v>
      </c>
      <c r="E141">
        <v>0</v>
      </c>
      <c r="F141">
        <v>0</v>
      </c>
    </row>
    <row r="142" spans="1:6">
      <c r="A142" t="s">
        <v>313</v>
      </c>
      <c r="B142">
        <v>0</v>
      </c>
      <c r="C142" t="s">
        <v>313</v>
      </c>
      <c r="D142">
        <v>0</v>
      </c>
      <c r="E142">
        <v>0</v>
      </c>
      <c r="F142">
        <v>0</v>
      </c>
    </row>
    <row r="143" spans="1:6">
      <c r="A143" t="s">
        <v>314</v>
      </c>
      <c r="B143">
        <v>0</v>
      </c>
      <c r="C143" t="s">
        <v>314</v>
      </c>
      <c r="D143">
        <v>0</v>
      </c>
      <c r="E143">
        <v>0</v>
      </c>
      <c r="F143">
        <v>0</v>
      </c>
    </row>
    <row r="144" spans="1:6">
      <c r="A144" t="s">
        <v>315</v>
      </c>
      <c r="B144">
        <v>0</v>
      </c>
      <c r="C144" t="s">
        <v>315</v>
      </c>
      <c r="D144">
        <v>0</v>
      </c>
      <c r="E144">
        <v>0</v>
      </c>
      <c r="F144">
        <v>0</v>
      </c>
    </row>
    <row r="145" spans="1:6">
      <c r="A145" t="s">
        <v>316</v>
      </c>
      <c r="B145">
        <v>0</v>
      </c>
      <c r="C145" t="s">
        <v>316</v>
      </c>
      <c r="D145">
        <v>0</v>
      </c>
      <c r="E145">
        <v>0</v>
      </c>
      <c r="F145">
        <v>0</v>
      </c>
    </row>
    <row r="146" spans="1:6">
      <c r="A146" t="s">
        <v>317</v>
      </c>
      <c r="B146">
        <v>0</v>
      </c>
      <c r="C146" t="s">
        <v>317</v>
      </c>
      <c r="D146">
        <v>0</v>
      </c>
      <c r="E146">
        <v>0</v>
      </c>
      <c r="F146">
        <v>0</v>
      </c>
    </row>
    <row r="147" spans="1:6">
      <c r="A147" t="s">
        <v>318</v>
      </c>
      <c r="B147">
        <v>0</v>
      </c>
      <c r="C147" t="s">
        <v>318</v>
      </c>
      <c r="D147">
        <v>0</v>
      </c>
      <c r="E147">
        <v>0</v>
      </c>
      <c r="F147">
        <v>0</v>
      </c>
    </row>
    <row r="148" spans="1:6">
      <c r="A148" t="s">
        <v>319</v>
      </c>
      <c r="B148">
        <v>0</v>
      </c>
      <c r="C148" t="s">
        <v>319</v>
      </c>
      <c r="D148">
        <v>0</v>
      </c>
      <c r="E148">
        <v>0</v>
      </c>
      <c r="F148">
        <v>0</v>
      </c>
    </row>
    <row r="149" spans="1:6">
      <c r="A149" t="s">
        <v>320</v>
      </c>
      <c r="B149">
        <v>0</v>
      </c>
      <c r="C149" t="s">
        <v>320</v>
      </c>
      <c r="D149">
        <v>0</v>
      </c>
      <c r="E149">
        <v>0</v>
      </c>
      <c r="F149">
        <v>0</v>
      </c>
    </row>
    <row r="150" spans="1:6">
      <c r="A150" t="s">
        <v>321</v>
      </c>
      <c r="B150">
        <v>0</v>
      </c>
      <c r="C150" t="s">
        <v>321</v>
      </c>
      <c r="D150">
        <v>0</v>
      </c>
      <c r="E150">
        <v>0</v>
      </c>
      <c r="F150">
        <v>0</v>
      </c>
    </row>
    <row r="151" spans="1:6">
      <c r="A151" t="s">
        <v>322</v>
      </c>
      <c r="B151">
        <v>0</v>
      </c>
      <c r="C151" t="s">
        <v>322</v>
      </c>
      <c r="D151">
        <v>0</v>
      </c>
      <c r="E151">
        <v>0</v>
      </c>
      <c r="F151">
        <v>0</v>
      </c>
    </row>
    <row r="152" spans="1:6">
      <c r="A152" t="s">
        <v>323</v>
      </c>
      <c r="B152">
        <v>0</v>
      </c>
      <c r="C152" t="s">
        <v>323</v>
      </c>
      <c r="D152">
        <v>0</v>
      </c>
      <c r="E152">
        <v>0</v>
      </c>
      <c r="F152">
        <v>0</v>
      </c>
    </row>
    <row r="153" spans="1:6">
      <c r="A153" t="s">
        <v>174</v>
      </c>
      <c r="B153">
        <v>0</v>
      </c>
      <c r="C153" t="s">
        <v>174</v>
      </c>
      <c r="D153">
        <v>0</v>
      </c>
      <c r="E153">
        <v>0</v>
      </c>
      <c r="F153">
        <v>0</v>
      </c>
    </row>
    <row r="154" spans="1:6">
      <c r="A154" t="s">
        <v>324</v>
      </c>
      <c r="B154">
        <v>0</v>
      </c>
      <c r="C154" t="s">
        <v>324</v>
      </c>
      <c r="D154">
        <v>0</v>
      </c>
      <c r="E154">
        <v>0</v>
      </c>
      <c r="F154">
        <v>0</v>
      </c>
    </row>
    <row r="155" spans="1:6">
      <c r="A155" t="s">
        <v>325</v>
      </c>
      <c r="B155">
        <v>0</v>
      </c>
      <c r="C155" t="s">
        <v>325</v>
      </c>
      <c r="D155">
        <v>0</v>
      </c>
      <c r="E155">
        <v>0</v>
      </c>
      <c r="F155">
        <v>0</v>
      </c>
    </row>
    <row r="156" spans="1:6">
      <c r="A156" t="s">
        <v>326</v>
      </c>
      <c r="B156">
        <v>0</v>
      </c>
      <c r="C156" t="s">
        <v>326</v>
      </c>
      <c r="D156">
        <v>0</v>
      </c>
      <c r="E156">
        <v>0</v>
      </c>
      <c r="F156">
        <v>0</v>
      </c>
    </row>
    <row r="157" spans="1:6">
      <c r="A157" t="s">
        <v>327</v>
      </c>
      <c r="B157">
        <v>0</v>
      </c>
      <c r="C157" t="s">
        <v>327</v>
      </c>
      <c r="D157">
        <v>0</v>
      </c>
      <c r="E157">
        <v>0</v>
      </c>
      <c r="F157">
        <v>0</v>
      </c>
    </row>
    <row r="158" spans="1:6">
      <c r="A158" t="s">
        <v>328</v>
      </c>
      <c r="B158">
        <v>0</v>
      </c>
      <c r="C158" t="s">
        <v>328</v>
      </c>
      <c r="D158">
        <v>0</v>
      </c>
      <c r="E158">
        <v>0</v>
      </c>
      <c r="F158">
        <v>0</v>
      </c>
    </row>
    <row r="159" spans="1:6">
      <c r="A159" t="s">
        <v>329</v>
      </c>
      <c r="B159">
        <v>0</v>
      </c>
      <c r="C159" t="s">
        <v>329</v>
      </c>
      <c r="D159">
        <v>0</v>
      </c>
      <c r="E159">
        <v>0</v>
      </c>
      <c r="F159">
        <v>0</v>
      </c>
    </row>
    <row r="160" spans="1:6">
      <c r="A160" t="s">
        <v>330</v>
      </c>
      <c r="B160">
        <v>0</v>
      </c>
      <c r="C160" t="s">
        <v>330</v>
      </c>
      <c r="D160">
        <v>0</v>
      </c>
      <c r="E160">
        <v>0</v>
      </c>
      <c r="F160">
        <v>0</v>
      </c>
    </row>
    <row r="161" spans="1:6">
      <c r="A161" t="s">
        <v>331</v>
      </c>
      <c r="B161">
        <v>0</v>
      </c>
      <c r="C161" t="s">
        <v>331</v>
      </c>
      <c r="D161">
        <v>0</v>
      </c>
      <c r="E161">
        <v>0</v>
      </c>
      <c r="F161">
        <v>0</v>
      </c>
    </row>
    <row r="162" spans="1:6">
      <c r="A162" t="s">
        <v>332</v>
      </c>
      <c r="B162">
        <v>0</v>
      </c>
      <c r="C162" t="s">
        <v>332</v>
      </c>
      <c r="D162">
        <v>0</v>
      </c>
      <c r="E162">
        <v>0</v>
      </c>
      <c r="F162">
        <v>0</v>
      </c>
    </row>
    <row r="163" spans="1:6">
      <c r="A163" t="s">
        <v>333</v>
      </c>
      <c r="B163">
        <v>0</v>
      </c>
      <c r="C163" t="s">
        <v>333</v>
      </c>
      <c r="D163">
        <v>0</v>
      </c>
      <c r="E163">
        <v>0</v>
      </c>
      <c r="F163">
        <v>0</v>
      </c>
    </row>
    <row r="164" spans="1:6">
      <c r="A164" t="s">
        <v>334</v>
      </c>
      <c r="B164">
        <v>0</v>
      </c>
      <c r="C164" t="s">
        <v>334</v>
      </c>
      <c r="D164">
        <v>0</v>
      </c>
      <c r="E164">
        <v>0</v>
      </c>
      <c r="F164">
        <v>0</v>
      </c>
    </row>
    <row r="165" spans="1:6">
      <c r="A165" t="s">
        <v>335</v>
      </c>
      <c r="B165">
        <v>0</v>
      </c>
      <c r="C165" t="s">
        <v>335</v>
      </c>
      <c r="D165">
        <v>0</v>
      </c>
      <c r="E165">
        <v>0</v>
      </c>
      <c r="F165">
        <v>0</v>
      </c>
    </row>
    <row r="166" spans="1:6">
      <c r="A166" t="s">
        <v>336</v>
      </c>
      <c r="B166">
        <v>0</v>
      </c>
      <c r="C166" t="s">
        <v>336</v>
      </c>
      <c r="D166">
        <v>0</v>
      </c>
      <c r="E166">
        <v>0</v>
      </c>
      <c r="F166">
        <v>0</v>
      </c>
    </row>
    <row r="167" spans="1:6">
      <c r="A167" t="s">
        <v>337</v>
      </c>
      <c r="B167">
        <v>0</v>
      </c>
      <c r="C167" t="s">
        <v>337</v>
      </c>
      <c r="D167">
        <v>0</v>
      </c>
      <c r="E167">
        <v>0</v>
      </c>
      <c r="F167">
        <v>0</v>
      </c>
    </row>
    <row r="168" spans="1:6">
      <c r="A168" t="s">
        <v>338</v>
      </c>
      <c r="B168">
        <v>0</v>
      </c>
      <c r="C168" t="s">
        <v>338</v>
      </c>
      <c r="D168">
        <v>0</v>
      </c>
      <c r="E168">
        <v>0</v>
      </c>
      <c r="F168">
        <v>0</v>
      </c>
    </row>
    <row r="169" spans="1:6">
      <c r="A169" t="s">
        <v>339</v>
      </c>
      <c r="B169">
        <v>0</v>
      </c>
      <c r="C169" t="s">
        <v>339</v>
      </c>
      <c r="D169">
        <v>0</v>
      </c>
      <c r="E169">
        <v>0</v>
      </c>
      <c r="F169">
        <v>0</v>
      </c>
    </row>
    <row r="170" spans="1:6">
      <c r="A170" t="s">
        <v>340</v>
      </c>
      <c r="B170">
        <v>0</v>
      </c>
      <c r="C170" t="s">
        <v>340</v>
      </c>
      <c r="D170">
        <v>0</v>
      </c>
      <c r="E170">
        <v>0</v>
      </c>
      <c r="F170">
        <v>0</v>
      </c>
    </row>
    <row r="171" spans="1:6">
      <c r="A171" t="s">
        <v>341</v>
      </c>
      <c r="B171">
        <v>0</v>
      </c>
      <c r="C171" t="s">
        <v>341</v>
      </c>
      <c r="D171">
        <v>0</v>
      </c>
      <c r="E171">
        <v>0</v>
      </c>
      <c r="F171">
        <v>0</v>
      </c>
    </row>
    <row r="172" spans="1:6">
      <c r="A172" t="s">
        <v>342</v>
      </c>
      <c r="B172">
        <v>0</v>
      </c>
      <c r="C172" t="s">
        <v>342</v>
      </c>
      <c r="D172">
        <v>0</v>
      </c>
      <c r="E172">
        <v>0</v>
      </c>
      <c r="F172">
        <v>0</v>
      </c>
    </row>
    <row r="173" spans="1:6">
      <c r="A173" t="s">
        <v>343</v>
      </c>
      <c r="B173">
        <v>0</v>
      </c>
      <c r="C173" t="s">
        <v>343</v>
      </c>
      <c r="D173">
        <v>0</v>
      </c>
      <c r="E173">
        <v>0</v>
      </c>
      <c r="F173">
        <v>0</v>
      </c>
    </row>
    <row r="174" spans="1:6">
      <c r="A174" t="s">
        <v>344</v>
      </c>
      <c r="B174">
        <v>0</v>
      </c>
      <c r="C174" t="s">
        <v>344</v>
      </c>
      <c r="D174">
        <v>0</v>
      </c>
      <c r="E174">
        <v>0</v>
      </c>
      <c r="F174">
        <v>0</v>
      </c>
    </row>
    <row r="175" spans="1:6">
      <c r="A175" t="s">
        <v>345</v>
      </c>
      <c r="B175">
        <v>0</v>
      </c>
      <c r="C175" t="s">
        <v>345</v>
      </c>
      <c r="D175">
        <v>0</v>
      </c>
      <c r="E175">
        <v>0</v>
      </c>
      <c r="F175">
        <v>0</v>
      </c>
    </row>
    <row r="176" spans="1:6">
      <c r="A176" t="s">
        <v>346</v>
      </c>
      <c r="B176">
        <v>0</v>
      </c>
      <c r="C176" t="s">
        <v>346</v>
      </c>
      <c r="D176">
        <v>0</v>
      </c>
      <c r="E176">
        <v>0</v>
      </c>
      <c r="F176">
        <v>0</v>
      </c>
    </row>
    <row r="177" spans="1:6">
      <c r="A177" t="s">
        <v>347</v>
      </c>
      <c r="B177">
        <v>0</v>
      </c>
      <c r="C177" t="s">
        <v>347</v>
      </c>
      <c r="D177">
        <v>0</v>
      </c>
      <c r="E177">
        <v>0</v>
      </c>
      <c r="F177">
        <v>0</v>
      </c>
    </row>
    <row r="178" spans="1:6">
      <c r="A178" t="s">
        <v>348</v>
      </c>
      <c r="B178">
        <v>0</v>
      </c>
      <c r="C178" t="s">
        <v>348</v>
      </c>
      <c r="D178">
        <v>0</v>
      </c>
      <c r="E178">
        <v>0</v>
      </c>
      <c r="F178">
        <v>0</v>
      </c>
    </row>
    <row r="179" spans="1:6">
      <c r="A179" t="s">
        <v>349</v>
      </c>
      <c r="B179">
        <v>0</v>
      </c>
      <c r="C179" t="s">
        <v>349</v>
      </c>
      <c r="D179">
        <v>0</v>
      </c>
      <c r="E179">
        <v>0</v>
      </c>
      <c r="F179">
        <v>0</v>
      </c>
    </row>
    <row r="180" spans="1:6">
      <c r="A180" t="s">
        <v>350</v>
      </c>
      <c r="B180">
        <v>0</v>
      </c>
      <c r="C180" t="s">
        <v>350</v>
      </c>
      <c r="D180">
        <v>0</v>
      </c>
      <c r="E180">
        <v>0</v>
      </c>
      <c r="F180">
        <v>0</v>
      </c>
    </row>
    <row r="181" spans="1:6">
      <c r="A181" t="s">
        <v>351</v>
      </c>
      <c r="B181">
        <v>0</v>
      </c>
      <c r="C181" t="s">
        <v>351</v>
      </c>
      <c r="D181">
        <v>0</v>
      </c>
      <c r="E181">
        <v>0</v>
      </c>
      <c r="F181">
        <v>0</v>
      </c>
    </row>
    <row r="182" spans="1:6">
      <c r="A182" t="s">
        <v>352</v>
      </c>
      <c r="B182">
        <v>0</v>
      </c>
      <c r="C182" t="s">
        <v>352</v>
      </c>
      <c r="D182">
        <v>0</v>
      </c>
      <c r="E182">
        <v>0</v>
      </c>
      <c r="F182">
        <v>0</v>
      </c>
    </row>
    <row r="183" spans="1:6">
      <c r="A183" t="s">
        <v>353</v>
      </c>
      <c r="B183">
        <v>0</v>
      </c>
      <c r="C183" t="s">
        <v>353</v>
      </c>
      <c r="D183">
        <v>0</v>
      </c>
      <c r="E183">
        <v>0</v>
      </c>
      <c r="F183">
        <v>0</v>
      </c>
    </row>
    <row r="184" spans="1:6">
      <c r="A184" t="s">
        <v>354</v>
      </c>
      <c r="B184">
        <v>0</v>
      </c>
      <c r="C184" t="s">
        <v>354</v>
      </c>
      <c r="D184">
        <v>0</v>
      </c>
      <c r="E184">
        <v>0</v>
      </c>
      <c r="F184">
        <v>0</v>
      </c>
    </row>
    <row r="185" spans="1:6">
      <c r="A185" t="s">
        <v>355</v>
      </c>
      <c r="B185">
        <v>0</v>
      </c>
      <c r="C185" t="s">
        <v>355</v>
      </c>
      <c r="D185">
        <v>0</v>
      </c>
      <c r="E185">
        <v>0</v>
      </c>
      <c r="F185">
        <v>0</v>
      </c>
    </row>
    <row r="186" spans="1:6">
      <c r="A186" t="s">
        <v>356</v>
      </c>
      <c r="B186">
        <v>0</v>
      </c>
      <c r="C186" t="s">
        <v>356</v>
      </c>
      <c r="D186">
        <v>0</v>
      </c>
      <c r="E186">
        <v>0</v>
      </c>
      <c r="F186">
        <v>0</v>
      </c>
    </row>
    <row r="187" spans="1:6">
      <c r="A187" t="s">
        <v>357</v>
      </c>
      <c r="B187">
        <v>0</v>
      </c>
      <c r="C187" t="s">
        <v>357</v>
      </c>
      <c r="D187">
        <v>0</v>
      </c>
      <c r="E187">
        <v>0</v>
      </c>
      <c r="F187">
        <v>0</v>
      </c>
    </row>
    <row r="188" spans="1:6">
      <c r="A188" t="s">
        <v>358</v>
      </c>
      <c r="B188">
        <v>0</v>
      </c>
      <c r="C188" t="s">
        <v>358</v>
      </c>
      <c r="D188">
        <v>0</v>
      </c>
      <c r="E188">
        <v>0</v>
      </c>
      <c r="F188">
        <v>0</v>
      </c>
    </row>
    <row r="189" spans="1:6">
      <c r="A189" t="s">
        <v>359</v>
      </c>
      <c r="B189">
        <v>0</v>
      </c>
      <c r="C189" t="s">
        <v>359</v>
      </c>
      <c r="D189">
        <v>0</v>
      </c>
      <c r="E189">
        <v>0</v>
      </c>
      <c r="F189">
        <v>0</v>
      </c>
    </row>
    <row r="190" spans="1:6">
      <c r="A190" t="s">
        <v>360</v>
      </c>
      <c r="B190">
        <v>0</v>
      </c>
      <c r="C190" t="s">
        <v>360</v>
      </c>
      <c r="D190">
        <v>0</v>
      </c>
      <c r="E190">
        <v>0</v>
      </c>
      <c r="F190">
        <v>0</v>
      </c>
    </row>
    <row r="191" spans="1:6">
      <c r="A191" t="s">
        <v>361</v>
      </c>
      <c r="B191">
        <v>0</v>
      </c>
      <c r="C191" t="s">
        <v>361</v>
      </c>
      <c r="D191">
        <v>0</v>
      </c>
      <c r="E191">
        <v>0</v>
      </c>
      <c r="F191">
        <v>0</v>
      </c>
    </row>
    <row r="192" spans="1:6">
      <c r="A192" t="s">
        <v>362</v>
      </c>
      <c r="B192">
        <v>0</v>
      </c>
      <c r="C192" t="s">
        <v>362</v>
      </c>
      <c r="D192">
        <v>0</v>
      </c>
      <c r="E192">
        <v>0</v>
      </c>
      <c r="F192">
        <v>0</v>
      </c>
    </row>
    <row r="193" spans="1:6">
      <c r="A193" t="s">
        <v>363</v>
      </c>
      <c r="B193">
        <v>0</v>
      </c>
      <c r="C193" t="s">
        <v>363</v>
      </c>
      <c r="D193">
        <v>0</v>
      </c>
      <c r="E193">
        <v>0</v>
      </c>
      <c r="F193">
        <v>0</v>
      </c>
    </row>
    <row r="194" spans="1:6">
      <c r="A194" t="s">
        <v>364</v>
      </c>
      <c r="B194">
        <v>0</v>
      </c>
      <c r="C194" t="s">
        <v>364</v>
      </c>
      <c r="D194">
        <v>0</v>
      </c>
      <c r="E194">
        <v>0</v>
      </c>
      <c r="F194">
        <v>0</v>
      </c>
    </row>
    <row r="195" spans="1:6">
      <c r="A195" t="s">
        <v>365</v>
      </c>
      <c r="B195">
        <v>0</v>
      </c>
      <c r="C195" t="s">
        <v>365</v>
      </c>
      <c r="D195">
        <v>0</v>
      </c>
      <c r="E195">
        <v>0</v>
      </c>
      <c r="F195">
        <v>0</v>
      </c>
    </row>
    <row r="196" spans="1:6">
      <c r="A196" t="s">
        <v>366</v>
      </c>
      <c r="B196">
        <v>0</v>
      </c>
      <c r="C196" t="s">
        <v>366</v>
      </c>
      <c r="D196">
        <v>0</v>
      </c>
      <c r="E196">
        <v>0</v>
      </c>
      <c r="F196">
        <v>0</v>
      </c>
    </row>
    <row r="197" spans="1:6">
      <c r="A197" t="s">
        <v>367</v>
      </c>
      <c r="B197">
        <v>0</v>
      </c>
      <c r="C197" t="s">
        <v>367</v>
      </c>
      <c r="D197">
        <v>0</v>
      </c>
      <c r="E197">
        <v>0</v>
      </c>
      <c r="F197">
        <v>0</v>
      </c>
    </row>
    <row r="198" spans="1:6">
      <c r="A198" t="s">
        <v>368</v>
      </c>
      <c r="B198">
        <v>0</v>
      </c>
      <c r="C198" t="s">
        <v>368</v>
      </c>
      <c r="D198">
        <v>0</v>
      </c>
      <c r="E198">
        <v>0</v>
      </c>
      <c r="F198">
        <v>0</v>
      </c>
    </row>
    <row r="199" spans="1:6">
      <c r="A199" t="s">
        <v>369</v>
      </c>
      <c r="B199">
        <v>0</v>
      </c>
      <c r="C199" t="s">
        <v>369</v>
      </c>
      <c r="D199">
        <v>0</v>
      </c>
      <c r="E199">
        <v>0</v>
      </c>
      <c r="F199">
        <v>0</v>
      </c>
    </row>
    <row r="200" spans="1:6">
      <c r="A200" t="s">
        <v>370</v>
      </c>
      <c r="B200">
        <v>0</v>
      </c>
      <c r="C200" t="s">
        <v>370</v>
      </c>
      <c r="D200">
        <v>0</v>
      </c>
      <c r="E200">
        <v>0</v>
      </c>
      <c r="F200">
        <v>0</v>
      </c>
    </row>
    <row r="201" spans="1:6">
      <c r="A201" t="s">
        <v>371</v>
      </c>
      <c r="B201">
        <v>0</v>
      </c>
      <c r="C201" t="s">
        <v>371</v>
      </c>
      <c r="D201">
        <v>0</v>
      </c>
      <c r="E201">
        <v>0</v>
      </c>
      <c r="F201">
        <v>0</v>
      </c>
    </row>
    <row r="202" spans="1:6">
      <c r="A202" t="s">
        <v>372</v>
      </c>
      <c r="B202">
        <v>0</v>
      </c>
      <c r="C202" t="s">
        <v>372</v>
      </c>
      <c r="D202">
        <v>0</v>
      </c>
      <c r="E202">
        <v>0</v>
      </c>
      <c r="F202">
        <v>0</v>
      </c>
    </row>
    <row r="203" spans="1:6">
      <c r="A203" t="s">
        <v>373</v>
      </c>
      <c r="B203">
        <v>0</v>
      </c>
      <c r="C203" t="s">
        <v>373</v>
      </c>
      <c r="D203">
        <v>0</v>
      </c>
      <c r="E203">
        <v>0</v>
      </c>
      <c r="F203">
        <v>0</v>
      </c>
    </row>
    <row r="204" spans="1:6">
      <c r="A204" t="s">
        <v>374</v>
      </c>
      <c r="B204">
        <v>0</v>
      </c>
      <c r="C204" t="s">
        <v>374</v>
      </c>
      <c r="D204">
        <v>0</v>
      </c>
      <c r="E204">
        <v>0</v>
      </c>
      <c r="F204">
        <v>0</v>
      </c>
    </row>
    <row r="205" spans="1:6">
      <c r="A205" t="s">
        <v>375</v>
      </c>
      <c r="B205">
        <v>0</v>
      </c>
      <c r="C205" t="s">
        <v>375</v>
      </c>
      <c r="D205">
        <v>0</v>
      </c>
      <c r="E205">
        <v>0</v>
      </c>
      <c r="F205">
        <v>0</v>
      </c>
    </row>
    <row r="206" spans="1:6">
      <c r="A206" t="s">
        <v>376</v>
      </c>
      <c r="B206">
        <v>0</v>
      </c>
      <c r="C206" t="s">
        <v>376</v>
      </c>
      <c r="D206">
        <v>0</v>
      </c>
      <c r="E206">
        <v>0</v>
      </c>
      <c r="F206">
        <v>0</v>
      </c>
    </row>
    <row r="207" spans="1:6">
      <c r="A207" t="s">
        <v>377</v>
      </c>
      <c r="B207">
        <v>0</v>
      </c>
      <c r="C207" t="s">
        <v>377</v>
      </c>
      <c r="D207">
        <v>0</v>
      </c>
      <c r="E207">
        <v>0</v>
      </c>
      <c r="F207">
        <v>0</v>
      </c>
    </row>
    <row r="208" spans="1:6">
      <c r="A208" t="s">
        <v>378</v>
      </c>
      <c r="B208">
        <v>0</v>
      </c>
      <c r="C208" t="s">
        <v>378</v>
      </c>
      <c r="D208">
        <v>0</v>
      </c>
      <c r="E208">
        <v>0</v>
      </c>
      <c r="F208">
        <v>0</v>
      </c>
    </row>
    <row r="209" spans="1:6">
      <c r="A209" t="s">
        <v>379</v>
      </c>
      <c r="B209">
        <v>0</v>
      </c>
      <c r="C209" t="s">
        <v>379</v>
      </c>
      <c r="D209">
        <v>0</v>
      </c>
      <c r="E209">
        <v>0</v>
      </c>
      <c r="F209">
        <v>0</v>
      </c>
    </row>
    <row r="210" spans="1:6">
      <c r="A210" t="s">
        <v>380</v>
      </c>
      <c r="B210">
        <v>0</v>
      </c>
      <c r="C210" t="s">
        <v>380</v>
      </c>
      <c r="D210">
        <v>0</v>
      </c>
      <c r="E210">
        <v>0</v>
      </c>
      <c r="F210">
        <v>0</v>
      </c>
    </row>
    <row r="211" spans="1:6">
      <c r="A211" t="s">
        <v>381</v>
      </c>
      <c r="B211">
        <v>0</v>
      </c>
      <c r="C211" t="s">
        <v>381</v>
      </c>
      <c r="D211">
        <v>0</v>
      </c>
      <c r="E211">
        <v>0</v>
      </c>
      <c r="F211">
        <v>0</v>
      </c>
    </row>
    <row r="212" spans="1:6">
      <c r="A212" t="s">
        <v>382</v>
      </c>
      <c r="B212">
        <v>0</v>
      </c>
      <c r="C212" t="s">
        <v>382</v>
      </c>
      <c r="D212">
        <v>0</v>
      </c>
      <c r="E212">
        <v>0</v>
      </c>
      <c r="F212">
        <v>0</v>
      </c>
    </row>
    <row r="213" spans="1:6">
      <c r="A213" t="s">
        <v>383</v>
      </c>
      <c r="B213">
        <v>0</v>
      </c>
      <c r="C213" t="s">
        <v>383</v>
      </c>
      <c r="D213">
        <v>0</v>
      </c>
      <c r="E213">
        <v>0</v>
      </c>
      <c r="F213">
        <v>0</v>
      </c>
    </row>
    <row r="214" spans="1:6">
      <c r="A214" t="s">
        <v>384</v>
      </c>
      <c r="B214">
        <v>0</v>
      </c>
      <c r="C214" t="s">
        <v>384</v>
      </c>
      <c r="D214">
        <v>0</v>
      </c>
      <c r="E214">
        <v>0</v>
      </c>
      <c r="F214">
        <v>0</v>
      </c>
    </row>
    <row r="215" spans="1:6">
      <c r="A215" t="s">
        <v>385</v>
      </c>
      <c r="B215">
        <v>0</v>
      </c>
      <c r="C215" t="s">
        <v>385</v>
      </c>
      <c r="D215">
        <v>0</v>
      </c>
      <c r="E215">
        <v>0</v>
      </c>
      <c r="F215">
        <v>0</v>
      </c>
    </row>
    <row r="216" spans="1:6">
      <c r="A216" t="s">
        <v>386</v>
      </c>
      <c r="B216">
        <v>0</v>
      </c>
      <c r="C216" t="s">
        <v>386</v>
      </c>
      <c r="D216">
        <v>0</v>
      </c>
      <c r="E216">
        <v>0</v>
      </c>
      <c r="F216">
        <v>0</v>
      </c>
    </row>
    <row r="217" spans="1:6">
      <c r="A217" t="s">
        <v>387</v>
      </c>
      <c r="B217">
        <v>0</v>
      </c>
      <c r="C217" t="s">
        <v>387</v>
      </c>
      <c r="D217">
        <v>0</v>
      </c>
      <c r="E217">
        <v>0</v>
      </c>
      <c r="F217">
        <v>0</v>
      </c>
    </row>
    <row r="218" spans="1:6">
      <c r="A218" t="s">
        <v>388</v>
      </c>
      <c r="B218">
        <v>0</v>
      </c>
      <c r="C218" t="s">
        <v>388</v>
      </c>
      <c r="D218">
        <v>0</v>
      </c>
      <c r="E218">
        <v>0</v>
      </c>
      <c r="F218">
        <v>0</v>
      </c>
    </row>
    <row r="219" spans="1:6">
      <c r="A219" t="s">
        <v>389</v>
      </c>
      <c r="B219">
        <v>0</v>
      </c>
      <c r="C219" t="s">
        <v>389</v>
      </c>
      <c r="D219">
        <v>0</v>
      </c>
      <c r="E219">
        <v>0</v>
      </c>
      <c r="F219">
        <v>0</v>
      </c>
    </row>
    <row r="220" spans="1:6">
      <c r="A220" t="s">
        <v>390</v>
      </c>
      <c r="B220">
        <v>0</v>
      </c>
      <c r="C220" t="s">
        <v>390</v>
      </c>
      <c r="D220">
        <v>0</v>
      </c>
      <c r="E220">
        <v>0</v>
      </c>
      <c r="F220">
        <v>0</v>
      </c>
    </row>
    <row r="221" spans="1:6">
      <c r="A221" t="s">
        <v>391</v>
      </c>
      <c r="B221">
        <v>0</v>
      </c>
      <c r="C221" t="s">
        <v>391</v>
      </c>
      <c r="D221">
        <v>0</v>
      </c>
      <c r="E221">
        <v>0</v>
      </c>
      <c r="F221">
        <v>0</v>
      </c>
    </row>
    <row r="222" spans="1:6">
      <c r="A222" t="s">
        <v>392</v>
      </c>
      <c r="B222">
        <v>0</v>
      </c>
      <c r="C222" t="s">
        <v>392</v>
      </c>
      <c r="D222">
        <v>0</v>
      </c>
      <c r="E222">
        <v>0</v>
      </c>
      <c r="F222">
        <v>0</v>
      </c>
    </row>
    <row r="223" spans="1:6">
      <c r="A223" t="s">
        <v>393</v>
      </c>
      <c r="B223">
        <v>0</v>
      </c>
      <c r="C223" t="s">
        <v>393</v>
      </c>
      <c r="D223">
        <v>0</v>
      </c>
      <c r="E223">
        <v>0</v>
      </c>
      <c r="F223">
        <v>0</v>
      </c>
    </row>
    <row r="224" spans="1:6">
      <c r="A224" t="s">
        <v>394</v>
      </c>
      <c r="B224">
        <v>0</v>
      </c>
      <c r="C224" t="s">
        <v>394</v>
      </c>
      <c r="D224">
        <v>0</v>
      </c>
      <c r="E224">
        <v>0</v>
      </c>
      <c r="F224">
        <v>0</v>
      </c>
    </row>
    <row r="225" spans="1:6">
      <c r="A225" t="s">
        <v>395</v>
      </c>
      <c r="B225">
        <v>0</v>
      </c>
      <c r="C225" t="s">
        <v>395</v>
      </c>
      <c r="D225">
        <v>0</v>
      </c>
      <c r="E225">
        <v>0</v>
      </c>
      <c r="F225">
        <v>0</v>
      </c>
    </row>
    <row r="226" spans="1:6">
      <c r="A226" t="s">
        <v>396</v>
      </c>
      <c r="B226">
        <v>0</v>
      </c>
      <c r="C226" t="s">
        <v>396</v>
      </c>
      <c r="D226">
        <v>0</v>
      </c>
      <c r="E226">
        <v>0</v>
      </c>
      <c r="F226">
        <v>0</v>
      </c>
    </row>
    <row r="227" spans="1:6">
      <c r="A227" t="s">
        <v>397</v>
      </c>
      <c r="B227">
        <v>0</v>
      </c>
      <c r="C227" t="s">
        <v>397</v>
      </c>
      <c r="D227">
        <v>0</v>
      </c>
      <c r="E227">
        <v>0</v>
      </c>
      <c r="F227">
        <v>0</v>
      </c>
    </row>
    <row r="228" spans="1:6">
      <c r="A228" t="s">
        <v>398</v>
      </c>
      <c r="B228">
        <v>0</v>
      </c>
      <c r="C228" t="s">
        <v>398</v>
      </c>
      <c r="D228">
        <v>0</v>
      </c>
      <c r="E228">
        <v>0</v>
      </c>
      <c r="F228">
        <v>0</v>
      </c>
    </row>
    <row r="229" spans="1:6">
      <c r="A229" t="s">
        <v>399</v>
      </c>
      <c r="B229">
        <v>0</v>
      </c>
      <c r="C229" t="s">
        <v>399</v>
      </c>
      <c r="D229">
        <v>0</v>
      </c>
      <c r="E229">
        <v>0</v>
      </c>
      <c r="F229">
        <v>0</v>
      </c>
    </row>
    <row r="230" spans="1:6">
      <c r="A230" t="s">
        <v>400</v>
      </c>
      <c r="B230">
        <v>0</v>
      </c>
      <c r="C230" t="s">
        <v>400</v>
      </c>
      <c r="D230">
        <v>0</v>
      </c>
      <c r="E230">
        <v>0</v>
      </c>
      <c r="F230">
        <v>0</v>
      </c>
    </row>
    <row r="231" spans="1:6">
      <c r="A231" t="s">
        <v>401</v>
      </c>
      <c r="B231">
        <v>0</v>
      </c>
      <c r="C231" t="s">
        <v>401</v>
      </c>
      <c r="D231">
        <v>0</v>
      </c>
      <c r="E231">
        <v>0</v>
      </c>
      <c r="F231">
        <v>0</v>
      </c>
    </row>
    <row r="232" spans="1:6">
      <c r="A232" t="s">
        <v>402</v>
      </c>
      <c r="B232">
        <v>0</v>
      </c>
      <c r="C232" t="s">
        <v>402</v>
      </c>
      <c r="D232">
        <v>0</v>
      </c>
      <c r="E232">
        <v>0</v>
      </c>
      <c r="F232">
        <v>0</v>
      </c>
    </row>
    <row r="233" spans="1:6">
      <c r="A233" t="s">
        <v>403</v>
      </c>
      <c r="B233">
        <v>0</v>
      </c>
      <c r="C233" t="s">
        <v>403</v>
      </c>
      <c r="D233">
        <v>0</v>
      </c>
      <c r="E233">
        <v>0</v>
      </c>
      <c r="F233">
        <v>0</v>
      </c>
    </row>
    <row r="234" spans="1:6">
      <c r="A234" t="s">
        <v>404</v>
      </c>
      <c r="B234">
        <v>0</v>
      </c>
      <c r="C234" t="s">
        <v>404</v>
      </c>
      <c r="D234">
        <v>0</v>
      </c>
      <c r="E234">
        <v>0</v>
      </c>
      <c r="F234">
        <v>0</v>
      </c>
    </row>
    <row r="235" spans="1:6">
      <c r="A235" t="s">
        <v>405</v>
      </c>
      <c r="B235">
        <v>0</v>
      </c>
      <c r="C235" t="s">
        <v>405</v>
      </c>
      <c r="D235">
        <v>0</v>
      </c>
      <c r="E235">
        <v>0</v>
      </c>
      <c r="F235">
        <v>0</v>
      </c>
    </row>
    <row r="236" spans="1:6">
      <c r="A236" t="s">
        <v>406</v>
      </c>
      <c r="B236">
        <v>0</v>
      </c>
      <c r="C236" t="s">
        <v>406</v>
      </c>
      <c r="D236">
        <v>0</v>
      </c>
      <c r="E236">
        <v>0</v>
      </c>
      <c r="F236">
        <v>0</v>
      </c>
    </row>
    <row r="237" spans="1:6">
      <c r="A237" t="s">
        <v>407</v>
      </c>
      <c r="B237">
        <v>0</v>
      </c>
      <c r="C237" t="s">
        <v>407</v>
      </c>
      <c r="D237">
        <v>0</v>
      </c>
      <c r="E237">
        <v>0</v>
      </c>
      <c r="F237">
        <v>0</v>
      </c>
    </row>
    <row r="238" spans="1:6">
      <c r="A238" t="s">
        <v>408</v>
      </c>
      <c r="B238">
        <v>0</v>
      </c>
      <c r="C238" t="s">
        <v>408</v>
      </c>
      <c r="D238">
        <v>0</v>
      </c>
      <c r="E238">
        <v>0</v>
      </c>
      <c r="F238">
        <v>0</v>
      </c>
    </row>
    <row r="239" spans="1:6">
      <c r="A239" t="s">
        <v>409</v>
      </c>
      <c r="B239">
        <v>0</v>
      </c>
      <c r="C239" t="s">
        <v>409</v>
      </c>
      <c r="D239">
        <v>0</v>
      </c>
      <c r="E239">
        <v>0</v>
      </c>
      <c r="F239">
        <v>0</v>
      </c>
    </row>
    <row r="240" spans="1:6">
      <c r="A240" t="s">
        <v>410</v>
      </c>
      <c r="B240">
        <v>0</v>
      </c>
      <c r="C240" t="s">
        <v>410</v>
      </c>
      <c r="D240">
        <v>0</v>
      </c>
      <c r="E240">
        <v>0</v>
      </c>
      <c r="F240">
        <v>0</v>
      </c>
    </row>
    <row r="241" spans="1:6">
      <c r="A241" t="s">
        <v>411</v>
      </c>
      <c r="B241">
        <v>0</v>
      </c>
      <c r="C241" t="s">
        <v>411</v>
      </c>
      <c r="D241">
        <v>0</v>
      </c>
      <c r="E241">
        <v>0</v>
      </c>
      <c r="F241">
        <v>0</v>
      </c>
    </row>
    <row r="242" spans="1:6">
      <c r="A242" t="s">
        <v>412</v>
      </c>
      <c r="B242">
        <v>0</v>
      </c>
      <c r="C242" t="s">
        <v>412</v>
      </c>
      <c r="D242">
        <v>0</v>
      </c>
      <c r="E242">
        <v>0</v>
      </c>
      <c r="F242">
        <v>0</v>
      </c>
    </row>
    <row r="243" spans="1:6">
      <c r="A243" t="s">
        <v>413</v>
      </c>
      <c r="B243">
        <v>0</v>
      </c>
      <c r="C243" t="s">
        <v>413</v>
      </c>
      <c r="D243">
        <v>0</v>
      </c>
      <c r="E243">
        <v>0</v>
      </c>
      <c r="F243">
        <v>0</v>
      </c>
    </row>
    <row r="244" spans="1:6">
      <c r="A244" t="s">
        <v>414</v>
      </c>
      <c r="B244">
        <v>0</v>
      </c>
      <c r="C244" t="s">
        <v>414</v>
      </c>
      <c r="D244">
        <v>0</v>
      </c>
      <c r="E244">
        <v>0</v>
      </c>
      <c r="F244">
        <v>0</v>
      </c>
    </row>
    <row r="245" spans="1:6">
      <c r="A245" t="s">
        <v>415</v>
      </c>
      <c r="B245">
        <v>0</v>
      </c>
      <c r="C245" t="s">
        <v>415</v>
      </c>
      <c r="D245">
        <v>0</v>
      </c>
      <c r="E245">
        <v>0</v>
      </c>
      <c r="F245">
        <v>0</v>
      </c>
    </row>
    <row r="246" spans="1:6">
      <c r="A246" t="s">
        <v>416</v>
      </c>
      <c r="B246">
        <v>0</v>
      </c>
      <c r="C246" t="s">
        <v>416</v>
      </c>
      <c r="D246">
        <v>0</v>
      </c>
      <c r="E246">
        <v>0</v>
      </c>
      <c r="F246">
        <v>0</v>
      </c>
    </row>
    <row r="247" spans="1:6">
      <c r="A247" t="s">
        <v>417</v>
      </c>
      <c r="B247">
        <v>0</v>
      </c>
      <c r="C247" t="s">
        <v>417</v>
      </c>
      <c r="D247">
        <v>0</v>
      </c>
      <c r="E247">
        <v>0</v>
      </c>
      <c r="F247">
        <v>0</v>
      </c>
    </row>
    <row r="248" spans="1:6">
      <c r="A248" t="s">
        <v>418</v>
      </c>
      <c r="B248">
        <v>0</v>
      </c>
      <c r="C248" t="s">
        <v>418</v>
      </c>
      <c r="D248">
        <v>0</v>
      </c>
      <c r="E248">
        <v>0</v>
      </c>
      <c r="F248">
        <v>0</v>
      </c>
    </row>
    <row r="249" spans="1:6">
      <c r="A249" t="s">
        <v>419</v>
      </c>
      <c r="B249">
        <v>0</v>
      </c>
      <c r="C249" t="s">
        <v>419</v>
      </c>
      <c r="D249">
        <v>0</v>
      </c>
      <c r="E249">
        <v>0</v>
      </c>
      <c r="F249">
        <v>0</v>
      </c>
    </row>
    <row r="250" spans="1:6">
      <c r="A250" t="s">
        <v>420</v>
      </c>
      <c r="B250">
        <v>0</v>
      </c>
      <c r="C250" t="s">
        <v>420</v>
      </c>
      <c r="D250">
        <v>0</v>
      </c>
      <c r="E250">
        <v>0</v>
      </c>
      <c r="F250">
        <v>0</v>
      </c>
    </row>
    <row r="251" spans="1:6">
      <c r="A251" t="s">
        <v>421</v>
      </c>
      <c r="B251">
        <v>0</v>
      </c>
      <c r="C251" t="s">
        <v>421</v>
      </c>
      <c r="D251">
        <v>0</v>
      </c>
      <c r="E251">
        <v>0</v>
      </c>
      <c r="F251">
        <v>0</v>
      </c>
    </row>
    <row r="252" spans="1:6">
      <c r="A252" t="s">
        <v>422</v>
      </c>
      <c r="B252">
        <v>0</v>
      </c>
      <c r="C252" t="s">
        <v>422</v>
      </c>
      <c r="D252">
        <v>0</v>
      </c>
      <c r="E252">
        <v>0</v>
      </c>
      <c r="F252">
        <v>0</v>
      </c>
    </row>
    <row r="253" spans="1:6">
      <c r="A253" t="s">
        <v>423</v>
      </c>
      <c r="B253">
        <v>0</v>
      </c>
      <c r="C253" t="s">
        <v>423</v>
      </c>
      <c r="D253">
        <v>0</v>
      </c>
      <c r="E253">
        <v>0</v>
      </c>
      <c r="F253">
        <v>0</v>
      </c>
    </row>
    <row r="254" spans="1:6">
      <c r="A254" t="s">
        <v>424</v>
      </c>
      <c r="B254">
        <v>0</v>
      </c>
      <c r="C254" t="s">
        <v>424</v>
      </c>
      <c r="D254">
        <v>0</v>
      </c>
      <c r="E254">
        <v>0</v>
      </c>
      <c r="F254">
        <v>0</v>
      </c>
    </row>
    <row r="255" spans="1:6">
      <c r="A255" t="s">
        <v>425</v>
      </c>
      <c r="B255">
        <v>0</v>
      </c>
      <c r="C255" t="s">
        <v>425</v>
      </c>
      <c r="D255">
        <v>0</v>
      </c>
      <c r="E255">
        <v>0</v>
      </c>
      <c r="F255">
        <v>0</v>
      </c>
    </row>
    <row r="256" spans="1:6">
      <c r="A256" t="s">
        <v>426</v>
      </c>
      <c r="B256">
        <v>0</v>
      </c>
      <c r="C256" t="s">
        <v>426</v>
      </c>
      <c r="D256">
        <v>0</v>
      </c>
      <c r="E256">
        <v>0</v>
      </c>
      <c r="F256">
        <v>0</v>
      </c>
    </row>
    <row r="257" spans="1:6">
      <c r="A257" t="s">
        <v>427</v>
      </c>
      <c r="B257">
        <v>0</v>
      </c>
      <c r="C257" t="s">
        <v>427</v>
      </c>
      <c r="D257">
        <v>0</v>
      </c>
      <c r="E257">
        <v>0</v>
      </c>
      <c r="F257">
        <v>0</v>
      </c>
    </row>
    <row r="258" spans="1:6">
      <c r="A258" t="s">
        <v>428</v>
      </c>
      <c r="B258">
        <v>0</v>
      </c>
      <c r="C258" t="s">
        <v>428</v>
      </c>
      <c r="D258">
        <v>0</v>
      </c>
      <c r="E258">
        <v>0</v>
      </c>
      <c r="F258">
        <v>0</v>
      </c>
    </row>
    <row r="259" spans="1:6">
      <c r="A259" t="s">
        <v>429</v>
      </c>
      <c r="B259">
        <v>0</v>
      </c>
      <c r="C259" t="s">
        <v>429</v>
      </c>
      <c r="D259">
        <v>0</v>
      </c>
      <c r="E259">
        <v>0</v>
      </c>
      <c r="F259">
        <v>0</v>
      </c>
    </row>
    <row r="260" spans="1:6">
      <c r="A260" t="s">
        <v>430</v>
      </c>
      <c r="B260">
        <v>0</v>
      </c>
      <c r="C260" t="s">
        <v>430</v>
      </c>
      <c r="D260">
        <v>0</v>
      </c>
      <c r="E260">
        <v>0</v>
      </c>
      <c r="F260">
        <v>0</v>
      </c>
    </row>
    <row r="261" spans="1:6">
      <c r="A261" t="s">
        <v>431</v>
      </c>
      <c r="B261">
        <v>0</v>
      </c>
      <c r="C261" t="s">
        <v>431</v>
      </c>
      <c r="D261">
        <v>0</v>
      </c>
      <c r="E261">
        <v>0</v>
      </c>
      <c r="F261">
        <v>0</v>
      </c>
    </row>
    <row r="262" spans="1:6">
      <c r="A262" t="s">
        <v>432</v>
      </c>
      <c r="B262">
        <v>0</v>
      </c>
      <c r="C262" t="s">
        <v>432</v>
      </c>
      <c r="D262">
        <v>0</v>
      </c>
      <c r="E262">
        <v>0</v>
      </c>
      <c r="F262">
        <v>0</v>
      </c>
    </row>
    <row r="263" spans="1:6">
      <c r="A263" t="s">
        <v>433</v>
      </c>
      <c r="B263">
        <v>0</v>
      </c>
      <c r="C263" t="s">
        <v>433</v>
      </c>
      <c r="D263">
        <v>0</v>
      </c>
      <c r="E263">
        <v>0</v>
      </c>
      <c r="F263">
        <v>0</v>
      </c>
    </row>
    <row r="264" spans="1:6">
      <c r="A264" t="s">
        <v>434</v>
      </c>
      <c r="B264">
        <v>0</v>
      </c>
      <c r="C264" t="s">
        <v>434</v>
      </c>
      <c r="D264">
        <v>0</v>
      </c>
      <c r="E264">
        <v>0</v>
      </c>
      <c r="F264">
        <v>0</v>
      </c>
    </row>
    <row r="265" spans="1:6">
      <c r="A265" t="s">
        <v>435</v>
      </c>
      <c r="B265">
        <v>0</v>
      </c>
      <c r="C265" t="s">
        <v>435</v>
      </c>
      <c r="D265">
        <v>0</v>
      </c>
      <c r="E265">
        <v>0</v>
      </c>
      <c r="F265">
        <v>0</v>
      </c>
    </row>
    <row r="266" spans="1:6">
      <c r="A266" t="s">
        <v>436</v>
      </c>
      <c r="B266">
        <v>0</v>
      </c>
      <c r="C266" t="s">
        <v>436</v>
      </c>
      <c r="D266">
        <v>0</v>
      </c>
      <c r="E266">
        <v>0</v>
      </c>
      <c r="F266">
        <v>0</v>
      </c>
    </row>
    <row r="267" spans="1:6">
      <c r="A267" t="s">
        <v>437</v>
      </c>
      <c r="B267">
        <v>0</v>
      </c>
      <c r="C267" t="s">
        <v>437</v>
      </c>
      <c r="D267">
        <v>0</v>
      </c>
      <c r="E267">
        <v>0</v>
      </c>
      <c r="F267">
        <v>0</v>
      </c>
    </row>
    <row r="268" spans="1:6">
      <c r="A268" t="s">
        <v>438</v>
      </c>
      <c r="B268">
        <v>0</v>
      </c>
      <c r="C268" t="s">
        <v>438</v>
      </c>
      <c r="D268">
        <v>0</v>
      </c>
      <c r="E268">
        <v>0</v>
      </c>
      <c r="F268">
        <v>0</v>
      </c>
    </row>
    <row r="269" spans="1:6">
      <c r="A269" t="s">
        <v>439</v>
      </c>
      <c r="B269">
        <v>0</v>
      </c>
      <c r="C269" t="s">
        <v>439</v>
      </c>
      <c r="D269">
        <v>0</v>
      </c>
      <c r="E269">
        <v>0</v>
      </c>
      <c r="F269">
        <v>0</v>
      </c>
    </row>
    <row r="270" spans="1:6">
      <c r="A270" t="s">
        <v>440</v>
      </c>
      <c r="B270">
        <v>0</v>
      </c>
      <c r="C270" t="s">
        <v>440</v>
      </c>
      <c r="D270">
        <v>0</v>
      </c>
      <c r="E270">
        <v>0</v>
      </c>
      <c r="F270">
        <v>0</v>
      </c>
    </row>
    <row r="271" spans="1:6">
      <c r="A271" t="s">
        <v>441</v>
      </c>
      <c r="B271">
        <v>0</v>
      </c>
      <c r="C271" t="s">
        <v>441</v>
      </c>
      <c r="D271">
        <v>0</v>
      </c>
      <c r="E271">
        <v>0</v>
      </c>
      <c r="F271">
        <v>0</v>
      </c>
    </row>
    <row r="272" spans="1:6">
      <c r="A272" t="s">
        <v>442</v>
      </c>
      <c r="B272">
        <v>0</v>
      </c>
      <c r="C272" t="s">
        <v>442</v>
      </c>
      <c r="D272">
        <v>0</v>
      </c>
      <c r="E272">
        <v>0</v>
      </c>
      <c r="F272">
        <v>0</v>
      </c>
    </row>
    <row r="273" spans="1:6">
      <c r="A273" t="s">
        <v>443</v>
      </c>
      <c r="B273">
        <v>0</v>
      </c>
      <c r="C273" t="s">
        <v>443</v>
      </c>
      <c r="D273">
        <v>0</v>
      </c>
      <c r="E273">
        <v>0</v>
      </c>
      <c r="F273">
        <v>0</v>
      </c>
    </row>
    <row r="274" spans="1:6">
      <c r="A274" t="s">
        <v>444</v>
      </c>
      <c r="B274">
        <v>0</v>
      </c>
      <c r="C274" t="s">
        <v>444</v>
      </c>
      <c r="D274">
        <v>0</v>
      </c>
      <c r="E274">
        <v>0</v>
      </c>
      <c r="F274">
        <v>0</v>
      </c>
    </row>
    <row r="275" spans="1:6">
      <c r="A275" t="s">
        <v>445</v>
      </c>
      <c r="B275">
        <v>0</v>
      </c>
      <c r="C275" t="s">
        <v>445</v>
      </c>
      <c r="D275">
        <v>0</v>
      </c>
      <c r="E275">
        <v>0</v>
      </c>
      <c r="F275">
        <v>0</v>
      </c>
    </row>
    <row r="276" spans="1:6">
      <c r="A276" t="s">
        <v>446</v>
      </c>
      <c r="B276">
        <v>0</v>
      </c>
      <c r="C276" t="s">
        <v>446</v>
      </c>
      <c r="D276">
        <v>0</v>
      </c>
      <c r="E276">
        <v>0</v>
      </c>
      <c r="F276">
        <v>0</v>
      </c>
    </row>
    <row r="277" spans="1:6">
      <c r="A277" t="s">
        <v>447</v>
      </c>
      <c r="B277">
        <v>0</v>
      </c>
      <c r="C277" t="s">
        <v>447</v>
      </c>
      <c r="D277">
        <v>0</v>
      </c>
      <c r="E277">
        <v>0</v>
      </c>
      <c r="F277">
        <v>0</v>
      </c>
    </row>
    <row r="278" spans="1:6">
      <c r="A278" t="s">
        <v>448</v>
      </c>
      <c r="B278">
        <v>0</v>
      </c>
      <c r="C278" t="s">
        <v>448</v>
      </c>
      <c r="D278">
        <v>0</v>
      </c>
      <c r="E278">
        <v>0</v>
      </c>
      <c r="F278">
        <v>0</v>
      </c>
    </row>
    <row r="279" spans="1:6">
      <c r="A279" t="s">
        <v>449</v>
      </c>
      <c r="B279">
        <v>0</v>
      </c>
      <c r="C279" t="s">
        <v>449</v>
      </c>
      <c r="D279">
        <v>0</v>
      </c>
      <c r="E279">
        <v>0</v>
      </c>
      <c r="F279">
        <v>0</v>
      </c>
    </row>
    <row r="280" spans="1:6">
      <c r="A280" t="s">
        <v>450</v>
      </c>
      <c r="B280">
        <v>0</v>
      </c>
      <c r="C280" t="s">
        <v>450</v>
      </c>
      <c r="D280">
        <v>0</v>
      </c>
      <c r="E280">
        <v>0</v>
      </c>
      <c r="F280">
        <v>0</v>
      </c>
    </row>
    <row r="281" spans="1:6">
      <c r="A281" t="s">
        <v>451</v>
      </c>
      <c r="B281">
        <v>0</v>
      </c>
      <c r="C281" t="s">
        <v>451</v>
      </c>
      <c r="D281">
        <v>0</v>
      </c>
      <c r="E281">
        <v>0</v>
      </c>
      <c r="F281">
        <v>0</v>
      </c>
    </row>
    <row r="282" spans="1:6">
      <c r="A282" t="s">
        <v>452</v>
      </c>
      <c r="B282">
        <v>0</v>
      </c>
      <c r="C282" t="s">
        <v>452</v>
      </c>
      <c r="D282">
        <v>0</v>
      </c>
      <c r="E282">
        <v>0</v>
      </c>
      <c r="F282">
        <v>0</v>
      </c>
    </row>
    <row r="283" spans="1:6">
      <c r="A283" t="s">
        <v>453</v>
      </c>
      <c r="B283">
        <v>0</v>
      </c>
      <c r="C283" t="s">
        <v>453</v>
      </c>
      <c r="D283">
        <v>0</v>
      </c>
      <c r="E283">
        <v>0</v>
      </c>
      <c r="F283">
        <v>0</v>
      </c>
    </row>
    <row r="284" spans="1:6">
      <c r="A284" t="s">
        <v>454</v>
      </c>
      <c r="B284">
        <v>0</v>
      </c>
      <c r="C284" t="s">
        <v>454</v>
      </c>
      <c r="D284">
        <v>0</v>
      </c>
      <c r="E284">
        <v>0</v>
      </c>
      <c r="F284">
        <v>0</v>
      </c>
    </row>
    <row r="285" spans="1:6">
      <c r="A285" t="s">
        <v>455</v>
      </c>
      <c r="B285">
        <v>0</v>
      </c>
      <c r="C285" t="s">
        <v>455</v>
      </c>
      <c r="D285">
        <v>0</v>
      </c>
      <c r="E285">
        <v>0</v>
      </c>
      <c r="F285">
        <v>0</v>
      </c>
    </row>
    <row r="286" spans="1:6">
      <c r="A286" t="s">
        <v>456</v>
      </c>
      <c r="B286">
        <v>0</v>
      </c>
      <c r="C286" t="s">
        <v>456</v>
      </c>
      <c r="D286">
        <v>0</v>
      </c>
      <c r="E286">
        <v>0</v>
      </c>
      <c r="F286">
        <v>0</v>
      </c>
    </row>
    <row r="287" spans="1:6">
      <c r="A287" t="s">
        <v>457</v>
      </c>
      <c r="B287">
        <v>0</v>
      </c>
      <c r="C287" t="s">
        <v>457</v>
      </c>
      <c r="D287">
        <v>0</v>
      </c>
      <c r="E287">
        <v>0</v>
      </c>
      <c r="F287">
        <v>0</v>
      </c>
    </row>
    <row r="288" spans="1:6">
      <c r="A288" t="s">
        <v>458</v>
      </c>
      <c r="B288">
        <v>0</v>
      </c>
      <c r="C288" t="s">
        <v>458</v>
      </c>
      <c r="D288">
        <v>0</v>
      </c>
      <c r="E288">
        <v>0</v>
      </c>
      <c r="F288">
        <v>0</v>
      </c>
    </row>
    <row r="289" spans="1:6">
      <c r="A289" t="s">
        <v>459</v>
      </c>
      <c r="B289">
        <v>0</v>
      </c>
      <c r="C289" t="s">
        <v>459</v>
      </c>
      <c r="D289">
        <v>0</v>
      </c>
      <c r="E289">
        <v>0</v>
      </c>
      <c r="F289">
        <v>0</v>
      </c>
    </row>
    <row r="290" spans="1:6">
      <c r="A290" t="s">
        <v>460</v>
      </c>
      <c r="B290">
        <v>0</v>
      </c>
      <c r="C290" t="s">
        <v>460</v>
      </c>
      <c r="D290">
        <v>0</v>
      </c>
      <c r="E290">
        <v>0</v>
      </c>
      <c r="F290">
        <v>0</v>
      </c>
    </row>
    <row r="291" spans="1:6">
      <c r="A291" t="s">
        <v>461</v>
      </c>
      <c r="B291">
        <v>0</v>
      </c>
      <c r="C291" t="s">
        <v>461</v>
      </c>
      <c r="D291">
        <v>0</v>
      </c>
      <c r="E291">
        <v>0</v>
      </c>
      <c r="F291">
        <v>0</v>
      </c>
    </row>
    <row r="292" spans="1:6">
      <c r="A292" t="s">
        <v>462</v>
      </c>
      <c r="B292">
        <v>0</v>
      </c>
      <c r="C292" t="s">
        <v>462</v>
      </c>
      <c r="D292">
        <v>0</v>
      </c>
      <c r="E292">
        <v>0</v>
      </c>
      <c r="F292">
        <v>0</v>
      </c>
    </row>
    <row r="293" spans="1:6">
      <c r="A293" t="s">
        <v>463</v>
      </c>
      <c r="B293">
        <v>0</v>
      </c>
      <c r="C293" t="s">
        <v>463</v>
      </c>
      <c r="D293">
        <v>0</v>
      </c>
      <c r="E293">
        <v>0</v>
      </c>
      <c r="F293">
        <v>0</v>
      </c>
    </row>
    <row r="294" spans="1:6">
      <c r="A294" t="s">
        <v>464</v>
      </c>
      <c r="B294">
        <v>0</v>
      </c>
      <c r="C294" t="s">
        <v>464</v>
      </c>
      <c r="D294">
        <v>0</v>
      </c>
      <c r="E294">
        <v>0</v>
      </c>
      <c r="F294">
        <v>0</v>
      </c>
    </row>
    <row r="295" spans="1:6">
      <c r="A295" t="s">
        <v>465</v>
      </c>
      <c r="B295">
        <v>0</v>
      </c>
      <c r="C295" t="s">
        <v>465</v>
      </c>
      <c r="D295">
        <v>0</v>
      </c>
      <c r="E295">
        <v>0</v>
      </c>
      <c r="F295">
        <v>0</v>
      </c>
    </row>
    <row r="296" spans="1:6">
      <c r="A296" t="s">
        <v>466</v>
      </c>
      <c r="B296">
        <v>0</v>
      </c>
      <c r="C296" t="s">
        <v>466</v>
      </c>
      <c r="D296">
        <v>0</v>
      </c>
      <c r="E296">
        <v>0</v>
      </c>
      <c r="F296">
        <v>0</v>
      </c>
    </row>
    <row r="297" spans="1:6">
      <c r="A297" t="s">
        <v>467</v>
      </c>
      <c r="B297">
        <v>0</v>
      </c>
      <c r="C297" t="s">
        <v>467</v>
      </c>
      <c r="D297">
        <v>0</v>
      </c>
      <c r="E297">
        <v>0</v>
      </c>
      <c r="F297">
        <v>0</v>
      </c>
    </row>
    <row r="298" spans="1:6">
      <c r="A298" t="s">
        <v>468</v>
      </c>
      <c r="B298">
        <v>0</v>
      </c>
      <c r="C298" t="s">
        <v>468</v>
      </c>
      <c r="D298">
        <v>0</v>
      </c>
      <c r="E298">
        <v>0</v>
      </c>
      <c r="F298">
        <v>0</v>
      </c>
    </row>
    <row r="299" spans="1:6">
      <c r="A299" t="s">
        <v>469</v>
      </c>
      <c r="B299">
        <v>0</v>
      </c>
      <c r="C299" t="s">
        <v>469</v>
      </c>
      <c r="D299">
        <v>0</v>
      </c>
      <c r="E299">
        <v>0</v>
      </c>
      <c r="F299">
        <v>0</v>
      </c>
    </row>
    <row r="300" spans="1:6">
      <c r="A300" t="s">
        <v>470</v>
      </c>
      <c r="B300">
        <v>0</v>
      </c>
      <c r="C300" t="s">
        <v>470</v>
      </c>
      <c r="D300">
        <v>0</v>
      </c>
      <c r="E300">
        <v>0</v>
      </c>
      <c r="F300">
        <v>0</v>
      </c>
    </row>
    <row r="301" spans="1:6">
      <c r="A301" t="s">
        <v>471</v>
      </c>
      <c r="B301">
        <v>0</v>
      </c>
      <c r="C301" t="s">
        <v>471</v>
      </c>
      <c r="D301">
        <v>0</v>
      </c>
      <c r="E301">
        <v>0</v>
      </c>
      <c r="F301">
        <v>0</v>
      </c>
    </row>
    <row r="302" spans="1:6">
      <c r="A302" t="s">
        <v>472</v>
      </c>
      <c r="B302">
        <v>0</v>
      </c>
      <c r="C302" t="s">
        <v>472</v>
      </c>
      <c r="D302">
        <v>0</v>
      </c>
      <c r="E302">
        <v>0</v>
      </c>
      <c r="F302">
        <v>0</v>
      </c>
    </row>
    <row r="303" spans="1:6">
      <c r="A303" t="s">
        <v>473</v>
      </c>
      <c r="B303">
        <v>0</v>
      </c>
      <c r="C303" t="s">
        <v>473</v>
      </c>
      <c r="D303">
        <v>0</v>
      </c>
      <c r="E303">
        <v>0</v>
      </c>
      <c r="F303">
        <v>0</v>
      </c>
    </row>
    <row r="304" spans="1:6">
      <c r="A304" t="s">
        <v>474</v>
      </c>
      <c r="B304">
        <v>0</v>
      </c>
      <c r="C304" t="s">
        <v>474</v>
      </c>
      <c r="D304">
        <v>0</v>
      </c>
      <c r="E304">
        <v>0</v>
      </c>
      <c r="F304">
        <v>0</v>
      </c>
    </row>
    <row r="305" spans="1:6">
      <c r="A305" t="s">
        <v>475</v>
      </c>
      <c r="B305">
        <v>0</v>
      </c>
      <c r="C305" t="s">
        <v>475</v>
      </c>
      <c r="D305">
        <v>0</v>
      </c>
      <c r="E305">
        <v>0</v>
      </c>
      <c r="F305">
        <v>0</v>
      </c>
    </row>
    <row r="306" spans="1:6">
      <c r="A306" t="s">
        <v>476</v>
      </c>
      <c r="B306">
        <v>0</v>
      </c>
      <c r="C306" t="s">
        <v>476</v>
      </c>
      <c r="D306">
        <v>0</v>
      </c>
      <c r="E306">
        <v>0</v>
      </c>
      <c r="F306">
        <v>0</v>
      </c>
    </row>
    <row r="307" spans="1:6">
      <c r="A307" t="s">
        <v>477</v>
      </c>
      <c r="B307">
        <v>0</v>
      </c>
      <c r="C307" t="s">
        <v>477</v>
      </c>
      <c r="D307">
        <v>0</v>
      </c>
      <c r="E307">
        <v>0</v>
      </c>
      <c r="F307">
        <v>0</v>
      </c>
    </row>
    <row r="308" spans="1:6">
      <c r="A308" t="s">
        <v>478</v>
      </c>
      <c r="B308">
        <v>0</v>
      </c>
      <c r="C308" t="s">
        <v>478</v>
      </c>
      <c r="D308">
        <v>0</v>
      </c>
      <c r="E308">
        <v>0</v>
      </c>
      <c r="F308">
        <v>0</v>
      </c>
    </row>
    <row r="309" spans="1:6">
      <c r="A309" t="s">
        <v>479</v>
      </c>
      <c r="B309">
        <v>0</v>
      </c>
      <c r="C309" t="s">
        <v>479</v>
      </c>
      <c r="D309">
        <v>0</v>
      </c>
      <c r="E309">
        <v>0</v>
      </c>
      <c r="F309">
        <v>0</v>
      </c>
    </row>
    <row r="310" spans="1:6">
      <c r="A310" t="s">
        <v>480</v>
      </c>
      <c r="B310">
        <v>0</v>
      </c>
      <c r="C310" t="s">
        <v>480</v>
      </c>
      <c r="D310">
        <v>0</v>
      </c>
      <c r="E310">
        <v>0</v>
      </c>
      <c r="F310">
        <v>0</v>
      </c>
    </row>
    <row r="311" spans="1:6">
      <c r="A311" t="s">
        <v>481</v>
      </c>
      <c r="B311">
        <v>0</v>
      </c>
      <c r="C311" t="s">
        <v>481</v>
      </c>
      <c r="D311">
        <v>0</v>
      </c>
      <c r="E311">
        <v>0</v>
      </c>
      <c r="F311">
        <v>0</v>
      </c>
    </row>
    <row r="312" spans="1:6">
      <c r="A312" t="s">
        <v>482</v>
      </c>
      <c r="B312">
        <v>0</v>
      </c>
      <c r="C312" t="s">
        <v>482</v>
      </c>
      <c r="D312">
        <v>0</v>
      </c>
      <c r="E312">
        <v>0</v>
      </c>
      <c r="F312">
        <v>0</v>
      </c>
    </row>
    <row r="313" spans="1:6">
      <c r="A313" t="s">
        <v>483</v>
      </c>
      <c r="B313">
        <v>0</v>
      </c>
      <c r="C313" t="s">
        <v>483</v>
      </c>
      <c r="D313">
        <v>0</v>
      </c>
      <c r="E313">
        <v>0</v>
      </c>
      <c r="F313">
        <v>0</v>
      </c>
    </row>
    <row r="314" spans="1:6">
      <c r="A314" t="s">
        <v>484</v>
      </c>
      <c r="B314">
        <v>0</v>
      </c>
      <c r="C314" t="s">
        <v>484</v>
      </c>
      <c r="D314">
        <v>0</v>
      </c>
      <c r="E314">
        <v>0</v>
      </c>
      <c r="F314">
        <v>0</v>
      </c>
    </row>
    <row r="315" spans="1:6">
      <c r="A315" t="s">
        <v>485</v>
      </c>
      <c r="B315">
        <v>0</v>
      </c>
      <c r="C315" t="s">
        <v>485</v>
      </c>
      <c r="D315">
        <v>0</v>
      </c>
      <c r="E315">
        <v>0</v>
      </c>
      <c r="F315">
        <v>0</v>
      </c>
    </row>
    <row r="316" spans="1:6">
      <c r="A316" t="s">
        <v>486</v>
      </c>
      <c r="B316">
        <v>0</v>
      </c>
      <c r="C316" t="s">
        <v>486</v>
      </c>
      <c r="D316">
        <v>0</v>
      </c>
      <c r="E316">
        <v>0</v>
      </c>
      <c r="F316">
        <v>0</v>
      </c>
    </row>
    <row r="317" spans="1:6">
      <c r="A317" t="s">
        <v>487</v>
      </c>
      <c r="B317">
        <v>0</v>
      </c>
      <c r="C317" t="s">
        <v>487</v>
      </c>
      <c r="D317">
        <v>0</v>
      </c>
      <c r="E317">
        <v>0</v>
      </c>
      <c r="F317">
        <v>0</v>
      </c>
    </row>
    <row r="318" spans="1:6">
      <c r="A318" t="s">
        <v>488</v>
      </c>
      <c r="B318">
        <v>0</v>
      </c>
      <c r="C318" t="s">
        <v>488</v>
      </c>
      <c r="D318">
        <v>0</v>
      </c>
      <c r="E318">
        <v>0</v>
      </c>
      <c r="F318">
        <v>0</v>
      </c>
    </row>
    <row r="319" spans="1:6">
      <c r="A319" t="s">
        <v>489</v>
      </c>
      <c r="B319">
        <v>0</v>
      </c>
      <c r="C319" t="s">
        <v>489</v>
      </c>
      <c r="D319">
        <v>0</v>
      </c>
      <c r="E319">
        <v>0</v>
      </c>
      <c r="F319">
        <v>0</v>
      </c>
    </row>
    <row r="320" spans="1:6">
      <c r="A320" t="s">
        <v>490</v>
      </c>
      <c r="B320">
        <v>0</v>
      </c>
      <c r="C320" t="s">
        <v>490</v>
      </c>
      <c r="D320">
        <v>0</v>
      </c>
      <c r="E320">
        <v>0</v>
      </c>
      <c r="F320">
        <v>0</v>
      </c>
    </row>
    <row r="321" spans="1:6">
      <c r="A321" t="s">
        <v>491</v>
      </c>
      <c r="B321">
        <v>0</v>
      </c>
      <c r="C321" t="s">
        <v>491</v>
      </c>
      <c r="D321">
        <v>0</v>
      </c>
      <c r="E321">
        <v>0</v>
      </c>
      <c r="F321">
        <v>0</v>
      </c>
    </row>
    <row r="322" spans="1:6">
      <c r="A322" t="s">
        <v>492</v>
      </c>
      <c r="B322">
        <v>0</v>
      </c>
      <c r="C322" t="s">
        <v>492</v>
      </c>
      <c r="D322">
        <v>0</v>
      </c>
      <c r="E322">
        <v>0</v>
      </c>
      <c r="F322">
        <v>0</v>
      </c>
    </row>
    <row r="323" spans="1:6">
      <c r="A323" t="s">
        <v>493</v>
      </c>
      <c r="B323">
        <v>0</v>
      </c>
      <c r="C323" t="s">
        <v>493</v>
      </c>
      <c r="D323">
        <v>0</v>
      </c>
      <c r="E323">
        <v>0</v>
      </c>
      <c r="F323">
        <v>0</v>
      </c>
    </row>
    <row r="324" spans="1:6">
      <c r="A324" t="s">
        <v>494</v>
      </c>
      <c r="B324">
        <v>0</v>
      </c>
      <c r="C324" t="s">
        <v>494</v>
      </c>
      <c r="D324">
        <v>0</v>
      </c>
      <c r="E324">
        <v>0</v>
      </c>
      <c r="F324">
        <v>0</v>
      </c>
    </row>
    <row r="325" spans="1:6">
      <c r="A325" t="s">
        <v>495</v>
      </c>
      <c r="B325">
        <v>0</v>
      </c>
      <c r="C325" t="s">
        <v>495</v>
      </c>
      <c r="D325">
        <v>0</v>
      </c>
      <c r="E325">
        <v>0</v>
      </c>
      <c r="F325">
        <v>0</v>
      </c>
    </row>
    <row r="326" spans="1:6">
      <c r="A326" t="s">
        <v>496</v>
      </c>
      <c r="B326">
        <v>0</v>
      </c>
      <c r="C326" t="s">
        <v>496</v>
      </c>
      <c r="D326">
        <v>0</v>
      </c>
      <c r="E326">
        <v>0</v>
      </c>
      <c r="F326">
        <v>0</v>
      </c>
    </row>
    <row r="327" spans="1:6">
      <c r="A327" t="s">
        <v>497</v>
      </c>
      <c r="B327">
        <v>0</v>
      </c>
      <c r="C327" t="s">
        <v>497</v>
      </c>
      <c r="D327">
        <v>0</v>
      </c>
      <c r="E327">
        <v>0</v>
      </c>
      <c r="F327">
        <v>0</v>
      </c>
    </row>
    <row r="328" spans="1:6">
      <c r="A328" t="s">
        <v>498</v>
      </c>
      <c r="B328">
        <v>0</v>
      </c>
      <c r="C328" t="s">
        <v>498</v>
      </c>
      <c r="D328">
        <v>0</v>
      </c>
      <c r="E328">
        <v>0</v>
      </c>
      <c r="F328">
        <v>0</v>
      </c>
    </row>
    <row r="329" spans="1:6">
      <c r="A329" t="s">
        <v>499</v>
      </c>
      <c r="B329">
        <v>0</v>
      </c>
      <c r="C329" t="s">
        <v>499</v>
      </c>
      <c r="D329">
        <v>0</v>
      </c>
      <c r="E329">
        <v>0</v>
      </c>
      <c r="F329">
        <v>0</v>
      </c>
    </row>
    <row r="330" spans="1:6">
      <c r="A330" t="s">
        <v>500</v>
      </c>
      <c r="B330">
        <v>0</v>
      </c>
      <c r="C330" t="s">
        <v>500</v>
      </c>
      <c r="D330">
        <v>0</v>
      </c>
      <c r="E330">
        <v>0</v>
      </c>
      <c r="F330">
        <v>0</v>
      </c>
    </row>
    <row r="331" spans="1:6">
      <c r="A331" t="s">
        <v>501</v>
      </c>
      <c r="B331">
        <v>0</v>
      </c>
      <c r="C331" t="s">
        <v>501</v>
      </c>
      <c r="D331">
        <v>0</v>
      </c>
      <c r="E331">
        <v>0</v>
      </c>
      <c r="F331">
        <v>0</v>
      </c>
    </row>
    <row r="332" spans="1:6">
      <c r="A332" t="s">
        <v>175</v>
      </c>
      <c r="B332">
        <v>0</v>
      </c>
      <c r="C332" t="s">
        <v>175</v>
      </c>
      <c r="D332">
        <v>0</v>
      </c>
      <c r="E332">
        <v>0</v>
      </c>
      <c r="F332">
        <v>0</v>
      </c>
    </row>
    <row r="333" spans="1:6">
      <c r="A333" t="s">
        <v>502</v>
      </c>
      <c r="B333">
        <v>0</v>
      </c>
      <c r="C333" t="s">
        <v>502</v>
      </c>
      <c r="D333">
        <v>0</v>
      </c>
      <c r="E333">
        <v>0</v>
      </c>
      <c r="F333">
        <v>0</v>
      </c>
    </row>
    <row r="334" spans="1:6">
      <c r="A334" t="s">
        <v>503</v>
      </c>
      <c r="B334">
        <v>0</v>
      </c>
      <c r="C334" t="s">
        <v>503</v>
      </c>
      <c r="D334">
        <v>0</v>
      </c>
      <c r="E334">
        <v>0</v>
      </c>
      <c r="F334">
        <v>0</v>
      </c>
    </row>
    <row r="335" spans="1:6">
      <c r="A335" t="s">
        <v>504</v>
      </c>
      <c r="B335">
        <v>0</v>
      </c>
      <c r="C335" t="s">
        <v>504</v>
      </c>
      <c r="D335">
        <v>0</v>
      </c>
      <c r="E335">
        <v>0</v>
      </c>
      <c r="F335">
        <v>0</v>
      </c>
    </row>
    <row r="336" spans="1:6">
      <c r="A336" t="s">
        <v>505</v>
      </c>
      <c r="B336">
        <v>0</v>
      </c>
      <c r="C336" t="s">
        <v>505</v>
      </c>
      <c r="D336">
        <v>0</v>
      </c>
      <c r="E336">
        <v>0</v>
      </c>
      <c r="F336">
        <v>0</v>
      </c>
    </row>
    <row r="337" spans="1:6">
      <c r="A337" t="s">
        <v>506</v>
      </c>
      <c r="B337">
        <v>0</v>
      </c>
      <c r="C337" t="s">
        <v>506</v>
      </c>
      <c r="D337">
        <v>0</v>
      </c>
      <c r="E337">
        <v>0</v>
      </c>
      <c r="F337">
        <v>0</v>
      </c>
    </row>
    <row r="338" spans="1:6">
      <c r="A338" t="s">
        <v>507</v>
      </c>
      <c r="B338">
        <v>0</v>
      </c>
      <c r="C338" t="s">
        <v>507</v>
      </c>
      <c r="D338">
        <v>0</v>
      </c>
      <c r="E338">
        <v>0</v>
      </c>
      <c r="F338">
        <v>0</v>
      </c>
    </row>
    <row r="339" spans="1:6">
      <c r="A339" t="s">
        <v>508</v>
      </c>
      <c r="B339">
        <v>0</v>
      </c>
      <c r="C339" t="s">
        <v>508</v>
      </c>
      <c r="D339">
        <v>0</v>
      </c>
      <c r="E339">
        <v>0</v>
      </c>
      <c r="F339">
        <v>0</v>
      </c>
    </row>
    <row r="340" spans="1:6">
      <c r="A340" t="s">
        <v>509</v>
      </c>
      <c r="B340">
        <v>0</v>
      </c>
      <c r="C340" t="s">
        <v>509</v>
      </c>
      <c r="D340">
        <v>0</v>
      </c>
      <c r="E340">
        <v>0</v>
      </c>
      <c r="F340">
        <v>0</v>
      </c>
    </row>
    <row r="341" spans="1:6">
      <c r="A341" t="s">
        <v>510</v>
      </c>
      <c r="B341">
        <v>0</v>
      </c>
      <c r="C341" t="s">
        <v>510</v>
      </c>
      <c r="D341">
        <v>0</v>
      </c>
      <c r="E341">
        <v>0</v>
      </c>
      <c r="F341">
        <v>0</v>
      </c>
    </row>
    <row r="342" spans="1:6">
      <c r="A342" t="s">
        <v>511</v>
      </c>
      <c r="B342">
        <v>0</v>
      </c>
      <c r="C342" t="s">
        <v>511</v>
      </c>
      <c r="D342">
        <v>0</v>
      </c>
      <c r="E342">
        <v>0</v>
      </c>
      <c r="F342">
        <v>0</v>
      </c>
    </row>
    <row r="343" spans="1:6">
      <c r="A343" t="s">
        <v>512</v>
      </c>
      <c r="B343">
        <v>0</v>
      </c>
      <c r="C343" t="s">
        <v>512</v>
      </c>
      <c r="D343">
        <v>0</v>
      </c>
      <c r="E343">
        <v>0</v>
      </c>
      <c r="F343">
        <v>0</v>
      </c>
    </row>
    <row r="344" spans="1:6">
      <c r="A344" t="s">
        <v>513</v>
      </c>
      <c r="B344">
        <v>0</v>
      </c>
      <c r="C344" t="s">
        <v>513</v>
      </c>
      <c r="D344">
        <v>0</v>
      </c>
      <c r="E344">
        <v>0</v>
      </c>
      <c r="F344">
        <v>0</v>
      </c>
    </row>
    <row r="345" spans="1:6">
      <c r="A345" t="s">
        <v>514</v>
      </c>
      <c r="B345">
        <v>0</v>
      </c>
      <c r="C345" t="s">
        <v>514</v>
      </c>
      <c r="D345">
        <v>0</v>
      </c>
      <c r="E345">
        <v>0</v>
      </c>
      <c r="F345">
        <v>0</v>
      </c>
    </row>
    <row r="346" spans="1:6">
      <c r="A346" t="s">
        <v>515</v>
      </c>
      <c r="B346">
        <v>0</v>
      </c>
      <c r="C346" t="s">
        <v>515</v>
      </c>
      <c r="D346">
        <v>0</v>
      </c>
      <c r="E346">
        <v>0</v>
      </c>
      <c r="F346">
        <v>0</v>
      </c>
    </row>
    <row r="347" spans="1:6">
      <c r="A347" t="s">
        <v>516</v>
      </c>
      <c r="B347">
        <v>0</v>
      </c>
      <c r="C347" t="s">
        <v>516</v>
      </c>
      <c r="D347">
        <v>0</v>
      </c>
      <c r="E347">
        <v>0</v>
      </c>
      <c r="F347">
        <v>0</v>
      </c>
    </row>
    <row r="348" spans="1:6">
      <c r="A348" t="s">
        <v>517</v>
      </c>
      <c r="B348">
        <v>0</v>
      </c>
      <c r="C348" t="s">
        <v>517</v>
      </c>
      <c r="D348">
        <v>0</v>
      </c>
      <c r="E348">
        <v>0</v>
      </c>
      <c r="F348">
        <v>0</v>
      </c>
    </row>
    <row r="349" spans="1:6">
      <c r="A349" t="s">
        <v>518</v>
      </c>
      <c r="B349">
        <v>0</v>
      </c>
      <c r="C349" t="s">
        <v>518</v>
      </c>
      <c r="D349">
        <v>0</v>
      </c>
      <c r="E349">
        <v>0</v>
      </c>
      <c r="F349">
        <v>0</v>
      </c>
    </row>
    <row r="350" spans="1:6">
      <c r="A350" t="s">
        <v>519</v>
      </c>
      <c r="B350">
        <v>0</v>
      </c>
      <c r="C350" t="s">
        <v>519</v>
      </c>
      <c r="D350">
        <v>0</v>
      </c>
      <c r="E350">
        <v>0</v>
      </c>
      <c r="F350">
        <v>0</v>
      </c>
    </row>
    <row r="351" spans="1:6">
      <c r="A351" t="s">
        <v>520</v>
      </c>
      <c r="B351">
        <v>0</v>
      </c>
      <c r="C351" t="s">
        <v>520</v>
      </c>
      <c r="D351">
        <v>0</v>
      </c>
      <c r="E351">
        <v>0</v>
      </c>
      <c r="F351">
        <v>0</v>
      </c>
    </row>
    <row r="352" spans="1:6">
      <c r="A352" t="s">
        <v>521</v>
      </c>
      <c r="B352">
        <v>0</v>
      </c>
      <c r="C352" t="s">
        <v>521</v>
      </c>
      <c r="D352">
        <v>0</v>
      </c>
      <c r="E352">
        <v>0</v>
      </c>
      <c r="F352">
        <v>0</v>
      </c>
    </row>
    <row r="353" spans="1:6">
      <c r="A353" t="s">
        <v>522</v>
      </c>
      <c r="B353">
        <v>0</v>
      </c>
      <c r="C353" t="s">
        <v>522</v>
      </c>
      <c r="D353">
        <v>0</v>
      </c>
      <c r="E353">
        <v>0</v>
      </c>
      <c r="F353">
        <v>0</v>
      </c>
    </row>
    <row r="354" spans="1:6">
      <c r="A354" t="s">
        <v>523</v>
      </c>
      <c r="B354">
        <v>0</v>
      </c>
      <c r="C354" t="s">
        <v>523</v>
      </c>
      <c r="D354">
        <v>0</v>
      </c>
      <c r="E354">
        <v>0</v>
      </c>
      <c r="F354">
        <v>0</v>
      </c>
    </row>
    <row r="355" spans="1:6">
      <c r="A355" t="s">
        <v>524</v>
      </c>
      <c r="B355">
        <v>0</v>
      </c>
      <c r="C355" t="s">
        <v>524</v>
      </c>
      <c r="D355">
        <v>0</v>
      </c>
      <c r="E355">
        <v>0</v>
      </c>
      <c r="F355">
        <v>0</v>
      </c>
    </row>
    <row r="356" spans="1:6">
      <c r="A356" t="s">
        <v>525</v>
      </c>
      <c r="B356">
        <v>0</v>
      </c>
      <c r="C356" t="s">
        <v>525</v>
      </c>
      <c r="D356">
        <v>0</v>
      </c>
      <c r="E356">
        <v>0</v>
      </c>
      <c r="F356">
        <v>0</v>
      </c>
    </row>
    <row r="357" spans="1:6">
      <c r="A357" t="s">
        <v>526</v>
      </c>
      <c r="B357">
        <v>0</v>
      </c>
      <c r="C357" t="s">
        <v>526</v>
      </c>
      <c r="D357">
        <v>0</v>
      </c>
      <c r="E357">
        <v>0</v>
      </c>
      <c r="F357">
        <v>0</v>
      </c>
    </row>
    <row r="358" spans="1:6">
      <c r="A358" t="s">
        <v>527</v>
      </c>
      <c r="B358">
        <v>0</v>
      </c>
      <c r="C358" t="s">
        <v>527</v>
      </c>
      <c r="D358">
        <v>0</v>
      </c>
      <c r="E358">
        <v>0</v>
      </c>
      <c r="F358">
        <v>0</v>
      </c>
    </row>
    <row r="359" spans="1:6">
      <c r="A359" t="s">
        <v>528</v>
      </c>
      <c r="B359">
        <v>0</v>
      </c>
      <c r="C359" t="s">
        <v>528</v>
      </c>
      <c r="D359">
        <v>0</v>
      </c>
      <c r="E359">
        <v>0</v>
      </c>
      <c r="F359">
        <v>0</v>
      </c>
    </row>
    <row r="360" spans="1:6">
      <c r="A360" t="s">
        <v>529</v>
      </c>
      <c r="B360">
        <v>0</v>
      </c>
      <c r="C360" t="s">
        <v>529</v>
      </c>
      <c r="D360">
        <v>0</v>
      </c>
      <c r="E360">
        <v>0</v>
      </c>
      <c r="F360">
        <v>0</v>
      </c>
    </row>
    <row r="361" spans="1:6">
      <c r="A361" t="s">
        <v>530</v>
      </c>
      <c r="B361">
        <v>0</v>
      </c>
      <c r="C361" t="s">
        <v>530</v>
      </c>
      <c r="D361">
        <v>0</v>
      </c>
      <c r="E361">
        <v>0</v>
      </c>
      <c r="F361">
        <v>0</v>
      </c>
    </row>
    <row r="362" spans="1:6">
      <c r="A362" t="s">
        <v>531</v>
      </c>
      <c r="B362">
        <v>0</v>
      </c>
      <c r="C362" t="s">
        <v>531</v>
      </c>
      <c r="D362">
        <v>0</v>
      </c>
      <c r="E362">
        <v>0</v>
      </c>
      <c r="F362">
        <v>0</v>
      </c>
    </row>
    <row r="363" spans="1:6">
      <c r="A363" t="s">
        <v>532</v>
      </c>
      <c r="B363">
        <v>0</v>
      </c>
      <c r="C363" t="s">
        <v>532</v>
      </c>
      <c r="D363">
        <v>0</v>
      </c>
      <c r="E363">
        <v>0</v>
      </c>
      <c r="F363">
        <v>0</v>
      </c>
    </row>
    <row r="364" spans="1:6">
      <c r="A364" t="s">
        <v>533</v>
      </c>
      <c r="B364">
        <v>0</v>
      </c>
      <c r="C364" t="s">
        <v>533</v>
      </c>
      <c r="D364">
        <v>0</v>
      </c>
      <c r="E364">
        <v>0</v>
      </c>
      <c r="F364">
        <v>0</v>
      </c>
    </row>
    <row r="365" spans="1:6">
      <c r="A365" t="s">
        <v>534</v>
      </c>
      <c r="B365">
        <v>0</v>
      </c>
      <c r="C365" t="s">
        <v>534</v>
      </c>
      <c r="D365">
        <v>0</v>
      </c>
      <c r="E365">
        <v>0</v>
      </c>
      <c r="F365">
        <v>0</v>
      </c>
    </row>
    <row r="366" spans="1:6">
      <c r="A366" t="s">
        <v>535</v>
      </c>
      <c r="B366">
        <v>0</v>
      </c>
      <c r="C366" t="s">
        <v>535</v>
      </c>
      <c r="D366">
        <v>0</v>
      </c>
      <c r="E366">
        <v>0</v>
      </c>
      <c r="F366">
        <v>0</v>
      </c>
    </row>
    <row r="367" spans="1:6">
      <c r="A367" t="s">
        <v>536</v>
      </c>
      <c r="B367">
        <v>0</v>
      </c>
      <c r="C367" t="s">
        <v>536</v>
      </c>
      <c r="D367">
        <v>0</v>
      </c>
      <c r="E367">
        <v>0</v>
      </c>
      <c r="F367">
        <v>0</v>
      </c>
    </row>
    <row r="368" spans="1:6">
      <c r="A368" t="s">
        <v>537</v>
      </c>
      <c r="B368">
        <v>0</v>
      </c>
      <c r="C368" t="s">
        <v>537</v>
      </c>
      <c r="D368">
        <v>0</v>
      </c>
      <c r="E368">
        <v>0</v>
      </c>
      <c r="F368">
        <v>0</v>
      </c>
    </row>
    <row r="369" spans="1:6">
      <c r="A369" t="s">
        <v>538</v>
      </c>
      <c r="B369">
        <v>0</v>
      </c>
      <c r="C369" t="s">
        <v>538</v>
      </c>
      <c r="D369">
        <v>0</v>
      </c>
      <c r="E369">
        <v>0</v>
      </c>
      <c r="F369">
        <v>0</v>
      </c>
    </row>
    <row r="370" spans="1:6">
      <c r="A370" t="s">
        <v>539</v>
      </c>
      <c r="B370">
        <v>0</v>
      </c>
      <c r="C370" t="s">
        <v>539</v>
      </c>
      <c r="D370">
        <v>0</v>
      </c>
      <c r="E370">
        <v>0</v>
      </c>
      <c r="F370">
        <v>0</v>
      </c>
    </row>
    <row r="371" spans="1:6">
      <c r="A371" t="s">
        <v>540</v>
      </c>
      <c r="B371">
        <v>0</v>
      </c>
      <c r="C371" t="s">
        <v>540</v>
      </c>
      <c r="D371">
        <v>0</v>
      </c>
      <c r="E371">
        <v>0</v>
      </c>
      <c r="F371">
        <v>0</v>
      </c>
    </row>
    <row r="372" spans="1:6">
      <c r="A372" t="s">
        <v>541</v>
      </c>
      <c r="B372">
        <v>0</v>
      </c>
      <c r="C372" t="s">
        <v>541</v>
      </c>
      <c r="D372">
        <v>0</v>
      </c>
      <c r="E372">
        <v>0</v>
      </c>
      <c r="F372">
        <v>0</v>
      </c>
    </row>
    <row r="373" spans="1:6">
      <c r="A373" t="s">
        <v>542</v>
      </c>
      <c r="B373">
        <v>0</v>
      </c>
      <c r="C373" t="s">
        <v>542</v>
      </c>
      <c r="D373">
        <v>0</v>
      </c>
      <c r="E373">
        <v>0</v>
      </c>
      <c r="F373">
        <v>0</v>
      </c>
    </row>
    <row r="374" spans="1:6">
      <c r="A374" t="s">
        <v>543</v>
      </c>
      <c r="B374">
        <v>0</v>
      </c>
      <c r="C374" t="s">
        <v>543</v>
      </c>
      <c r="D374">
        <v>0</v>
      </c>
      <c r="E374">
        <v>0</v>
      </c>
      <c r="F374">
        <v>0</v>
      </c>
    </row>
    <row r="375" spans="1:6">
      <c r="A375" t="s">
        <v>544</v>
      </c>
      <c r="B375">
        <v>0</v>
      </c>
      <c r="C375" t="s">
        <v>544</v>
      </c>
      <c r="D375">
        <v>0</v>
      </c>
      <c r="E375">
        <v>0</v>
      </c>
      <c r="F375">
        <v>0</v>
      </c>
    </row>
    <row r="376" spans="1:6">
      <c r="A376" t="s">
        <v>545</v>
      </c>
      <c r="B376">
        <v>0</v>
      </c>
      <c r="C376" t="s">
        <v>545</v>
      </c>
      <c r="D376">
        <v>0</v>
      </c>
      <c r="E376">
        <v>0</v>
      </c>
      <c r="F376">
        <v>0</v>
      </c>
    </row>
    <row r="377" spans="1:6">
      <c r="A377" t="s">
        <v>546</v>
      </c>
      <c r="B377">
        <v>0</v>
      </c>
      <c r="C377" t="s">
        <v>546</v>
      </c>
      <c r="D377">
        <v>0</v>
      </c>
      <c r="E377">
        <v>0</v>
      </c>
      <c r="F377">
        <v>0</v>
      </c>
    </row>
    <row r="378" spans="1:6">
      <c r="A378" t="s">
        <v>547</v>
      </c>
      <c r="B378">
        <v>0</v>
      </c>
      <c r="C378" t="s">
        <v>547</v>
      </c>
      <c r="D378">
        <v>0</v>
      </c>
      <c r="E378">
        <v>0</v>
      </c>
      <c r="F378">
        <v>0</v>
      </c>
    </row>
    <row r="379" spans="1:6">
      <c r="A379" t="s">
        <v>548</v>
      </c>
      <c r="B379">
        <v>0</v>
      </c>
      <c r="C379" t="s">
        <v>548</v>
      </c>
      <c r="D379">
        <v>0</v>
      </c>
      <c r="E379">
        <v>0</v>
      </c>
      <c r="F379">
        <v>0</v>
      </c>
    </row>
    <row r="380" spans="1:6">
      <c r="A380" t="s">
        <v>549</v>
      </c>
      <c r="B380">
        <v>0</v>
      </c>
      <c r="C380" t="s">
        <v>549</v>
      </c>
      <c r="D380">
        <v>0</v>
      </c>
      <c r="E380">
        <v>0</v>
      </c>
      <c r="F380">
        <v>0</v>
      </c>
    </row>
    <row r="381" spans="1:6">
      <c r="A381" t="s">
        <v>550</v>
      </c>
      <c r="B381">
        <v>0</v>
      </c>
      <c r="C381" t="s">
        <v>550</v>
      </c>
      <c r="D381">
        <v>0</v>
      </c>
      <c r="E381">
        <v>0</v>
      </c>
      <c r="F381">
        <v>0</v>
      </c>
    </row>
    <row r="382" spans="1:6">
      <c r="A382" t="s">
        <v>551</v>
      </c>
      <c r="B382">
        <v>0</v>
      </c>
      <c r="C382" t="s">
        <v>551</v>
      </c>
      <c r="D382">
        <v>0</v>
      </c>
      <c r="E382">
        <v>0</v>
      </c>
      <c r="F382">
        <v>0</v>
      </c>
    </row>
    <row r="383" spans="1:6">
      <c r="A383" t="s">
        <v>552</v>
      </c>
      <c r="B383">
        <v>0</v>
      </c>
      <c r="C383" t="s">
        <v>552</v>
      </c>
      <c r="D383">
        <v>0</v>
      </c>
      <c r="E383">
        <v>0</v>
      </c>
      <c r="F383">
        <v>0</v>
      </c>
    </row>
    <row r="384" spans="1:6">
      <c r="A384" t="s">
        <v>553</v>
      </c>
      <c r="B384">
        <v>0</v>
      </c>
      <c r="C384" t="s">
        <v>553</v>
      </c>
      <c r="D384">
        <v>0</v>
      </c>
      <c r="E384">
        <v>0</v>
      </c>
      <c r="F384">
        <v>0</v>
      </c>
    </row>
    <row r="385" spans="1:6">
      <c r="A385" t="s">
        <v>554</v>
      </c>
      <c r="B385">
        <v>0</v>
      </c>
      <c r="C385" t="s">
        <v>554</v>
      </c>
      <c r="D385">
        <v>0</v>
      </c>
      <c r="E385">
        <v>0</v>
      </c>
      <c r="F385">
        <v>0</v>
      </c>
    </row>
    <row r="386" spans="1:6">
      <c r="A386" t="s">
        <v>555</v>
      </c>
      <c r="B386">
        <v>0</v>
      </c>
      <c r="C386" t="s">
        <v>555</v>
      </c>
      <c r="D386">
        <v>0</v>
      </c>
      <c r="E386">
        <v>0</v>
      </c>
      <c r="F386">
        <v>0</v>
      </c>
    </row>
    <row r="387" spans="1:6">
      <c r="A387" t="s">
        <v>556</v>
      </c>
      <c r="B387">
        <v>0</v>
      </c>
      <c r="C387" t="s">
        <v>556</v>
      </c>
      <c r="D387">
        <v>0</v>
      </c>
      <c r="E387">
        <v>0</v>
      </c>
      <c r="F387">
        <v>0</v>
      </c>
    </row>
    <row r="388" spans="1:6">
      <c r="A388" t="s">
        <v>557</v>
      </c>
      <c r="B388">
        <v>0</v>
      </c>
      <c r="C388" t="s">
        <v>557</v>
      </c>
      <c r="D388">
        <v>0</v>
      </c>
      <c r="E388">
        <v>0</v>
      </c>
      <c r="F388">
        <v>0</v>
      </c>
    </row>
    <row r="389" spans="1:6">
      <c r="A389" t="s">
        <v>558</v>
      </c>
      <c r="B389">
        <v>0</v>
      </c>
      <c r="C389" t="s">
        <v>558</v>
      </c>
      <c r="D389">
        <v>0</v>
      </c>
      <c r="E389">
        <v>0</v>
      </c>
      <c r="F389">
        <v>0</v>
      </c>
    </row>
    <row r="390" spans="1:6">
      <c r="A390" t="s">
        <v>559</v>
      </c>
      <c r="B390">
        <v>0</v>
      </c>
      <c r="C390" t="s">
        <v>559</v>
      </c>
      <c r="D390">
        <v>0</v>
      </c>
      <c r="E390">
        <v>0</v>
      </c>
      <c r="F390">
        <v>0</v>
      </c>
    </row>
    <row r="391" spans="1:6">
      <c r="A391" t="s">
        <v>560</v>
      </c>
      <c r="B391">
        <v>0</v>
      </c>
      <c r="C391" t="s">
        <v>560</v>
      </c>
      <c r="D391">
        <v>0</v>
      </c>
      <c r="E391">
        <v>0</v>
      </c>
      <c r="F391">
        <v>0</v>
      </c>
    </row>
    <row r="392" spans="1:6">
      <c r="A392" t="s">
        <v>561</v>
      </c>
      <c r="B392">
        <v>0</v>
      </c>
      <c r="C392" t="s">
        <v>561</v>
      </c>
      <c r="D392">
        <v>0</v>
      </c>
      <c r="E392">
        <v>0</v>
      </c>
      <c r="F392">
        <v>0</v>
      </c>
    </row>
    <row r="393" spans="1:6">
      <c r="A393" t="s">
        <v>562</v>
      </c>
      <c r="B393">
        <v>0</v>
      </c>
      <c r="C393" t="s">
        <v>562</v>
      </c>
      <c r="D393">
        <v>0</v>
      </c>
      <c r="E393">
        <v>0</v>
      </c>
      <c r="F393">
        <v>0</v>
      </c>
    </row>
    <row r="394" spans="1:6">
      <c r="A394" t="s">
        <v>563</v>
      </c>
      <c r="B394">
        <v>0</v>
      </c>
      <c r="C394" t="s">
        <v>563</v>
      </c>
      <c r="D394">
        <v>0</v>
      </c>
      <c r="E394">
        <v>0</v>
      </c>
      <c r="F394">
        <v>0</v>
      </c>
    </row>
    <row r="395" spans="1:6">
      <c r="A395" t="s">
        <v>564</v>
      </c>
      <c r="B395">
        <v>0</v>
      </c>
      <c r="C395" t="s">
        <v>564</v>
      </c>
      <c r="D395">
        <v>0</v>
      </c>
      <c r="E395">
        <v>0</v>
      </c>
      <c r="F395">
        <v>0</v>
      </c>
    </row>
    <row r="396" spans="1:6">
      <c r="A396" t="s">
        <v>565</v>
      </c>
      <c r="B396">
        <v>0</v>
      </c>
      <c r="C396" t="s">
        <v>565</v>
      </c>
      <c r="D396">
        <v>0</v>
      </c>
      <c r="E396">
        <v>0</v>
      </c>
      <c r="F396">
        <v>0</v>
      </c>
    </row>
    <row r="397" spans="1:6">
      <c r="A397" t="s">
        <v>566</v>
      </c>
      <c r="B397">
        <v>0</v>
      </c>
      <c r="C397" t="s">
        <v>566</v>
      </c>
      <c r="D397">
        <v>0</v>
      </c>
      <c r="E397">
        <v>0</v>
      </c>
      <c r="F397">
        <v>0</v>
      </c>
    </row>
    <row r="398" spans="1:6">
      <c r="A398" t="s">
        <v>176</v>
      </c>
      <c r="B398">
        <v>0</v>
      </c>
      <c r="C398" t="s">
        <v>176</v>
      </c>
      <c r="D398">
        <v>0</v>
      </c>
      <c r="E398">
        <v>0</v>
      </c>
      <c r="F398">
        <v>0</v>
      </c>
    </row>
    <row r="399" spans="1:6">
      <c r="A399" t="s">
        <v>177</v>
      </c>
      <c r="B399">
        <v>0</v>
      </c>
      <c r="C399" t="s">
        <v>177</v>
      </c>
      <c r="D399">
        <v>0</v>
      </c>
      <c r="E399">
        <v>0</v>
      </c>
      <c r="F399">
        <v>0</v>
      </c>
    </row>
    <row r="400" spans="1:6">
      <c r="A400" t="s">
        <v>567</v>
      </c>
      <c r="B400">
        <v>0</v>
      </c>
      <c r="C400" t="s">
        <v>567</v>
      </c>
      <c r="D400">
        <v>0</v>
      </c>
      <c r="E400">
        <v>0</v>
      </c>
      <c r="F400">
        <v>0</v>
      </c>
    </row>
    <row r="401" spans="1:6">
      <c r="A401" t="s">
        <v>568</v>
      </c>
      <c r="B401">
        <v>0</v>
      </c>
      <c r="C401" t="s">
        <v>568</v>
      </c>
      <c r="D401">
        <v>0</v>
      </c>
      <c r="E401">
        <v>0</v>
      </c>
      <c r="F401">
        <v>0</v>
      </c>
    </row>
    <row r="402" spans="1:6">
      <c r="A402" t="s">
        <v>569</v>
      </c>
      <c r="B402">
        <v>0</v>
      </c>
      <c r="C402" t="s">
        <v>569</v>
      </c>
      <c r="D402">
        <v>0</v>
      </c>
      <c r="E402">
        <v>0</v>
      </c>
      <c r="F402">
        <v>0</v>
      </c>
    </row>
    <row r="403" spans="1:6">
      <c r="A403" t="s">
        <v>570</v>
      </c>
      <c r="B403">
        <v>0</v>
      </c>
      <c r="C403" t="s">
        <v>570</v>
      </c>
      <c r="D403">
        <v>0</v>
      </c>
      <c r="E403">
        <v>0</v>
      </c>
      <c r="F403">
        <v>0</v>
      </c>
    </row>
    <row r="404" spans="1:6">
      <c r="A404" t="s">
        <v>571</v>
      </c>
      <c r="B404">
        <v>0</v>
      </c>
      <c r="C404" t="s">
        <v>571</v>
      </c>
      <c r="D404">
        <v>0</v>
      </c>
      <c r="E404">
        <v>0</v>
      </c>
      <c r="F404">
        <v>0</v>
      </c>
    </row>
    <row r="405" spans="1:6">
      <c r="A405" t="s">
        <v>572</v>
      </c>
      <c r="B405">
        <v>0</v>
      </c>
      <c r="C405" t="s">
        <v>572</v>
      </c>
      <c r="D405">
        <v>0</v>
      </c>
      <c r="E405">
        <v>0</v>
      </c>
      <c r="F405">
        <v>0</v>
      </c>
    </row>
    <row r="406" spans="1:6">
      <c r="A406">
        <v>20514654</v>
      </c>
      <c r="B406">
        <v>0</v>
      </c>
      <c r="C406">
        <v>20514654</v>
      </c>
      <c r="D406">
        <v>0</v>
      </c>
      <c r="E406">
        <v>0</v>
      </c>
      <c r="F406">
        <v>0</v>
      </c>
    </row>
    <row r="407" spans="1:6">
      <c r="A407" t="s">
        <v>573</v>
      </c>
      <c r="B407">
        <v>0</v>
      </c>
      <c r="C407" t="s">
        <v>573</v>
      </c>
      <c r="D407">
        <v>0</v>
      </c>
      <c r="E407">
        <v>0</v>
      </c>
      <c r="F407">
        <v>0</v>
      </c>
    </row>
    <row r="408" spans="1:6">
      <c r="A408">
        <v>8602</v>
      </c>
      <c r="B408">
        <v>0</v>
      </c>
      <c r="C408">
        <v>8602</v>
      </c>
      <c r="D408">
        <v>0</v>
      </c>
      <c r="E408">
        <v>0</v>
      </c>
      <c r="F408">
        <v>0</v>
      </c>
    </row>
    <row r="409" spans="1:6">
      <c r="A409" t="s">
        <v>574</v>
      </c>
      <c r="B409">
        <v>0</v>
      </c>
      <c r="C409" t="s">
        <v>574</v>
      </c>
      <c r="D409">
        <v>0</v>
      </c>
      <c r="E409">
        <v>0</v>
      </c>
      <c r="F409">
        <v>0</v>
      </c>
    </row>
    <row r="410" spans="1:6">
      <c r="A410" t="s">
        <v>575</v>
      </c>
      <c r="B410">
        <v>0</v>
      </c>
      <c r="C410" t="s">
        <v>575</v>
      </c>
      <c r="D410">
        <v>0</v>
      </c>
      <c r="E410">
        <v>0</v>
      </c>
      <c r="F410">
        <v>0</v>
      </c>
    </row>
    <row r="411" spans="1:6">
      <c r="A411" t="s">
        <v>576</v>
      </c>
      <c r="B411">
        <v>0</v>
      </c>
      <c r="C411" t="s">
        <v>576</v>
      </c>
      <c r="D411">
        <v>0</v>
      </c>
      <c r="E411">
        <v>0</v>
      </c>
      <c r="F411">
        <v>0</v>
      </c>
    </row>
    <row r="412" spans="1:6">
      <c r="A412">
        <v>21707134</v>
      </c>
      <c r="B412">
        <v>0</v>
      </c>
      <c r="C412">
        <v>21707134</v>
      </c>
      <c r="D412">
        <v>0</v>
      </c>
      <c r="E412">
        <v>0</v>
      </c>
      <c r="F412">
        <v>0</v>
      </c>
    </row>
    <row r="413" spans="1:6">
      <c r="A413">
        <v>20976003</v>
      </c>
      <c r="B413">
        <v>0</v>
      </c>
      <c r="C413">
        <v>20976003</v>
      </c>
      <c r="D413">
        <v>0</v>
      </c>
      <c r="E413">
        <v>0</v>
      </c>
      <c r="F413">
        <v>0</v>
      </c>
    </row>
    <row r="414" spans="1:6">
      <c r="A414">
        <v>20805349</v>
      </c>
      <c r="B414">
        <v>0</v>
      </c>
      <c r="C414">
        <v>20805349</v>
      </c>
      <c r="D414">
        <v>0</v>
      </c>
      <c r="E414">
        <v>0</v>
      </c>
      <c r="F414">
        <v>0</v>
      </c>
    </row>
    <row r="415" spans="1:6">
      <c r="A415">
        <v>11110683</v>
      </c>
      <c r="B415">
        <v>0</v>
      </c>
      <c r="C415">
        <v>11110683</v>
      </c>
      <c r="D415">
        <v>0</v>
      </c>
      <c r="E415">
        <v>0</v>
      </c>
      <c r="F415">
        <v>0</v>
      </c>
    </row>
    <row r="416" spans="1:6">
      <c r="A416">
        <v>11110668</v>
      </c>
      <c r="B416">
        <v>0</v>
      </c>
      <c r="C416">
        <v>11110668</v>
      </c>
      <c r="D416">
        <v>0</v>
      </c>
      <c r="E416">
        <v>0</v>
      </c>
      <c r="F416">
        <v>0</v>
      </c>
    </row>
    <row r="417" spans="1:6">
      <c r="A417">
        <v>11711074</v>
      </c>
      <c r="B417">
        <v>0</v>
      </c>
      <c r="C417">
        <v>11711074</v>
      </c>
      <c r="D417">
        <v>0</v>
      </c>
      <c r="E417">
        <v>0</v>
      </c>
      <c r="F417">
        <v>0</v>
      </c>
    </row>
    <row r="418" spans="1:6">
      <c r="A418" t="s">
        <v>577</v>
      </c>
      <c r="B418">
        <v>0</v>
      </c>
      <c r="C418" t="s">
        <v>577</v>
      </c>
      <c r="D418">
        <v>0</v>
      </c>
      <c r="E418">
        <v>0</v>
      </c>
      <c r="F418">
        <v>0</v>
      </c>
    </row>
    <row r="419" spans="1:6">
      <c r="A419">
        <v>14524170</v>
      </c>
      <c r="B419">
        <v>0</v>
      </c>
      <c r="C419">
        <v>14524170</v>
      </c>
      <c r="D419">
        <v>0</v>
      </c>
      <c r="E419">
        <v>0</v>
      </c>
      <c r="F419">
        <v>0</v>
      </c>
    </row>
    <row r="420" spans="1:6">
      <c r="A420">
        <v>14509379</v>
      </c>
      <c r="B420">
        <v>0</v>
      </c>
      <c r="C420">
        <v>14509379</v>
      </c>
      <c r="D420">
        <v>0</v>
      </c>
      <c r="E420">
        <v>0</v>
      </c>
      <c r="F420">
        <v>0</v>
      </c>
    </row>
    <row r="421" spans="1:6">
      <c r="A421" t="s">
        <v>578</v>
      </c>
      <c r="B421">
        <v>0</v>
      </c>
      <c r="C421" t="s">
        <v>578</v>
      </c>
      <c r="D421">
        <v>0</v>
      </c>
      <c r="E421">
        <v>0</v>
      </c>
      <c r="F421">
        <v>0</v>
      </c>
    </row>
    <row r="422" spans="1:6">
      <c r="A422" t="s">
        <v>579</v>
      </c>
      <c r="B422">
        <v>0</v>
      </c>
      <c r="C422" t="s">
        <v>579</v>
      </c>
      <c r="D422">
        <v>0</v>
      </c>
      <c r="E422">
        <v>0</v>
      </c>
      <c r="F422">
        <v>0</v>
      </c>
    </row>
    <row r="423" spans="1:6">
      <c r="A423" t="s">
        <v>580</v>
      </c>
      <c r="B423">
        <v>0</v>
      </c>
      <c r="C423" t="s">
        <v>580</v>
      </c>
      <c r="D423">
        <v>0</v>
      </c>
      <c r="E423">
        <v>0</v>
      </c>
      <c r="F423">
        <v>0</v>
      </c>
    </row>
    <row r="424" spans="1:6">
      <c r="A424" t="s">
        <v>581</v>
      </c>
      <c r="B424">
        <v>0</v>
      </c>
      <c r="C424" t="s">
        <v>581</v>
      </c>
      <c r="D424">
        <v>0</v>
      </c>
      <c r="E424">
        <v>0</v>
      </c>
      <c r="F424">
        <v>0</v>
      </c>
    </row>
    <row r="425" spans="1:6">
      <c r="A425" t="s">
        <v>582</v>
      </c>
      <c r="B425">
        <v>0</v>
      </c>
      <c r="C425" t="s">
        <v>582</v>
      </c>
      <c r="D425">
        <v>0</v>
      </c>
      <c r="E425">
        <v>0</v>
      </c>
      <c r="F425">
        <v>0</v>
      </c>
    </row>
    <row r="426" spans="1:6">
      <c r="A426" t="s">
        <v>583</v>
      </c>
      <c r="B426">
        <v>0</v>
      </c>
      <c r="C426" t="s">
        <v>583</v>
      </c>
      <c r="D426">
        <v>0</v>
      </c>
      <c r="E426">
        <v>0</v>
      </c>
      <c r="F426">
        <v>0</v>
      </c>
    </row>
    <row r="427" spans="1:6">
      <c r="A427" t="s">
        <v>584</v>
      </c>
      <c r="B427">
        <v>0</v>
      </c>
      <c r="C427" t="s">
        <v>584</v>
      </c>
      <c r="D427">
        <v>0</v>
      </c>
      <c r="E427">
        <v>0</v>
      </c>
      <c r="F427">
        <v>0</v>
      </c>
    </row>
    <row r="428" spans="1:6">
      <c r="A428" t="s">
        <v>585</v>
      </c>
      <c r="B428">
        <v>0</v>
      </c>
      <c r="C428" t="s">
        <v>585</v>
      </c>
      <c r="D428">
        <v>0</v>
      </c>
      <c r="E428">
        <v>0</v>
      </c>
      <c r="F428">
        <v>0</v>
      </c>
    </row>
    <row r="429" spans="1:6">
      <c r="A429" t="s">
        <v>586</v>
      </c>
      <c r="B429">
        <v>0</v>
      </c>
      <c r="C429" t="s">
        <v>586</v>
      </c>
      <c r="D429">
        <v>0</v>
      </c>
      <c r="E429">
        <v>0</v>
      </c>
      <c r="F429">
        <v>0</v>
      </c>
    </row>
    <row r="430" spans="1:6">
      <c r="A430" t="s">
        <v>587</v>
      </c>
      <c r="B430">
        <v>0</v>
      </c>
      <c r="C430" t="s">
        <v>587</v>
      </c>
      <c r="D430">
        <v>0</v>
      </c>
      <c r="E430">
        <v>0</v>
      </c>
      <c r="F430">
        <v>0</v>
      </c>
    </row>
    <row r="431" spans="1:6">
      <c r="A431" t="s">
        <v>588</v>
      </c>
      <c r="B431">
        <v>0</v>
      </c>
      <c r="C431" t="s">
        <v>588</v>
      </c>
      <c r="D431">
        <v>0</v>
      </c>
      <c r="E431">
        <v>0</v>
      </c>
      <c r="F431">
        <v>0</v>
      </c>
    </row>
    <row r="432" spans="1:6">
      <c r="A432" t="s">
        <v>589</v>
      </c>
      <c r="B432">
        <v>0</v>
      </c>
      <c r="C432" t="s">
        <v>589</v>
      </c>
      <c r="D432">
        <v>0</v>
      </c>
      <c r="E432">
        <v>0</v>
      </c>
      <c r="F432">
        <v>0</v>
      </c>
    </row>
    <row r="433" spans="1:6">
      <c r="A433" t="s">
        <v>590</v>
      </c>
      <c r="B433">
        <v>0</v>
      </c>
      <c r="C433" t="s">
        <v>590</v>
      </c>
      <c r="D433">
        <v>0</v>
      </c>
      <c r="E433">
        <v>0</v>
      </c>
      <c r="F433">
        <v>0</v>
      </c>
    </row>
    <row r="434" spans="1:6">
      <c r="A434" t="s">
        <v>591</v>
      </c>
      <c r="B434">
        <v>0</v>
      </c>
      <c r="C434" t="s">
        <v>591</v>
      </c>
      <c r="D434">
        <v>0</v>
      </c>
      <c r="E434">
        <v>0</v>
      </c>
      <c r="F434">
        <v>0</v>
      </c>
    </row>
    <row r="435" spans="1:6">
      <c r="A435" t="s">
        <v>592</v>
      </c>
      <c r="B435">
        <v>0</v>
      </c>
      <c r="C435" t="s">
        <v>592</v>
      </c>
      <c r="D435">
        <v>0</v>
      </c>
      <c r="E435">
        <v>0</v>
      </c>
      <c r="F435">
        <v>0</v>
      </c>
    </row>
    <row r="436" spans="1:6">
      <c r="A436" t="s">
        <v>593</v>
      </c>
      <c r="B436">
        <v>0</v>
      </c>
      <c r="C436" t="s">
        <v>593</v>
      </c>
      <c r="D436">
        <v>0</v>
      </c>
      <c r="E436">
        <v>0</v>
      </c>
      <c r="F436">
        <v>0</v>
      </c>
    </row>
    <row r="437" spans="1:6">
      <c r="A437" t="s">
        <v>594</v>
      </c>
      <c r="B437">
        <v>0</v>
      </c>
      <c r="C437" t="s">
        <v>594</v>
      </c>
      <c r="D437">
        <v>0</v>
      </c>
      <c r="E437">
        <v>0</v>
      </c>
      <c r="F437">
        <v>0</v>
      </c>
    </row>
    <row r="438" spans="1:6">
      <c r="A438" t="s">
        <v>595</v>
      </c>
      <c r="B438">
        <v>0</v>
      </c>
      <c r="C438" t="s">
        <v>595</v>
      </c>
      <c r="D438">
        <v>0</v>
      </c>
      <c r="E438">
        <v>0</v>
      </c>
      <c r="F438">
        <v>0</v>
      </c>
    </row>
    <row r="439" spans="1:6">
      <c r="A439" t="s">
        <v>596</v>
      </c>
      <c r="B439">
        <v>0</v>
      </c>
      <c r="C439" t="s">
        <v>596</v>
      </c>
      <c r="D439">
        <v>0</v>
      </c>
      <c r="E439">
        <v>0</v>
      </c>
      <c r="F439">
        <v>0</v>
      </c>
    </row>
    <row r="440" spans="1:6">
      <c r="A440">
        <v>691782</v>
      </c>
      <c r="B440">
        <v>0</v>
      </c>
      <c r="C440">
        <v>691782</v>
      </c>
      <c r="D440">
        <v>0</v>
      </c>
      <c r="E440">
        <v>0</v>
      </c>
      <c r="F440">
        <v>0</v>
      </c>
    </row>
    <row r="441" spans="1:6">
      <c r="A441">
        <v>692250</v>
      </c>
      <c r="B441">
        <v>1.2</v>
      </c>
      <c r="C441">
        <v>692250</v>
      </c>
      <c r="D441">
        <v>1.3050000000000002</v>
      </c>
      <c r="E441">
        <v>0.375</v>
      </c>
      <c r="F441">
        <v>0</v>
      </c>
    </row>
    <row r="442" spans="1:6">
      <c r="A442">
        <v>692332</v>
      </c>
      <c r="B442">
        <v>27</v>
      </c>
      <c r="C442">
        <v>692332</v>
      </c>
      <c r="D442">
        <v>35</v>
      </c>
      <c r="E442">
        <v>25</v>
      </c>
      <c r="F442">
        <v>6</v>
      </c>
    </row>
    <row r="443" spans="1:6">
      <c r="A443">
        <v>692334</v>
      </c>
      <c r="B443">
        <v>9</v>
      </c>
      <c r="C443">
        <v>692334</v>
      </c>
      <c r="D443">
        <v>9</v>
      </c>
      <c r="E443">
        <v>11</v>
      </c>
      <c r="F443">
        <v>6</v>
      </c>
    </row>
    <row r="444" spans="1:6">
      <c r="A444">
        <v>692179</v>
      </c>
      <c r="B444">
        <v>0</v>
      </c>
      <c r="C444">
        <v>692179</v>
      </c>
      <c r="D444">
        <v>0</v>
      </c>
      <c r="E444">
        <v>0</v>
      </c>
      <c r="F444">
        <v>0</v>
      </c>
    </row>
    <row r="445" spans="1:6">
      <c r="A445">
        <v>692178</v>
      </c>
      <c r="B445">
        <v>0</v>
      </c>
      <c r="C445">
        <v>692178</v>
      </c>
      <c r="D445">
        <v>0</v>
      </c>
      <c r="E445">
        <v>0</v>
      </c>
      <c r="F445">
        <v>0</v>
      </c>
    </row>
    <row r="446" spans="1:6">
      <c r="A446">
        <v>692027</v>
      </c>
      <c r="B446">
        <v>11</v>
      </c>
      <c r="C446">
        <v>692027</v>
      </c>
      <c r="D446">
        <v>23</v>
      </c>
      <c r="E446">
        <v>17</v>
      </c>
      <c r="F446">
        <v>8</v>
      </c>
    </row>
    <row r="447" spans="1:6">
      <c r="A447">
        <v>692026</v>
      </c>
      <c r="B447">
        <v>1.05</v>
      </c>
      <c r="C447">
        <v>692026</v>
      </c>
      <c r="D447">
        <v>0</v>
      </c>
      <c r="E447">
        <v>1</v>
      </c>
      <c r="F447">
        <v>0</v>
      </c>
    </row>
    <row r="448" spans="1:6">
      <c r="A448">
        <v>718637</v>
      </c>
      <c r="B448">
        <v>0</v>
      </c>
      <c r="C448">
        <v>718637</v>
      </c>
      <c r="D448">
        <v>0</v>
      </c>
      <c r="E448">
        <v>0</v>
      </c>
      <c r="F448">
        <v>0</v>
      </c>
    </row>
    <row r="449" spans="1:6">
      <c r="A449">
        <v>692079</v>
      </c>
      <c r="B449">
        <v>0</v>
      </c>
      <c r="C449">
        <v>692079</v>
      </c>
      <c r="D449">
        <v>3</v>
      </c>
      <c r="E449">
        <v>2</v>
      </c>
      <c r="F449">
        <v>4</v>
      </c>
    </row>
    <row r="450" spans="1:6">
      <c r="A450">
        <v>692077</v>
      </c>
      <c r="B450">
        <v>1</v>
      </c>
      <c r="C450">
        <v>692077</v>
      </c>
      <c r="D450">
        <v>0</v>
      </c>
      <c r="E450">
        <v>0</v>
      </c>
      <c r="F450">
        <v>0</v>
      </c>
    </row>
    <row r="451" spans="1:6">
      <c r="A451">
        <v>692030</v>
      </c>
      <c r="B451">
        <v>0</v>
      </c>
      <c r="C451">
        <v>692030</v>
      </c>
      <c r="D451">
        <v>0</v>
      </c>
      <c r="E451">
        <v>0</v>
      </c>
      <c r="F451">
        <v>0</v>
      </c>
    </row>
    <row r="452" spans="1:6">
      <c r="A452">
        <v>686033</v>
      </c>
      <c r="B452">
        <v>0</v>
      </c>
      <c r="C452">
        <v>686033</v>
      </c>
      <c r="D452">
        <v>0</v>
      </c>
      <c r="E452">
        <v>1</v>
      </c>
      <c r="F452">
        <v>0</v>
      </c>
    </row>
    <row r="453" spans="1:6">
      <c r="A453">
        <v>686032</v>
      </c>
      <c r="B453">
        <v>0</v>
      </c>
      <c r="C453">
        <v>686032</v>
      </c>
      <c r="D453">
        <v>0</v>
      </c>
      <c r="E453">
        <v>1</v>
      </c>
      <c r="F453">
        <v>0</v>
      </c>
    </row>
    <row r="454" spans="1:6">
      <c r="A454">
        <v>690814</v>
      </c>
      <c r="B454">
        <v>0</v>
      </c>
      <c r="C454">
        <v>690814</v>
      </c>
      <c r="D454">
        <v>0</v>
      </c>
      <c r="E454">
        <v>0</v>
      </c>
      <c r="F454">
        <v>0</v>
      </c>
    </row>
    <row r="455" spans="1:6">
      <c r="A455">
        <v>691848</v>
      </c>
      <c r="B455">
        <v>0</v>
      </c>
      <c r="C455">
        <v>691848</v>
      </c>
      <c r="D455">
        <v>0</v>
      </c>
      <c r="E455">
        <v>0</v>
      </c>
      <c r="F455">
        <v>1</v>
      </c>
    </row>
    <row r="456" spans="1:6">
      <c r="A456">
        <v>691911</v>
      </c>
      <c r="B456">
        <v>0</v>
      </c>
      <c r="C456">
        <v>691911</v>
      </c>
      <c r="D456">
        <v>0</v>
      </c>
      <c r="E456">
        <v>0</v>
      </c>
      <c r="F456">
        <v>0</v>
      </c>
    </row>
    <row r="457" spans="1:6">
      <c r="A457">
        <v>691781</v>
      </c>
      <c r="B457">
        <v>0</v>
      </c>
      <c r="C457">
        <v>691781</v>
      </c>
      <c r="D457">
        <v>0</v>
      </c>
      <c r="E457">
        <v>0</v>
      </c>
      <c r="F457">
        <v>0</v>
      </c>
    </row>
    <row r="458" spans="1:6">
      <c r="A458" t="s">
        <v>597</v>
      </c>
      <c r="B458">
        <v>476</v>
      </c>
      <c r="C458" t="s">
        <v>597</v>
      </c>
      <c r="D458">
        <v>339</v>
      </c>
      <c r="E458">
        <v>371</v>
      </c>
      <c r="F458">
        <v>385</v>
      </c>
    </row>
    <row r="459" spans="1:6">
      <c r="A459" t="s">
        <v>598</v>
      </c>
      <c r="B459">
        <v>97</v>
      </c>
      <c r="C459" t="s">
        <v>598</v>
      </c>
      <c r="D459">
        <v>81</v>
      </c>
      <c r="E459">
        <v>93</v>
      </c>
      <c r="F459">
        <v>41</v>
      </c>
    </row>
    <row r="460" spans="1:6">
      <c r="A460" t="s">
        <v>599</v>
      </c>
      <c r="B460">
        <v>5</v>
      </c>
      <c r="C460" t="s">
        <v>599</v>
      </c>
      <c r="D460">
        <v>23</v>
      </c>
      <c r="E460">
        <v>6</v>
      </c>
      <c r="F460">
        <v>10</v>
      </c>
    </row>
    <row r="461" spans="1:6">
      <c r="A461" t="s">
        <v>600</v>
      </c>
      <c r="B461">
        <v>73</v>
      </c>
      <c r="C461" t="s">
        <v>600</v>
      </c>
      <c r="D461">
        <v>122</v>
      </c>
      <c r="E461">
        <v>24</v>
      </c>
      <c r="F461">
        <v>4</v>
      </c>
    </row>
    <row r="462" spans="1:6">
      <c r="A462" t="s">
        <v>601</v>
      </c>
      <c r="B462">
        <v>0</v>
      </c>
      <c r="C462" t="s">
        <v>601</v>
      </c>
      <c r="D462">
        <v>0</v>
      </c>
      <c r="E462">
        <v>19</v>
      </c>
      <c r="F462">
        <v>3</v>
      </c>
    </row>
    <row r="463" spans="1:6">
      <c r="A463" t="s">
        <v>602</v>
      </c>
      <c r="B463">
        <v>0</v>
      </c>
      <c r="C463" t="s">
        <v>602</v>
      </c>
      <c r="D463">
        <v>0</v>
      </c>
      <c r="E463">
        <v>0</v>
      </c>
      <c r="F463">
        <v>0</v>
      </c>
    </row>
    <row r="464" spans="1:6">
      <c r="A464" t="s">
        <v>603</v>
      </c>
      <c r="B464">
        <v>81.2</v>
      </c>
      <c r="C464" t="s">
        <v>603</v>
      </c>
      <c r="D464">
        <v>0</v>
      </c>
      <c r="E464">
        <v>58</v>
      </c>
      <c r="F464">
        <v>10</v>
      </c>
    </row>
    <row r="465" spans="1:6">
      <c r="A465" t="s">
        <v>604</v>
      </c>
      <c r="B465">
        <v>0</v>
      </c>
      <c r="C465" t="s">
        <v>604</v>
      </c>
      <c r="D465">
        <v>0</v>
      </c>
      <c r="E465">
        <v>0</v>
      </c>
      <c r="F465">
        <v>0</v>
      </c>
    </row>
    <row r="466" spans="1:6">
      <c r="A466" t="s">
        <v>605</v>
      </c>
      <c r="B466">
        <v>51</v>
      </c>
      <c r="C466" t="s">
        <v>605</v>
      </c>
      <c r="D466">
        <v>81</v>
      </c>
      <c r="E466">
        <v>27</v>
      </c>
      <c r="F466">
        <v>21</v>
      </c>
    </row>
    <row r="467" spans="1:6">
      <c r="A467" t="s">
        <v>606</v>
      </c>
      <c r="B467">
        <v>28.2</v>
      </c>
      <c r="C467" t="s">
        <v>606</v>
      </c>
      <c r="D467">
        <v>33</v>
      </c>
      <c r="E467">
        <v>26</v>
      </c>
      <c r="F467">
        <v>19</v>
      </c>
    </row>
    <row r="468" spans="1:6">
      <c r="A468" t="s">
        <v>607</v>
      </c>
      <c r="B468">
        <v>0</v>
      </c>
      <c r="C468" t="s">
        <v>607</v>
      </c>
      <c r="D468">
        <v>0</v>
      </c>
      <c r="E468">
        <v>1</v>
      </c>
      <c r="F468">
        <v>0</v>
      </c>
    </row>
    <row r="469" spans="1:6">
      <c r="A469" t="s">
        <v>608</v>
      </c>
      <c r="B469">
        <v>20</v>
      </c>
      <c r="C469" t="s">
        <v>608</v>
      </c>
      <c r="D469">
        <v>9</v>
      </c>
      <c r="E469">
        <v>19</v>
      </c>
      <c r="F469">
        <v>13</v>
      </c>
    </row>
    <row r="470" spans="1:6">
      <c r="A470">
        <v>692069</v>
      </c>
      <c r="B470">
        <v>0</v>
      </c>
      <c r="C470">
        <v>692069</v>
      </c>
      <c r="D470">
        <v>0</v>
      </c>
      <c r="E470">
        <v>0</v>
      </c>
      <c r="F470">
        <v>0</v>
      </c>
    </row>
    <row r="471" spans="1:6">
      <c r="A471">
        <v>692070</v>
      </c>
      <c r="B471">
        <v>0</v>
      </c>
      <c r="C471">
        <v>692070</v>
      </c>
      <c r="D471">
        <v>0</v>
      </c>
      <c r="E471">
        <v>0</v>
      </c>
      <c r="F471">
        <v>0</v>
      </c>
    </row>
    <row r="472" spans="1:6">
      <c r="A472">
        <v>692053</v>
      </c>
      <c r="B472">
        <v>386</v>
      </c>
      <c r="C472">
        <v>692053</v>
      </c>
      <c r="D472">
        <v>209</v>
      </c>
      <c r="E472">
        <v>163</v>
      </c>
      <c r="F472">
        <v>218</v>
      </c>
    </row>
    <row r="473" spans="1:6">
      <c r="A473">
        <v>692052</v>
      </c>
      <c r="B473">
        <v>89</v>
      </c>
      <c r="C473">
        <v>692052</v>
      </c>
      <c r="D473">
        <v>95</v>
      </c>
      <c r="E473">
        <v>70</v>
      </c>
      <c r="F473">
        <v>54</v>
      </c>
    </row>
    <row r="474" spans="1:6">
      <c r="A474">
        <v>692172</v>
      </c>
      <c r="B474">
        <v>0</v>
      </c>
      <c r="C474">
        <v>692172</v>
      </c>
      <c r="D474">
        <v>0</v>
      </c>
      <c r="E474">
        <v>0</v>
      </c>
      <c r="F474">
        <v>0</v>
      </c>
    </row>
    <row r="475" spans="1:6">
      <c r="A475">
        <v>692090</v>
      </c>
      <c r="B475">
        <v>0</v>
      </c>
      <c r="C475">
        <v>692090</v>
      </c>
      <c r="D475">
        <v>0</v>
      </c>
      <c r="E475">
        <v>0</v>
      </c>
      <c r="F475">
        <v>0</v>
      </c>
    </row>
    <row r="476" spans="1:6">
      <c r="A476">
        <v>692335</v>
      </c>
      <c r="B476">
        <v>15</v>
      </c>
      <c r="C476">
        <v>692335</v>
      </c>
      <c r="D476">
        <v>15</v>
      </c>
      <c r="E476">
        <v>20</v>
      </c>
      <c r="F476">
        <v>19</v>
      </c>
    </row>
    <row r="477" spans="1:6">
      <c r="A477" t="s">
        <v>609</v>
      </c>
      <c r="B477">
        <v>0</v>
      </c>
      <c r="C477" t="s">
        <v>609</v>
      </c>
      <c r="D477">
        <v>0</v>
      </c>
      <c r="E477">
        <v>0</v>
      </c>
      <c r="F477">
        <v>0</v>
      </c>
    </row>
    <row r="478" spans="1:6">
      <c r="A478" t="s">
        <v>610</v>
      </c>
      <c r="B478">
        <v>0</v>
      </c>
      <c r="C478" t="s">
        <v>610</v>
      </c>
      <c r="D478">
        <v>0</v>
      </c>
      <c r="E478">
        <v>12</v>
      </c>
      <c r="F478">
        <v>0</v>
      </c>
    </row>
    <row r="479" spans="1:6">
      <c r="A479" t="s">
        <v>611</v>
      </c>
      <c r="B479">
        <v>6</v>
      </c>
      <c r="C479" t="s">
        <v>611</v>
      </c>
      <c r="D479">
        <v>0</v>
      </c>
      <c r="E479">
        <v>7</v>
      </c>
      <c r="F479">
        <v>0</v>
      </c>
    </row>
    <row r="480" spans="1:6">
      <c r="A480">
        <v>692415</v>
      </c>
      <c r="B480">
        <v>0</v>
      </c>
      <c r="C480">
        <v>692415</v>
      </c>
      <c r="D480">
        <v>0</v>
      </c>
      <c r="E480">
        <v>0</v>
      </c>
      <c r="F480">
        <v>0</v>
      </c>
    </row>
    <row r="481" spans="1:6">
      <c r="A481">
        <v>793316</v>
      </c>
      <c r="B481">
        <v>0</v>
      </c>
      <c r="C481">
        <v>793316</v>
      </c>
      <c r="D481">
        <v>0</v>
      </c>
      <c r="E481">
        <v>0</v>
      </c>
      <c r="F481">
        <v>0</v>
      </c>
    </row>
    <row r="482" spans="1:6">
      <c r="A482">
        <v>685850</v>
      </c>
      <c r="B482">
        <v>0</v>
      </c>
      <c r="C482">
        <v>685850</v>
      </c>
      <c r="D482">
        <v>0</v>
      </c>
      <c r="E482">
        <v>0</v>
      </c>
      <c r="F482">
        <v>0</v>
      </c>
    </row>
    <row r="483" spans="1:6">
      <c r="A483">
        <v>692054</v>
      </c>
      <c r="B483">
        <v>82</v>
      </c>
      <c r="C483">
        <v>692054</v>
      </c>
      <c r="D483">
        <v>130</v>
      </c>
      <c r="E483">
        <v>110</v>
      </c>
      <c r="F483">
        <v>97</v>
      </c>
    </row>
    <row r="484" spans="1:6">
      <c r="A484">
        <v>692082</v>
      </c>
      <c r="B484">
        <v>0</v>
      </c>
      <c r="C484">
        <v>692082</v>
      </c>
      <c r="D484">
        <v>0</v>
      </c>
      <c r="E484">
        <v>0</v>
      </c>
      <c r="F484">
        <v>0</v>
      </c>
    </row>
    <row r="485" spans="1:6">
      <c r="A485">
        <v>692083</v>
      </c>
      <c r="B485">
        <v>0</v>
      </c>
      <c r="C485">
        <v>692083</v>
      </c>
      <c r="D485">
        <v>0</v>
      </c>
      <c r="E485">
        <v>0</v>
      </c>
      <c r="F485">
        <v>0</v>
      </c>
    </row>
    <row r="486" spans="1:6">
      <c r="A486">
        <v>724027</v>
      </c>
      <c r="B486">
        <v>0</v>
      </c>
      <c r="C486">
        <v>724027</v>
      </c>
      <c r="D486">
        <v>0</v>
      </c>
      <c r="E486">
        <v>0</v>
      </c>
      <c r="F486">
        <v>0</v>
      </c>
    </row>
    <row r="487" spans="1:6">
      <c r="A487">
        <v>692089</v>
      </c>
      <c r="B487">
        <v>0</v>
      </c>
      <c r="C487">
        <v>692089</v>
      </c>
      <c r="D487">
        <v>0</v>
      </c>
      <c r="E487">
        <v>0</v>
      </c>
      <c r="F487">
        <v>0</v>
      </c>
    </row>
    <row r="488" spans="1:6">
      <c r="A488">
        <v>793317</v>
      </c>
      <c r="B488">
        <v>9</v>
      </c>
      <c r="C488">
        <v>793317</v>
      </c>
      <c r="D488">
        <v>6</v>
      </c>
      <c r="E488">
        <v>25</v>
      </c>
      <c r="F488">
        <v>1</v>
      </c>
    </row>
    <row r="489" spans="1:6">
      <c r="A489">
        <v>793345</v>
      </c>
      <c r="B489">
        <v>0</v>
      </c>
      <c r="C489">
        <v>793345</v>
      </c>
      <c r="D489">
        <v>0</v>
      </c>
      <c r="E489">
        <v>0</v>
      </c>
      <c r="F489">
        <v>0</v>
      </c>
    </row>
    <row r="490" spans="1:6">
      <c r="A490">
        <v>692245</v>
      </c>
      <c r="B490">
        <v>0</v>
      </c>
      <c r="C490">
        <v>692245</v>
      </c>
      <c r="D490">
        <v>0</v>
      </c>
      <c r="E490">
        <v>0</v>
      </c>
      <c r="F490">
        <v>0</v>
      </c>
    </row>
    <row r="491" spans="1:6">
      <c r="A491">
        <v>692247</v>
      </c>
      <c r="B491">
        <v>2590</v>
      </c>
      <c r="C491">
        <v>692247</v>
      </c>
      <c r="D491">
        <v>5179</v>
      </c>
      <c r="E491">
        <v>2570</v>
      </c>
      <c r="F491">
        <v>1440</v>
      </c>
    </row>
    <row r="492" spans="1:6">
      <c r="A492">
        <v>732728</v>
      </c>
      <c r="B492">
        <v>25</v>
      </c>
      <c r="C492">
        <v>732728</v>
      </c>
      <c r="D492">
        <v>0</v>
      </c>
      <c r="E492">
        <v>0</v>
      </c>
      <c r="F492">
        <v>0</v>
      </c>
    </row>
    <row r="493" spans="1:6">
      <c r="A493">
        <v>692249</v>
      </c>
      <c r="B493">
        <v>4274</v>
      </c>
      <c r="C493">
        <v>692249</v>
      </c>
      <c r="D493">
        <v>6780</v>
      </c>
      <c r="E493">
        <v>4806</v>
      </c>
      <c r="F493">
        <v>2564</v>
      </c>
    </row>
    <row r="494" spans="1:6">
      <c r="A494">
        <v>719000</v>
      </c>
      <c r="B494">
        <v>0</v>
      </c>
      <c r="C494">
        <v>719000</v>
      </c>
      <c r="D494">
        <v>0</v>
      </c>
      <c r="E494">
        <v>0</v>
      </c>
      <c r="F494">
        <v>0</v>
      </c>
    </row>
    <row r="495" spans="1:6">
      <c r="A495">
        <v>772588</v>
      </c>
      <c r="B495">
        <v>9</v>
      </c>
      <c r="C495">
        <v>772588</v>
      </c>
      <c r="D495">
        <v>0</v>
      </c>
      <c r="E495">
        <v>0</v>
      </c>
      <c r="F495">
        <v>0</v>
      </c>
    </row>
    <row r="496" spans="1:6">
      <c r="A496">
        <v>724026</v>
      </c>
      <c r="B496">
        <v>2</v>
      </c>
      <c r="C496">
        <v>724026</v>
      </c>
      <c r="D496">
        <v>0</v>
      </c>
      <c r="E496">
        <v>3</v>
      </c>
      <c r="F496">
        <v>0</v>
      </c>
    </row>
    <row r="497" spans="1:6">
      <c r="A497">
        <v>691907</v>
      </c>
      <c r="B497">
        <v>0</v>
      </c>
      <c r="C497">
        <v>691907</v>
      </c>
      <c r="D497">
        <v>0</v>
      </c>
      <c r="E497">
        <v>0</v>
      </c>
      <c r="F497">
        <v>0</v>
      </c>
    </row>
    <row r="498" spans="1:6">
      <c r="A498">
        <v>692244</v>
      </c>
      <c r="B498">
        <v>0</v>
      </c>
      <c r="C498">
        <v>692244</v>
      </c>
      <c r="D498">
        <v>0</v>
      </c>
      <c r="E498">
        <v>0</v>
      </c>
      <c r="F498">
        <v>0</v>
      </c>
    </row>
    <row r="499" spans="1:6">
      <c r="A499">
        <v>691970</v>
      </c>
      <c r="B499">
        <v>36</v>
      </c>
      <c r="C499">
        <v>691970</v>
      </c>
      <c r="D499">
        <v>110</v>
      </c>
      <c r="E499">
        <v>68</v>
      </c>
      <c r="F499">
        <v>38</v>
      </c>
    </row>
    <row r="500" spans="1:6">
      <c r="A500">
        <v>710104</v>
      </c>
      <c r="B500">
        <v>0</v>
      </c>
      <c r="C500">
        <v>710104</v>
      </c>
      <c r="D500">
        <v>0</v>
      </c>
      <c r="E500">
        <v>0</v>
      </c>
      <c r="F500">
        <v>0</v>
      </c>
    </row>
    <row r="501" spans="1:6">
      <c r="A501">
        <v>691870</v>
      </c>
      <c r="B501">
        <v>0</v>
      </c>
      <c r="C501">
        <v>691870</v>
      </c>
      <c r="D501">
        <v>3</v>
      </c>
      <c r="E501">
        <v>3</v>
      </c>
      <c r="F501">
        <v>0</v>
      </c>
    </row>
    <row r="502" spans="1:6">
      <c r="A502">
        <v>692051</v>
      </c>
      <c r="B502">
        <v>0</v>
      </c>
      <c r="C502">
        <v>692051</v>
      </c>
      <c r="D502">
        <v>3</v>
      </c>
      <c r="E502">
        <v>0</v>
      </c>
      <c r="F502">
        <v>0</v>
      </c>
    </row>
    <row r="503" spans="1:6">
      <c r="A503">
        <v>692128</v>
      </c>
      <c r="B503">
        <v>9</v>
      </c>
      <c r="C503">
        <v>692128</v>
      </c>
      <c r="D503">
        <v>24</v>
      </c>
      <c r="E503">
        <v>5</v>
      </c>
      <c r="F503">
        <v>8</v>
      </c>
    </row>
    <row r="504" spans="1:6">
      <c r="A504">
        <v>692171</v>
      </c>
      <c r="B504">
        <v>67</v>
      </c>
      <c r="C504">
        <v>692171</v>
      </c>
      <c r="D504">
        <v>15</v>
      </c>
      <c r="E504">
        <v>0</v>
      </c>
      <c r="F504">
        <v>0</v>
      </c>
    </row>
    <row r="505" spans="1:6">
      <c r="A505">
        <v>789360</v>
      </c>
      <c r="B505">
        <v>236</v>
      </c>
      <c r="C505">
        <v>789360</v>
      </c>
      <c r="D505">
        <v>247</v>
      </c>
      <c r="E505">
        <v>167</v>
      </c>
      <c r="F505">
        <v>149</v>
      </c>
    </row>
    <row r="506" spans="1:6">
      <c r="A506">
        <v>692180</v>
      </c>
      <c r="B506">
        <v>0</v>
      </c>
      <c r="C506">
        <v>692180</v>
      </c>
      <c r="D506">
        <v>0</v>
      </c>
      <c r="E506">
        <v>0</v>
      </c>
      <c r="F506">
        <v>0</v>
      </c>
    </row>
    <row r="507" spans="1:6">
      <c r="A507">
        <v>686031</v>
      </c>
      <c r="B507">
        <v>1</v>
      </c>
      <c r="C507">
        <v>686031</v>
      </c>
      <c r="D507">
        <v>0</v>
      </c>
      <c r="E507">
        <v>0</v>
      </c>
      <c r="F507">
        <v>30</v>
      </c>
    </row>
    <row r="508" spans="1:6">
      <c r="A508">
        <v>692084</v>
      </c>
      <c r="B508">
        <v>0</v>
      </c>
      <c r="C508">
        <v>692084</v>
      </c>
      <c r="D508">
        <v>0</v>
      </c>
      <c r="E508">
        <v>0</v>
      </c>
      <c r="F508">
        <v>0</v>
      </c>
    </row>
    <row r="509" spans="1:6">
      <c r="A509">
        <v>692173</v>
      </c>
      <c r="B509">
        <v>0</v>
      </c>
      <c r="C509">
        <v>692173</v>
      </c>
      <c r="D509">
        <v>0</v>
      </c>
      <c r="E509">
        <v>0</v>
      </c>
      <c r="F509">
        <v>0</v>
      </c>
    </row>
    <row r="510" spans="1:6">
      <c r="A510">
        <v>692174</v>
      </c>
      <c r="B510">
        <v>0</v>
      </c>
      <c r="C510">
        <v>692174</v>
      </c>
      <c r="D510">
        <v>0</v>
      </c>
      <c r="E510">
        <v>0</v>
      </c>
      <c r="F510">
        <v>0</v>
      </c>
    </row>
    <row r="511" spans="1:6">
      <c r="A511">
        <v>692175</v>
      </c>
      <c r="B511">
        <v>0</v>
      </c>
      <c r="C511">
        <v>692175</v>
      </c>
      <c r="D511">
        <v>0</v>
      </c>
      <c r="E511">
        <v>0</v>
      </c>
      <c r="F511">
        <v>0</v>
      </c>
    </row>
    <row r="512" spans="1:6">
      <c r="A512">
        <v>692131</v>
      </c>
      <c r="B512">
        <v>0</v>
      </c>
      <c r="C512">
        <v>692131</v>
      </c>
      <c r="D512">
        <v>0</v>
      </c>
      <c r="E512">
        <v>0</v>
      </c>
      <c r="F512">
        <v>0</v>
      </c>
    </row>
    <row r="513" spans="1:6">
      <c r="A513">
        <v>691908</v>
      </c>
      <c r="B513">
        <v>0</v>
      </c>
      <c r="C513">
        <v>691908</v>
      </c>
      <c r="D513">
        <v>0</v>
      </c>
      <c r="E513">
        <v>0</v>
      </c>
      <c r="F513">
        <v>0</v>
      </c>
    </row>
    <row r="514" spans="1:6">
      <c r="A514">
        <v>691906</v>
      </c>
      <c r="B514">
        <v>0</v>
      </c>
      <c r="C514">
        <v>691906</v>
      </c>
      <c r="D514">
        <v>0</v>
      </c>
      <c r="E514">
        <v>0</v>
      </c>
      <c r="F514">
        <v>0</v>
      </c>
    </row>
    <row r="515" spans="1:6">
      <c r="A515">
        <v>691844</v>
      </c>
      <c r="B515">
        <v>0</v>
      </c>
      <c r="C515">
        <v>691844</v>
      </c>
      <c r="D515">
        <v>0</v>
      </c>
      <c r="E515">
        <v>0</v>
      </c>
      <c r="F515">
        <v>0</v>
      </c>
    </row>
    <row r="516" spans="1:6">
      <c r="A516">
        <v>692241</v>
      </c>
      <c r="B516">
        <v>0</v>
      </c>
      <c r="C516">
        <v>692241</v>
      </c>
      <c r="D516">
        <v>0</v>
      </c>
      <c r="E516">
        <v>0</v>
      </c>
      <c r="F516">
        <v>0</v>
      </c>
    </row>
    <row r="517" spans="1:6">
      <c r="A517">
        <v>692134</v>
      </c>
      <c r="B517">
        <v>0</v>
      </c>
      <c r="C517">
        <v>692134</v>
      </c>
      <c r="D517">
        <v>0</v>
      </c>
      <c r="E517">
        <v>0</v>
      </c>
      <c r="F517">
        <v>0</v>
      </c>
    </row>
    <row r="518" spans="1:6">
      <c r="A518">
        <v>692140</v>
      </c>
      <c r="B518">
        <v>0</v>
      </c>
      <c r="C518">
        <v>692140</v>
      </c>
      <c r="D518">
        <v>0</v>
      </c>
      <c r="E518">
        <v>0</v>
      </c>
      <c r="F518">
        <v>0</v>
      </c>
    </row>
    <row r="519" spans="1:6">
      <c r="A519">
        <v>692098</v>
      </c>
      <c r="B519">
        <v>0</v>
      </c>
      <c r="C519">
        <v>692098</v>
      </c>
      <c r="D519">
        <v>0</v>
      </c>
      <c r="E519">
        <v>0</v>
      </c>
      <c r="F519">
        <v>0</v>
      </c>
    </row>
    <row r="520" spans="1:6">
      <c r="A520">
        <v>692067</v>
      </c>
      <c r="B520">
        <v>0</v>
      </c>
      <c r="C520">
        <v>692067</v>
      </c>
      <c r="D520">
        <v>0</v>
      </c>
      <c r="E520">
        <v>0</v>
      </c>
      <c r="F520">
        <v>0</v>
      </c>
    </row>
    <row r="521" spans="1:6">
      <c r="A521">
        <v>691914</v>
      </c>
      <c r="B521">
        <v>0</v>
      </c>
      <c r="C521">
        <v>691914</v>
      </c>
      <c r="D521">
        <v>0</v>
      </c>
      <c r="E521">
        <v>0</v>
      </c>
      <c r="F521">
        <v>0</v>
      </c>
    </row>
    <row r="522" spans="1:6">
      <c r="A522">
        <v>691918</v>
      </c>
      <c r="B522">
        <v>0</v>
      </c>
      <c r="C522">
        <v>691918</v>
      </c>
      <c r="D522">
        <v>2</v>
      </c>
      <c r="E522">
        <v>4</v>
      </c>
      <c r="F522">
        <v>0</v>
      </c>
    </row>
    <row r="523" spans="1:6">
      <c r="A523">
        <v>691968</v>
      </c>
      <c r="B523">
        <v>0</v>
      </c>
      <c r="C523">
        <v>691968</v>
      </c>
      <c r="D523">
        <v>0</v>
      </c>
      <c r="E523">
        <v>0</v>
      </c>
      <c r="F523">
        <v>0</v>
      </c>
    </row>
    <row r="524" spans="1:6">
      <c r="A524">
        <v>691298</v>
      </c>
      <c r="B524">
        <v>0</v>
      </c>
      <c r="C524">
        <v>691298</v>
      </c>
      <c r="D524">
        <v>0</v>
      </c>
      <c r="E524">
        <v>0</v>
      </c>
      <c r="F524">
        <v>0</v>
      </c>
    </row>
    <row r="525" spans="1:6">
      <c r="A525">
        <v>692382</v>
      </c>
      <c r="B525">
        <v>0</v>
      </c>
      <c r="C525">
        <v>692382</v>
      </c>
      <c r="D525">
        <v>0</v>
      </c>
      <c r="E525">
        <v>0</v>
      </c>
      <c r="F525">
        <v>0</v>
      </c>
    </row>
    <row r="526" spans="1:6">
      <c r="A526">
        <v>692095</v>
      </c>
      <c r="B526">
        <v>0</v>
      </c>
      <c r="C526">
        <v>692095</v>
      </c>
      <c r="D526">
        <v>0</v>
      </c>
      <c r="E526">
        <v>0</v>
      </c>
      <c r="F526">
        <v>0</v>
      </c>
    </row>
    <row r="527" spans="1:6">
      <c r="A527">
        <v>691920</v>
      </c>
      <c r="B527">
        <v>0</v>
      </c>
      <c r="C527">
        <v>691920</v>
      </c>
      <c r="D527">
        <v>0</v>
      </c>
      <c r="E527">
        <v>0</v>
      </c>
      <c r="F527">
        <v>0</v>
      </c>
    </row>
    <row r="528" spans="1:6">
      <c r="A528">
        <v>691966</v>
      </c>
      <c r="B528">
        <v>0</v>
      </c>
      <c r="C528">
        <v>691966</v>
      </c>
      <c r="D528">
        <v>0</v>
      </c>
      <c r="E528">
        <v>0</v>
      </c>
      <c r="F528">
        <v>0</v>
      </c>
    </row>
    <row r="529" spans="1:6">
      <c r="A529">
        <v>691979</v>
      </c>
      <c r="B529">
        <v>0</v>
      </c>
      <c r="C529">
        <v>691979</v>
      </c>
      <c r="D529">
        <v>0</v>
      </c>
      <c r="E529">
        <v>0</v>
      </c>
      <c r="F529">
        <v>0</v>
      </c>
    </row>
    <row r="530" spans="1:6">
      <c r="A530">
        <v>691980</v>
      </c>
      <c r="B530">
        <v>0</v>
      </c>
      <c r="C530">
        <v>691980</v>
      </c>
      <c r="D530">
        <v>0</v>
      </c>
      <c r="E530">
        <v>0</v>
      </c>
      <c r="F530">
        <v>0</v>
      </c>
    </row>
    <row r="531" spans="1:6">
      <c r="A531">
        <v>806297</v>
      </c>
      <c r="B531">
        <v>0</v>
      </c>
      <c r="C531">
        <v>806297</v>
      </c>
      <c r="D531">
        <v>0</v>
      </c>
      <c r="E531">
        <v>0</v>
      </c>
      <c r="F531">
        <v>0</v>
      </c>
    </row>
    <row r="532" spans="1:6">
      <c r="A532">
        <v>807562</v>
      </c>
      <c r="B532">
        <v>0</v>
      </c>
      <c r="C532">
        <v>807562</v>
      </c>
      <c r="D532">
        <v>0</v>
      </c>
      <c r="E532">
        <v>0</v>
      </c>
      <c r="F532">
        <v>0</v>
      </c>
    </row>
    <row r="533" spans="1:6">
      <c r="A533">
        <v>692086</v>
      </c>
      <c r="B533">
        <v>0</v>
      </c>
      <c r="C533">
        <v>692086</v>
      </c>
      <c r="D533">
        <v>0</v>
      </c>
      <c r="E533">
        <v>0</v>
      </c>
      <c r="F533">
        <v>0</v>
      </c>
    </row>
    <row r="534" spans="1:6">
      <c r="A534">
        <v>692087</v>
      </c>
      <c r="B534">
        <v>0</v>
      </c>
      <c r="C534">
        <v>692087</v>
      </c>
      <c r="D534">
        <v>0</v>
      </c>
      <c r="E534">
        <v>0</v>
      </c>
      <c r="F534">
        <v>0</v>
      </c>
    </row>
    <row r="535" spans="1:6">
      <c r="A535">
        <v>692085</v>
      </c>
      <c r="B535">
        <v>0</v>
      </c>
      <c r="C535">
        <v>692085</v>
      </c>
      <c r="D535">
        <v>0</v>
      </c>
      <c r="E535">
        <v>0</v>
      </c>
      <c r="F535">
        <v>0</v>
      </c>
    </row>
    <row r="536" spans="1:6">
      <c r="A536">
        <v>692130</v>
      </c>
      <c r="B536">
        <v>0</v>
      </c>
      <c r="C536">
        <v>692130</v>
      </c>
      <c r="D536">
        <v>0</v>
      </c>
      <c r="E536">
        <v>0</v>
      </c>
      <c r="F536">
        <v>0</v>
      </c>
    </row>
    <row r="537" spans="1:6">
      <c r="A537">
        <v>692141</v>
      </c>
      <c r="B537">
        <v>0</v>
      </c>
      <c r="C537">
        <v>692141</v>
      </c>
      <c r="D537">
        <v>0</v>
      </c>
      <c r="E537">
        <v>0</v>
      </c>
      <c r="F537">
        <v>0</v>
      </c>
    </row>
    <row r="538" spans="1:6">
      <c r="A538">
        <v>692100</v>
      </c>
      <c r="B538">
        <v>3</v>
      </c>
      <c r="C538">
        <v>692100</v>
      </c>
      <c r="D538">
        <v>4</v>
      </c>
      <c r="E538">
        <v>0</v>
      </c>
      <c r="F538">
        <v>0</v>
      </c>
    </row>
    <row r="539" spans="1:6">
      <c r="A539">
        <v>692201</v>
      </c>
      <c r="B539">
        <v>0</v>
      </c>
      <c r="C539">
        <v>692201</v>
      </c>
      <c r="D539">
        <v>0</v>
      </c>
      <c r="E539">
        <v>0</v>
      </c>
      <c r="F539">
        <v>0</v>
      </c>
    </row>
    <row r="540" spans="1:6">
      <c r="A540">
        <v>692202</v>
      </c>
      <c r="B540">
        <v>0</v>
      </c>
      <c r="C540">
        <v>692202</v>
      </c>
      <c r="D540">
        <v>0</v>
      </c>
      <c r="E540">
        <v>0</v>
      </c>
      <c r="F540">
        <v>0</v>
      </c>
    </row>
    <row r="541" spans="1:6">
      <c r="A541">
        <v>692203</v>
      </c>
      <c r="B541">
        <v>0</v>
      </c>
      <c r="C541">
        <v>692203</v>
      </c>
      <c r="D541">
        <v>0</v>
      </c>
      <c r="E541">
        <v>0</v>
      </c>
      <c r="F541">
        <v>0</v>
      </c>
    </row>
    <row r="542" spans="1:6">
      <c r="A542">
        <v>692204</v>
      </c>
      <c r="B542">
        <v>0</v>
      </c>
      <c r="C542">
        <v>692204</v>
      </c>
      <c r="D542">
        <v>0</v>
      </c>
      <c r="E542">
        <v>0</v>
      </c>
      <c r="F542">
        <v>0</v>
      </c>
    </row>
    <row r="543" spans="1:6">
      <c r="A543">
        <v>692243</v>
      </c>
      <c r="B543">
        <v>0</v>
      </c>
      <c r="C543">
        <v>692243</v>
      </c>
      <c r="D543">
        <v>0</v>
      </c>
      <c r="E543">
        <v>0</v>
      </c>
      <c r="F543">
        <v>0</v>
      </c>
    </row>
    <row r="544" spans="1:6">
      <c r="A544">
        <v>692138</v>
      </c>
      <c r="B544">
        <v>0</v>
      </c>
      <c r="C544">
        <v>692138</v>
      </c>
      <c r="D544">
        <v>0</v>
      </c>
      <c r="E544">
        <v>0</v>
      </c>
      <c r="F544">
        <v>0</v>
      </c>
    </row>
    <row r="545" spans="1:6">
      <c r="A545">
        <v>692339</v>
      </c>
      <c r="B545">
        <v>0</v>
      </c>
      <c r="C545">
        <v>692339</v>
      </c>
      <c r="D545">
        <v>0</v>
      </c>
      <c r="E545">
        <v>0</v>
      </c>
      <c r="F545">
        <v>0</v>
      </c>
    </row>
    <row r="546" spans="1:6">
      <c r="A546">
        <v>691783</v>
      </c>
      <c r="B546">
        <v>0</v>
      </c>
      <c r="C546">
        <v>691783</v>
      </c>
      <c r="D546">
        <v>0</v>
      </c>
      <c r="E546">
        <v>0</v>
      </c>
      <c r="F546">
        <v>0</v>
      </c>
    </row>
    <row r="547" spans="1:6">
      <c r="A547">
        <v>692065</v>
      </c>
      <c r="B547">
        <v>0</v>
      </c>
      <c r="C547">
        <v>692065</v>
      </c>
      <c r="D547">
        <v>0</v>
      </c>
      <c r="E547">
        <v>0</v>
      </c>
      <c r="F547">
        <v>0</v>
      </c>
    </row>
    <row r="548" spans="1:6">
      <c r="A548">
        <v>691978</v>
      </c>
      <c r="B548">
        <v>0</v>
      </c>
      <c r="C548">
        <v>691978</v>
      </c>
      <c r="D548">
        <v>0</v>
      </c>
      <c r="E548">
        <v>0</v>
      </c>
      <c r="F548">
        <v>0</v>
      </c>
    </row>
    <row r="549" spans="1:6">
      <c r="A549">
        <v>718828</v>
      </c>
      <c r="B549">
        <v>0</v>
      </c>
      <c r="C549">
        <v>718828</v>
      </c>
      <c r="D549">
        <v>0</v>
      </c>
      <c r="E549">
        <v>0</v>
      </c>
      <c r="F549">
        <v>0</v>
      </c>
    </row>
    <row r="550" spans="1:6">
      <c r="A550">
        <v>691934</v>
      </c>
      <c r="B550">
        <v>0</v>
      </c>
      <c r="C550">
        <v>691934</v>
      </c>
      <c r="D550">
        <v>0</v>
      </c>
      <c r="E550">
        <v>0</v>
      </c>
      <c r="F550">
        <v>0</v>
      </c>
    </row>
    <row r="551" spans="1:6">
      <c r="A551">
        <v>789762</v>
      </c>
      <c r="B551">
        <v>0</v>
      </c>
      <c r="C551">
        <v>789762</v>
      </c>
      <c r="D551">
        <v>0</v>
      </c>
      <c r="E551">
        <v>0</v>
      </c>
      <c r="F551">
        <v>0</v>
      </c>
    </row>
    <row r="552" spans="1:6">
      <c r="A552">
        <v>692176</v>
      </c>
      <c r="B552">
        <v>0</v>
      </c>
      <c r="C552">
        <v>692176</v>
      </c>
      <c r="D552">
        <v>0</v>
      </c>
      <c r="E552">
        <v>0</v>
      </c>
      <c r="F552">
        <v>0</v>
      </c>
    </row>
    <row r="553" spans="1:6">
      <c r="A553">
        <v>692177</v>
      </c>
      <c r="B553">
        <v>0</v>
      </c>
      <c r="C553">
        <v>692177</v>
      </c>
      <c r="D553">
        <v>0</v>
      </c>
      <c r="E553">
        <v>0</v>
      </c>
      <c r="F553">
        <v>0</v>
      </c>
    </row>
    <row r="554" spans="1:6">
      <c r="A554">
        <v>691855</v>
      </c>
      <c r="B554">
        <v>0</v>
      </c>
      <c r="C554">
        <v>691855</v>
      </c>
      <c r="D554">
        <v>0</v>
      </c>
      <c r="E554">
        <v>0</v>
      </c>
      <c r="F554">
        <v>0</v>
      </c>
    </row>
    <row r="555" spans="1:6">
      <c r="A555">
        <v>692132</v>
      </c>
      <c r="B555">
        <v>0</v>
      </c>
      <c r="C555">
        <v>692132</v>
      </c>
      <c r="D555">
        <v>0</v>
      </c>
      <c r="E555">
        <v>0</v>
      </c>
      <c r="F555">
        <v>0</v>
      </c>
    </row>
    <row r="556" spans="1:6">
      <c r="A556">
        <v>692029</v>
      </c>
      <c r="B556">
        <v>0</v>
      </c>
      <c r="C556">
        <v>692029</v>
      </c>
      <c r="D556">
        <v>0</v>
      </c>
      <c r="E556">
        <v>0</v>
      </c>
      <c r="F556">
        <v>0</v>
      </c>
    </row>
    <row r="557" spans="1:6">
      <c r="A557">
        <v>692099</v>
      </c>
      <c r="B557">
        <v>0</v>
      </c>
      <c r="C557">
        <v>692099</v>
      </c>
      <c r="D557">
        <v>0</v>
      </c>
      <c r="E557">
        <v>0</v>
      </c>
      <c r="F557">
        <v>0</v>
      </c>
    </row>
    <row r="558" spans="1:6">
      <c r="A558">
        <v>692097</v>
      </c>
      <c r="B558">
        <v>0</v>
      </c>
      <c r="C558">
        <v>692097</v>
      </c>
      <c r="D558">
        <v>0</v>
      </c>
      <c r="E558">
        <v>0</v>
      </c>
      <c r="F558">
        <v>0</v>
      </c>
    </row>
    <row r="559" spans="1:6">
      <c r="A559">
        <v>692096</v>
      </c>
      <c r="B559">
        <v>0</v>
      </c>
      <c r="C559">
        <v>692096</v>
      </c>
      <c r="D559">
        <v>0</v>
      </c>
      <c r="E559">
        <v>0</v>
      </c>
      <c r="F559">
        <v>0</v>
      </c>
    </row>
    <row r="560" spans="1:6">
      <c r="A560">
        <v>692094</v>
      </c>
      <c r="B560">
        <v>0</v>
      </c>
      <c r="C560">
        <v>692094</v>
      </c>
      <c r="D560">
        <v>0</v>
      </c>
      <c r="E560">
        <v>0</v>
      </c>
      <c r="F560">
        <v>0</v>
      </c>
    </row>
    <row r="561" spans="1:6">
      <c r="A561">
        <v>693451</v>
      </c>
      <c r="B561">
        <v>0</v>
      </c>
      <c r="C561">
        <v>693451</v>
      </c>
      <c r="D561">
        <v>0</v>
      </c>
      <c r="E561">
        <v>0</v>
      </c>
      <c r="F561">
        <v>0</v>
      </c>
    </row>
    <row r="562" spans="1:6">
      <c r="A562">
        <v>692064</v>
      </c>
      <c r="B562">
        <v>0</v>
      </c>
      <c r="C562">
        <v>692064</v>
      </c>
      <c r="D562">
        <v>0</v>
      </c>
      <c r="E562">
        <v>0</v>
      </c>
      <c r="F562">
        <v>0</v>
      </c>
    </row>
    <row r="563" spans="1:6">
      <c r="A563">
        <v>691910</v>
      </c>
      <c r="B563">
        <v>0</v>
      </c>
      <c r="C563">
        <v>691910</v>
      </c>
      <c r="D563">
        <v>0</v>
      </c>
      <c r="E563">
        <v>0</v>
      </c>
      <c r="F563">
        <v>0</v>
      </c>
    </row>
    <row r="564" spans="1:6">
      <c r="A564">
        <v>724121</v>
      </c>
      <c r="B564">
        <v>0</v>
      </c>
      <c r="C564">
        <v>724121</v>
      </c>
      <c r="D564">
        <v>0</v>
      </c>
      <c r="E564">
        <v>0</v>
      </c>
      <c r="F564">
        <v>0</v>
      </c>
    </row>
    <row r="565" spans="1:6">
      <c r="A565">
        <v>692320</v>
      </c>
      <c r="B565">
        <v>0</v>
      </c>
      <c r="C565">
        <v>692320</v>
      </c>
      <c r="D565">
        <v>0</v>
      </c>
      <c r="E565">
        <v>0</v>
      </c>
      <c r="F565">
        <v>0</v>
      </c>
    </row>
    <row r="566" spans="1:6">
      <c r="A566">
        <v>692333</v>
      </c>
      <c r="B566">
        <v>19</v>
      </c>
      <c r="C566">
        <v>692333</v>
      </c>
      <c r="D566">
        <v>27</v>
      </c>
      <c r="E566">
        <v>34</v>
      </c>
      <c r="F566">
        <v>24</v>
      </c>
    </row>
    <row r="567" spans="1:6">
      <c r="A567" t="s">
        <v>612</v>
      </c>
      <c r="B567">
        <v>0</v>
      </c>
      <c r="C567" t="s">
        <v>612</v>
      </c>
      <c r="D567">
        <v>0</v>
      </c>
      <c r="E567">
        <v>0</v>
      </c>
      <c r="F567">
        <v>0</v>
      </c>
    </row>
    <row r="568" spans="1:6">
      <c r="A568">
        <v>691967</v>
      </c>
      <c r="B568">
        <v>0</v>
      </c>
      <c r="C568">
        <v>691967</v>
      </c>
      <c r="D568">
        <v>0</v>
      </c>
      <c r="E568">
        <v>0</v>
      </c>
      <c r="F568">
        <v>0</v>
      </c>
    </row>
    <row r="569" spans="1:6">
      <c r="A569" t="s">
        <v>612</v>
      </c>
      <c r="B569">
        <v>0</v>
      </c>
      <c r="C569" t="s">
        <v>612</v>
      </c>
      <c r="D569">
        <v>0</v>
      </c>
      <c r="E569">
        <v>0</v>
      </c>
      <c r="F569">
        <v>0</v>
      </c>
    </row>
    <row r="570" spans="1:6">
      <c r="A570" t="s">
        <v>613</v>
      </c>
      <c r="B570">
        <v>0</v>
      </c>
      <c r="C570" t="s">
        <v>613</v>
      </c>
      <c r="D570">
        <v>0</v>
      </c>
      <c r="E570">
        <v>0</v>
      </c>
      <c r="F570">
        <v>0</v>
      </c>
    </row>
    <row r="571" spans="1:6">
      <c r="A571" t="s">
        <v>614</v>
      </c>
      <c r="B571">
        <v>0</v>
      </c>
      <c r="C571" t="s">
        <v>614</v>
      </c>
      <c r="D571">
        <v>0</v>
      </c>
      <c r="E571">
        <v>0</v>
      </c>
      <c r="F571">
        <v>0</v>
      </c>
    </row>
    <row r="572" spans="1:6">
      <c r="A572" t="s">
        <v>615</v>
      </c>
      <c r="B572">
        <v>0</v>
      </c>
      <c r="C572" t="s">
        <v>615</v>
      </c>
      <c r="D572">
        <v>0</v>
      </c>
      <c r="E572">
        <v>0</v>
      </c>
      <c r="F572">
        <v>0</v>
      </c>
    </row>
    <row r="573" spans="1:6">
      <c r="A573" t="s">
        <v>616</v>
      </c>
      <c r="B573">
        <v>10</v>
      </c>
      <c r="C573" t="s">
        <v>616</v>
      </c>
      <c r="D573">
        <v>24</v>
      </c>
      <c r="E573">
        <v>5</v>
      </c>
      <c r="F573">
        <v>5</v>
      </c>
    </row>
    <row r="574" spans="1:6">
      <c r="A574" t="s">
        <v>617</v>
      </c>
      <c r="B574">
        <v>0</v>
      </c>
      <c r="C574" t="s">
        <v>617</v>
      </c>
      <c r="D574">
        <v>0</v>
      </c>
      <c r="E574">
        <v>0</v>
      </c>
      <c r="F574">
        <v>0</v>
      </c>
    </row>
    <row r="575" spans="1:6">
      <c r="A575">
        <v>691849</v>
      </c>
      <c r="B575">
        <v>0</v>
      </c>
      <c r="C575">
        <v>691849</v>
      </c>
      <c r="D575">
        <v>0</v>
      </c>
      <c r="E575">
        <v>0</v>
      </c>
      <c r="F575">
        <v>0</v>
      </c>
    </row>
    <row r="576" spans="1:6">
      <c r="A576" t="s">
        <v>54</v>
      </c>
      <c r="B576">
        <v>36</v>
      </c>
      <c r="C576" t="s">
        <v>54</v>
      </c>
      <c r="D576">
        <v>48</v>
      </c>
      <c r="E576">
        <v>21</v>
      </c>
      <c r="F576">
        <v>39</v>
      </c>
    </row>
    <row r="577" spans="1:6">
      <c r="A577">
        <v>841092</v>
      </c>
      <c r="B577">
        <v>12</v>
      </c>
      <c r="C577">
        <v>841092</v>
      </c>
      <c r="D577">
        <v>0</v>
      </c>
      <c r="E577">
        <v>0</v>
      </c>
      <c r="F577">
        <v>0</v>
      </c>
    </row>
    <row r="578" spans="1:6">
      <c r="A578" t="s">
        <v>618</v>
      </c>
      <c r="B578">
        <v>0</v>
      </c>
      <c r="C578" t="s">
        <v>618</v>
      </c>
      <c r="D578">
        <v>0</v>
      </c>
      <c r="E578">
        <v>0</v>
      </c>
      <c r="F578">
        <v>0</v>
      </c>
    </row>
    <row r="579" spans="1:6">
      <c r="A579" t="s">
        <v>619</v>
      </c>
      <c r="B579">
        <v>0</v>
      </c>
      <c r="C579" t="s">
        <v>619</v>
      </c>
      <c r="D579">
        <v>0</v>
      </c>
      <c r="E579">
        <v>0</v>
      </c>
      <c r="F579">
        <v>0</v>
      </c>
    </row>
    <row r="580" spans="1:6">
      <c r="A580">
        <v>804723</v>
      </c>
      <c r="B580">
        <v>0</v>
      </c>
      <c r="C580">
        <v>804723</v>
      </c>
      <c r="D580">
        <v>0</v>
      </c>
      <c r="E580">
        <v>0</v>
      </c>
      <c r="F580">
        <v>0</v>
      </c>
    </row>
    <row r="581" spans="1:6">
      <c r="A581">
        <v>1161937</v>
      </c>
      <c r="B581">
        <v>0</v>
      </c>
      <c r="C581">
        <v>1161937</v>
      </c>
      <c r="D581">
        <v>0</v>
      </c>
      <c r="E581">
        <v>0</v>
      </c>
      <c r="F581">
        <v>0</v>
      </c>
    </row>
    <row r="582" spans="1:6">
      <c r="A582">
        <v>85102465</v>
      </c>
      <c r="B582">
        <v>0</v>
      </c>
      <c r="C582">
        <v>85102465</v>
      </c>
      <c r="D582">
        <v>0</v>
      </c>
      <c r="E582">
        <v>0</v>
      </c>
      <c r="F582">
        <v>0</v>
      </c>
    </row>
    <row r="583" spans="1:6">
      <c r="A583">
        <v>85136371</v>
      </c>
      <c r="B583">
        <v>0</v>
      </c>
      <c r="C583">
        <v>85136371</v>
      </c>
      <c r="D583">
        <v>0</v>
      </c>
      <c r="E583">
        <v>0</v>
      </c>
      <c r="F583">
        <v>0</v>
      </c>
    </row>
    <row r="584" spans="1:6">
      <c r="A584" t="s">
        <v>620</v>
      </c>
      <c r="B584">
        <v>0</v>
      </c>
      <c r="C584" t="s">
        <v>620</v>
      </c>
      <c r="D584">
        <v>0</v>
      </c>
      <c r="E584">
        <v>0</v>
      </c>
      <c r="F584">
        <v>0</v>
      </c>
    </row>
    <row r="585" spans="1:6">
      <c r="A585" t="s">
        <v>621</v>
      </c>
      <c r="B585">
        <v>0</v>
      </c>
      <c r="C585" t="s">
        <v>621</v>
      </c>
      <c r="D585">
        <v>0</v>
      </c>
      <c r="E585">
        <v>0</v>
      </c>
      <c r="F585">
        <v>0</v>
      </c>
    </row>
    <row r="586" spans="1:6">
      <c r="A586">
        <v>795005</v>
      </c>
      <c r="B586">
        <v>0</v>
      </c>
      <c r="C586">
        <v>795005</v>
      </c>
      <c r="D586">
        <v>0</v>
      </c>
      <c r="E586">
        <v>0</v>
      </c>
      <c r="F586">
        <v>1</v>
      </c>
    </row>
    <row r="587" spans="1:6">
      <c r="A587">
        <v>841078</v>
      </c>
      <c r="B587">
        <v>0</v>
      </c>
      <c r="C587">
        <v>841078</v>
      </c>
      <c r="D587">
        <v>0</v>
      </c>
      <c r="E587">
        <v>41</v>
      </c>
      <c r="F587">
        <v>0</v>
      </c>
    </row>
    <row r="588" spans="1:6">
      <c r="A588">
        <v>85102464</v>
      </c>
      <c r="B588">
        <v>0</v>
      </c>
      <c r="C588">
        <v>85102464</v>
      </c>
      <c r="D588">
        <v>0</v>
      </c>
      <c r="E588">
        <v>0</v>
      </c>
      <c r="F588">
        <v>0</v>
      </c>
    </row>
    <row r="589" spans="1:6">
      <c r="A589" t="s">
        <v>622</v>
      </c>
      <c r="B589">
        <v>0</v>
      </c>
      <c r="C589" t="s">
        <v>622</v>
      </c>
      <c r="D589">
        <v>0</v>
      </c>
      <c r="E589">
        <v>0</v>
      </c>
      <c r="F589">
        <v>0</v>
      </c>
    </row>
    <row r="590" spans="1:6">
      <c r="A590" t="s">
        <v>42</v>
      </c>
      <c r="B590">
        <v>0</v>
      </c>
      <c r="C590" t="s">
        <v>42</v>
      </c>
      <c r="D590">
        <v>0</v>
      </c>
      <c r="E590">
        <v>0</v>
      </c>
      <c r="F590">
        <v>0</v>
      </c>
    </row>
    <row r="591" spans="1:6">
      <c r="A591" t="s">
        <v>623</v>
      </c>
      <c r="B591">
        <v>0</v>
      </c>
      <c r="C591" t="s">
        <v>623</v>
      </c>
      <c r="D591">
        <v>0</v>
      </c>
      <c r="E591">
        <v>0</v>
      </c>
      <c r="F591">
        <v>0</v>
      </c>
    </row>
    <row r="592" spans="1:6">
      <c r="A592">
        <v>844573</v>
      </c>
      <c r="B592">
        <v>4077</v>
      </c>
      <c r="C592">
        <v>844573</v>
      </c>
      <c r="D592">
        <v>5205</v>
      </c>
      <c r="E592">
        <v>3873</v>
      </c>
      <c r="F592">
        <v>3209</v>
      </c>
    </row>
    <row r="593" spans="1:6">
      <c r="A593">
        <v>795876</v>
      </c>
      <c r="B593">
        <v>0</v>
      </c>
      <c r="C593">
        <v>795876</v>
      </c>
      <c r="D593">
        <v>0</v>
      </c>
      <c r="E593">
        <v>0</v>
      </c>
      <c r="F593">
        <v>0</v>
      </c>
    </row>
    <row r="594" spans="1:6">
      <c r="A594" t="s">
        <v>624</v>
      </c>
      <c r="B594">
        <v>0</v>
      </c>
      <c r="C594" t="s">
        <v>624</v>
      </c>
      <c r="D594">
        <v>0</v>
      </c>
      <c r="E594">
        <v>0</v>
      </c>
      <c r="F594">
        <v>0</v>
      </c>
    </row>
    <row r="595" spans="1:6">
      <c r="A595" t="s">
        <v>625</v>
      </c>
      <c r="B595">
        <v>0</v>
      </c>
      <c r="C595" t="s">
        <v>625</v>
      </c>
      <c r="D595">
        <v>0</v>
      </c>
      <c r="E595">
        <v>0</v>
      </c>
      <c r="F595">
        <v>0</v>
      </c>
    </row>
    <row r="596" spans="1:6">
      <c r="A596" t="s">
        <v>626</v>
      </c>
      <c r="B596">
        <v>0</v>
      </c>
      <c r="C596" t="s">
        <v>626</v>
      </c>
      <c r="D596">
        <v>0</v>
      </c>
      <c r="E596">
        <v>0</v>
      </c>
      <c r="F596">
        <v>0</v>
      </c>
    </row>
    <row r="597" spans="1:6">
      <c r="A597" t="s">
        <v>627</v>
      </c>
      <c r="B597">
        <v>0</v>
      </c>
      <c r="C597" t="s">
        <v>627</v>
      </c>
      <c r="D597">
        <v>0</v>
      </c>
      <c r="E597">
        <v>0</v>
      </c>
      <c r="F597">
        <v>0</v>
      </c>
    </row>
    <row r="598" spans="1:6">
      <c r="A598" t="s">
        <v>628</v>
      </c>
      <c r="B598">
        <v>0</v>
      </c>
      <c r="C598" t="s">
        <v>628</v>
      </c>
      <c r="D598">
        <v>0</v>
      </c>
      <c r="E598">
        <v>0</v>
      </c>
      <c r="F598">
        <v>0</v>
      </c>
    </row>
    <row r="599" spans="1:6">
      <c r="A599" t="s">
        <v>629</v>
      </c>
      <c r="B599">
        <v>0</v>
      </c>
      <c r="C599" t="s">
        <v>629</v>
      </c>
      <c r="D599">
        <v>0</v>
      </c>
      <c r="E599">
        <v>0</v>
      </c>
      <c r="F599">
        <v>0</v>
      </c>
    </row>
    <row r="600" spans="1:6">
      <c r="A600" t="s">
        <v>630</v>
      </c>
      <c r="B600">
        <v>0</v>
      </c>
      <c r="C600" t="s">
        <v>630</v>
      </c>
      <c r="D600">
        <v>0</v>
      </c>
      <c r="E600">
        <v>0</v>
      </c>
      <c r="F600">
        <v>0</v>
      </c>
    </row>
    <row r="601" spans="1:6">
      <c r="A601" t="s">
        <v>631</v>
      </c>
      <c r="B601">
        <v>0</v>
      </c>
      <c r="C601" t="s">
        <v>631</v>
      </c>
      <c r="D601">
        <v>0</v>
      </c>
      <c r="E601">
        <v>0</v>
      </c>
      <c r="F601">
        <v>0</v>
      </c>
    </row>
    <row r="602" spans="1:6">
      <c r="A602" t="s">
        <v>632</v>
      </c>
      <c r="B602">
        <v>0</v>
      </c>
      <c r="C602" t="s">
        <v>632</v>
      </c>
      <c r="D602">
        <v>0</v>
      </c>
      <c r="E602">
        <v>0</v>
      </c>
      <c r="F602">
        <v>0</v>
      </c>
    </row>
    <row r="603" spans="1:6">
      <c r="A603" t="s">
        <v>633</v>
      </c>
      <c r="B603">
        <v>0</v>
      </c>
      <c r="C603" t="s">
        <v>633</v>
      </c>
      <c r="D603">
        <v>0</v>
      </c>
      <c r="E603">
        <v>0</v>
      </c>
      <c r="F603">
        <v>0</v>
      </c>
    </row>
    <row r="604" spans="1:6">
      <c r="A604" t="s">
        <v>634</v>
      </c>
      <c r="B604">
        <v>0</v>
      </c>
      <c r="C604" t="s">
        <v>634</v>
      </c>
      <c r="D604">
        <v>0</v>
      </c>
      <c r="E604">
        <v>0</v>
      </c>
      <c r="F604">
        <v>0</v>
      </c>
    </row>
    <row r="605" spans="1:6">
      <c r="A605" t="s">
        <v>178</v>
      </c>
      <c r="B605">
        <v>0</v>
      </c>
      <c r="C605" t="s">
        <v>178</v>
      </c>
      <c r="D605">
        <v>0</v>
      </c>
      <c r="E605">
        <v>0</v>
      </c>
      <c r="F605">
        <v>0</v>
      </c>
    </row>
    <row r="606" spans="1:6">
      <c r="A606" t="s">
        <v>635</v>
      </c>
      <c r="B606">
        <v>0</v>
      </c>
      <c r="C606" t="s">
        <v>635</v>
      </c>
      <c r="D606">
        <v>0</v>
      </c>
      <c r="E606">
        <v>0</v>
      </c>
      <c r="F606">
        <v>0</v>
      </c>
    </row>
    <row r="607" spans="1:6">
      <c r="A607" t="s">
        <v>636</v>
      </c>
      <c r="B607">
        <v>0</v>
      </c>
      <c r="C607" t="s">
        <v>636</v>
      </c>
      <c r="D607">
        <v>0</v>
      </c>
      <c r="E607">
        <v>0</v>
      </c>
      <c r="F607">
        <v>0</v>
      </c>
    </row>
    <row r="608" spans="1:6">
      <c r="A608" t="s">
        <v>637</v>
      </c>
      <c r="B608">
        <v>0</v>
      </c>
      <c r="C608" t="s">
        <v>637</v>
      </c>
      <c r="D608">
        <v>0</v>
      </c>
      <c r="E608">
        <v>0</v>
      </c>
      <c r="F608">
        <v>0</v>
      </c>
    </row>
    <row r="609" spans="1:6">
      <c r="A609" t="s">
        <v>638</v>
      </c>
      <c r="B609">
        <v>0</v>
      </c>
      <c r="C609" t="s">
        <v>638</v>
      </c>
      <c r="D609">
        <v>0</v>
      </c>
      <c r="E609">
        <v>0</v>
      </c>
      <c r="F609">
        <v>0</v>
      </c>
    </row>
    <row r="610" spans="1:6">
      <c r="A610" t="s">
        <v>639</v>
      </c>
      <c r="B610">
        <v>0</v>
      </c>
      <c r="C610" t="s">
        <v>639</v>
      </c>
      <c r="D610">
        <v>0</v>
      </c>
      <c r="E610">
        <v>0</v>
      </c>
      <c r="F610">
        <v>0</v>
      </c>
    </row>
    <row r="611" spans="1:6">
      <c r="A611" t="s">
        <v>640</v>
      </c>
      <c r="B611">
        <v>0</v>
      </c>
      <c r="C611" t="s">
        <v>640</v>
      </c>
      <c r="D611">
        <v>0</v>
      </c>
      <c r="E611">
        <v>0</v>
      </c>
      <c r="F611">
        <v>0</v>
      </c>
    </row>
    <row r="612" spans="1:6">
      <c r="A612" t="s">
        <v>641</v>
      </c>
      <c r="B612">
        <v>0</v>
      </c>
      <c r="C612" t="s">
        <v>641</v>
      </c>
      <c r="D612">
        <v>0</v>
      </c>
      <c r="E612">
        <v>0</v>
      </c>
      <c r="F612">
        <v>0</v>
      </c>
    </row>
    <row r="613" spans="1:6">
      <c r="A613" t="s">
        <v>642</v>
      </c>
      <c r="B613">
        <v>0</v>
      </c>
      <c r="C613" t="s">
        <v>642</v>
      </c>
      <c r="D613">
        <v>0</v>
      </c>
      <c r="E613">
        <v>0</v>
      </c>
      <c r="F613">
        <v>0</v>
      </c>
    </row>
    <row r="614" spans="1:6">
      <c r="A614">
        <v>2200011</v>
      </c>
      <c r="B614">
        <v>0</v>
      </c>
      <c r="C614">
        <v>2200011</v>
      </c>
      <c r="D614">
        <v>0</v>
      </c>
      <c r="E614">
        <v>0</v>
      </c>
      <c r="F614">
        <v>0</v>
      </c>
    </row>
    <row r="615" spans="1:6">
      <c r="A615">
        <v>2200052</v>
      </c>
      <c r="B615">
        <v>0</v>
      </c>
      <c r="C615">
        <v>2200052</v>
      </c>
      <c r="D615">
        <v>0</v>
      </c>
      <c r="E615">
        <v>0</v>
      </c>
      <c r="F615">
        <v>0</v>
      </c>
    </row>
    <row r="616" spans="1:6">
      <c r="A616">
        <v>2200053</v>
      </c>
      <c r="B616">
        <v>0</v>
      </c>
      <c r="C616">
        <v>2200053</v>
      </c>
      <c r="D616">
        <v>0</v>
      </c>
      <c r="E616">
        <v>0</v>
      </c>
      <c r="F616">
        <v>0</v>
      </c>
    </row>
    <row r="617" spans="1:6">
      <c r="A617">
        <v>2200055</v>
      </c>
      <c r="B617">
        <v>0</v>
      </c>
      <c r="C617">
        <v>2200055</v>
      </c>
      <c r="D617">
        <v>0</v>
      </c>
      <c r="E617">
        <v>0</v>
      </c>
      <c r="F617">
        <v>0</v>
      </c>
    </row>
    <row r="618" spans="1:6">
      <c r="A618">
        <v>50</v>
      </c>
      <c r="B618">
        <v>0</v>
      </c>
      <c r="C618">
        <v>50</v>
      </c>
      <c r="D618">
        <v>0</v>
      </c>
      <c r="E618">
        <v>0</v>
      </c>
      <c r="F618">
        <v>0</v>
      </c>
    </row>
    <row r="619" spans="1:6">
      <c r="A619" t="s">
        <v>643</v>
      </c>
      <c r="B619">
        <v>0</v>
      </c>
      <c r="C619" t="s">
        <v>643</v>
      </c>
      <c r="D619">
        <v>0</v>
      </c>
      <c r="E619">
        <v>0</v>
      </c>
      <c r="F619">
        <v>0</v>
      </c>
    </row>
    <row r="620" spans="1:6">
      <c r="A620">
        <v>80</v>
      </c>
      <c r="B620">
        <v>0</v>
      </c>
      <c r="C620">
        <v>80</v>
      </c>
      <c r="D620">
        <v>0</v>
      </c>
      <c r="E620">
        <v>0</v>
      </c>
      <c r="F620">
        <v>0</v>
      </c>
    </row>
    <row r="621" spans="1:6">
      <c r="A621" t="s">
        <v>644</v>
      </c>
      <c r="B621">
        <v>0</v>
      </c>
      <c r="C621" t="s">
        <v>644</v>
      </c>
      <c r="D621">
        <v>0</v>
      </c>
      <c r="E621">
        <v>0</v>
      </c>
      <c r="F621">
        <v>0</v>
      </c>
    </row>
    <row r="622" spans="1:6">
      <c r="A622" t="s">
        <v>645</v>
      </c>
      <c r="B622">
        <v>0</v>
      </c>
      <c r="C622" t="s">
        <v>645</v>
      </c>
      <c r="D622">
        <v>0</v>
      </c>
      <c r="E622">
        <v>0</v>
      </c>
      <c r="F622">
        <v>0</v>
      </c>
    </row>
    <row r="623" spans="1:6">
      <c r="A623" t="s">
        <v>646</v>
      </c>
      <c r="B623">
        <v>0</v>
      </c>
      <c r="C623" t="s">
        <v>646</v>
      </c>
      <c r="D623">
        <v>0</v>
      </c>
      <c r="E623">
        <v>0</v>
      </c>
      <c r="F623">
        <v>0</v>
      </c>
    </row>
    <row r="624" spans="1:6">
      <c r="A624" t="s">
        <v>647</v>
      </c>
      <c r="B624">
        <v>0</v>
      </c>
      <c r="C624" t="s">
        <v>647</v>
      </c>
      <c r="D624">
        <v>0</v>
      </c>
      <c r="E624">
        <v>0</v>
      </c>
      <c r="F624">
        <v>0</v>
      </c>
    </row>
    <row r="625" spans="1:6">
      <c r="A625" t="s">
        <v>648</v>
      </c>
      <c r="B625">
        <v>0</v>
      </c>
      <c r="C625" t="s">
        <v>648</v>
      </c>
      <c r="D625">
        <v>0</v>
      </c>
      <c r="E625">
        <v>0</v>
      </c>
      <c r="F625">
        <v>0</v>
      </c>
    </row>
    <row r="626" spans="1:6">
      <c r="A626" t="s">
        <v>649</v>
      </c>
      <c r="B626">
        <v>0</v>
      </c>
      <c r="C626" t="s">
        <v>649</v>
      </c>
      <c r="D626">
        <v>0</v>
      </c>
      <c r="E626">
        <v>0</v>
      </c>
      <c r="F626">
        <v>0</v>
      </c>
    </row>
    <row r="627" spans="1:6">
      <c r="A627" t="s">
        <v>650</v>
      </c>
      <c r="B627">
        <v>0</v>
      </c>
      <c r="C627" t="s">
        <v>650</v>
      </c>
      <c r="D627">
        <v>0</v>
      </c>
      <c r="E627">
        <v>0</v>
      </c>
      <c r="F627">
        <v>0</v>
      </c>
    </row>
    <row r="628" spans="1:6">
      <c r="A628" t="s">
        <v>651</v>
      </c>
      <c r="B628">
        <v>0</v>
      </c>
      <c r="C628" t="s">
        <v>651</v>
      </c>
      <c r="D628">
        <v>0</v>
      </c>
      <c r="E628">
        <v>0</v>
      </c>
      <c r="F628">
        <v>0</v>
      </c>
    </row>
    <row r="629" spans="1:6">
      <c r="A629" t="s">
        <v>653</v>
      </c>
      <c r="B629">
        <v>0</v>
      </c>
      <c r="C629" t="s">
        <v>653</v>
      </c>
      <c r="D629">
        <v>0</v>
      </c>
      <c r="E629">
        <v>0</v>
      </c>
      <c r="F629">
        <v>0</v>
      </c>
    </row>
    <row r="630" spans="1:6">
      <c r="A630" t="s">
        <v>654</v>
      </c>
      <c r="B630">
        <v>0</v>
      </c>
      <c r="C630" t="s">
        <v>654</v>
      </c>
      <c r="D630">
        <v>0</v>
      </c>
      <c r="E630">
        <v>0</v>
      </c>
      <c r="F630">
        <v>0</v>
      </c>
    </row>
    <row r="631" spans="1:6">
      <c r="A631" t="s">
        <v>655</v>
      </c>
      <c r="B631">
        <v>0</v>
      </c>
      <c r="C631" t="s">
        <v>655</v>
      </c>
      <c r="D631">
        <v>0</v>
      </c>
      <c r="E631">
        <v>0</v>
      </c>
      <c r="F631">
        <v>0</v>
      </c>
    </row>
    <row r="632" spans="1:6">
      <c r="A632" t="s">
        <v>656</v>
      </c>
      <c r="B632">
        <v>0</v>
      </c>
      <c r="C632" t="s">
        <v>656</v>
      </c>
      <c r="D632">
        <v>0</v>
      </c>
      <c r="E632">
        <v>0</v>
      </c>
      <c r="F632">
        <v>0</v>
      </c>
    </row>
    <row r="633" spans="1:6">
      <c r="A633" t="s">
        <v>657</v>
      </c>
      <c r="B633">
        <v>0</v>
      </c>
      <c r="C633" t="s">
        <v>657</v>
      </c>
      <c r="D633">
        <v>0</v>
      </c>
      <c r="E633">
        <v>0</v>
      </c>
      <c r="F633">
        <v>0</v>
      </c>
    </row>
    <row r="634" spans="1:6">
      <c r="A634" t="s">
        <v>658</v>
      </c>
      <c r="B634">
        <v>0</v>
      </c>
      <c r="C634" t="s">
        <v>658</v>
      </c>
      <c r="D634">
        <v>0</v>
      </c>
      <c r="E634">
        <v>0</v>
      </c>
      <c r="F634">
        <v>0</v>
      </c>
    </row>
    <row r="635" spans="1:6">
      <c r="A635" t="s">
        <v>659</v>
      </c>
      <c r="B635">
        <v>0</v>
      </c>
      <c r="C635" t="s">
        <v>659</v>
      </c>
      <c r="D635">
        <v>0</v>
      </c>
      <c r="E635">
        <v>0</v>
      </c>
      <c r="F635">
        <v>0</v>
      </c>
    </row>
    <row r="636" spans="1:6">
      <c r="A636" t="s">
        <v>660</v>
      </c>
      <c r="B636">
        <v>0</v>
      </c>
      <c r="C636" t="s">
        <v>660</v>
      </c>
      <c r="D636">
        <v>0</v>
      </c>
      <c r="E636">
        <v>0</v>
      </c>
      <c r="F636">
        <v>0</v>
      </c>
    </row>
    <row r="637" spans="1:6">
      <c r="A637" t="s">
        <v>661</v>
      </c>
      <c r="B637">
        <v>0</v>
      </c>
      <c r="C637" t="s">
        <v>661</v>
      </c>
      <c r="D637">
        <v>0</v>
      </c>
      <c r="E637">
        <v>0</v>
      </c>
      <c r="F637">
        <v>0</v>
      </c>
    </row>
    <row r="638" spans="1:6">
      <c r="A638" t="s">
        <v>871</v>
      </c>
      <c r="B638">
        <v>0</v>
      </c>
      <c r="C638" t="s">
        <v>871</v>
      </c>
      <c r="D638">
        <v>0</v>
      </c>
      <c r="E638">
        <v>0</v>
      </c>
      <c r="F638">
        <v>0</v>
      </c>
    </row>
    <row r="639" spans="1:6">
      <c r="A639" t="s">
        <v>662</v>
      </c>
      <c r="B639">
        <v>0</v>
      </c>
      <c r="C639" t="s">
        <v>662</v>
      </c>
      <c r="D639">
        <v>0</v>
      </c>
      <c r="E639">
        <v>0</v>
      </c>
      <c r="F639">
        <v>0</v>
      </c>
    </row>
    <row r="640" spans="1:6">
      <c r="A640" t="s">
        <v>663</v>
      </c>
      <c r="B640">
        <v>0</v>
      </c>
      <c r="C640" t="s">
        <v>663</v>
      </c>
      <c r="D640">
        <v>0</v>
      </c>
      <c r="E640">
        <v>0</v>
      </c>
      <c r="F640">
        <v>0</v>
      </c>
    </row>
    <row r="641" spans="1:6">
      <c r="A641" t="s">
        <v>664</v>
      </c>
      <c r="B641">
        <v>0</v>
      </c>
      <c r="C641" t="s">
        <v>664</v>
      </c>
      <c r="D641">
        <v>0</v>
      </c>
      <c r="E641">
        <v>0</v>
      </c>
      <c r="F641">
        <v>0</v>
      </c>
    </row>
    <row r="642" spans="1:6">
      <c r="A642" t="s">
        <v>665</v>
      </c>
      <c r="B642">
        <v>0</v>
      </c>
      <c r="C642" t="s">
        <v>665</v>
      </c>
      <c r="D642">
        <v>0</v>
      </c>
      <c r="E642">
        <v>0</v>
      </c>
      <c r="F642">
        <v>0</v>
      </c>
    </row>
    <row r="643" spans="1:6">
      <c r="A643" t="s">
        <v>666</v>
      </c>
      <c r="B643">
        <v>0</v>
      </c>
      <c r="C643" t="s">
        <v>666</v>
      </c>
      <c r="D643">
        <v>0</v>
      </c>
      <c r="E643">
        <v>0</v>
      </c>
      <c r="F643">
        <v>0</v>
      </c>
    </row>
    <row r="644" spans="1:6">
      <c r="A644" t="s">
        <v>667</v>
      </c>
      <c r="B644">
        <v>0</v>
      </c>
      <c r="C644" t="s">
        <v>667</v>
      </c>
      <c r="D644">
        <v>0</v>
      </c>
      <c r="E644">
        <v>0</v>
      </c>
      <c r="F644">
        <v>0</v>
      </c>
    </row>
    <row r="645" spans="1:6">
      <c r="A645" t="s">
        <v>668</v>
      </c>
      <c r="B645">
        <v>0</v>
      </c>
      <c r="C645" t="s">
        <v>668</v>
      </c>
      <c r="D645">
        <v>0</v>
      </c>
      <c r="E645">
        <v>0</v>
      </c>
      <c r="F645">
        <v>0</v>
      </c>
    </row>
    <row r="646" spans="1:6">
      <c r="A646" t="s">
        <v>669</v>
      </c>
      <c r="B646">
        <v>0</v>
      </c>
      <c r="C646" t="s">
        <v>669</v>
      </c>
      <c r="D646">
        <v>0</v>
      </c>
      <c r="E646">
        <v>0</v>
      </c>
      <c r="F646">
        <v>0</v>
      </c>
    </row>
    <row r="647" spans="1:6">
      <c r="A647" t="s">
        <v>670</v>
      </c>
      <c r="B647">
        <v>0</v>
      </c>
      <c r="C647" t="s">
        <v>670</v>
      </c>
      <c r="D647">
        <v>0</v>
      </c>
      <c r="E647">
        <v>0</v>
      </c>
      <c r="F647">
        <v>0</v>
      </c>
    </row>
    <row r="648" spans="1:6">
      <c r="A648" t="s">
        <v>671</v>
      </c>
      <c r="B648">
        <v>0</v>
      </c>
      <c r="C648" t="s">
        <v>671</v>
      </c>
      <c r="D648">
        <v>0</v>
      </c>
      <c r="E648">
        <v>0</v>
      </c>
      <c r="F648">
        <v>0</v>
      </c>
    </row>
    <row r="649" spans="1:6">
      <c r="A649" t="s">
        <v>672</v>
      </c>
      <c r="B649">
        <v>0</v>
      </c>
      <c r="C649" t="s">
        <v>672</v>
      </c>
      <c r="D649">
        <v>0</v>
      </c>
      <c r="E649">
        <v>0</v>
      </c>
      <c r="F649">
        <v>0</v>
      </c>
    </row>
    <row r="650" spans="1:6">
      <c r="A650" t="s">
        <v>673</v>
      </c>
      <c r="B650">
        <v>0</v>
      </c>
      <c r="C650" t="s">
        <v>673</v>
      </c>
      <c r="D650">
        <v>0</v>
      </c>
      <c r="E650">
        <v>0</v>
      </c>
      <c r="F650">
        <v>0</v>
      </c>
    </row>
    <row r="651" spans="1:6">
      <c r="A651" t="s">
        <v>674</v>
      </c>
      <c r="B651">
        <v>1</v>
      </c>
      <c r="C651" t="s">
        <v>674</v>
      </c>
      <c r="D651">
        <v>3</v>
      </c>
      <c r="E651">
        <v>0</v>
      </c>
      <c r="F651">
        <v>0</v>
      </c>
    </row>
    <row r="652" spans="1:6">
      <c r="A652" t="s">
        <v>675</v>
      </c>
      <c r="B652">
        <v>0</v>
      </c>
      <c r="C652" t="s">
        <v>675</v>
      </c>
      <c r="D652">
        <v>0</v>
      </c>
      <c r="E652">
        <v>0</v>
      </c>
      <c r="F652">
        <v>0</v>
      </c>
    </row>
    <row r="653" spans="1:6">
      <c r="A653" t="s">
        <v>676</v>
      </c>
      <c r="B653">
        <v>0</v>
      </c>
      <c r="C653" t="s">
        <v>676</v>
      </c>
      <c r="D653">
        <v>0</v>
      </c>
      <c r="E653">
        <v>0</v>
      </c>
      <c r="F653">
        <v>0</v>
      </c>
    </row>
    <row r="654" spans="1:6">
      <c r="A654" t="s">
        <v>677</v>
      </c>
      <c r="B654">
        <v>0</v>
      </c>
      <c r="C654" t="s">
        <v>677</v>
      </c>
      <c r="D654">
        <v>0</v>
      </c>
      <c r="E654">
        <v>0</v>
      </c>
      <c r="F654">
        <v>0</v>
      </c>
    </row>
    <row r="655" spans="1:6">
      <c r="A655" t="s">
        <v>678</v>
      </c>
      <c r="B655">
        <v>0</v>
      </c>
      <c r="C655" t="s">
        <v>678</v>
      </c>
      <c r="D655">
        <v>0</v>
      </c>
      <c r="E655">
        <v>0</v>
      </c>
      <c r="F655">
        <v>0</v>
      </c>
    </row>
    <row r="656" spans="1:6">
      <c r="A656" t="s">
        <v>679</v>
      </c>
      <c r="B656">
        <v>0</v>
      </c>
      <c r="C656" t="s">
        <v>679</v>
      </c>
      <c r="D656">
        <v>0</v>
      </c>
      <c r="E656">
        <v>0</v>
      </c>
      <c r="F656">
        <v>0</v>
      </c>
    </row>
    <row r="657" spans="1:6">
      <c r="A657" t="s">
        <v>680</v>
      </c>
      <c r="B657">
        <v>0</v>
      </c>
      <c r="C657" t="s">
        <v>680</v>
      </c>
      <c r="D657">
        <v>0</v>
      </c>
      <c r="E657">
        <v>0</v>
      </c>
      <c r="F657">
        <v>0</v>
      </c>
    </row>
    <row r="658" spans="1:6">
      <c r="A658" t="s">
        <v>681</v>
      </c>
      <c r="B658">
        <v>0</v>
      </c>
      <c r="C658" t="s">
        <v>681</v>
      </c>
      <c r="D658">
        <v>0</v>
      </c>
      <c r="E658">
        <v>0</v>
      </c>
      <c r="F658">
        <v>0</v>
      </c>
    </row>
    <row r="659" spans="1:6">
      <c r="A659" t="s">
        <v>682</v>
      </c>
      <c r="B659">
        <v>0</v>
      </c>
      <c r="C659" t="s">
        <v>682</v>
      </c>
      <c r="D659">
        <v>0</v>
      </c>
      <c r="E659">
        <v>0</v>
      </c>
      <c r="F659">
        <v>0</v>
      </c>
    </row>
    <row r="660" spans="1:6">
      <c r="A660" t="s">
        <v>683</v>
      </c>
      <c r="B660">
        <v>0</v>
      </c>
      <c r="C660" t="s">
        <v>683</v>
      </c>
      <c r="D660">
        <v>0</v>
      </c>
      <c r="E660">
        <v>0</v>
      </c>
      <c r="F660">
        <v>0</v>
      </c>
    </row>
    <row r="661" spans="1:6">
      <c r="A661" t="s">
        <v>684</v>
      </c>
      <c r="B661">
        <v>0</v>
      </c>
      <c r="C661" t="s">
        <v>684</v>
      </c>
      <c r="D661">
        <v>0</v>
      </c>
      <c r="E661">
        <v>0</v>
      </c>
      <c r="F661">
        <v>0</v>
      </c>
    </row>
    <row r="662" spans="1:6">
      <c r="A662" t="s">
        <v>652</v>
      </c>
      <c r="B662">
        <v>0</v>
      </c>
      <c r="C662" t="s">
        <v>652</v>
      </c>
      <c r="D662">
        <v>0</v>
      </c>
      <c r="E662">
        <v>0</v>
      </c>
      <c r="F662">
        <v>0</v>
      </c>
    </row>
    <row r="663" spans="1:6">
      <c r="A663" t="s">
        <v>685</v>
      </c>
      <c r="B663">
        <v>0</v>
      </c>
      <c r="C663" t="s">
        <v>685</v>
      </c>
      <c r="D663">
        <v>0</v>
      </c>
      <c r="E663">
        <v>0</v>
      </c>
      <c r="F663">
        <v>0</v>
      </c>
    </row>
    <row r="664" spans="1:6">
      <c r="A664" t="s">
        <v>686</v>
      </c>
      <c r="B664">
        <v>0</v>
      </c>
      <c r="C664" t="s">
        <v>686</v>
      </c>
      <c r="D664">
        <v>0</v>
      </c>
      <c r="E664">
        <v>0</v>
      </c>
      <c r="F664">
        <v>0</v>
      </c>
    </row>
    <row r="665" spans="1:6">
      <c r="A665" t="s">
        <v>687</v>
      </c>
      <c r="B665">
        <v>0</v>
      </c>
      <c r="C665" t="s">
        <v>687</v>
      </c>
      <c r="D665">
        <v>0</v>
      </c>
      <c r="E665">
        <v>0</v>
      </c>
      <c r="F665">
        <v>0</v>
      </c>
    </row>
    <row r="666" spans="1:6">
      <c r="A666" t="s">
        <v>688</v>
      </c>
      <c r="B666">
        <v>0</v>
      </c>
      <c r="C666" t="s">
        <v>688</v>
      </c>
      <c r="D666">
        <v>0</v>
      </c>
      <c r="E666">
        <v>0</v>
      </c>
      <c r="F666">
        <v>0</v>
      </c>
    </row>
    <row r="667" spans="1:6">
      <c r="A667" t="s">
        <v>689</v>
      </c>
      <c r="B667">
        <v>0</v>
      </c>
      <c r="C667" t="s">
        <v>689</v>
      </c>
      <c r="D667">
        <v>0</v>
      </c>
      <c r="E667">
        <v>0</v>
      </c>
      <c r="F667">
        <v>0</v>
      </c>
    </row>
    <row r="668" spans="1:6">
      <c r="A668" t="s">
        <v>690</v>
      </c>
      <c r="B668">
        <v>0</v>
      </c>
      <c r="C668" t="s">
        <v>690</v>
      </c>
      <c r="D668">
        <v>0</v>
      </c>
      <c r="E668">
        <v>0</v>
      </c>
      <c r="F668">
        <v>0</v>
      </c>
    </row>
    <row r="669" spans="1:6">
      <c r="A669" t="s">
        <v>691</v>
      </c>
      <c r="B669">
        <v>0</v>
      </c>
      <c r="C669" t="s">
        <v>691</v>
      </c>
      <c r="D669">
        <v>0</v>
      </c>
      <c r="E669">
        <v>0</v>
      </c>
      <c r="F669">
        <v>0</v>
      </c>
    </row>
    <row r="670" spans="1:6">
      <c r="A670" t="s">
        <v>692</v>
      </c>
      <c r="B670">
        <v>0</v>
      </c>
      <c r="C670" t="s">
        <v>692</v>
      </c>
      <c r="D670">
        <v>0</v>
      </c>
      <c r="E670">
        <v>0</v>
      </c>
      <c r="F670">
        <v>0</v>
      </c>
    </row>
    <row r="671" spans="1:6">
      <c r="A671" t="s">
        <v>693</v>
      </c>
      <c r="B671">
        <v>0</v>
      </c>
      <c r="C671" t="s">
        <v>693</v>
      </c>
      <c r="D671">
        <v>0</v>
      </c>
      <c r="E671">
        <v>0</v>
      </c>
      <c r="F671">
        <v>0</v>
      </c>
    </row>
    <row r="672" spans="1:6">
      <c r="A672" t="s">
        <v>694</v>
      </c>
      <c r="B672">
        <v>0</v>
      </c>
      <c r="C672" t="s">
        <v>694</v>
      </c>
      <c r="D672">
        <v>0</v>
      </c>
      <c r="E672">
        <v>0</v>
      </c>
      <c r="F672">
        <v>0</v>
      </c>
    </row>
    <row r="673" spans="1:6">
      <c r="A673" t="s">
        <v>695</v>
      </c>
      <c r="B673">
        <v>0</v>
      </c>
      <c r="C673" t="s">
        <v>695</v>
      </c>
      <c r="D673">
        <v>0</v>
      </c>
      <c r="E673">
        <v>0</v>
      </c>
      <c r="F673">
        <v>0</v>
      </c>
    </row>
    <row r="674" spans="1:6">
      <c r="A674" t="s">
        <v>696</v>
      </c>
      <c r="B674">
        <v>0</v>
      </c>
      <c r="C674" t="s">
        <v>696</v>
      </c>
      <c r="D674">
        <v>0</v>
      </c>
      <c r="E674">
        <v>0</v>
      </c>
      <c r="F674">
        <v>0</v>
      </c>
    </row>
    <row r="675" spans="1:6">
      <c r="A675" t="s">
        <v>697</v>
      </c>
      <c r="B675">
        <v>0</v>
      </c>
      <c r="C675" t="s">
        <v>697</v>
      </c>
      <c r="D675">
        <v>0</v>
      </c>
      <c r="E675">
        <v>0</v>
      </c>
      <c r="F675">
        <v>0</v>
      </c>
    </row>
    <row r="676" spans="1:6">
      <c r="A676" t="s">
        <v>698</v>
      </c>
      <c r="B676">
        <v>0</v>
      </c>
      <c r="C676" t="s">
        <v>698</v>
      </c>
      <c r="D676">
        <v>0</v>
      </c>
      <c r="E676">
        <v>0</v>
      </c>
      <c r="F676">
        <v>0</v>
      </c>
    </row>
    <row r="677" spans="1:6">
      <c r="A677" t="s">
        <v>699</v>
      </c>
      <c r="B677">
        <v>0</v>
      </c>
      <c r="C677" t="s">
        <v>699</v>
      </c>
      <c r="D677">
        <v>0</v>
      </c>
      <c r="E677">
        <v>0</v>
      </c>
      <c r="F677">
        <v>0</v>
      </c>
    </row>
    <row r="678" spans="1:6">
      <c r="A678" t="s">
        <v>700</v>
      </c>
      <c r="B678">
        <v>0</v>
      </c>
      <c r="C678" t="s">
        <v>700</v>
      </c>
      <c r="D678">
        <v>0</v>
      </c>
      <c r="E678">
        <v>0</v>
      </c>
      <c r="F678">
        <v>0</v>
      </c>
    </row>
    <row r="679" spans="1:6">
      <c r="A679" t="s">
        <v>701</v>
      </c>
      <c r="B679">
        <v>0</v>
      </c>
      <c r="C679" t="s">
        <v>701</v>
      </c>
      <c r="D679">
        <v>0</v>
      </c>
      <c r="E679">
        <v>0</v>
      </c>
      <c r="F679">
        <v>0</v>
      </c>
    </row>
    <row r="680" spans="1:6">
      <c r="A680" t="s">
        <v>702</v>
      </c>
      <c r="B680">
        <v>0</v>
      </c>
      <c r="C680" t="s">
        <v>702</v>
      </c>
      <c r="D680">
        <v>0</v>
      </c>
      <c r="E680">
        <v>0</v>
      </c>
      <c r="F680">
        <v>0</v>
      </c>
    </row>
    <row r="681" spans="1:6">
      <c r="A681" t="s">
        <v>836</v>
      </c>
      <c r="B681">
        <v>0</v>
      </c>
      <c r="C681" t="s">
        <v>836</v>
      </c>
      <c r="D681">
        <v>0</v>
      </c>
      <c r="E681">
        <v>0</v>
      </c>
      <c r="F681">
        <v>0</v>
      </c>
    </row>
    <row r="682" spans="1:6">
      <c r="A682" t="s">
        <v>703</v>
      </c>
      <c r="B682">
        <v>0</v>
      </c>
      <c r="C682" t="s">
        <v>703</v>
      </c>
      <c r="D682">
        <v>0</v>
      </c>
      <c r="E682">
        <v>0</v>
      </c>
      <c r="F682">
        <v>0</v>
      </c>
    </row>
    <row r="683" spans="1:6">
      <c r="A683" t="s">
        <v>704</v>
      </c>
      <c r="B683">
        <v>0</v>
      </c>
      <c r="C683" t="s">
        <v>704</v>
      </c>
      <c r="D683">
        <v>0</v>
      </c>
      <c r="E683">
        <v>0</v>
      </c>
      <c r="F683">
        <v>0</v>
      </c>
    </row>
    <row r="684" spans="1:6">
      <c r="A684" t="s">
        <v>705</v>
      </c>
      <c r="B684">
        <v>0</v>
      </c>
      <c r="C684" t="s">
        <v>705</v>
      </c>
      <c r="D684">
        <v>0</v>
      </c>
      <c r="E684">
        <v>0</v>
      </c>
      <c r="F684">
        <v>0</v>
      </c>
    </row>
    <row r="685" spans="1:6">
      <c r="A685" t="s">
        <v>706</v>
      </c>
      <c r="B685">
        <v>0</v>
      </c>
      <c r="C685" t="s">
        <v>706</v>
      </c>
      <c r="D685">
        <v>0</v>
      </c>
      <c r="E685">
        <v>0</v>
      </c>
      <c r="F685">
        <v>0</v>
      </c>
    </row>
    <row r="686" spans="1:6">
      <c r="A686" t="s">
        <v>707</v>
      </c>
      <c r="B686">
        <v>0</v>
      </c>
      <c r="C686" t="s">
        <v>707</v>
      </c>
      <c r="D686">
        <v>0</v>
      </c>
      <c r="E686">
        <v>0</v>
      </c>
      <c r="F686">
        <v>0</v>
      </c>
    </row>
    <row r="687" spans="1:6">
      <c r="A687" t="s">
        <v>708</v>
      </c>
      <c r="B687">
        <v>0</v>
      </c>
      <c r="C687" t="s">
        <v>708</v>
      </c>
      <c r="D687">
        <v>0</v>
      </c>
      <c r="E687">
        <v>0</v>
      </c>
      <c r="F687">
        <v>0</v>
      </c>
    </row>
    <row r="688" spans="1:6">
      <c r="A688" t="s">
        <v>709</v>
      </c>
      <c r="B688">
        <v>0</v>
      </c>
      <c r="C688" t="s">
        <v>709</v>
      </c>
      <c r="D688">
        <v>0</v>
      </c>
      <c r="E688">
        <v>0</v>
      </c>
      <c r="F688">
        <v>0</v>
      </c>
    </row>
    <row r="689" spans="1:6">
      <c r="A689" t="s">
        <v>710</v>
      </c>
      <c r="B689">
        <v>0</v>
      </c>
      <c r="C689" t="s">
        <v>710</v>
      </c>
      <c r="D689">
        <v>0</v>
      </c>
      <c r="E689">
        <v>0</v>
      </c>
      <c r="F689">
        <v>0</v>
      </c>
    </row>
    <row r="690" spans="1:6">
      <c r="A690" t="s">
        <v>711</v>
      </c>
      <c r="B690">
        <v>0</v>
      </c>
      <c r="C690" t="s">
        <v>711</v>
      </c>
      <c r="D690">
        <v>0</v>
      </c>
      <c r="E690">
        <v>0</v>
      </c>
      <c r="F690">
        <v>0</v>
      </c>
    </row>
    <row r="691" spans="1:6">
      <c r="A691" t="s">
        <v>712</v>
      </c>
      <c r="B691">
        <v>0</v>
      </c>
      <c r="C691" t="s">
        <v>712</v>
      </c>
      <c r="D691">
        <v>0</v>
      </c>
      <c r="E691">
        <v>0</v>
      </c>
      <c r="F691">
        <v>0</v>
      </c>
    </row>
    <row r="692" spans="1:6">
      <c r="A692" t="s">
        <v>713</v>
      </c>
      <c r="B692">
        <v>0</v>
      </c>
      <c r="C692" t="s">
        <v>713</v>
      </c>
      <c r="D692">
        <v>0</v>
      </c>
      <c r="E692">
        <v>0</v>
      </c>
      <c r="F692">
        <v>0</v>
      </c>
    </row>
    <row r="693" spans="1:6">
      <c r="A693" t="s">
        <v>714</v>
      </c>
      <c r="B693">
        <v>0</v>
      </c>
      <c r="C693" t="s">
        <v>714</v>
      </c>
      <c r="D693">
        <v>0</v>
      </c>
      <c r="E693">
        <v>0</v>
      </c>
      <c r="F693">
        <v>0</v>
      </c>
    </row>
    <row r="694" spans="1:6">
      <c r="A694" t="s">
        <v>715</v>
      </c>
      <c r="B694">
        <v>0</v>
      </c>
      <c r="C694" t="s">
        <v>715</v>
      </c>
      <c r="D694">
        <v>0</v>
      </c>
      <c r="E694">
        <v>0</v>
      </c>
      <c r="F694">
        <v>0</v>
      </c>
    </row>
    <row r="695" spans="1:6">
      <c r="A695" t="s">
        <v>716</v>
      </c>
      <c r="B695">
        <v>0</v>
      </c>
      <c r="C695" t="s">
        <v>716</v>
      </c>
      <c r="D695">
        <v>0</v>
      </c>
      <c r="E695">
        <v>0</v>
      </c>
      <c r="F695">
        <v>0</v>
      </c>
    </row>
    <row r="696" spans="1:6">
      <c r="A696" t="s">
        <v>717</v>
      </c>
      <c r="B696">
        <v>0</v>
      </c>
      <c r="C696" t="s">
        <v>717</v>
      </c>
      <c r="D696">
        <v>0</v>
      </c>
      <c r="E696">
        <v>0</v>
      </c>
      <c r="F696">
        <v>0</v>
      </c>
    </row>
    <row r="697" spans="1:6">
      <c r="A697" t="s">
        <v>718</v>
      </c>
      <c r="B697">
        <v>0</v>
      </c>
      <c r="C697" t="s">
        <v>718</v>
      </c>
      <c r="D697">
        <v>0</v>
      </c>
      <c r="E697">
        <v>0</v>
      </c>
      <c r="F697">
        <v>0</v>
      </c>
    </row>
    <row r="698" spans="1:6">
      <c r="A698" t="s">
        <v>719</v>
      </c>
      <c r="B698">
        <v>0</v>
      </c>
      <c r="C698" t="s">
        <v>719</v>
      </c>
      <c r="D698">
        <v>0</v>
      </c>
      <c r="E698">
        <v>0</v>
      </c>
      <c r="F698">
        <v>0</v>
      </c>
    </row>
    <row r="699" spans="1:6">
      <c r="A699" t="s">
        <v>720</v>
      </c>
      <c r="B699">
        <v>0</v>
      </c>
      <c r="C699" t="s">
        <v>720</v>
      </c>
      <c r="D699">
        <v>0</v>
      </c>
      <c r="E699">
        <v>0</v>
      </c>
      <c r="F699">
        <v>0</v>
      </c>
    </row>
    <row r="700" spans="1:6">
      <c r="A700" t="s">
        <v>721</v>
      </c>
      <c r="B700">
        <v>0</v>
      </c>
      <c r="C700" t="s">
        <v>721</v>
      </c>
      <c r="D700">
        <v>0</v>
      </c>
      <c r="E700">
        <v>0</v>
      </c>
      <c r="F700">
        <v>0</v>
      </c>
    </row>
    <row r="701" spans="1:6">
      <c r="A701" t="s">
        <v>722</v>
      </c>
      <c r="B701">
        <v>0</v>
      </c>
      <c r="C701" t="s">
        <v>722</v>
      </c>
      <c r="D701">
        <v>0</v>
      </c>
      <c r="E701">
        <v>0</v>
      </c>
      <c r="F701">
        <v>0</v>
      </c>
    </row>
    <row r="702" spans="1:6">
      <c r="A702" t="s">
        <v>723</v>
      </c>
      <c r="B702">
        <v>0</v>
      </c>
      <c r="C702" t="s">
        <v>723</v>
      </c>
      <c r="D702">
        <v>0</v>
      </c>
      <c r="E702">
        <v>0</v>
      </c>
      <c r="F702">
        <v>0</v>
      </c>
    </row>
    <row r="703" spans="1:6">
      <c r="A703" t="s">
        <v>724</v>
      </c>
      <c r="B703">
        <v>0</v>
      </c>
      <c r="C703" t="s">
        <v>724</v>
      </c>
      <c r="D703">
        <v>0</v>
      </c>
      <c r="E703">
        <v>0</v>
      </c>
      <c r="F703">
        <v>0</v>
      </c>
    </row>
    <row r="704" spans="1:6">
      <c r="A704" t="s">
        <v>725</v>
      </c>
      <c r="B704">
        <v>0</v>
      </c>
      <c r="C704" t="s">
        <v>725</v>
      </c>
      <c r="D704">
        <v>0</v>
      </c>
      <c r="E704">
        <v>0</v>
      </c>
      <c r="F704">
        <v>0</v>
      </c>
    </row>
    <row r="705" spans="1:6">
      <c r="A705" t="s">
        <v>726</v>
      </c>
      <c r="B705">
        <v>0</v>
      </c>
      <c r="C705" t="s">
        <v>726</v>
      </c>
      <c r="D705">
        <v>0</v>
      </c>
      <c r="E705">
        <v>0</v>
      </c>
      <c r="F705">
        <v>0</v>
      </c>
    </row>
    <row r="706" spans="1:6">
      <c r="A706" t="s">
        <v>727</v>
      </c>
      <c r="B706">
        <v>0</v>
      </c>
      <c r="C706" t="s">
        <v>727</v>
      </c>
      <c r="D706">
        <v>0</v>
      </c>
      <c r="E706">
        <v>0</v>
      </c>
      <c r="F706">
        <v>0</v>
      </c>
    </row>
    <row r="707" spans="1:6">
      <c r="A707" t="s">
        <v>728</v>
      </c>
      <c r="B707">
        <v>0</v>
      </c>
      <c r="C707" t="s">
        <v>728</v>
      </c>
      <c r="D707">
        <v>0</v>
      </c>
      <c r="E707">
        <v>0</v>
      </c>
      <c r="F707">
        <v>0</v>
      </c>
    </row>
    <row r="708" spans="1:6">
      <c r="A708" t="s">
        <v>729</v>
      </c>
      <c r="B708">
        <v>0</v>
      </c>
      <c r="C708" t="s">
        <v>729</v>
      </c>
      <c r="D708">
        <v>0</v>
      </c>
      <c r="E708">
        <v>0</v>
      </c>
      <c r="F708">
        <v>0</v>
      </c>
    </row>
    <row r="709" spans="1:6">
      <c r="A709" t="s">
        <v>730</v>
      </c>
      <c r="B709">
        <v>0</v>
      </c>
      <c r="C709" t="s">
        <v>730</v>
      </c>
      <c r="D709">
        <v>0</v>
      </c>
      <c r="E709">
        <v>0</v>
      </c>
      <c r="F709">
        <v>0</v>
      </c>
    </row>
    <row r="710" spans="1:6">
      <c r="A710" t="s">
        <v>731</v>
      </c>
      <c r="B710">
        <v>0</v>
      </c>
      <c r="C710" t="s">
        <v>731</v>
      </c>
      <c r="D710">
        <v>0</v>
      </c>
      <c r="E710">
        <v>0</v>
      </c>
      <c r="F710">
        <v>0</v>
      </c>
    </row>
    <row r="711" spans="1:6">
      <c r="A711" t="s">
        <v>732</v>
      </c>
      <c r="B711">
        <v>0</v>
      </c>
      <c r="C711" t="s">
        <v>732</v>
      </c>
      <c r="D711">
        <v>0</v>
      </c>
      <c r="E711">
        <v>0</v>
      </c>
      <c r="F711">
        <v>0</v>
      </c>
    </row>
    <row r="712" spans="1:6">
      <c r="A712" t="s">
        <v>733</v>
      </c>
      <c r="B712">
        <v>0</v>
      </c>
      <c r="C712" t="s">
        <v>733</v>
      </c>
      <c r="D712">
        <v>0</v>
      </c>
      <c r="E712">
        <v>0</v>
      </c>
      <c r="F712">
        <v>0</v>
      </c>
    </row>
    <row r="713" spans="1:6">
      <c r="A713" t="s">
        <v>734</v>
      </c>
      <c r="B713">
        <v>0</v>
      </c>
      <c r="C713" t="s">
        <v>734</v>
      </c>
      <c r="D713">
        <v>0</v>
      </c>
      <c r="E713">
        <v>0</v>
      </c>
      <c r="F713">
        <v>0</v>
      </c>
    </row>
    <row r="714" spans="1:6">
      <c r="A714" t="s">
        <v>735</v>
      </c>
      <c r="B714">
        <v>0</v>
      </c>
      <c r="C714" t="s">
        <v>735</v>
      </c>
      <c r="D714">
        <v>0</v>
      </c>
      <c r="E714">
        <v>0</v>
      </c>
      <c r="F714">
        <v>0</v>
      </c>
    </row>
    <row r="715" spans="1:6">
      <c r="A715" t="s">
        <v>736</v>
      </c>
      <c r="B715">
        <v>0</v>
      </c>
      <c r="C715" t="s">
        <v>736</v>
      </c>
      <c r="D715">
        <v>0</v>
      </c>
      <c r="E715">
        <v>0</v>
      </c>
      <c r="F715">
        <v>0</v>
      </c>
    </row>
    <row r="716" spans="1:6">
      <c r="A716" t="s">
        <v>737</v>
      </c>
      <c r="B716">
        <v>0</v>
      </c>
      <c r="C716" t="s">
        <v>737</v>
      </c>
      <c r="D716">
        <v>0</v>
      </c>
      <c r="E716">
        <v>0</v>
      </c>
      <c r="F716">
        <v>0</v>
      </c>
    </row>
    <row r="717" spans="1:6">
      <c r="A717" t="s">
        <v>738</v>
      </c>
      <c r="B717">
        <v>192</v>
      </c>
      <c r="C717" t="s">
        <v>738</v>
      </c>
      <c r="D717">
        <v>0</v>
      </c>
      <c r="E717">
        <v>0</v>
      </c>
      <c r="F717">
        <v>0</v>
      </c>
    </row>
    <row r="718" spans="1:6">
      <c r="A718" t="s">
        <v>739</v>
      </c>
      <c r="B718">
        <v>0</v>
      </c>
      <c r="C718" t="s">
        <v>739</v>
      </c>
      <c r="D718">
        <v>0</v>
      </c>
      <c r="E718">
        <v>0</v>
      </c>
      <c r="F718">
        <v>0</v>
      </c>
    </row>
    <row r="719" spans="1:6">
      <c r="A719" t="s">
        <v>740</v>
      </c>
      <c r="B719">
        <v>0</v>
      </c>
      <c r="C719" t="s">
        <v>740</v>
      </c>
      <c r="D719">
        <v>0</v>
      </c>
      <c r="E719">
        <v>0</v>
      </c>
      <c r="F719">
        <v>0</v>
      </c>
    </row>
    <row r="720" spans="1:6">
      <c r="A720" t="s">
        <v>179</v>
      </c>
      <c r="B720">
        <v>0</v>
      </c>
      <c r="C720" t="s">
        <v>179</v>
      </c>
      <c r="D720">
        <v>0</v>
      </c>
      <c r="E720">
        <v>0</v>
      </c>
      <c r="F720">
        <v>0</v>
      </c>
    </row>
    <row r="721" spans="1:6">
      <c r="A721" t="s">
        <v>741</v>
      </c>
      <c r="B721">
        <v>0</v>
      </c>
      <c r="C721" t="s">
        <v>741</v>
      </c>
      <c r="D721">
        <v>0</v>
      </c>
      <c r="E721">
        <v>0</v>
      </c>
      <c r="F721">
        <v>0</v>
      </c>
    </row>
    <row r="722" spans="1:6">
      <c r="A722" t="s">
        <v>742</v>
      </c>
      <c r="B722">
        <v>0</v>
      </c>
      <c r="C722" t="s">
        <v>742</v>
      </c>
      <c r="D722">
        <v>0</v>
      </c>
      <c r="E722">
        <v>0</v>
      </c>
      <c r="F722">
        <v>0</v>
      </c>
    </row>
    <row r="723" spans="1:6">
      <c r="A723" t="s">
        <v>743</v>
      </c>
      <c r="B723">
        <v>0</v>
      </c>
      <c r="C723" t="s">
        <v>743</v>
      </c>
      <c r="D723">
        <v>0</v>
      </c>
      <c r="E723">
        <v>0</v>
      </c>
      <c r="F723">
        <v>0</v>
      </c>
    </row>
    <row r="724" spans="1:6">
      <c r="A724" t="s">
        <v>744</v>
      </c>
      <c r="B724">
        <v>0</v>
      </c>
      <c r="C724" t="s">
        <v>744</v>
      </c>
      <c r="D724">
        <v>0</v>
      </c>
      <c r="E724">
        <v>0</v>
      </c>
      <c r="F724">
        <v>0</v>
      </c>
    </row>
    <row r="725" spans="1:6">
      <c r="A725" t="s">
        <v>745</v>
      </c>
      <c r="B725">
        <v>0</v>
      </c>
      <c r="C725" t="s">
        <v>745</v>
      </c>
      <c r="D725">
        <v>0</v>
      </c>
      <c r="E725">
        <v>0</v>
      </c>
      <c r="F725">
        <v>0</v>
      </c>
    </row>
    <row r="726" spans="1:6">
      <c r="A726" t="s">
        <v>746</v>
      </c>
      <c r="B726">
        <v>0</v>
      </c>
      <c r="C726" t="s">
        <v>746</v>
      </c>
      <c r="D726">
        <v>0</v>
      </c>
      <c r="E726">
        <v>0</v>
      </c>
      <c r="F726">
        <v>0</v>
      </c>
    </row>
    <row r="727" spans="1:6">
      <c r="A727" t="s">
        <v>747</v>
      </c>
      <c r="B727">
        <v>0</v>
      </c>
      <c r="C727" t="s">
        <v>747</v>
      </c>
      <c r="D727">
        <v>0</v>
      </c>
      <c r="E727">
        <v>0</v>
      </c>
      <c r="F727">
        <v>0</v>
      </c>
    </row>
    <row r="728" spans="1:6">
      <c r="A728" t="s">
        <v>748</v>
      </c>
      <c r="B728">
        <v>0</v>
      </c>
      <c r="C728" t="s">
        <v>748</v>
      </c>
      <c r="D728">
        <v>0</v>
      </c>
      <c r="E728">
        <v>0</v>
      </c>
      <c r="F728">
        <v>0</v>
      </c>
    </row>
    <row r="729" spans="1:6">
      <c r="A729" t="s">
        <v>749</v>
      </c>
      <c r="B729">
        <v>0</v>
      </c>
      <c r="C729" t="s">
        <v>749</v>
      </c>
      <c r="D729">
        <v>0</v>
      </c>
      <c r="E729">
        <v>0</v>
      </c>
      <c r="F729">
        <v>0</v>
      </c>
    </row>
    <row r="730" spans="1:6">
      <c r="A730" t="s">
        <v>750</v>
      </c>
      <c r="B730">
        <v>0</v>
      </c>
      <c r="C730" t="s">
        <v>750</v>
      </c>
      <c r="D730">
        <v>0</v>
      </c>
      <c r="E730">
        <v>0</v>
      </c>
      <c r="F730">
        <v>0</v>
      </c>
    </row>
    <row r="731" spans="1:6">
      <c r="A731" t="s">
        <v>751</v>
      </c>
      <c r="B731">
        <v>0</v>
      </c>
      <c r="C731" t="s">
        <v>751</v>
      </c>
      <c r="D731">
        <v>0</v>
      </c>
      <c r="E731">
        <v>0</v>
      </c>
      <c r="F731">
        <v>0</v>
      </c>
    </row>
    <row r="732" spans="1:6">
      <c r="A732" t="s">
        <v>752</v>
      </c>
      <c r="B732">
        <v>0</v>
      </c>
      <c r="C732" t="s">
        <v>752</v>
      </c>
      <c r="D732">
        <v>0</v>
      </c>
      <c r="E732">
        <v>0</v>
      </c>
      <c r="F732">
        <v>0</v>
      </c>
    </row>
    <row r="733" spans="1:6">
      <c r="A733" t="s">
        <v>753</v>
      </c>
      <c r="B733">
        <v>0</v>
      </c>
      <c r="C733" t="s">
        <v>753</v>
      </c>
      <c r="D733">
        <v>0</v>
      </c>
      <c r="E733">
        <v>0</v>
      </c>
      <c r="F733">
        <v>0</v>
      </c>
    </row>
    <row r="734" spans="1:6">
      <c r="A734" t="s">
        <v>754</v>
      </c>
      <c r="B734">
        <v>0</v>
      </c>
      <c r="C734" t="s">
        <v>754</v>
      </c>
      <c r="D734">
        <v>0</v>
      </c>
      <c r="E734">
        <v>0</v>
      </c>
      <c r="F734">
        <v>0</v>
      </c>
    </row>
    <row r="735" spans="1:6">
      <c r="A735" t="s">
        <v>755</v>
      </c>
      <c r="B735">
        <v>0</v>
      </c>
      <c r="C735" t="s">
        <v>755</v>
      </c>
      <c r="D735">
        <v>0</v>
      </c>
      <c r="E735">
        <v>0</v>
      </c>
      <c r="F735">
        <v>0</v>
      </c>
    </row>
    <row r="736" spans="1:6">
      <c r="A736" t="s">
        <v>756</v>
      </c>
      <c r="B736">
        <v>0</v>
      </c>
      <c r="C736" t="s">
        <v>756</v>
      </c>
      <c r="D736">
        <v>0</v>
      </c>
      <c r="E736">
        <v>0</v>
      </c>
      <c r="F736">
        <v>0</v>
      </c>
    </row>
    <row r="737" spans="1:6">
      <c r="A737" t="s">
        <v>757</v>
      </c>
      <c r="B737">
        <v>0</v>
      </c>
      <c r="C737" t="s">
        <v>757</v>
      </c>
      <c r="D737">
        <v>0</v>
      </c>
      <c r="E737">
        <v>0</v>
      </c>
      <c r="F737">
        <v>0</v>
      </c>
    </row>
    <row r="738" spans="1:6">
      <c r="A738" t="s">
        <v>758</v>
      </c>
      <c r="B738">
        <v>0</v>
      </c>
      <c r="C738" t="s">
        <v>758</v>
      </c>
      <c r="D738">
        <v>0</v>
      </c>
      <c r="E738">
        <v>0</v>
      </c>
      <c r="F738">
        <v>0</v>
      </c>
    </row>
    <row r="739" spans="1:6">
      <c r="A739" t="s">
        <v>759</v>
      </c>
      <c r="B739">
        <v>0</v>
      </c>
      <c r="C739" t="s">
        <v>759</v>
      </c>
      <c r="D739">
        <v>0</v>
      </c>
      <c r="E739">
        <v>0</v>
      </c>
      <c r="F739">
        <v>0</v>
      </c>
    </row>
    <row r="740" spans="1:6">
      <c r="A740" t="s">
        <v>760</v>
      </c>
      <c r="B740">
        <v>0</v>
      </c>
      <c r="C740" t="s">
        <v>760</v>
      </c>
      <c r="D740">
        <v>0</v>
      </c>
      <c r="E740">
        <v>0</v>
      </c>
      <c r="F740">
        <v>0</v>
      </c>
    </row>
    <row r="741" spans="1:6">
      <c r="A741" t="s">
        <v>180</v>
      </c>
      <c r="B741">
        <v>0</v>
      </c>
      <c r="C741" t="s">
        <v>180</v>
      </c>
      <c r="D741">
        <v>0</v>
      </c>
      <c r="E741">
        <v>0</v>
      </c>
      <c r="F741">
        <v>0</v>
      </c>
    </row>
    <row r="742" spans="1:6">
      <c r="A742" t="s">
        <v>761</v>
      </c>
      <c r="B742">
        <v>0</v>
      </c>
      <c r="C742" t="s">
        <v>761</v>
      </c>
      <c r="D742">
        <v>0</v>
      </c>
      <c r="E742">
        <v>0</v>
      </c>
      <c r="F742">
        <v>0</v>
      </c>
    </row>
    <row r="743" spans="1:6">
      <c r="A743" t="s">
        <v>181</v>
      </c>
      <c r="B743">
        <v>0</v>
      </c>
      <c r="C743" t="s">
        <v>181</v>
      </c>
      <c r="D743">
        <v>0</v>
      </c>
      <c r="E743">
        <v>0</v>
      </c>
      <c r="F743">
        <v>0</v>
      </c>
    </row>
    <row r="744" spans="1:6">
      <c r="A744" t="s">
        <v>182</v>
      </c>
      <c r="B744">
        <v>0</v>
      </c>
      <c r="C744" t="s">
        <v>182</v>
      </c>
      <c r="D744">
        <v>0</v>
      </c>
      <c r="E744">
        <v>0</v>
      </c>
      <c r="F744">
        <v>0</v>
      </c>
    </row>
    <row r="745" spans="1:6">
      <c r="A745" t="s">
        <v>183</v>
      </c>
      <c r="B745">
        <v>0</v>
      </c>
      <c r="C745" t="s">
        <v>183</v>
      </c>
      <c r="D745">
        <v>0</v>
      </c>
      <c r="E745">
        <v>0</v>
      </c>
      <c r="F745">
        <v>0</v>
      </c>
    </row>
    <row r="746" spans="1:6">
      <c r="A746" t="s">
        <v>184</v>
      </c>
      <c r="B746">
        <v>0</v>
      </c>
      <c r="C746" t="s">
        <v>184</v>
      </c>
      <c r="D746">
        <v>0</v>
      </c>
      <c r="E746">
        <v>0</v>
      </c>
      <c r="F746">
        <v>0</v>
      </c>
    </row>
    <row r="747" spans="1:6">
      <c r="A747" t="s">
        <v>762</v>
      </c>
      <c r="B747">
        <v>0</v>
      </c>
      <c r="C747" t="s">
        <v>762</v>
      </c>
      <c r="D747">
        <v>0</v>
      </c>
      <c r="E747">
        <v>0</v>
      </c>
      <c r="F747">
        <v>0</v>
      </c>
    </row>
    <row r="748" spans="1:6">
      <c r="A748" t="s">
        <v>763</v>
      </c>
      <c r="B748">
        <v>0</v>
      </c>
      <c r="C748" t="s">
        <v>763</v>
      </c>
      <c r="D748">
        <v>0</v>
      </c>
      <c r="E748">
        <v>0</v>
      </c>
      <c r="F748">
        <v>0</v>
      </c>
    </row>
    <row r="749" spans="1:6">
      <c r="A749" t="s">
        <v>764</v>
      </c>
      <c r="B749">
        <v>0</v>
      </c>
      <c r="C749" t="s">
        <v>764</v>
      </c>
      <c r="D749">
        <v>0</v>
      </c>
      <c r="E749">
        <v>0</v>
      </c>
      <c r="F749">
        <v>0</v>
      </c>
    </row>
    <row r="750" spans="1:6">
      <c r="A750" t="s">
        <v>765</v>
      </c>
      <c r="B750">
        <v>0</v>
      </c>
      <c r="C750" t="s">
        <v>765</v>
      </c>
      <c r="D750">
        <v>0</v>
      </c>
      <c r="E750">
        <v>0</v>
      </c>
      <c r="F750">
        <v>0</v>
      </c>
    </row>
    <row r="751" spans="1:6">
      <c r="A751" t="s">
        <v>766</v>
      </c>
      <c r="B751">
        <v>0</v>
      </c>
      <c r="C751" t="s">
        <v>766</v>
      </c>
      <c r="D751">
        <v>0</v>
      </c>
      <c r="E751">
        <v>0</v>
      </c>
      <c r="F751">
        <v>0</v>
      </c>
    </row>
    <row r="752" spans="1:6">
      <c r="A752" t="s">
        <v>185</v>
      </c>
      <c r="B752">
        <v>0</v>
      </c>
      <c r="C752" t="s">
        <v>185</v>
      </c>
      <c r="D752">
        <v>0</v>
      </c>
      <c r="E752">
        <v>0</v>
      </c>
      <c r="F752">
        <v>0</v>
      </c>
    </row>
    <row r="753" spans="1:6">
      <c r="A753" t="s">
        <v>767</v>
      </c>
      <c r="B753">
        <v>0</v>
      </c>
      <c r="C753" t="s">
        <v>767</v>
      </c>
      <c r="D753">
        <v>0</v>
      </c>
      <c r="E753">
        <v>0</v>
      </c>
      <c r="F753">
        <v>0</v>
      </c>
    </row>
    <row r="754" spans="1:6">
      <c r="A754" t="s">
        <v>768</v>
      </c>
      <c r="B754">
        <v>0</v>
      </c>
      <c r="C754" t="s">
        <v>768</v>
      </c>
      <c r="D754">
        <v>0</v>
      </c>
      <c r="E754">
        <v>0</v>
      </c>
      <c r="F754">
        <v>0</v>
      </c>
    </row>
    <row r="755" spans="1:6">
      <c r="A755" t="s">
        <v>769</v>
      </c>
      <c r="B755">
        <v>0</v>
      </c>
      <c r="C755" t="s">
        <v>769</v>
      </c>
      <c r="D755">
        <v>0</v>
      </c>
      <c r="E755">
        <v>0</v>
      </c>
      <c r="F755">
        <v>0</v>
      </c>
    </row>
    <row r="756" spans="1:6">
      <c r="A756" t="s">
        <v>770</v>
      </c>
      <c r="B756">
        <v>0</v>
      </c>
      <c r="C756" t="s">
        <v>770</v>
      </c>
      <c r="D756">
        <v>0</v>
      </c>
      <c r="E756">
        <v>0</v>
      </c>
      <c r="F756">
        <v>0</v>
      </c>
    </row>
    <row r="757" spans="1:6">
      <c r="A757" t="s">
        <v>771</v>
      </c>
      <c r="B757">
        <v>0</v>
      </c>
      <c r="C757" t="s">
        <v>771</v>
      </c>
      <c r="D757">
        <v>0</v>
      </c>
      <c r="E757">
        <v>0</v>
      </c>
      <c r="F757">
        <v>0</v>
      </c>
    </row>
    <row r="758" spans="1:6">
      <c r="A758" t="s">
        <v>772</v>
      </c>
      <c r="B758">
        <v>0</v>
      </c>
      <c r="C758" t="s">
        <v>772</v>
      </c>
      <c r="D758">
        <v>0</v>
      </c>
      <c r="E758">
        <v>0</v>
      </c>
      <c r="F758">
        <v>0</v>
      </c>
    </row>
    <row r="759" spans="1:6">
      <c r="A759" t="s">
        <v>773</v>
      </c>
      <c r="B759">
        <v>0</v>
      </c>
      <c r="C759" t="s">
        <v>773</v>
      </c>
      <c r="D759">
        <v>0</v>
      </c>
      <c r="E759">
        <v>0</v>
      </c>
      <c r="F759">
        <v>0</v>
      </c>
    </row>
    <row r="760" spans="1:6">
      <c r="A760" t="s">
        <v>774</v>
      </c>
      <c r="B760">
        <v>0</v>
      </c>
      <c r="C760" t="s">
        <v>774</v>
      </c>
      <c r="D760">
        <v>0</v>
      </c>
      <c r="E760">
        <v>0</v>
      </c>
      <c r="F760">
        <v>0</v>
      </c>
    </row>
    <row r="761" spans="1:6">
      <c r="A761" t="s">
        <v>775</v>
      </c>
      <c r="B761">
        <v>0</v>
      </c>
      <c r="C761" t="s">
        <v>775</v>
      </c>
      <c r="D761">
        <v>0</v>
      </c>
      <c r="E761">
        <v>0</v>
      </c>
      <c r="F761">
        <v>0</v>
      </c>
    </row>
    <row r="762" spans="1:6">
      <c r="A762" t="s">
        <v>776</v>
      </c>
      <c r="B762">
        <v>0</v>
      </c>
      <c r="C762" t="s">
        <v>776</v>
      </c>
      <c r="D762">
        <v>0</v>
      </c>
      <c r="E762">
        <v>0</v>
      </c>
      <c r="F762">
        <v>0</v>
      </c>
    </row>
    <row r="763" spans="1:6">
      <c r="A763" t="s">
        <v>777</v>
      </c>
      <c r="B763">
        <v>0</v>
      </c>
      <c r="C763" t="s">
        <v>777</v>
      </c>
      <c r="D763">
        <v>0</v>
      </c>
      <c r="E763">
        <v>0</v>
      </c>
      <c r="F763">
        <v>0</v>
      </c>
    </row>
    <row r="764" spans="1:6">
      <c r="A764" t="s">
        <v>778</v>
      </c>
      <c r="B764">
        <v>0</v>
      </c>
      <c r="C764" t="s">
        <v>778</v>
      </c>
      <c r="D764">
        <v>0</v>
      </c>
      <c r="E764">
        <v>0</v>
      </c>
      <c r="F764">
        <v>0</v>
      </c>
    </row>
    <row r="765" spans="1:6">
      <c r="A765" t="s">
        <v>186</v>
      </c>
      <c r="B765">
        <v>0</v>
      </c>
      <c r="C765" t="s">
        <v>186</v>
      </c>
      <c r="D765">
        <v>0</v>
      </c>
      <c r="E765">
        <v>0</v>
      </c>
      <c r="F765">
        <v>0</v>
      </c>
    </row>
    <row r="766" spans="1:6">
      <c r="A766" t="s">
        <v>779</v>
      </c>
      <c r="B766">
        <v>0</v>
      </c>
      <c r="C766" t="s">
        <v>779</v>
      </c>
      <c r="D766">
        <v>0</v>
      </c>
      <c r="E766">
        <v>0</v>
      </c>
      <c r="F766">
        <v>0</v>
      </c>
    </row>
    <row r="767" spans="1:6">
      <c r="A767" t="s">
        <v>780</v>
      </c>
      <c r="B767">
        <v>0</v>
      </c>
      <c r="C767" t="s">
        <v>780</v>
      </c>
      <c r="D767">
        <v>0</v>
      </c>
      <c r="E767">
        <v>0</v>
      </c>
      <c r="F767">
        <v>0</v>
      </c>
    </row>
    <row r="768" spans="1:6">
      <c r="A768" t="s">
        <v>781</v>
      </c>
      <c r="B768">
        <v>0</v>
      </c>
      <c r="C768" t="s">
        <v>781</v>
      </c>
      <c r="D768">
        <v>0</v>
      </c>
      <c r="E768">
        <v>0</v>
      </c>
      <c r="F768">
        <v>0</v>
      </c>
    </row>
    <row r="769" spans="1:6">
      <c r="A769" t="s">
        <v>782</v>
      </c>
      <c r="B769">
        <v>0</v>
      </c>
      <c r="C769" t="s">
        <v>782</v>
      </c>
      <c r="D769">
        <v>0</v>
      </c>
      <c r="E769">
        <v>0</v>
      </c>
      <c r="F769">
        <v>0</v>
      </c>
    </row>
    <row r="770" spans="1:6">
      <c r="A770" t="s">
        <v>783</v>
      </c>
      <c r="B770">
        <v>0</v>
      </c>
      <c r="C770" t="s">
        <v>783</v>
      </c>
      <c r="D770">
        <v>0</v>
      </c>
      <c r="E770">
        <v>0</v>
      </c>
      <c r="F770">
        <v>0</v>
      </c>
    </row>
    <row r="771" spans="1:6">
      <c r="A771" t="s">
        <v>187</v>
      </c>
      <c r="B771">
        <v>0</v>
      </c>
      <c r="C771" t="s">
        <v>187</v>
      </c>
      <c r="D771">
        <v>0</v>
      </c>
      <c r="E771">
        <v>0</v>
      </c>
      <c r="F771">
        <v>0</v>
      </c>
    </row>
    <row r="772" spans="1:6">
      <c r="A772" t="s">
        <v>784</v>
      </c>
      <c r="B772">
        <v>0</v>
      </c>
      <c r="C772" t="s">
        <v>784</v>
      </c>
      <c r="D772">
        <v>0</v>
      </c>
      <c r="E772">
        <v>0</v>
      </c>
      <c r="F772">
        <v>0</v>
      </c>
    </row>
    <row r="773" spans="1:6">
      <c r="A773" t="s">
        <v>785</v>
      </c>
      <c r="B773">
        <v>0</v>
      </c>
      <c r="C773" t="s">
        <v>785</v>
      </c>
      <c r="D773">
        <v>0</v>
      </c>
      <c r="E773">
        <v>0</v>
      </c>
      <c r="F773">
        <v>0</v>
      </c>
    </row>
    <row r="774" spans="1:6">
      <c r="A774" t="s">
        <v>786</v>
      </c>
      <c r="B774">
        <v>0</v>
      </c>
      <c r="C774" t="s">
        <v>786</v>
      </c>
      <c r="D774">
        <v>0</v>
      </c>
      <c r="E774">
        <v>0</v>
      </c>
      <c r="F774">
        <v>0</v>
      </c>
    </row>
    <row r="775" spans="1:6">
      <c r="A775" t="s">
        <v>787</v>
      </c>
      <c r="B775">
        <v>0</v>
      </c>
      <c r="C775" t="s">
        <v>787</v>
      </c>
      <c r="D775">
        <v>0</v>
      </c>
      <c r="E775">
        <v>0</v>
      </c>
      <c r="F775">
        <v>0</v>
      </c>
    </row>
    <row r="776" spans="1:6">
      <c r="A776" t="s">
        <v>788</v>
      </c>
      <c r="B776">
        <v>0</v>
      </c>
      <c r="C776" t="s">
        <v>788</v>
      </c>
      <c r="D776">
        <v>0</v>
      </c>
      <c r="E776">
        <v>0</v>
      </c>
      <c r="F776">
        <v>0</v>
      </c>
    </row>
    <row r="777" spans="1:6">
      <c r="A777" t="s">
        <v>789</v>
      </c>
      <c r="B777">
        <v>0</v>
      </c>
      <c r="C777" t="s">
        <v>789</v>
      </c>
      <c r="D777">
        <v>0</v>
      </c>
      <c r="E777">
        <v>0</v>
      </c>
      <c r="F777">
        <v>0</v>
      </c>
    </row>
    <row r="778" spans="1:6">
      <c r="A778" t="s">
        <v>790</v>
      </c>
      <c r="B778">
        <v>0</v>
      </c>
      <c r="C778" t="s">
        <v>790</v>
      </c>
      <c r="D778">
        <v>0</v>
      </c>
      <c r="E778">
        <v>0</v>
      </c>
      <c r="F778">
        <v>0</v>
      </c>
    </row>
    <row r="779" spans="1:6">
      <c r="A779" t="s">
        <v>791</v>
      </c>
      <c r="B779">
        <v>0</v>
      </c>
      <c r="C779" t="s">
        <v>791</v>
      </c>
      <c r="D779">
        <v>0</v>
      </c>
      <c r="E779">
        <v>0</v>
      </c>
      <c r="F779">
        <v>0</v>
      </c>
    </row>
    <row r="780" spans="1:6">
      <c r="A780" t="s">
        <v>792</v>
      </c>
      <c r="B780">
        <v>0</v>
      </c>
      <c r="C780" t="s">
        <v>792</v>
      </c>
      <c r="D780">
        <v>0</v>
      </c>
      <c r="E780">
        <v>0</v>
      </c>
      <c r="F780">
        <v>0</v>
      </c>
    </row>
    <row r="781" spans="1:6">
      <c r="A781" t="s">
        <v>793</v>
      </c>
      <c r="B781">
        <v>0</v>
      </c>
      <c r="C781" t="s">
        <v>793</v>
      </c>
      <c r="D781">
        <v>0</v>
      </c>
      <c r="E781">
        <v>0</v>
      </c>
      <c r="F781">
        <v>0</v>
      </c>
    </row>
    <row r="782" spans="1:6">
      <c r="A782" t="s">
        <v>794</v>
      </c>
      <c r="B782">
        <v>0</v>
      </c>
      <c r="C782" t="s">
        <v>794</v>
      </c>
      <c r="D782">
        <v>0</v>
      </c>
      <c r="E782">
        <v>0</v>
      </c>
      <c r="F782">
        <v>0</v>
      </c>
    </row>
    <row r="783" spans="1:6">
      <c r="A783" t="s">
        <v>795</v>
      </c>
      <c r="B783">
        <v>0</v>
      </c>
      <c r="C783" t="s">
        <v>795</v>
      </c>
      <c r="D783">
        <v>0</v>
      </c>
      <c r="E783">
        <v>0</v>
      </c>
      <c r="F783">
        <v>0</v>
      </c>
    </row>
    <row r="784" spans="1:6">
      <c r="A784" t="s">
        <v>796</v>
      </c>
      <c r="B784">
        <v>0</v>
      </c>
      <c r="C784" t="s">
        <v>796</v>
      </c>
      <c r="D784">
        <v>0</v>
      </c>
      <c r="E784">
        <v>0</v>
      </c>
      <c r="F784">
        <v>0</v>
      </c>
    </row>
    <row r="785" spans="1:6">
      <c r="A785" t="s">
        <v>797</v>
      </c>
      <c r="B785">
        <v>0</v>
      </c>
      <c r="C785" t="s">
        <v>797</v>
      </c>
      <c r="D785">
        <v>0</v>
      </c>
      <c r="E785">
        <v>0</v>
      </c>
      <c r="F785">
        <v>0</v>
      </c>
    </row>
    <row r="786" spans="1:6">
      <c r="A786" t="s">
        <v>798</v>
      </c>
      <c r="B786">
        <v>0</v>
      </c>
      <c r="C786" t="s">
        <v>798</v>
      </c>
      <c r="D786">
        <v>0</v>
      </c>
      <c r="E786">
        <v>0</v>
      </c>
      <c r="F786">
        <v>0</v>
      </c>
    </row>
    <row r="787" spans="1:6">
      <c r="A787" t="s">
        <v>799</v>
      </c>
      <c r="B787">
        <v>0</v>
      </c>
      <c r="C787" t="s">
        <v>799</v>
      </c>
      <c r="D787">
        <v>0</v>
      </c>
      <c r="E787">
        <v>0</v>
      </c>
      <c r="F787">
        <v>0</v>
      </c>
    </row>
    <row r="788" spans="1:6">
      <c r="A788" t="s">
        <v>800</v>
      </c>
      <c r="B788">
        <v>0</v>
      </c>
      <c r="C788" t="s">
        <v>800</v>
      </c>
      <c r="D788">
        <v>0</v>
      </c>
      <c r="E788">
        <v>0</v>
      </c>
      <c r="F788">
        <v>0</v>
      </c>
    </row>
    <row r="789" spans="1:6">
      <c r="A789" t="s">
        <v>801</v>
      </c>
      <c r="B789">
        <v>0</v>
      </c>
      <c r="C789" t="s">
        <v>801</v>
      </c>
      <c r="D789">
        <v>0</v>
      </c>
      <c r="E789">
        <v>0</v>
      </c>
      <c r="F789">
        <v>0</v>
      </c>
    </row>
    <row r="790" spans="1:6">
      <c r="A790" t="s">
        <v>802</v>
      </c>
      <c r="B790">
        <v>0</v>
      </c>
      <c r="C790" t="s">
        <v>802</v>
      </c>
      <c r="D790">
        <v>0</v>
      </c>
      <c r="E790">
        <v>0</v>
      </c>
      <c r="F790">
        <v>0</v>
      </c>
    </row>
    <row r="791" spans="1:6">
      <c r="A791" t="s">
        <v>803</v>
      </c>
      <c r="B791">
        <v>0</v>
      </c>
      <c r="C791" t="s">
        <v>803</v>
      </c>
      <c r="D791">
        <v>0</v>
      </c>
      <c r="E791">
        <v>0</v>
      </c>
      <c r="F791">
        <v>0</v>
      </c>
    </row>
    <row r="792" spans="1:6">
      <c r="A792" t="s">
        <v>804</v>
      </c>
      <c r="B792">
        <v>0</v>
      </c>
      <c r="C792" t="s">
        <v>804</v>
      </c>
      <c r="D792">
        <v>0</v>
      </c>
      <c r="E792">
        <v>0</v>
      </c>
      <c r="F792">
        <v>0</v>
      </c>
    </row>
    <row r="793" spans="1:6">
      <c r="A793" t="s">
        <v>805</v>
      </c>
      <c r="B793">
        <v>0</v>
      </c>
      <c r="C793" t="s">
        <v>805</v>
      </c>
      <c r="D793">
        <v>0</v>
      </c>
      <c r="E793">
        <v>0</v>
      </c>
      <c r="F793">
        <v>0</v>
      </c>
    </row>
    <row r="794" spans="1:6">
      <c r="A794" t="s">
        <v>806</v>
      </c>
      <c r="B794">
        <v>0</v>
      </c>
      <c r="C794" t="s">
        <v>806</v>
      </c>
      <c r="D794">
        <v>0</v>
      </c>
      <c r="E794">
        <v>0</v>
      </c>
      <c r="F794">
        <v>0</v>
      </c>
    </row>
    <row r="795" spans="1:6">
      <c r="A795">
        <v>9912</v>
      </c>
      <c r="B795">
        <v>0</v>
      </c>
      <c r="C795">
        <v>9912</v>
      </c>
      <c r="D795">
        <v>0</v>
      </c>
      <c r="E795">
        <v>0</v>
      </c>
      <c r="F795">
        <v>0</v>
      </c>
    </row>
    <row r="796" spans="1:6">
      <c r="A796">
        <v>9902</v>
      </c>
      <c r="B796">
        <v>1</v>
      </c>
      <c r="C796">
        <v>9902</v>
      </c>
      <c r="D796">
        <v>0</v>
      </c>
      <c r="E796">
        <v>0</v>
      </c>
      <c r="F796">
        <v>2</v>
      </c>
    </row>
    <row r="797" spans="1:6">
      <c r="A797">
        <v>9909</v>
      </c>
      <c r="B797">
        <v>0</v>
      </c>
      <c r="C797">
        <v>9909</v>
      </c>
      <c r="D797">
        <v>0</v>
      </c>
      <c r="E797">
        <v>0</v>
      </c>
      <c r="F797">
        <v>0</v>
      </c>
    </row>
    <row r="798" spans="1:6">
      <c r="A798">
        <v>8713</v>
      </c>
      <c r="B798">
        <v>0</v>
      </c>
      <c r="C798">
        <v>8713</v>
      </c>
      <c r="D798">
        <v>0</v>
      </c>
      <c r="E798">
        <v>0</v>
      </c>
      <c r="F798">
        <v>0</v>
      </c>
    </row>
    <row r="799" spans="1:6">
      <c r="A799" t="s">
        <v>807</v>
      </c>
      <c r="B799">
        <v>0</v>
      </c>
      <c r="C799" t="s">
        <v>807</v>
      </c>
      <c r="D799">
        <v>0</v>
      </c>
      <c r="E799">
        <v>1</v>
      </c>
      <c r="F799">
        <v>1</v>
      </c>
    </row>
    <row r="800" spans="1:6">
      <c r="A800">
        <v>4483</v>
      </c>
      <c r="B800">
        <v>0</v>
      </c>
      <c r="C800">
        <v>4483</v>
      </c>
      <c r="D800">
        <v>0</v>
      </c>
      <c r="E800">
        <v>0</v>
      </c>
      <c r="F800">
        <v>0</v>
      </c>
    </row>
    <row r="801" spans="1:6">
      <c r="A801">
        <v>3903</v>
      </c>
      <c r="B801">
        <v>0</v>
      </c>
      <c r="C801">
        <v>3903</v>
      </c>
      <c r="D801">
        <v>0</v>
      </c>
      <c r="E801">
        <v>0</v>
      </c>
      <c r="F801">
        <v>0</v>
      </c>
    </row>
    <row r="802" spans="1:6">
      <c r="A802">
        <v>3832</v>
      </c>
      <c r="B802">
        <v>0</v>
      </c>
      <c r="C802">
        <v>3832</v>
      </c>
      <c r="D802">
        <v>0</v>
      </c>
      <c r="E802">
        <v>0</v>
      </c>
      <c r="F802">
        <v>0</v>
      </c>
    </row>
    <row r="803" spans="1:6">
      <c r="A803">
        <v>3602</v>
      </c>
      <c r="B803">
        <v>0</v>
      </c>
      <c r="C803">
        <v>3602</v>
      </c>
      <c r="D803">
        <v>0</v>
      </c>
      <c r="E803">
        <v>0</v>
      </c>
      <c r="F803">
        <v>0</v>
      </c>
    </row>
    <row r="804" spans="1:6">
      <c r="A804">
        <v>3713</v>
      </c>
      <c r="B804">
        <v>0</v>
      </c>
      <c r="C804">
        <v>3713</v>
      </c>
      <c r="D804">
        <v>0</v>
      </c>
      <c r="E804">
        <v>0</v>
      </c>
      <c r="F804">
        <v>0</v>
      </c>
    </row>
    <row r="805" spans="1:6">
      <c r="A805">
        <v>8201</v>
      </c>
      <c r="B805">
        <v>0</v>
      </c>
      <c r="C805">
        <v>8201</v>
      </c>
      <c r="D805">
        <v>0</v>
      </c>
      <c r="E805">
        <v>0</v>
      </c>
      <c r="F805">
        <v>0</v>
      </c>
    </row>
    <row r="806" spans="1:6">
      <c r="A806">
        <v>8111</v>
      </c>
      <c r="B806">
        <v>0</v>
      </c>
      <c r="C806">
        <v>8111</v>
      </c>
      <c r="D806">
        <v>0</v>
      </c>
      <c r="E806">
        <v>0</v>
      </c>
      <c r="F806">
        <v>0</v>
      </c>
    </row>
    <row r="807" spans="1:6">
      <c r="A807">
        <v>4464</v>
      </c>
      <c r="B807">
        <v>0</v>
      </c>
      <c r="C807">
        <v>4464</v>
      </c>
      <c r="D807">
        <v>0</v>
      </c>
      <c r="E807">
        <v>0</v>
      </c>
      <c r="F807">
        <v>0</v>
      </c>
    </row>
    <row r="808" spans="1:6">
      <c r="A808">
        <v>7491</v>
      </c>
      <c r="B808">
        <v>0</v>
      </c>
      <c r="C808">
        <v>7491</v>
      </c>
      <c r="D808">
        <v>0</v>
      </c>
      <c r="E808">
        <v>0</v>
      </c>
      <c r="F808">
        <v>0</v>
      </c>
    </row>
    <row r="809" spans="1:6">
      <c r="A809">
        <v>4463</v>
      </c>
      <c r="B809">
        <v>0</v>
      </c>
      <c r="C809">
        <v>4463</v>
      </c>
      <c r="D809">
        <v>0</v>
      </c>
      <c r="E809">
        <v>0</v>
      </c>
      <c r="F809">
        <v>0</v>
      </c>
    </row>
    <row r="810" spans="1:6">
      <c r="A810">
        <v>4496</v>
      </c>
      <c r="B810">
        <v>0</v>
      </c>
      <c r="C810">
        <v>4496</v>
      </c>
      <c r="D810">
        <v>0</v>
      </c>
      <c r="E810">
        <v>0</v>
      </c>
      <c r="F810">
        <v>0</v>
      </c>
    </row>
    <row r="811" spans="1:6">
      <c r="A811" t="s">
        <v>808</v>
      </c>
      <c r="B811">
        <v>0</v>
      </c>
      <c r="C811" t="s">
        <v>808</v>
      </c>
      <c r="D811">
        <v>0</v>
      </c>
      <c r="E811">
        <v>0</v>
      </c>
      <c r="F811">
        <v>0</v>
      </c>
    </row>
    <row r="812" spans="1:6">
      <c r="A812" t="s">
        <v>815</v>
      </c>
      <c r="B812">
        <v>0</v>
      </c>
      <c r="C812" t="s">
        <v>815</v>
      </c>
      <c r="D812">
        <v>0</v>
      </c>
      <c r="E812">
        <v>0</v>
      </c>
      <c r="F812">
        <v>0</v>
      </c>
    </row>
    <row r="813" spans="1:6">
      <c r="A813" t="s">
        <v>826</v>
      </c>
      <c r="B813">
        <v>0</v>
      </c>
      <c r="C813" t="s">
        <v>826</v>
      </c>
      <c r="D813">
        <v>0</v>
      </c>
      <c r="E813">
        <v>0</v>
      </c>
      <c r="F813">
        <v>0</v>
      </c>
    </row>
    <row r="814" spans="1:6">
      <c r="A814" t="s">
        <v>69</v>
      </c>
      <c r="B814">
        <v>0</v>
      </c>
      <c r="C814" t="s">
        <v>69</v>
      </c>
      <c r="D814">
        <v>0</v>
      </c>
      <c r="E814">
        <v>0</v>
      </c>
      <c r="F814">
        <v>0</v>
      </c>
    </row>
    <row r="815" spans="1:6">
      <c r="A815" t="s">
        <v>72</v>
      </c>
      <c r="B815">
        <v>49</v>
      </c>
      <c r="C815" t="s">
        <v>72</v>
      </c>
      <c r="D815">
        <v>90</v>
      </c>
      <c r="E815">
        <v>164</v>
      </c>
      <c r="F815">
        <v>45</v>
      </c>
    </row>
    <row r="816" spans="1:6">
      <c r="A816">
        <v>804751</v>
      </c>
      <c r="B816">
        <v>16</v>
      </c>
      <c r="C816">
        <v>804751</v>
      </c>
      <c r="D816">
        <v>18</v>
      </c>
      <c r="E816">
        <v>6</v>
      </c>
      <c r="F816">
        <v>13</v>
      </c>
    </row>
    <row r="817" spans="1:6">
      <c r="A817" t="s">
        <v>77</v>
      </c>
      <c r="B817">
        <v>0</v>
      </c>
      <c r="C817" t="s">
        <v>77</v>
      </c>
      <c r="D817">
        <v>0</v>
      </c>
      <c r="E817">
        <v>0</v>
      </c>
      <c r="F817">
        <v>0</v>
      </c>
    </row>
    <row r="818" spans="1:6">
      <c r="A818" t="s">
        <v>816</v>
      </c>
      <c r="B818">
        <v>0</v>
      </c>
      <c r="C818" t="s">
        <v>816</v>
      </c>
      <c r="D818">
        <v>0</v>
      </c>
      <c r="E818">
        <v>0</v>
      </c>
      <c r="F818">
        <v>0</v>
      </c>
    </row>
    <row r="819" spans="1:6">
      <c r="A819" t="s">
        <v>817</v>
      </c>
      <c r="B819">
        <v>0</v>
      </c>
      <c r="C819" t="s">
        <v>817</v>
      </c>
      <c r="D819">
        <v>0</v>
      </c>
      <c r="E819">
        <v>0</v>
      </c>
      <c r="F819">
        <v>0</v>
      </c>
    </row>
    <row r="820" spans="1:6">
      <c r="A820" t="s">
        <v>814</v>
      </c>
      <c r="B820">
        <v>0</v>
      </c>
      <c r="C820" t="s">
        <v>814</v>
      </c>
      <c r="D820">
        <v>0</v>
      </c>
      <c r="E820">
        <v>0</v>
      </c>
      <c r="F820">
        <v>0</v>
      </c>
    </row>
    <row r="821" spans="1:6">
      <c r="A821" t="s">
        <v>872</v>
      </c>
      <c r="B821">
        <v>0</v>
      </c>
      <c r="C821" t="s">
        <v>872</v>
      </c>
      <c r="D821">
        <v>0</v>
      </c>
      <c r="E821">
        <v>0</v>
      </c>
      <c r="F821">
        <v>0</v>
      </c>
    </row>
    <row r="822" spans="1:6">
      <c r="A822" t="s">
        <v>830</v>
      </c>
      <c r="B822">
        <v>0</v>
      </c>
      <c r="C822" t="s">
        <v>830</v>
      </c>
      <c r="D822">
        <v>0</v>
      </c>
      <c r="E822">
        <v>0</v>
      </c>
      <c r="F822">
        <v>0</v>
      </c>
    </row>
    <row r="823" spans="1:6">
      <c r="A823" t="s">
        <v>827</v>
      </c>
      <c r="B823">
        <v>0</v>
      </c>
      <c r="C823" t="s">
        <v>827</v>
      </c>
      <c r="D823">
        <v>0</v>
      </c>
      <c r="E823">
        <v>0</v>
      </c>
      <c r="F823">
        <v>0</v>
      </c>
    </row>
    <row r="824" spans="1:6">
      <c r="A824" t="s">
        <v>812</v>
      </c>
      <c r="B824">
        <v>0</v>
      </c>
      <c r="C824" t="s">
        <v>812</v>
      </c>
      <c r="D824">
        <v>0</v>
      </c>
      <c r="E824">
        <v>0</v>
      </c>
      <c r="F824">
        <v>0</v>
      </c>
    </row>
    <row r="825" spans="1:6">
      <c r="A825" t="s">
        <v>91</v>
      </c>
      <c r="B825">
        <v>3044</v>
      </c>
      <c r="C825" t="s">
        <v>91</v>
      </c>
      <c r="D825">
        <v>3804</v>
      </c>
      <c r="E825">
        <v>3029</v>
      </c>
      <c r="F825">
        <v>2048</v>
      </c>
    </row>
    <row r="826" spans="1:6">
      <c r="A826" t="s">
        <v>824</v>
      </c>
      <c r="B826">
        <v>0</v>
      </c>
      <c r="C826" t="s">
        <v>824</v>
      </c>
      <c r="D826">
        <v>0</v>
      </c>
      <c r="E826">
        <v>0</v>
      </c>
      <c r="F826">
        <v>0</v>
      </c>
    </row>
    <row r="827" spans="1:6">
      <c r="A827" t="s">
        <v>873</v>
      </c>
      <c r="B827">
        <v>0</v>
      </c>
      <c r="C827" t="s">
        <v>873</v>
      </c>
      <c r="D827">
        <v>0</v>
      </c>
      <c r="E827">
        <v>0</v>
      </c>
      <c r="F827">
        <v>0</v>
      </c>
    </row>
    <row r="828" spans="1:6">
      <c r="A828" t="s">
        <v>874</v>
      </c>
      <c r="B828">
        <v>0</v>
      </c>
      <c r="C828" t="s">
        <v>874</v>
      </c>
      <c r="D828">
        <v>0</v>
      </c>
      <c r="E828">
        <v>0</v>
      </c>
      <c r="F828">
        <v>0</v>
      </c>
    </row>
    <row r="829" spans="1:6">
      <c r="A829" t="s">
        <v>818</v>
      </c>
      <c r="B829">
        <v>0</v>
      </c>
      <c r="C829" t="s">
        <v>818</v>
      </c>
      <c r="D829">
        <v>0</v>
      </c>
      <c r="E829">
        <v>0</v>
      </c>
      <c r="F829">
        <v>0</v>
      </c>
    </row>
    <row r="830" spans="1:6">
      <c r="A830" t="s">
        <v>819</v>
      </c>
      <c r="B830">
        <v>0</v>
      </c>
      <c r="C830" t="s">
        <v>819</v>
      </c>
      <c r="D830">
        <v>0</v>
      </c>
      <c r="E830">
        <v>0</v>
      </c>
      <c r="F830">
        <v>0</v>
      </c>
    </row>
    <row r="831" spans="1:6">
      <c r="A831" t="s">
        <v>820</v>
      </c>
      <c r="B831">
        <v>0</v>
      </c>
      <c r="C831" t="s">
        <v>820</v>
      </c>
      <c r="D831">
        <v>0</v>
      </c>
      <c r="E831">
        <v>0</v>
      </c>
      <c r="F831">
        <v>0</v>
      </c>
    </row>
    <row r="832" spans="1:6">
      <c r="A832" t="s">
        <v>821</v>
      </c>
      <c r="B832">
        <v>0</v>
      </c>
      <c r="C832" t="s">
        <v>821</v>
      </c>
      <c r="D832">
        <v>0</v>
      </c>
      <c r="E832">
        <v>0</v>
      </c>
      <c r="F832">
        <v>0</v>
      </c>
    </row>
    <row r="833" spans="1:6">
      <c r="A833" t="s">
        <v>822</v>
      </c>
      <c r="B833">
        <v>0</v>
      </c>
      <c r="C833" t="s">
        <v>822</v>
      </c>
      <c r="D833">
        <v>0</v>
      </c>
      <c r="E833">
        <v>0</v>
      </c>
      <c r="F833">
        <v>0</v>
      </c>
    </row>
    <row r="834" spans="1:6">
      <c r="A834">
        <v>85136370</v>
      </c>
      <c r="B834">
        <v>0</v>
      </c>
      <c r="C834">
        <v>85136370</v>
      </c>
      <c r="D834">
        <v>0</v>
      </c>
      <c r="E834">
        <v>0</v>
      </c>
      <c r="F834">
        <v>0</v>
      </c>
    </row>
    <row r="835" spans="1:6">
      <c r="A835" t="s">
        <v>823</v>
      </c>
      <c r="B835">
        <v>0</v>
      </c>
      <c r="C835" t="s">
        <v>823</v>
      </c>
      <c r="D835">
        <v>0</v>
      </c>
      <c r="E835">
        <v>0</v>
      </c>
      <c r="F835">
        <v>0</v>
      </c>
    </row>
    <row r="836" spans="1:6">
      <c r="A836" t="s">
        <v>825</v>
      </c>
      <c r="B836">
        <v>0</v>
      </c>
      <c r="C836" t="s">
        <v>825</v>
      </c>
      <c r="D836">
        <v>0</v>
      </c>
      <c r="E836">
        <v>0</v>
      </c>
      <c r="F836">
        <v>0</v>
      </c>
    </row>
    <row r="837" spans="1:6">
      <c r="A837" t="s">
        <v>837</v>
      </c>
      <c r="B837">
        <v>0</v>
      </c>
      <c r="C837" t="s">
        <v>837</v>
      </c>
      <c r="D837">
        <v>0</v>
      </c>
      <c r="E837">
        <v>0</v>
      </c>
      <c r="F837">
        <v>0</v>
      </c>
    </row>
    <row r="838" spans="1:6">
      <c r="A838" t="s">
        <v>875</v>
      </c>
      <c r="B838">
        <v>0</v>
      </c>
      <c r="C838" t="s">
        <v>875</v>
      </c>
      <c r="D838">
        <v>0</v>
      </c>
      <c r="E838">
        <v>0</v>
      </c>
      <c r="F838">
        <v>0</v>
      </c>
    </row>
    <row r="839" spans="1:6">
      <c r="A839" t="s">
        <v>813</v>
      </c>
      <c r="B839">
        <v>0</v>
      </c>
      <c r="C839" t="s">
        <v>813</v>
      </c>
      <c r="D839">
        <v>0</v>
      </c>
      <c r="E839">
        <v>0</v>
      </c>
      <c r="F839">
        <v>0</v>
      </c>
    </row>
    <row r="840" spans="1:6">
      <c r="A840" t="s">
        <v>831</v>
      </c>
      <c r="B840">
        <v>0</v>
      </c>
      <c r="C840" t="s">
        <v>831</v>
      </c>
      <c r="D840">
        <v>0</v>
      </c>
      <c r="E840">
        <v>0</v>
      </c>
      <c r="F840">
        <v>0</v>
      </c>
    </row>
    <row r="841" spans="1:6">
      <c r="A841" t="s">
        <v>838</v>
      </c>
      <c r="B841">
        <v>0</v>
      </c>
      <c r="C841" t="s">
        <v>838</v>
      </c>
      <c r="D841">
        <v>2</v>
      </c>
      <c r="E841">
        <v>0</v>
      </c>
      <c r="F841">
        <v>0</v>
      </c>
    </row>
    <row r="842" spans="1:6">
      <c r="A842" t="s">
        <v>839</v>
      </c>
      <c r="B842">
        <v>0</v>
      </c>
      <c r="C842" t="s">
        <v>839</v>
      </c>
      <c r="D842">
        <v>0</v>
      </c>
      <c r="E842">
        <v>0</v>
      </c>
      <c r="F842">
        <v>0</v>
      </c>
    </row>
    <row r="843" spans="1:6">
      <c r="A843" t="s">
        <v>828</v>
      </c>
      <c r="B843">
        <v>0</v>
      </c>
      <c r="C843" t="s">
        <v>828</v>
      </c>
      <c r="D843">
        <v>0</v>
      </c>
      <c r="E843">
        <v>0</v>
      </c>
      <c r="F843">
        <v>0</v>
      </c>
    </row>
    <row r="844" spans="1:6">
      <c r="A844" t="s">
        <v>840</v>
      </c>
      <c r="B844">
        <v>0</v>
      </c>
      <c r="C844" t="s">
        <v>840</v>
      </c>
      <c r="D844">
        <v>0</v>
      </c>
      <c r="E844">
        <v>0</v>
      </c>
      <c r="F844">
        <v>0</v>
      </c>
    </row>
    <row r="845" spans="1:6">
      <c r="A845" t="s">
        <v>841</v>
      </c>
      <c r="B845">
        <v>0</v>
      </c>
      <c r="C845" t="s">
        <v>841</v>
      </c>
      <c r="D845">
        <v>0</v>
      </c>
      <c r="E845">
        <v>0</v>
      </c>
      <c r="F845">
        <v>0</v>
      </c>
    </row>
    <row r="846" spans="1:6">
      <c r="A846" t="s">
        <v>834</v>
      </c>
      <c r="B846">
        <v>0</v>
      </c>
      <c r="C846" t="s">
        <v>834</v>
      </c>
      <c r="D846">
        <v>0</v>
      </c>
      <c r="E846">
        <v>0</v>
      </c>
      <c r="F846">
        <v>0</v>
      </c>
    </row>
    <row r="847" spans="1:6">
      <c r="A847" t="s">
        <v>811</v>
      </c>
      <c r="B847">
        <v>0</v>
      </c>
      <c r="C847" t="s">
        <v>811</v>
      </c>
      <c r="D847">
        <v>0</v>
      </c>
      <c r="E847">
        <v>0</v>
      </c>
      <c r="F847">
        <v>0</v>
      </c>
    </row>
    <row r="848" spans="1:6">
      <c r="A848" t="s">
        <v>829</v>
      </c>
      <c r="B848">
        <v>0</v>
      </c>
      <c r="C848" t="s">
        <v>829</v>
      </c>
      <c r="D848">
        <v>0</v>
      </c>
      <c r="E848">
        <v>0</v>
      </c>
      <c r="F848">
        <v>0</v>
      </c>
    </row>
    <row r="849" spans="1:6">
      <c r="A849" t="s">
        <v>833</v>
      </c>
      <c r="B849">
        <v>0</v>
      </c>
      <c r="C849" t="s">
        <v>833</v>
      </c>
      <c r="D849">
        <v>0</v>
      </c>
      <c r="E849">
        <v>0</v>
      </c>
      <c r="F849">
        <v>0</v>
      </c>
    </row>
    <row r="850" spans="1:6">
      <c r="A850">
        <v>5301000287</v>
      </c>
      <c r="B850">
        <v>0</v>
      </c>
      <c r="C850">
        <v>5301000287</v>
      </c>
      <c r="D850">
        <v>0</v>
      </c>
      <c r="E850">
        <v>0</v>
      </c>
      <c r="F850">
        <v>0</v>
      </c>
    </row>
    <row r="851" spans="1:6">
      <c r="A851" t="s">
        <v>842</v>
      </c>
      <c r="B851">
        <v>0</v>
      </c>
      <c r="C851" t="s">
        <v>842</v>
      </c>
      <c r="D851">
        <v>0</v>
      </c>
      <c r="E851">
        <v>0</v>
      </c>
      <c r="F851">
        <v>0</v>
      </c>
    </row>
    <row r="852" spans="1:6">
      <c r="A852" t="s">
        <v>843</v>
      </c>
      <c r="B852">
        <v>0</v>
      </c>
      <c r="C852" t="s">
        <v>843</v>
      </c>
      <c r="D852">
        <v>0</v>
      </c>
      <c r="E852">
        <v>0</v>
      </c>
      <c r="F852">
        <v>0</v>
      </c>
    </row>
    <row r="853" spans="1:6">
      <c r="A853" t="s">
        <v>844</v>
      </c>
      <c r="B853">
        <v>0</v>
      </c>
      <c r="C853" t="s">
        <v>844</v>
      </c>
      <c r="D853">
        <v>0</v>
      </c>
      <c r="E853">
        <v>0</v>
      </c>
      <c r="F853">
        <v>0</v>
      </c>
    </row>
    <row r="854" spans="1:6">
      <c r="A854" t="s">
        <v>845</v>
      </c>
      <c r="B854">
        <v>0</v>
      </c>
      <c r="C854" t="s">
        <v>845</v>
      </c>
      <c r="D854">
        <v>0</v>
      </c>
      <c r="E854">
        <v>0</v>
      </c>
      <c r="F854">
        <v>0</v>
      </c>
    </row>
    <row r="855" spans="1:6">
      <c r="A855" t="s">
        <v>846</v>
      </c>
      <c r="B855">
        <v>0</v>
      </c>
      <c r="C855" t="s">
        <v>846</v>
      </c>
      <c r="D855">
        <v>0</v>
      </c>
      <c r="E855">
        <v>0</v>
      </c>
      <c r="F855">
        <v>0</v>
      </c>
    </row>
    <row r="856" spans="1:6">
      <c r="A856" t="s">
        <v>847</v>
      </c>
      <c r="B856">
        <v>0</v>
      </c>
      <c r="C856" t="s">
        <v>847</v>
      </c>
      <c r="D856">
        <v>0</v>
      </c>
      <c r="E856">
        <v>0</v>
      </c>
      <c r="F856">
        <v>0</v>
      </c>
    </row>
    <row r="857" spans="1:6">
      <c r="A857" t="s">
        <v>848</v>
      </c>
      <c r="B857">
        <v>0</v>
      </c>
      <c r="C857" t="s">
        <v>848</v>
      </c>
      <c r="D857">
        <v>0</v>
      </c>
      <c r="E857">
        <v>0</v>
      </c>
      <c r="F857">
        <v>0</v>
      </c>
    </row>
    <row r="858" spans="1:6">
      <c r="A858" t="s">
        <v>876</v>
      </c>
      <c r="B858">
        <v>0</v>
      </c>
      <c r="C858" t="s">
        <v>876</v>
      </c>
      <c r="D858">
        <v>0</v>
      </c>
      <c r="E858">
        <v>0</v>
      </c>
      <c r="F858">
        <v>0</v>
      </c>
    </row>
    <row r="859" spans="1:6">
      <c r="A859" t="s">
        <v>877</v>
      </c>
      <c r="B859">
        <v>0</v>
      </c>
      <c r="C859" t="s">
        <v>877</v>
      </c>
      <c r="D859">
        <v>0</v>
      </c>
      <c r="E859">
        <v>0</v>
      </c>
      <c r="F859">
        <v>0</v>
      </c>
    </row>
    <row r="860" spans="1:6">
      <c r="A860" t="s">
        <v>878</v>
      </c>
      <c r="B860">
        <v>0</v>
      </c>
      <c r="C860" t="s">
        <v>878</v>
      </c>
      <c r="D860">
        <v>0</v>
      </c>
      <c r="E860">
        <v>0</v>
      </c>
      <c r="F860">
        <v>0</v>
      </c>
    </row>
    <row r="861" spans="1:6">
      <c r="A861" t="s">
        <v>879</v>
      </c>
      <c r="B861">
        <v>0</v>
      </c>
      <c r="C861" t="s">
        <v>879</v>
      </c>
      <c r="D861">
        <v>0</v>
      </c>
      <c r="E861">
        <v>0</v>
      </c>
      <c r="F861">
        <v>0</v>
      </c>
    </row>
    <row r="862" spans="1:6">
      <c r="A862" t="s">
        <v>880</v>
      </c>
      <c r="B862">
        <v>0</v>
      </c>
      <c r="C862" t="s">
        <v>880</v>
      </c>
      <c r="D862">
        <v>0</v>
      </c>
      <c r="E862">
        <v>0</v>
      </c>
      <c r="F862">
        <v>0</v>
      </c>
    </row>
    <row r="863" spans="1:6">
      <c r="A863" t="s">
        <v>881</v>
      </c>
      <c r="B863">
        <v>0</v>
      </c>
      <c r="C863" t="s">
        <v>881</v>
      </c>
      <c r="D863">
        <v>0</v>
      </c>
      <c r="E863">
        <v>0</v>
      </c>
      <c r="F863">
        <v>0</v>
      </c>
    </row>
    <row r="864" spans="1:6">
      <c r="A864">
        <v>869291</v>
      </c>
      <c r="B864">
        <v>4</v>
      </c>
      <c r="C864">
        <v>869291</v>
      </c>
      <c r="D864">
        <v>0</v>
      </c>
      <c r="E864">
        <v>0</v>
      </c>
      <c r="F864">
        <v>0</v>
      </c>
    </row>
    <row r="865" spans="1:6">
      <c r="A865">
        <v>869553</v>
      </c>
      <c r="B865">
        <v>1</v>
      </c>
      <c r="C865">
        <v>869553</v>
      </c>
      <c r="D865">
        <v>1</v>
      </c>
      <c r="E865">
        <v>0</v>
      </c>
      <c r="F865">
        <v>1</v>
      </c>
    </row>
    <row r="866" spans="1:6">
      <c r="A866" t="s">
        <v>835</v>
      </c>
      <c r="B866">
        <v>0</v>
      </c>
      <c r="C866" t="s">
        <v>835</v>
      </c>
      <c r="D866">
        <v>0</v>
      </c>
      <c r="E866">
        <v>0</v>
      </c>
      <c r="F866">
        <v>0</v>
      </c>
    </row>
    <row r="867" spans="1:6">
      <c r="A867" t="s">
        <v>882</v>
      </c>
      <c r="B867">
        <v>0</v>
      </c>
      <c r="C867" t="s">
        <v>882</v>
      </c>
      <c r="D867">
        <v>0</v>
      </c>
      <c r="E867">
        <v>0</v>
      </c>
      <c r="F867">
        <v>0</v>
      </c>
    </row>
    <row r="868" spans="1:6">
      <c r="A868" t="s">
        <v>883</v>
      </c>
      <c r="B868">
        <v>0</v>
      </c>
      <c r="C868" t="s">
        <v>883</v>
      </c>
      <c r="D868">
        <v>0</v>
      </c>
      <c r="E868">
        <v>0</v>
      </c>
      <c r="F868">
        <v>0</v>
      </c>
    </row>
    <row r="869" spans="1:6">
      <c r="A869">
        <v>773775</v>
      </c>
      <c r="B869">
        <v>1</v>
      </c>
      <c r="C869">
        <v>773775</v>
      </c>
      <c r="D869">
        <v>0</v>
      </c>
      <c r="E869">
        <v>0</v>
      </c>
      <c r="F869">
        <v>0</v>
      </c>
    </row>
    <row r="870" spans="1:6">
      <c r="A870" t="s">
        <v>849</v>
      </c>
      <c r="B870">
        <v>0</v>
      </c>
      <c r="C870" t="s">
        <v>849</v>
      </c>
      <c r="D870">
        <v>0</v>
      </c>
      <c r="E870">
        <v>0</v>
      </c>
      <c r="F870">
        <v>0</v>
      </c>
    </row>
    <row r="871" spans="1:6">
      <c r="A871">
        <v>881118</v>
      </c>
      <c r="B871">
        <v>26</v>
      </c>
      <c r="C871">
        <v>881118</v>
      </c>
      <c r="D871">
        <v>37</v>
      </c>
      <c r="E871">
        <v>34</v>
      </c>
      <c r="F871">
        <v>35</v>
      </c>
    </row>
    <row r="872" spans="1:6">
      <c r="A872" t="s">
        <v>884</v>
      </c>
      <c r="B872">
        <v>0</v>
      </c>
      <c r="C872" t="s">
        <v>884</v>
      </c>
      <c r="D872">
        <v>0</v>
      </c>
      <c r="E872">
        <v>0</v>
      </c>
      <c r="F872">
        <v>0</v>
      </c>
    </row>
    <row r="873" spans="1:6">
      <c r="A873" t="s">
        <v>832</v>
      </c>
      <c r="B873">
        <v>0</v>
      </c>
      <c r="C873" t="s">
        <v>832</v>
      </c>
      <c r="D873">
        <v>0</v>
      </c>
      <c r="E873">
        <v>0</v>
      </c>
      <c r="F873">
        <v>0</v>
      </c>
    </row>
    <row r="874" spans="1:6">
      <c r="A874" t="s">
        <v>850</v>
      </c>
      <c r="B874">
        <v>0</v>
      </c>
      <c r="C874" t="s">
        <v>850</v>
      </c>
      <c r="D874">
        <v>0</v>
      </c>
      <c r="E874">
        <v>0</v>
      </c>
      <c r="F874">
        <v>0</v>
      </c>
    </row>
    <row r="875" spans="1:6">
      <c r="A875" t="s">
        <v>851</v>
      </c>
      <c r="B875">
        <v>0</v>
      </c>
      <c r="C875" t="s">
        <v>851</v>
      </c>
      <c r="D875">
        <v>0</v>
      </c>
      <c r="E875">
        <v>0</v>
      </c>
      <c r="F875">
        <v>0</v>
      </c>
    </row>
    <row r="876" spans="1:6">
      <c r="A876" t="s">
        <v>852</v>
      </c>
      <c r="B876">
        <v>0</v>
      </c>
      <c r="C876" t="s">
        <v>852</v>
      </c>
      <c r="D876">
        <v>0</v>
      </c>
      <c r="E876">
        <v>0</v>
      </c>
      <c r="F876">
        <v>0</v>
      </c>
    </row>
    <row r="877" spans="1:6">
      <c r="A877" t="s">
        <v>885</v>
      </c>
      <c r="B877">
        <v>1</v>
      </c>
      <c r="C877" t="s">
        <v>885</v>
      </c>
      <c r="D877">
        <v>3</v>
      </c>
      <c r="E877">
        <v>0</v>
      </c>
      <c r="F877">
        <v>0</v>
      </c>
    </row>
    <row r="878" spans="1:6">
      <c r="A878" t="s">
        <v>853</v>
      </c>
      <c r="B878">
        <v>0</v>
      </c>
      <c r="C878" t="s">
        <v>853</v>
      </c>
      <c r="D878">
        <v>0</v>
      </c>
      <c r="E878">
        <v>0</v>
      </c>
      <c r="F878">
        <v>0</v>
      </c>
    </row>
    <row r="879" spans="1:6">
      <c r="A879" t="s">
        <v>854</v>
      </c>
      <c r="B879">
        <v>0</v>
      </c>
      <c r="C879" t="s">
        <v>854</v>
      </c>
      <c r="D879">
        <v>0</v>
      </c>
      <c r="E879">
        <v>0</v>
      </c>
      <c r="F879">
        <v>0</v>
      </c>
    </row>
    <row r="880" spans="1:6">
      <c r="A880" t="s">
        <v>886</v>
      </c>
      <c r="B880">
        <v>0</v>
      </c>
      <c r="C880" t="s">
        <v>886</v>
      </c>
      <c r="D880">
        <v>0</v>
      </c>
      <c r="E880">
        <v>0</v>
      </c>
      <c r="F880">
        <v>0</v>
      </c>
    </row>
    <row r="881" spans="1:6">
      <c r="A881" t="s">
        <v>887</v>
      </c>
      <c r="B881">
        <v>0</v>
      </c>
      <c r="C881" t="s">
        <v>887</v>
      </c>
      <c r="D881">
        <v>0</v>
      </c>
      <c r="E881">
        <v>0</v>
      </c>
      <c r="F881">
        <v>0</v>
      </c>
    </row>
    <row r="882" spans="1:6">
      <c r="A882" t="s">
        <v>855</v>
      </c>
      <c r="B882">
        <v>0</v>
      </c>
      <c r="C882" t="s">
        <v>855</v>
      </c>
      <c r="D882">
        <v>0</v>
      </c>
      <c r="E882">
        <v>0</v>
      </c>
      <c r="F882">
        <v>0</v>
      </c>
    </row>
    <row r="883" spans="1:6">
      <c r="A883">
        <v>877932</v>
      </c>
      <c r="B883">
        <v>0</v>
      </c>
      <c r="C883">
        <v>877932</v>
      </c>
      <c r="D883">
        <v>0</v>
      </c>
      <c r="E883">
        <v>0</v>
      </c>
      <c r="F883">
        <v>0</v>
      </c>
    </row>
    <row r="884" spans="1:6">
      <c r="A884" t="s">
        <v>857</v>
      </c>
      <c r="B884">
        <v>0</v>
      </c>
      <c r="C884" t="s">
        <v>857</v>
      </c>
      <c r="D884">
        <v>0</v>
      </c>
      <c r="E884">
        <v>0</v>
      </c>
      <c r="F884">
        <v>0</v>
      </c>
    </row>
    <row r="885" spans="1:6">
      <c r="A885" t="s">
        <v>888</v>
      </c>
      <c r="B885">
        <v>0</v>
      </c>
      <c r="C885" t="s">
        <v>888</v>
      </c>
      <c r="D885">
        <v>0</v>
      </c>
      <c r="E885">
        <v>0</v>
      </c>
      <c r="F885">
        <v>0</v>
      </c>
    </row>
    <row r="886" spans="1:6">
      <c r="A886" t="s">
        <v>889</v>
      </c>
      <c r="B886">
        <v>0</v>
      </c>
      <c r="C886" t="s">
        <v>889</v>
      </c>
      <c r="D886">
        <v>0</v>
      </c>
      <c r="E886">
        <v>0</v>
      </c>
      <c r="F886">
        <v>0</v>
      </c>
    </row>
    <row r="887" spans="1:6">
      <c r="A887" t="s">
        <v>890</v>
      </c>
      <c r="B887">
        <v>0</v>
      </c>
      <c r="C887" t="s">
        <v>890</v>
      </c>
      <c r="D887">
        <v>0</v>
      </c>
      <c r="E887">
        <v>0</v>
      </c>
      <c r="F887">
        <v>0</v>
      </c>
    </row>
    <row r="888" spans="1:6">
      <c r="A888" t="s">
        <v>856</v>
      </c>
      <c r="B888">
        <v>0</v>
      </c>
      <c r="C888" t="s">
        <v>856</v>
      </c>
      <c r="D888">
        <v>0</v>
      </c>
      <c r="E888">
        <v>0</v>
      </c>
      <c r="F888">
        <v>0</v>
      </c>
    </row>
    <row r="889" spans="1:6">
      <c r="A889" t="s">
        <v>891</v>
      </c>
      <c r="B889">
        <v>0</v>
      </c>
      <c r="C889" t="s">
        <v>891</v>
      </c>
      <c r="D889">
        <v>0</v>
      </c>
      <c r="E889">
        <v>0</v>
      </c>
      <c r="F889">
        <v>0</v>
      </c>
    </row>
    <row r="890" spans="1:6">
      <c r="A890" t="s">
        <v>892</v>
      </c>
      <c r="B890">
        <v>0</v>
      </c>
      <c r="C890" t="s">
        <v>892</v>
      </c>
      <c r="D890">
        <v>0</v>
      </c>
      <c r="E890">
        <v>0</v>
      </c>
      <c r="F890">
        <v>0</v>
      </c>
    </row>
    <row r="891" spans="1:6">
      <c r="A891" t="s">
        <v>893</v>
      </c>
      <c r="B891">
        <v>0</v>
      </c>
      <c r="C891" t="s">
        <v>893</v>
      </c>
      <c r="D891">
        <v>0</v>
      </c>
      <c r="E891">
        <v>0</v>
      </c>
      <c r="F891">
        <v>0</v>
      </c>
    </row>
    <row r="892" spans="1:6">
      <c r="A892" t="s">
        <v>894</v>
      </c>
      <c r="B892">
        <v>0</v>
      </c>
      <c r="C892" t="s">
        <v>894</v>
      </c>
      <c r="D892">
        <v>0</v>
      </c>
      <c r="E892">
        <v>0</v>
      </c>
      <c r="F892">
        <v>0</v>
      </c>
    </row>
    <row r="893" spans="1:6">
      <c r="A893" t="s">
        <v>895</v>
      </c>
      <c r="B893">
        <v>0</v>
      </c>
      <c r="C893" t="s">
        <v>895</v>
      </c>
      <c r="D893">
        <v>0</v>
      </c>
      <c r="E893">
        <v>0</v>
      </c>
      <c r="F893">
        <v>0</v>
      </c>
    </row>
    <row r="894" spans="1:6">
      <c r="A894" t="s">
        <v>896</v>
      </c>
      <c r="B894">
        <v>0</v>
      </c>
      <c r="C894" t="s">
        <v>896</v>
      </c>
      <c r="D894">
        <v>0</v>
      </c>
      <c r="E894">
        <v>0</v>
      </c>
      <c r="F894">
        <v>0</v>
      </c>
    </row>
    <row r="895" spans="1:6">
      <c r="A895">
        <v>881119</v>
      </c>
      <c r="B895">
        <v>0</v>
      </c>
      <c r="C895">
        <v>881119</v>
      </c>
      <c r="D895">
        <v>0</v>
      </c>
      <c r="E895">
        <v>0</v>
      </c>
      <c r="F895">
        <v>0</v>
      </c>
    </row>
    <row r="896" spans="1:6">
      <c r="A896" t="s">
        <v>897</v>
      </c>
      <c r="B896">
        <v>0</v>
      </c>
      <c r="C896" t="s">
        <v>897</v>
      </c>
      <c r="D896">
        <v>0</v>
      </c>
      <c r="E896">
        <v>0</v>
      </c>
      <c r="F896">
        <v>0</v>
      </c>
    </row>
    <row r="897" spans="1:6">
      <c r="A897" t="s">
        <v>898</v>
      </c>
      <c r="B897">
        <v>0</v>
      </c>
      <c r="C897" t="s">
        <v>898</v>
      </c>
      <c r="D897">
        <v>0</v>
      </c>
      <c r="E897">
        <v>0</v>
      </c>
      <c r="F897">
        <v>0</v>
      </c>
    </row>
    <row r="898" spans="1:6">
      <c r="A898" t="s">
        <v>899</v>
      </c>
      <c r="B898">
        <v>0</v>
      </c>
      <c r="C898" t="s">
        <v>899</v>
      </c>
      <c r="D898">
        <v>0</v>
      </c>
      <c r="E898">
        <v>0</v>
      </c>
      <c r="F898">
        <v>0</v>
      </c>
    </row>
    <row r="899" spans="1:6">
      <c r="A899" t="s">
        <v>900</v>
      </c>
      <c r="B899">
        <v>1</v>
      </c>
      <c r="C899" t="s">
        <v>900</v>
      </c>
      <c r="D899">
        <v>0</v>
      </c>
      <c r="E899">
        <v>0</v>
      </c>
      <c r="F899">
        <v>0</v>
      </c>
    </row>
    <row r="900" spans="1:6">
      <c r="A900" t="s">
        <v>901</v>
      </c>
      <c r="B900">
        <v>0</v>
      </c>
      <c r="C900" t="s">
        <v>901</v>
      </c>
      <c r="D900">
        <v>0</v>
      </c>
      <c r="E900">
        <v>0</v>
      </c>
      <c r="F900">
        <v>0</v>
      </c>
    </row>
    <row r="901" spans="1:6">
      <c r="A901" t="s">
        <v>902</v>
      </c>
      <c r="B901">
        <v>0</v>
      </c>
      <c r="C901" t="s">
        <v>902</v>
      </c>
      <c r="D901">
        <v>0</v>
      </c>
      <c r="E901">
        <v>0</v>
      </c>
      <c r="F901">
        <v>0</v>
      </c>
    </row>
    <row r="902" spans="1:6">
      <c r="A902" t="s">
        <v>858</v>
      </c>
      <c r="B902">
        <v>0</v>
      </c>
      <c r="C902" t="s">
        <v>858</v>
      </c>
      <c r="D902">
        <v>0</v>
      </c>
      <c r="E902">
        <v>0</v>
      </c>
      <c r="F902">
        <v>0</v>
      </c>
    </row>
    <row r="903" spans="1:6">
      <c r="A903" t="s">
        <v>859</v>
      </c>
      <c r="B903">
        <v>0</v>
      </c>
      <c r="C903" t="s">
        <v>859</v>
      </c>
      <c r="D903">
        <v>0</v>
      </c>
      <c r="E903">
        <v>0</v>
      </c>
      <c r="F903">
        <v>0</v>
      </c>
    </row>
    <row r="904" spans="1:6">
      <c r="A904" t="s">
        <v>860</v>
      </c>
      <c r="B904">
        <v>0</v>
      </c>
      <c r="C904" t="s">
        <v>860</v>
      </c>
      <c r="D904">
        <v>0</v>
      </c>
      <c r="E904">
        <v>0</v>
      </c>
      <c r="F904">
        <v>0</v>
      </c>
    </row>
    <row r="905" spans="1:6">
      <c r="A905" t="s">
        <v>861</v>
      </c>
      <c r="B905">
        <v>0</v>
      </c>
      <c r="C905" t="s">
        <v>861</v>
      </c>
      <c r="D905">
        <v>0</v>
      </c>
      <c r="E905">
        <v>0</v>
      </c>
      <c r="F905">
        <v>0</v>
      </c>
    </row>
    <row r="906" spans="1:6">
      <c r="A906" t="s">
        <v>862</v>
      </c>
      <c r="B906">
        <v>0</v>
      </c>
      <c r="C906" t="s">
        <v>862</v>
      </c>
      <c r="D906">
        <v>0</v>
      </c>
      <c r="E906">
        <v>0</v>
      </c>
      <c r="F906">
        <v>0</v>
      </c>
    </row>
    <row r="907" spans="1:6">
      <c r="A907" t="s">
        <v>863</v>
      </c>
      <c r="B907">
        <v>0</v>
      </c>
      <c r="C907" t="s">
        <v>863</v>
      </c>
      <c r="D907">
        <v>0</v>
      </c>
      <c r="E907">
        <v>0</v>
      </c>
      <c r="F907">
        <v>0</v>
      </c>
    </row>
    <row r="908" spans="1:6">
      <c r="A908" t="s">
        <v>864</v>
      </c>
      <c r="B908">
        <v>0</v>
      </c>
      <c r="C908" t="s">
        <v>864</v>
      </c>
      <c r="D908">
        <v>0</v>
      </c>
      <c r="E908">
        <v>0</v>
      </c>
      <c r="F908">
        <v>0</v>
      </c>
    </row>
    <row r="909" spans="1:6">
      <c r="A909" t="s">
        <v>865</v>
      </c>
      <c r="B909">
        <v>0</v>
      </c>
      <c r="C909" t="s">
        <v>865</v>
      </c>
      <c r="D909">
        <v>0</v>
      </c>
      <c r="E909">
        <v>0</v>
      </c>
      <c r="F909">
        <v>0</v>
      </c>
    </row>
    <row r="910" spans="1:6">
      <c r="A910" t="s">
        <v>866</v>
      </c>
      <c r="B910">
        <v>0</v>
      </c>
      <c r="C910" t="s">
        <v>866</v>
      </c>
      <c r="D910">
        <v>0</v>
      </c>
      <c r="E910">
        <v>0</v>
      </c>
      <c r="F910">
        <v>0</v>
      </c>
    </row>
    <row r="911" spans="1:6">
      <c r="A911" t="s">
        <v>867</v>
      </c>
      <c r="B911">
        <v>0</v>
      </c>
      <c r="C911" t="s">
        <v>867</v>
      </c>
      <c r="D911">
        <v>0</v>
      </c>
      <c r="E911">
        <v>0</v>
      </c>
      <c r="F911">
        <v>0</v>
      </c>
    </row>
    <row r="912" spans="1:6">
      <c r="A912">
        <v>880912</v>
      </c>
      <c r="B912">
        <v>0</v>
      </c>
      <c r="C912">
        <v>880912</v>
      </c>
      <c r="D912">
        <v>0</v>
      </c>
      <c r="E912">
        <v>0</v>
      </c>
      <c r="F912">
        <v>0</v>
      </c>
    </row>
    <row r="913" spans="1:6">
      <c r="A913">
        <v>880946</v>
      </c>
      <c r="B913">
        <v>0</v>
      </c>
      <c r="C913">
        <v>880946</v>
      </c>
      <c r="D913">
        <v>0</v>
      </c>
      <c r="E913">
        <v>0</v>
      </c>
      <c r="F913">
        <v>0</v>
      </c>
    </row>
    <row r="914" spans="1:6">
      <c r="A914">
        <v>874946</v>
      </c>
      <c r="B914">
        <v>0</v>
      </c>
      <c r="C914">
        <v>874946</v>
      </c>
      <c r="D914">
        <v>0</v>
      </c>
      <c r="E914">
        <v>0</v>
      </c>
      <c r="F914">
        <v>0</v>
      </c>
    </row>
    <row r="915" spans="1:6">
      <c r="A915" t="s">
        <v>903</v>
      </c>
      <c r="B915">
        <v>0</v>
      </c>
      <c r="C915" t="s">
        <v>903</v>
      </c>
      <c r="D915">
        <v>0</v>
      </c>
      <c r="E915">
        <v>0</v>
      </c>
      <c r="F915">
        <v>0</v>
      </c>
    </row>
    <row r="916" spans="1:6">
      <c r="A916" t="s">
        <v>904</v>
      </c>
      <c r="B916">
        <v>0</v>
      </c>
      <c r="C916" t="s">
        <v>904</v>
      </c>
      <c r="D916">
        <v>0</v>
      </c>
      <c r="E916">
        <v>0</v>
      </c>
      <c r="F916">
        <v>0</v>
      </c>
    </row>
    <row r="917" spans="1:6">
      <c r="A917" t="s">
        <v>868</v>
      </c>
      <c r="B917">
        <v>14</v>
      </c>
      <c r="C917" t="s">
        <v>868</v>
      </c>
      <c r="D917">
        <v>6</v>
      </c>
      <c r="E917">
        <v>70</v>
      </c>
      <c r="F917">
        <v>20</v>
      </c>
    </row>
    <row r="918" spans="1:6">
      <c r="A918" t="s">
        <v>869</v>
      </c>
      <c r="B918">
        <v>0</v>
      </c>
      <c r="C918" t="s">
        <v>869</v>
      </c>
      <c r="D918">
        <v>0</v>
      </c>
      <c r="E918">
        <v>0</v>
      </c>
      <c r="F918">
        <v>0</v>
      </c>
    </row>
    <row r="919" spans="1:6">
      <c r="A919" t="s">
        <v>905</v>
      </c>
      <c r="B919">
        <v>0</v>
      </c>
      <c r="C919" t="s">
        <v>905</v>
      </c>
      <c r="D919">
        <v>0</v>
      </c>
      <c r="E919">
        <v>0</v>
      </c>
      <c r="F919">
        <v>0</v>
      </c>
    </row>
    <row r="920" spans="1:6">
      <c r="A920" t="s">
        <v>908</v>
      </c>
      <c r="B920">
        <v>0</v>
      </c>
      <c r="C920" t="s">
        <v>908</v>
      </c>
      <c r="D920">
        <v>0</v>
      </c>
      <c r="E920">
        <v>0</v>
      </c>
      <c r="F920">
        <v>0</v>
      </c>
    </row>
    <row r="921" spans="1:6">
      <c r="A921">
        <v>885120</v>
      </c>
      <c r="B921">
        <v>0</v>
      </c>
      <c r="C921">
        <v>885120</v>
      </c>
      <c r="D921">
        <v>0</v>
      </c>
      <c r="E921">
        <v>0</v>
      </c>
      <c r="F921">
        <v>0</v>
      </c>
    </row>
    <row r="922" spans="1:6">
      <c r="A922">
        <v>885194</v>
      </c>
      <c r="B922">
        <v>0</v>
      </c>
      <c r="C922">
        <v>885194</v>
      </c>
      <c r="D922">
        <v>0</v>
      </c>
      <c r="E922">
        <v>0</v>
      </c>
      <c r="F922">
        <v>0</v>
      </c>
    </row>
    <row r="923" spans="1:6">
      <c r="A923">
        <v>874950</v>
      </c>
      <c r="B923">
        <v>0</v>
      </c>
      <c r="C923">
        <v>874950</v>
      </c>
      <c r="D923">
        <v>0</v>
      </c>
      <c r="E923">
        <v>0</v>
      </c>
      <c r="F923">
        <v>0</v>
      </c>
    </row>
    <row r="924" spans="1:6">
      <c r="A924">
        <v>803820</v>
      </c>
      <c r="B924">
        <v>0</v>
      </c>
      <c r="C924">
        <v>803820</v>
      </c>
      <c r="D924">
        <v>0</v>
      </c>
      <c r="E924">
        <v>0</v>
      </c>
      <c r="F924">
        <v>0</v>
      </c>
    </row>
    <row r="925" spans="1:6">
      <c r="A925">
        <v>881285</v>
      </c>
      <c r="B925">
        <v>65</v>
      </c>
      <c r="C925">
        <v>881285</v>
      </c>
      <c r="D925">
        <v>5</v>
      </c>
      <c r="E925">
        <v>70</v>
      </c>
      <c r="F925">
        <v>26</v>
      </c>
    </row>
    <row r="926" spans="1:6">
      <c r="A926" t="s">
        <v>935</v>
      </c>
      <c r="B926">
        <v>0</v>
      </c>
      <c r="C926" t="s">
        <v>935</v>
      </c>
      <c r="D926">
        <v>0</v>
      </c>
      <c r="E926">
        <v>0</v>
      </c>
      <c r="F926">
        <v>0</v>
      </c>
    </row>
    <row r="927" spans="1:6">
      <c r="A927" t="s">
        <v>936</v>
      </c>
      <c r="B927">
        <v>0</v>
      </c>
      <c r="C927" t="s">
        <v>936</v>
      </c>
      <c r="D927">
        <v>0</v>
      </c>
      <c r="E927">
        <v>0</v>
      </c>
      <c r="F927">
        <v>0</v>
      </c>
    </row>
    <row r="928" spans="1:6">
      <c r="A928" t="s">
        <v>943</v>
      </c>
      <c r="B928">
        <v>0</v>
      </c>
      <c r="C928" t="s">
        <v>943</v>
      </c>
      <c r="D928">
        <v>0</v>
      </c>
      <c r="E928">
        <v>0</v>
      </c>
      <c r="F928">
        <v>0</v>
      </c>
    </row>
    <row r="929" spans="1:6">
      <c r="A929" t="s">
        <v>937</v>
      </c>
      <c r="B929">
        <v>0</v>
      </c>
      <c r="C929" t="s">
        <v>937</v>
      </c>
      <c r="D929">
        <v>0</v>
      </c>
      <c r="E929">
        <v>0</v>
      </c>
      <c r="F929">
        <v>0</v>
      </c>
    </row>
    <row r="930" spans="1:6">
      <c r="A930" t="s">
        <v>938</v>
      </c>
      <c r="B930">
        <v>0</v>
      </c>
      <c r="C930" t="s">
        <v>938</v>
      </c>
      <c r="D930">
        <v>0</v>
      </c>
      <c r="E930">
        <v>0</v>
      </c>
      <c r="F930">
        <v>0</v>
      </c>
    </row>
    <row r="931" spans="1:6">
      <c r="A931" t="s">
        <v>944</v>
      </c>
      <c r="B931">
        <v>0</v>
      </c>
      <c r="C931" t="s">
        <v>944</v>
      </c>
      <c r="D931">
        <v>0</v>
      </c>
      <c r="E931">
        <v>0</v>
      </c>
      <c r="F931">
        <v>0</v>
      </c>
    </row>
    <row r="932" spans="1:6">
      <c r="A932" t="s">
        <v>948</v>
      </c>
      <c r="B932">
        <v>0</v>
      </c>
      <c r="C932" t="s">
        <v>948</v>
      </c>
      <c r="D932">
        <v>0</v>
      </c>
      <c r="E932">
        <v>0</v>
      </c>
      <c r="F932">
        <v>0</v>
      </c>
    </row>
    <row r="933" spans="1:6">
      <c r="A933" t="s">
        <v>949</v>
      </c>
      <c r="B933">
        <v>0</v>
      </c>
      <c r="C933" t="s">
        <v>949</v>
      </c>
      <c r="D933">
        <v>0</v>
      </c>
      <c r="E933">
        <v>0</v>
      </c>
      <c r="F933">
        <v>0</v>
      </c>
    </row>
    <row r="934" spans="1:6">
      <c r="A934" t="s">
        <v>950</v>
      </c>
      <c r="B934">
        <v>0</v>
      </c>
      <c r="C934" t="s">
        <v>950</v>
      </c>
      <c r="D934">
        <v>0</v>
      </c>
      <c r="E934">
        <v>0</v>
      </c>
      <c r="F934">
        <v>0</v>
      </c>
    </row>
    <row r="935" spans="1:6">
      <c r="A935" t="s">
        <v>951</v>
      </c>
      <c r="B935">
        <v>0</v>
      </c>
      <c r="C935" t="s">
        <v>951</v>
      </c>
      <c r="D935">
        <v>0</v>
      </c>
      <c r="E935">
        <v>0</v>
      </c>
      <c r="F935">
        <v>0</v>
      </c>
    </row>
    <row r="936" spans="1:6">
      <c r="A936" t="s">
        <v>952</v>
      </c>
      <c r="B936">
        <v>0</v>
      </c>
      <c r="C936" t="s">
        <v>952</v>
      </c>
      <c r="D936">
        <v>0</v>
      </c>
      <c r="E936">
        <v>0</v>
      </c>
      <c r="F936">
        <v>0</v>
      </c>
    </row>
    <row r="937" spans="1:6">
      <c r="A937" t="s">
        <v>953</v>
      </c>
      <c r="B937">
        <v>0</v>
      </c>
      <c r="C937" t="s">
        <v>953</v>
      </c>
      <c r="D937">
        <v>0</v>
      </c>
      <c r="E937">
        <v>0</v>
      </c>
      <c r="F937">
        <v>0</v>
      </c>
    </row>
    <row r="938" spans="1:6">
      <c r="A938" t="s">
        <v>954</v>
      </c>
      <c r="B938">
        <v>0</v>
      </c>
      <c r="C938" t="s">
        <v>954</v>
      </c>
      <c r="D938">
        <v>0</v>
      </c>
      <c r="E938">
        <v>0</v>
      </c>
      <c r="F938">
        <v>0</v>
      </c>
    </row>
    <row r="939" spans="1:6">
      <c r="A939" t="s">
        <v>955</v>
      </c>
      <c r="B939">
        <v>0</v>
      </c>
      <c r="C939" t="s">
        <v>955</v>
      </c>
      <c r="D939">
        <v>0</v>
      </c>
      <c r="E939">
        <v>0</v>
      </c>
      <c r="F939">
        <v>0</v>
      </c>
    </row>
    <row r="940" spans="1:6">
      <c r="A940" t="s">
        <v>956</v>
      </c>
      <c r="B940">
        <v>0</v>
      </c>
      <c r="C940" t="s">
        <v>956</v>
      </c>
      <c r="D940">
        <v>0</v>
      </c>
      <c r="E940">
        <v>0</v>
      </c>
      <c r="F940">
        <v>0</v>
      </c>
    </row>
    <row r="941" spans="1:6">
      <c r="A941" t="s">
        <v>947</v>
      </c>
      <c r="B941">
        <v>0</v>
      </c>
      <c r="C941" t="s">
        <v>947</v>
      </c>
      <c r="D941">
        <v>0</v>
      </c>
      <c r="E941">
        <v>0</v>
      </c>
      <c r="F941">
        <v>0</v>
      </c>
    </row>
    <row r="942" spans="1:6">
      <c r="A942" t="s">
        <v>957</v>
      </c>
      <c r="B942">
        <v>0</v>
      </c>
      <c r="C942" t="s">
        <v>957</v>
      </c>
      <c r="D942">
        <v>0</v>
      </c>
      <c r="E942">
        <v>0</v>
      </c>
      <c r="F942">
        <v>0</v>
      </c>
    </row>
    <row r="943" spans="1:6">
      <c r="A943" t="s">
        <v>958</v>
      </c>
      <c r="B943">
        <v>0</v>
      </c>
      <c r="C943" t="s">
        <v>958</v>
      </c>
      <c r="D943">
        <v>0</v>
      </c>
      <c r="E943">
        <v>0</v>
      </c>
      <c r="F943">
        <v>0</v>
      </c>
    </row>
    <row r="944" spans="1:6">
      <c r="A944" t="s">
        <v>959</v>
      </c>
      <c r="B944">
        <v>0</v>
      </c>
      <c r="C944" t="s">
        <v>959</v>
      </c>
      <c r="D944">
        <v>0</v>
      </c>
      <c r="E944">
        <v>0</v>
      </c>
      <c r="F944">
        <v>0</v>
      </c>
    </row>
    <row r="945" spans="1:6">
      <c r="A945" t="s">
        <v>967</v>
      </c>
      <c r="B945">
        <v>0</v>
      </c>
      <c r="C945" t="s">
        <v>967</v>
      </c>
      <c r="D945">
        <v>1</v>
      </c>
      <c r="E945">
        <v>0</v>
      </c>
      <c r="F945">
        <v>0</v>
      </c>
    </row>
    <row r="946" spans="1:6">
      <c r="A946" t="s">
        <v>968</v>
      </c>
      <c r="B946">
        <v>0</v>
      </c>
      <c r="C946" t="s">
        <v>968</v>
      </c>
      <c r="D946">
        <v>0</v>
      </c>
      <c r="E946">
        <v>0</v>
      </c>
      <c r="F946">
        <v>0</v>
      </c>
    </row>
    <row r="947" spans="1:6">
      <c r="A947" t="s">
        <v>969</v>
      </c>
      <c r="B947">
        <v>0</v>
      </c>
      <c r="C947" t="s">
        <v>969</v>
      </c>
      <c r="D947">
        <v>0</v>
      </c>
      <c r="E947">
        <v>0</v>
      </c>
      <c r="F947">
        <v>0</v>
      </c>
    </row>
    <row r="948" spans="1:6">
      <c r="A948" t="s">
        <v>964</v>
      </c>
      <c r="B948">
        <v>0</v>
      </c>
      <c r="C948" t="s">
        <v>964</v>
      </c>
      <c r="D948">
        <v>0</v>
      </c>
      <c r="E948">
        <v>0</v>
      </c>
      <c r="F948">
        <v>0</v>
      </c>
    </row>
    <row r="949" spans="1:6">
      <c r="A949">
        <v>881568</v>
      </c>
      <c r="B949">
        <v>0</v>
      </c>
      <c r="C949">
        <v>881568</v>
      </c>
      <c r="D949">
        <v>0</v>
      </c>
      <c r="E949">
        <v>0</v>
      </c>
      <c r="F949">
        <v>0</v>
      </c>
    </row>
    <row r="950" spans="1:6">
      <c r="A950">
        <v>550001</v>
      </c>
      <c r="B950">
        <v>0</v>
      </c>
      <c r="C950">
        <v>550001</v>
      </c>
      <c r="D950">
        <v>0</v>
      </c>
      <c r="E950">
        <v>0</v>
      </c>
      <c r="F950">
        <v>0</v>
      </c>
    </row>
    <row r="951" spans="1:6">
      <c r="A951">
        <v>450001</v>
      </c>
      <c r="B951">
        <v>0</v>
      </c>
      <c r="C951">
        <v>450001</v>
      </c>
      <c r="D951">
        <v>0</v>
      </c>
      <c r="E951">
        <v>0</v>
      </c>
      <c r="F951">
        <v>0</v>
      </c>
    </row>
    <row r="952" spans="1:6">
      <c r="A952">
        <v>450013</v>
      </c>
      <c r="B952">
        <v>812</v>
      </c>
      <c r="C952">
        <v>450013</v>
      </c>
      <c r="D952">
        <v>1027</v>
      </c>
      <c r="E952">
        <v>676</v>
      </c>
      <c r="F952">
        <v>183</v>
      </c>
    </row>
    <row r="953" spans="1:6">
      <c r="A953">
        <v>450012</v>
      </c>
      <c r="B953">
        <v>102</v>
      </c>
      <c r="C953">
        <v>450012</v>
      </c>
      <c r="D953">
        <v>63</v>
      </c>
      <c r="E953">
        <v>57</v>
      </c>
      <c r="F953">
        <v>29</v>
      </c>
    </row>
    <row r="954" spans="1:6">
      <c r="A954" t="s">
        <v>981</v>
      </c>
      <c r="B954">
        <v>0</v>
      </c>
      <c r="C954" t="s">
        <v>981</v>
      </c>
      <c r="D954">
        <v>0</v>
      </c>
      <c r="E954">
        <v>0</v>
      </c>
      <c r="F954">
        <v>0</v>
      </c>
    </row>
    <row r="955" spans="1:6">
      <c r="A955" t="s">
        <v>982</v>
      </c>
      <c r="B955">
        <v>0</v>
      </c>
      <c r="C955" t="s">
        <v>982</v>
      </c>
      <c r="D955">
        <v>0</v>
      </c>
      <c r="E955">
        <v>0</v>
      </c>
      <c r="F955">
        <v>0</v>
      </c>
    </row>
    <row r="956" spans="1:6">
      <c r="A956">
        <v>887715</v>
      </c>
      <c r="B956">
        <v>5</v>
      </c>
      <c r="C956">
        <v>887715</v>
      </c>
      <c r="D956">
        <v>18</v>
      </c>
      <c r="E956">
        <v>4</v>
      </c>
      <c r="F956">
        <v>1</v>
      </c>
    </row>
    <row r="957" spans="1:6">
      <c r="A957">
        <v>887517</v>
      </c>
      <c r="B957">
        <v>166</v>
      </c>
      <c r="C957">
        <v>887517</v>
      </c>
      <c r="D957">
        <v>275</v>
      </c>
      <c r="E957">
        <v>114</v>
      </c>
      <c r="F957">
        <v>34</v>
      </c>
    </row>
    <row r="958" spans="1:6">
      <c r="A958" t="s">
        <v>988</v>
      </c>
      <c r="B958">
        <v>0</v>
      </c>
      <c r="C958" t="s">
        <v>988</v>
      </c>
      <c r="D958">
        <v>0</v>
      </c>
      <c r="E958">
        <v>0</v>
      </c>
      <c r="F958">
        <v>0</v>
      </c>
    </row>
    <row r="959" spans="1:6">
      <c r="A959">
        <v>150035</v>
      </c>
      <c r="B959">
        <v>34</v>
      </c>
      <c r="C959">
        <v>150035</v>
      </c>
      <c r="D959">
        <v>33</v>
      </c>
      <c r="E959">
        <v>49</v>
      </c>
      <c r="F959">
        <v>19</v>
      </c>
    </row>
    <row r="960" spans="1:6">
      <c r="A960" t="s">
        <v>991</v>
      </c>
      <c r="B960">
        <v>0</v>
      </c>
      <c r="C960" t="s">
        <v>991</v>
      </c>
      <c r="D960">
        <v>0</v>
      </c>
      <c r="E960">
        <v>0</v>
      </c>
      <c r="F960">
        <v>0</v>
      </c>
    </row>
    <row r="961" spans="1:6">
      <c r="A961" t="s">
        <v>992</v>
      </c>
      <c r="B961">
        <v>0</v>
      </c>
      <c r="C961" t="s">
        <v>992</v>
      </c>
      <c r="D961">
        <v>0</v>
      </c>
      <c r="E961">
        <v>0</v>
      </c>
      <c r="F961">
        <v>0</v>
      </c>
    </row>
    <row r="962" spans="1:6">
      <c r="A962" t="s">
        <v>993</v>
      </c>
      <c r="B962">
        <v>0</v>
      </c>
      <c r="C962" t="s">
        <v>993</v>
      </c>
      <c r="D962">
        <v>0</v>
      </c>
      <c r="E962">
        <v>0</v>
      </c>
      <c r="F962">
        <v>0</v>
      </c>
    </row>
    <row r="963" spans="1:6">
      <c r="A963" t="s">
        <v>994</v>
      </c>
      <c r="B963">
        <v>0</v>
      </c>
      <c r="C963" t="s">
        <v>994</v>
      </c>
      <c r="D963">
        <v>0</v>
      </c>
      <c r="E963">
        <v>0</v>
      </c>
      <c r="F963">
        <v>0</v>
      </c>
    </row>
    <row r="964" spans="1:6">
      <c r="A964" t="s">
        <v>1007</v>
      </c>
      <c r="B964">
        <v>828</v>
      </c>
      <c r="C964" t="s">
        <v>1007</v>
      </c>
      <c r="D964">
        <v>2400</v>
      </c>
      <c r="E964">
        <v>2159</v>
      </c>
      <c r="F964">
        <v>1290</v>
      </c>
    </row>
    <row r="965" spans="1:6">
      <c r="A965" t="s">
        <v>1008</v>
      </c>
      <c r="B965">
        <v>604</v>
      </c>
      <c r="C965" t="s">
        <v>1008</v>
      </c>
      <c r="D965">
        <v>1144</v>
      </c>
      <c r="E965">
        <v>531</v>
      </c>
      <c r="F965">
        <v>405</v>
      </c>
    </row>
    <row r="966" spans="1:6">
      <c r="A966" t="s">
        <v>1009</v>
      </c>
      <c r="B966">
        <v>728</v>
      </c>
      <c r="C966" t="s">
        <v>1009</v>
      </c>
      <c r="D966">
        <v>350</v>
      </c>
      <c r="E966">
        <v>213</v>
      </c>
      <c r="F966">
        <v>115</v>
      </c>
    </row>
    <row r="967" spans="1:6">
      <c r="A967" t="s">
        <v>1010</v>
      </c>
      <c r="B967">
        <v>49</v>
      </c>
      <c r="C967" t="s">
        <v>1010</v>
      </c>
      <c r="D967">
        <v>78</v>
      </c>
      <c r="E967">
        <v>150</v>
      </c>
      <c r="F967">
        <v>240</v>
      </c>
    </row>
    <row r="968" spans="1:6">
      <c r="A968" t="s">
        <v>1011</v>
      </c>
      <c r="B968">
        <v>5</v>
      </c>
      <c r="C968" t="s">
        <v>1011</v>
      </c>
      <c r="D968">
        <v>0</v>
      </c>
      <c r="E968">
        <v>0</v>
      </c>
      <c r="F968">
        <v>0</v>
      </c>
    </row>
    <row r="969" spans="1:6">
      <c r="A969" t="s">
        <v>1012</v>
      </c>
      <c r="B969">
        <v>0</v>
      </c>
      <c r="C969" t="s">
        <v>1012</v>
      </c>
      <c r="D969">
        <v>4</v>
      </c>
      <c r="E969">
        <v>4</v>
      </c>
      <c r="F969">
        <v>0</v>
      </c>
    </row>
    <row r="970" spans="1:6">
      <c r="A970" t="s">
        <v>1013</v>
      </c>
      <c r="B970">
        <v>16</v>
      </c>
      <c r="C970" t="s">
        <v>1013</v>
      </c>
      <c r="D970">
        <v>18</v>
      </c>
      <c r="E970">
        <v>3</v>
      </c>
      <c r="F970">
        <v>0</v>
      </c>
    </row>
    <row r="971" spans="1:6">
      <c r="A971" t="s">
        <v>1014</v>
      </c>
      <c r="B971">
        <v>1</v>
      </c>
      <c r="C971" t="s">
        <v>1014</v>
      </c>
      <c r="D971">
        <v>20</v>
      </c>
      <c r="E971">
        <v>0</v>
      </c>
      <c r="F971">
        <v>0</v>
      </c>
    </row>
    <row r="972" spans="1:6">
      <c r="A972" t="s">
        <v>1015</v>
      </c>
      <c r="B972">
        <v>1</v>
      </c>
      <c r="C972" t="s">
        <v>1015</v>
      </c>
      <c r="D972">
        <v>0</v>
      </c>
      <c r="E972">
        <v>1</v>
      </c>
      <c r="F972">
        <v>1</v>
      </c>
    </row>
    <row r="973" spans="1:6">
      <c r="A973" t="s">
        <v>1016</v>
      </c>
      <c r="B973">
        <v>1</v>
      </c>
      <c r="C973" t="s">
        <v>1016</v>
      </c>
      <c r="D973">
        <v>5</v>
      </c>
      <c r="E973">
        <v>5</v>
      </c>
      <c r="F973">
        <v>7</v>
      </c>
    </row>
    <row r="974" spans="1:6">
      <c r="A974" t="s">
        <v>1017</v>
      </c>
      <c r="B974">
        <v>0</v>
      </c>
      <c r="C974" t="s">
        <v>1017</v>
      </c>
      <c r="D974">
        <v>0</v>
      </c>
      <c r="E974">
        <v>0</v>
      </c>
      <c r="F974">
        <v>0</v>
      </c>
    </row>
    <row r="975" spans="1:6">
      <c r="A975" t="s">
        <v>1018</v>
      </c>
      <c r="B975">
        <v>0</v>
      </c>
      <c r="C975" t="s">
        <v>1018</v>
      </c>
      <c r="D975">
        <v>0</v>
      </c>
      <c r="E975">
        <v>0</v>
      </c>
      <c r="F975">
        <v>0</v>
      </c>
    </row>
    <row r="976" spans="1:6">
      <c r="A976" t="s">
        <v>1019</v>
      </c>
      <c r="B976">
        <v>0</v>
      </c>
      <c r="C976" t="s">
        <v>1019</v>
      </c>
      <c r="D976">
        <v>0</v>
      </c>
      <c r="E976">
        <v>0</v>
      </c>
      <c r="F976">
        <v>0</v>
      </c>
    </row>
    <row r="977" spans="1:6">
      <c r="A977">
        <v>450016</v>
      </c>
      <c r="B977">
        <v>0</v>
      </c>
      <c r="C977">
        <v>450016</v>
      </c>
      <c r="D977">
        <v>0.2</v>
      </c>
      <c r="E977">
        <v>0</v>
      </c>
      <c r="F977">
        <v>0</v>
      </c>
    </row>
    <row r="978" spans="1:6">
      <c r="A978" t="s">
        <v>1021</v>
      </c>
      <c r="B978">
        <v>0</v>
      </c>
      <c r="C978" t="s">
        <v>1021</v>
      </c>
      <c r="D978">
        <v>0</v>
      </c>
      <c r="E978">
        <v>0</v>
      </c>
      <c r="F978">
        <v>0</v>
      </c>
    </row>
    <row r="979" spans="1:6">
      <c r="A979" t="s">
        <v>1022</v>
      </c>
      <c r="B979">
        <v>0</v>
      </c>
      <c r="C979" t="s">
        <v>1022</v>
      </c>
      <c r="D979">
        <v>0</v>
      </c>
      <c r="E979">
        <v>0</v>
      </c>
      <c r="F979">
        <v>0</v>
      </c>
    </row>
    <row r="980" spans="1:6">
      <c r="A980" t="s">
        <v>1023</v>
      </c>
      <c r="B980">
        <v>0</v>
      </c>
      <c r="C980" t="s">
        <v>1023</v>
      </c>
      <c r="D980">
        <v>0</v>
      </c>
      <c r="E980">
        <v>0</v>
      </c>
      <c r="F980">
        <v>0</v>
      </c>
    </row>
    <row r="981" spans="1:6">
      <c r="A981" t="s">
        <v>1024</v>
      </c>
      <c r="B981">
        <v>0</v>
      </c>
      <c r="C981" t="s">
        <v>1024</v>
      </c>
      <c r="D981">
        <v>0</v>
      </c>
      <c r="E981">
        <v>0</v>
      </c>
      <c r="F981">
        <v>1</v>
      </c>
    </row>
    <row r="982" spans="1:6">
      <c r="A982" t="s">
        <v>1025</v>
      </c>
      <c r="B982">
        <v>6</v>
      </c>
      <c r="C982" t="s">
        <v>1025</v>
      </c>
      <c r="D982">
        <v>0</v>
      </c>
      <c r="E982">
        <v>0</v>
      </c>
      <c r="F982">
        <v>0</v>
      </c>
    </row>
    <row r="983" spans="1:6">
      <c r="A983" t="s">
        <v>1026</v>
      </c>
      <c r="B983">
        <v>0</v>
      </c>
      <c r="C983" t="s">
        <v>1026</v>
      </c>
      <c r="D983">
        <v>0</v>
      </c>
      <c r="E983">
        <v>0</v>
      </c>
      <c r="F983">
        <v>0</v>
      </c>
    </row>
    <row r="984" spans="1:6">
      <c r="A984" t="s">
        <v>1027</v>
      </c>
      <c r="B984">
        <v>0</v>
      </c>
      <c r="C984" t="s">
        <v>1027</v>
      </c>
      <c r="D984">
        <v>0</v>
      </c>
      <c r="E984">
        <v>0</v>
      </c>
      <c r="F984">
        <v>0</v>
      </c>
    </row>
    <row r="985" spans="1:6">
      <c r="A985" t="s">
        <v>1028</v>
      </c>
      <c r="B985">
        <v>0</v>
      </c>
      <c r="C985" t="s">
        <v>1028</v>
      </c>
      <c r="D985">
        <v>0</v>
      </c>
      <c r="E985">
        <v>0</v>
      </c>
      <c r="F985">
        <v>0</v>
      </c>
    </row>
    <row r="986" spans="1:6">
      <c r="A986">
        <v>869084</v>
      </c>
      <c r="B986">
        <v>211</v>
      </c>
      <c r="C986">
        <v>869084</v>
      </c>
      <c r="D986">
        <v>207</v>
      </c>
      <c r="E986">
        <v>94</v>
      </c>
      <c r="F986">
        <v>14</v>
      </c>
    </row>
    <row r="987" spans="1:6">
      <c r="A987" t="s">
        <v>1033</v>
      </c>
      <c r="B987">
        <v>0</v>
      </c>
      <c r="C987" t="s">
        <v>1033</v>
      </c>
      <c r="D987">
        <v>0</v>
      </c>
      <c r="E987">
        <v>0</v>
      </c>
      <c r="F987">
        <v>0</v>
      </c>
    </row>
    <row r="988" spans="1:6">
      <c r="A988" t="s">
        <v>1034</v>
      </c>
      <c r="B988">
        <v>99</v>
      </c>
      <c r="C988" t="s">
        <v>1034</v>
      </c>
      <c r="D988">
        <v>70</v>
      </c>
      <c r="E988">
        <v>127</v>
      </c>
      <c r="F988">
        <v>85</v>
      </c>
    </row>
    <row r="989" spans="1:6">
      <c r="A989" t="s">
        <v>1035</v>
      </c>
      <c r="B989">
        <v>0</v>
      </c>
      <c r="C989" t="s">
        <v>1035</v>
      </c>
      <c r="D989">
        <v>5</v>
      </c>
      <c r="E989">
        <v>3</v>
      </c>
      <c r="F989">
        <v>0</v>
      </c>
    </row>
    <row r="990" spans="1:6">
      <c r="A990" t="s">
        <v>1036</v>
      </c>
      <c r="B990">
        <v>0</v>
      </c>
      <c r="C990" t="s">
        <v>1036</v>
      </c>
      <c r="D990">
        <v>9</v>
      </c>
      <c r="E990">
        <v>0</v>
      </c>
      <c r="F990">
        <v>0</v>
      </c>
    </row>
    <row r="991" spans="1:6">
      <c r="A991" t="s">
        <v>1037</v>
      </c>
      <c r="B991">
        <v>24</v>
      </c>
      <c r="C991" t="s">
        <v>1037</v>
      </c>
      <c r="D991">
        <v>24</v>
      </c>
      <c r="E991">
        <v>1</v>
      </c>
      <c r="F991">
        <v>48</v>
      </c>
    </row>
    <row r="992" spans="1:6">
      <c r="A992" t="s">
        <v>1038</v>
      </c>
      <c r="B992">
        <v>41</v>
      </c>
      <c r="C992" t="s">
        <v>1038</v>
      </c>
      <c r="D992">
        <v>12</v>
      </c>
      <c r="E992">
        <v>0</v>
      </c>
      <c r="F992">
        <v>5</v>
      </c>
    </row>
    <row r="993" spans="1:6">
      <c r="A993" t="s">
        <v>1039</v>
      </c>
      <c r="B993">
        <v>0</v>
      </c>
      <c r="C993" t="s">
        <v>1039</v>
      </c>
      <c r="D993">
        <v>2</v>
      </c>
      <c r="E993">
        <v>0</v>
      </c>
      <c r="F993">
        <v>0</v>
      </c>
    </row>
    <row r="994" spans="1:6">
      <c r="A994" t="s">
        <v>1040</v>
      </c>
      <c r="B994">
        <v>48</v>
      </c>
      <c r="C994" t="s">
        <v>1040</v>
      </c>
      <c r="D994">
        <v>9</v>
      </c>
      <c r="E994">
        <v>6</v>
      </c>
      <c r="F994">
        <v>15</v>
      </c>
    </row>
    <row r="995" spans="1:6">
      <c r="A995" t="s">
        <v>1041</v>
      </c>
      <c r="B995">
        <v>0</v>
      </c>
      <c r="C995" t="s">
        <v>1041</v>
      </c>
      <c r="D995">
        <v>0</v>
      </c>
      <c r="E995">
        <v>0</v>
      </c>
      <c r="F995">
        <v>0</v>
      </c>
    </row>
    <row r="996" spans="1:6">
      <c r="A996">
        <v>887716</v>
      </c>
      <c r="B996">
        <v>92</v>
      </c>
      <c r="C996">
        <v>887716</v>
      </c>
      <c r="D996">
        <v>111</v>
      </c>
      <c r="E996">
        <v>64</v>
      </c>
      <c r="F996">
        <v>55</v>
      </c>
    </row>
    <row r="997" spans="1:6">
      <c r="A997" t="s">
        <v>1042</v>
      </c>
      <c r="B997">
        <v>0</v>
      </c>
      <c r="C997" t="s">
        <v>1042</v>
      </c>
      <c r="D997">
        <v>0</v>
      </c>
      <c r="E997">
        <v>0</v>
      </c>
      <c r="F997">
        <v>0</v>
      </c>
    </row>
    <row r="998" spans="1:6">
      <c r="A998" t="s">
        <v>809</v>
      </c>
      <c r="B998">
        <v>0</v>
      </c>
      <c r="C998" t="s">
        <v>809</v>
      </c>
      <c r="D998">
        <v>0</v>
      </c>
      <c r="E998">
        <v>0</v>
      </c>
      <c r="F998">
        <v>0</v>
      </c>
    </row>
    <row r="999" spans="1:6">
      <c r="A999" t="s">
        <v>810</v>
      </c>
      <c r="B999">
        <v>0</v>
      </c>
      <c r="C999" t="s">
        <v>810</v>
      </c>
      <c r="D999">
        <v>0</v>
      </c>
      <c r="E999">
        <v>0</v>
      </c>
      <c r="F999">
        <v>0</v>
      </c>
    </row>
    <row r="1000" spans="1:6">
      <c r="A1000" t="s">
        <v>1050</v>
      </c>
      <c r="B1000">
        <v>0</v>
      </c>
      <c r="C1000" t="s">
        <v>1050</v>
      </c>
      <c r="D1000">
        <v>0</v>
      </c>
      <c r="E1000">
        <v>0</v>
      </c>
      <c r="F1000">
        <v>0</v>
      </c>
    </row>
    <row r="1001" spans="1:6">
      <c r="A1001" t="s">
        <v>1051</v>
      </c>
      <c r="B1001">
        <v>0</v>
      </c>
      <c r="C1001" t="s">
        <v>1051</v>
      </c>
      <c r="D1001">
        <v>0</v>
      </c>
      <c r="E1001">
        <v>0</v>
      </c>
      <c r="F1001">
        <v>0</v>
      </c>
    </row>
    <row r="1002" spans="1:6">
      <c r="A1002">
        <v>888811</v>
      </c>
      <c r="B1002">
        <v>56</v>
      </c>
      <c r="C1002">
        <v>888811</v>
      </c>
      <c r="D1002">
        <v>50</v>
      </c>
      <c r="E1002">
        <v>40</v>
      </c>
      <c r="F1002">
        <v>72</v>
      </c>
    </row>
    <row r="1003" spans="1:6">
      <c r="A1003">
        <v>888770</v>
      </c>
      <c r="B1003">
        <v>130</v>
      </c>
      <c r="C1003">
        <v>888770</v>
      </c>
      <c r="D1003">
        <v>109</v>
      </c>
      <c r="E1003">
        <v>96</v>
      </c>
      <c r="F1003">
        <v>73</v>
      </c>
    </row>
    <row r="1004" spans="1:6">
      <c r="A1004">
        <v>881166</v>
      </c>
      <c r="B1004">
        <v>0</v>
      </c>
      <c r="C1004">
        <v>881166</v>
      </c>
      <c r="D1004">
        <v>0</v>
      </c>
      <c r="E1004">
        <v>0</v>
      </c>
      <c r="F1004">
        <v>0</v>
      </c>
    </row>
    <row r="1005" spans="1:6">
      <c r="A1005" t="s">
        <v>1060</v>
      </c>
      <c r="B1005">
        <v>0</v>
      </c>
      <c r="C1005" t="s">
        <v>1060</v>
      </c>
      <c r="D1005">
        <v>0</v>
      </c>
      <c r="E1005">
        <v>0</v>
      </c>
      <c r="F1005">
        <v>0</v>
      </c>
    </row>
    <row r="1006" spans="1:6">
      <c r="A1006">
        <v>300047</v>
      </c>
      <c r="B1006">
        <v>0</v>
      </c>
      <c r="C1006">
        <v>300047</v>
      </c>
      <c r="D1006">
        <v>0</v>
      </c>
      <c r="E1006">
        <v>0</v>
      </c>
      <c r="F1006">
        <v>0</v>
      </c>
    </row>
    <row r="1007" spans="1:6">
      <c r="A1007">
        <v>26560163</v>
      </c>
      <c r="B1007">
        <v>0</v>
      </c>
      <c r="C1007">
        <v>26560163</v>
      </c>
      <c r="D1007">
        <v>0</v>
      </c>
      <c r="E1007">
        <v>0</v>
      </c>
      <c r="F1007">
        <v>0</v>
      </c>
    </row>
    <row r="1008" spans="1:6">
      <c r="A1008" t="s">
        <v>1061</v>
      </c>
      <c r="B1008">
        <v>291</v>
      </c>
      <c r="C1008" t="s">
        <v>1061</v>
      </c>
      <c r="D1008">
        <v>249</v>
      </c>
      <c r="E1008">
        <v>181</v>
      </c>
      <c r="F1008">
        <v>62</v>
      </c>
    </row>
    <row r="1009" spans="1:6">
      <c r="A1009" t="s">
        <v>1062</v>
      </c>
      <c r="B1009">
        <v>456</v>
      </c>
      <c r="C1009" t="s">
        <v>1062</v>
      </c>
      <c r="D1009">
        <v>769</v>
      </c>
      <c r="E1009">
        <v>864</v>
      </c>
      <c r="F1009">
        <v>605</v>
      </c>
    </row>
    <row r="1010" spans="1:6">
      <c r="A1010" t="s">
        <v>1063</v>
      </c>
      <c r="B1010">
        <v>153</v>
      </c>
      <c r="C1010" t="s">
        <v>1063</v>
      </c>
      <c r="D1010">
        <v>160</v>
      </c>
      <c r="E1010">
        <v>99</v>
      </c>
      <c r="F1010">
        <v>193</v>
      </c>
    </row>
    <row r="1011" spans="1:6">
      <c r="A1011" t="s">
        <v>1064</v>
      </c>
      <c r="B1011">
        <v>69</v>
      </c>
      <c r="C1011" t="s">
        <v>1064</v>
      </c>
      <c r="D1011">
        <v>61</v>
      </c>
      <c r="E1011">
        <v>13</v>
      </c>
      <c r="F1011">
        <v>7</v>
      </c>
    </row>
    <row r="1012" spans="1:6">
      <c r="A1012" t="s">
        <v>1065</v>
      </c>
      <c r="B1012">
        <v>482</v>
      </c>
      <c r="C1012" t="s">
        <v>1065</v>
      </c>
      <c r="D1012">
        <v>237</v>
      </c>
      <c r="E1012">
        <v>232</v>
      </c>
      <c r="F1012">
        <v>77</v>
      </c>
    </row>
    <row r="1013" spans="1:6">
      <c r="A1013" t="s">
        <v>1066</v>
      </c>
      <c r="B1013">
        <v>0</v>
      </c>
      <c r="C1013" t="s">
        <v>1066</v>
      </c>
      <c r="D1013">
        <v>0</v>
      </c>
      <c r="E1013">
        <v>0</v>
      </c>
      <c r="F1013">
        <v>2</v>
      </c>
    </row>
    <row r="1014" spans="1:6">
      <c r="A1014" t="s">
        <v>1067</v>
      </c>
      <c r="B1014">
        <v>0</v>
      </c>
      <c r="C1014" t="s">
        <v>1067</v>
      </c>
      <c r="D1014">
        <v>0</v>
      </c>
      <c r="E1014">
        <v>0</v>
      </c>
      <c r="F1014">
        <v>0</v>
      </c>
    </row>
    <row r="1015" spans="1:6">
      <c r="A1015" t="s">
        <v>1068</v>
      </c>
      <c r="B1015">
        <v>0</v>
      </c>
      <c r="C1015" t="s">
        <v>1068</v>
      </c>
      <c r="D1015">
        <v>0</v>
      </c>
      <c r="E1015">
        <v>0</v>
      </c>
      <c r="F1015">
        <v>0</v>
      </c>
    </row>
    <row r="1016" spans="1:6">
      <c r="A1016" t="s">
        <v>1069</v>
      </c>
      <c r="B1016">
        <v>0</v>
      </c>
      <c r="C1016" t="s">
        <v>1069</v>
      </c>
      <c r="D1016">
        <v>0</v>
      </c>
      <c r="E1016">
        <v>0</v>
      </c>
      <c r="F1016">
        <v>152</v>
      </c>
    </row>
    <row r="1017" spans="1:6">
      <c r="A1017" t="s">
        <v>1070</v>
      </c>
      <c r="B1017">
        <v>12</v>
      </c>
      <c r="C1017" t="s">
        <v>1070</v>
      </c>
      <c r="D1017">
        <v>0</v>
      </c>
      <c r="E1017">
        <v>0</v>
      </c>
      <c r="F1017">
        <v>240</v>
      </c>
    </row>
    <row r="1018" spans="1:6">
      <c r="A1018" t="s">
        <v>1071</v>
      </c>
      <c r="B1018">
        <v>2</v>
      </c>
      <c r="C1018" t="s">
        <v>1071</v>
      </c>
      <c r="D1018">
        <v>2</v>
      </c>
      <c r="E1018">
        <v>2</v>
      </c>
      <c r="F1018">
        <v>0</v>
      </c>
    </row>
    <row r="1019" spans="1:6">
      <c r="A1019" t="s">
        <v>1072</v>
      </c>
      <c r="B1019">
        <v>51</v>
      </c>
      <c r="C1019" t="s">
        <v>1072</v>
      </c>
      <c r="D1019">
        <v>43</v>
      </c>
      <c r="E1019">
        <v>8</v>
      </c>
      <c r="F1019">
        <v>43</v>
      </c>
    </row>
    <row r="1020" spans="1:6">
      <c r="A1020" t="s">
        <v>1073</v>
      </c>
      <c r="B1020">
        <v>18</v>
      </c>
      <c r="C1020" t="s">
        <v>1073</v>
      </c>
      <c r="D1020">
        <v>75</v>
      </c>
      <c r="E1020">
        <v>3</v>
      </c>
      <c r="F1020">
        <v>24</v>
      </c>
    </row>
    <row r="1021" spans="1:6">
      <c r="A1021" t="s">
        <v>1074</v>
      </c>
      <c r="B1021">
        <v>0</v>
      </c>
      <c r="C1021" t="s">
        <v>1074</v>
      </c>
      <c r="D1021">
        <v>0</v>
      </c>
      <c r="E1021">
        <v>0</v>
      </c>
      <c r="F1021">
        <v>0</v>
      </c>
    </row>
    <row r="1022" spans="1:6">
      <c r="A1022" t="s">
        <v>1075</v>
      </c>
      <c r="B1022">
        <v>0</v>
      </c>
      <c r="C1022" t="s">
        <v>1075</v>
      </c>
      <c r="D1022">
        <v>0</v>
      </c>
      <c r="E1022">
        <v>0</v>
      </c>
      <c r="F1022">
        <v>0</v>
      </c>
    </row>
    <row r="1023" spans="1:6">
      <c r="A1023" t="s">
        <v>1076</v>
      </c>
      <c r="B1023">
        <v>0</v>
      </c>
      <c r="C1023" t="s">
        <v>1076</v>
      </c>
      <c r="D1023">
        <v>12</v>
      </c>
      <c r="E1023">
        <v>0</v>
      </c>
      <c r="F1023">
        <v>18</v>
      </c>
    </row>
    <row r="1024" spans="1:6">
      <c r="A1024" t="s">
        <v>1077</v>
      </c>
      <c r="B1024">
        <v>264</v>
      </c>
      <c r="C1024" t="s">
        <v>1077</v>
      </c>
      <c r="D1024">
        <v>221</v>
      </c>
      <c r="E1024">
        <v>177</v>
      </c>
      <c r="F1024">
        <v>315</v>
      </c>
    </row>
    <row r="1025" spans="1:6">
      <c r="A1025">
        <v>846438</v>
      </c>
      <c r="B1025">
        <v>0</v>
      </c>
      <c r="C1025">
        <v>846438</v>
      </c>
      <c r="D1025">
        <v>0</v>
      </c>
      <c r="E1025">
        <v>0</v>
      </c>
      <c r="F1025">
        <v>0</v>
      </c>
    </row>
    <row r="1026" spans="1:6">
      <c r="A1026">
        <v>889677</v>
      </c>
      <c r="B1026">
        <v>0</v>
      </c>
      <c r="C1026">
        <v>889677</v>
      </c>
      <c r="D1026">
        <v>0</v>
      </c>
      <c r="E1026">
        <v>100</v>
      </c>
      <c r="F1026">
        <v>0</v>
      </c>
    </row>
    <row r="1027" spans="1:6">
      <c r="A1027" t="s">
        <v>1080</v>
      </c>
      <c r="B1027">
        <v>0</v>
      </c>
      <c r="C1027" t="s">
        <v>1080</v>
      </c>
      <c r="D1027">
        <v>0</v>
      </c>
      <c r="E1027">
        <v>1</v>
      </c>
      <c r="F1027">
        <v>0</v>
      </c>
    </row>
    <row r="1028" spans="1:6">
      <c r="A1028" t="s">
        <v>1081</v>
      </c>
      <c r="B1028">
        <v>0</v>
      </c>
      <c r="C1028" t="s">
        <v>1081</v>
      </c>
      <c r="D1028">
        <v>0</v>
      </c>
      <c r="E1028">
        <v>0</v>
      </c>
      <c r="F1028">
        <v>0</v>
      </c>
    </row>
    <row r="1029" spans="1:6">
      <c r="A1029" t="s">
        <v>1082</v>
      </c>
      <c r="B1029">
        <v>5</v>
      </c>
      <c r="C1029" t="s">
        <v>1082</v>
      </c>
      <c r="D1029">
        <v>1</v>
      </c>
      <c r="E1029">
        <v>10</v>
      </c>
      <c r="F1029">
        <v>3</v>
      </c>
    </row>
    <row r="1030" spans="1:6">
      <c r="A1030" t="s">
        <v>1085</v>
      </c>
      <c r="B1030">
        <v>0</v>
      </c>
      <c r="C1030" t="s">
        <v>1085</v>
      </c>
      <c r="D1030">
        <v>0</v>
      </c>
      <c r="E1030">
        <v>0</v>
      </c>
      <c r="F1030">
        <v>0</v>
      </c>
    </row>
    <row r="1031" spans="1:6">
      <c r="A1031" t="s">
        <v>1097</v>
      </c>
      <c r="B1031">
        <v>5</v>
      </c>
      <c r="C1031" t="s">
        <v>1097</v>
      </c>
      <c r="D1031">
        <v>9</v>
      </c>
      <c r="E1031">
        <v>1</v>
      </c>
      <c r="F1031">
        <v>4</v>
      </c>
    </row>
    <row r="1032" spans="1:6">
      <c r="A1032">
        <v>891553</v>
      </c>
      <c r="B1032">
        <v>138</v>
      </c>
      <c r="C1032">
        <v>891553</v>
      </c>
      <c r="D1032">
        <v>306</v>
      </c>
      <c r="E1032">
        <v>122</v>
      </c>
      <c r="F1032">
        <v>126</v>
      </c>
    </row>
    <row r="1033" spans="1:6">
      <c r="A1033">
        <v>887513</v>
      </c>
      <c r="B1033">
        <v>26</v>
      </c>
      <c r="C1033">
        <v>887513</v>
      </c>
      <c r="D1033">
        <v>40</v>
      </c>
      <c r="E1033">
        <v>26</v>
      </c>
      <c r="F1033">
        <v>2</v>
      </c>
    </row>
    <row r="1034" spans="1:6">
      <c r="A1034">
        <v>894325</v>
      </c>
      <c r="B1034">
        <v>13</v>
      </c>
      <c r="C1034">
        <v>894325</v>
      </c>
      <c r="D1034">
        <v>14</v>
      </c>
      <c r="E1034">
        <v>97</v>
      </c>
      <c r="F1034">
        <v>3</v>
      </c>
    </row>
    <row r="1035" spans="1:6">
      <c r="A1035">
        <v>887713</v>
      </c>
      <c r="B1035">
        <v>12</v>
      </c>
      <c r="C1035">
        <v>887713</v>
      </c>
      <c r="D1035">
        <v>29</v>
      </c>
      <c r="E1035">
        <v>7</v>
      </c>
      <c r="F1035">
        <v>9</v>
      </c>
    </row>
    <row r="1036" spans="1:6">
      <c r="A1036" t="s">
        <v>1129</v>
      </c>
      <c r="B1036">
        <v>0</v>
      </c>
      <c r="C1036" t="s">
        <v>1129</v>
      </c>
      <c r="D1036">
        <v>4</v>
      </c>
      <c r="E1036">
        <v>0</v>
      </c>
      <c r="F1036">
        <v>0</v>
      </c>
    </row>
    <row r="1037" spans="1:6">
      <c r="A1037" t="s">
        <v>1130</v>
      </c>
      <c r="B1037">
        <v>2</v>
      </c>
      <c r="C1037" t="s">
        <v>1130</v>
      </c>
      <c r="D1037">
        <v>1</v>
      </c>
      <c r="E1037">
        <v>0</v>
      </c>
      <c r="F1037">
        <v>27</v>
      </c>
    </row>
    <row r="1038" spans="1:6">
      <c r="A1038" t="s">
        <v>1131</v>
      </c>
      <c r="B1038">
        <v>2</v>
      </c>
      <c r="C1038" t="s">
        <v>1131</v>
      </c>
      <c r="D1038">
        <v>4</v>
      </c>
      <c r="E1038">
        <v>1</v>
      </c>
      <c r="F1038">
        <v>8</v>
      </c>
    </row>
    <row r="1039" spans="1:6">
      <c r="A1039" t="s">
        <v>1132</v>
      </c>
      <c r="B1039">
        <v>5</v>
      </c>
      <c r="C1039" t="s">
        <v>1132</v>
      </c>
      <c r="D1039">
        <v>28</v>
      </c>
      <c r="E1039">
        <v>3</v>
      </c>
      <c r="F1039">
        <v>12</v>
      </c>
    </row>
    <row r="1040" spans="1:6">
      <c r="A1040" t="s">
        <v>1133</v>
      </c>
      <c r="B1040">
        <v>1343</v>
      </c>
      <c r="C1040" t="s">
        <v>1133</v>
      </c>
      <c r="D1040">
        <v>562</v>
      </c>
      <c r="E1040">
        <v>378</v>
      </c>
      <c r="F1040">
        <v>187</v>
      </c>
    </row>
    <row r="1041" spans="1:6">
      <c r="A1041" t="s">
        <v>1134</v>
      </c>
      <c r="B1041">
        <v>190</v>
      </c>
      <c r="C1041" t="s">
        <v>1134</v>
      </c>
      <c r="D1041">
        <v>318</v>
      </c>
      <c r="E1041">
        <v>111</v>
      </c>
      <c r="F1041">
        <v>126</v>
      </c>
    </row>
    <row r="1042" spans="1:6">
      <c r="A1042">
        <v>891908</v>
      </c>
      <c r="B1042">
        <v>2</v>
      </c>
      <c r="C1042">
        <v>891908</v>
      </c>
      <c r="D1042">
        <v>4</v>
      </c>
      <c r="E1042">
        <v>10</v>
      </c>
      <c r="F1042">
        <v>0</v>
      </c>
    </row>
    <row r="1043" spans="1:6">
      <c r="A1043">
        <v>896345</v>
      </c>
      <c r="B1043">
        <v>81</v>
      </c>
      <c r="C1043">
        <v>896345</v>
      </c>
      <c r="D1043">
        <v>136</v>
      </c>
      <c r="E1043">
        <v>40</v>
      </c>
      <c r="F1043">
        <v>47</v>
      </c>
    </row>
    <row r="1044" spans="1:6">
      <c r="A1044" t="s">
        <v>1135</v>
      </c>
      <c r="B1044">
        <v>0</v>
      </c>
      <c r="C1044" t="s">
        <v>1135</v>
      </c>
      <c r="D1044">
        <v>0</v>
      </c>
      <c r="E1044">
        <v>0</v>
      </c>
      <c r="F1044">
        <v>0</v>
      </c>
    </row>
    <row r="1045" spans="1:6">
      <c r="A1045" t="s">
        <v>1136</v>
      </c>
      <c r="B1045">
        <v>195</v>
      </c>
      <c r="C1045" t="s">
        <v>1136</v>
      </c>
      <c r="D1045">
        <v>238</v>
      </c>
      <c r="E1045">
        <v>108</v>
      </c>
      <c r="F1045">
        <v>200</v>
      </c>
    </row>
    <row r="1046" spans="1:6">
      <c r="A1046" t="s">
        <v>1137</v>
      </c>
      <c r="B1046">
        <v>407</v>
      </c>
      <c r="C1046" t="s">
        <v>1137</v>
      </c>
      <c r="D1046">
        <v>194</v>
      </c>
      <c r="E1046">
        <v>93</v>
      </c>
      <c r="F1046">
        <v>163</v>
      </c>
    </row>
    <row r="1047" spans="1:6">
      <c r="A1047" t="s">
        <v>1138</v>
      </c>
      <c r="B1047">
        <v>3</v>
      </c>
      <c r="C1047" t="s">
        <v>1138</v>
      </c>
      <c r="D1047">
        <v>4</v>
      </c>
      <c r="E1047">
        <v>1</v>
      </c>
      <c r="F1047">
        <v>1</v>
      </c>
    </row>
    <row r="1048" spans="1:6">
      <c r="A1048" t="s">
        <v>1139</v>
      </c>
      <c r="B1048">
        <v>0</v>
      </c>
      <c r="C1048" t="s">
        <v>1139</v>
      </c>
      <c r="D1048">
        <v>0</v>
      </c>
      <c r="E1048">
        <v>0</v>
      </c>
      <c r="F1048">
        <v>0</v>
      </c>
    </row>
    <row r="1049" spans="1:6">
      <c r="A1049" t="s">
        <v>1140</v>
      </c>
      <c r="B1049">
        <v>0</v>
      </c>
      <c r="C1049" t="s">
        <v>1140</v>
      </c>
      <c r="D1049">
        <v>0</v>
      </c>
      <c r="E1049">
        <v>0</v>
      </c>
      <c r="F1049">
        <v>0</v>
      </c>
    </row>
    <row r="1050" spans="1:6">
      <c r="A1050" t="s">
        <v>1141</v>
      </c>
      <c r="B1050">
        <v>569</v>
      </c>
      <c r="C1050" t="s">
        <v>1141</v>
      </c>
      <c r="D1050">
        <v>613</v>
      </c>
      <c r="E1050">
        <v>1026</v>
      </c>
      <c r="F1050">
        <v>432</v>
      </c>
    </row>
    <row r="1051" spans="1:6">
      <c r="A1051" t="s">
        <v>1142</v>
      </c>
      <c r="B1051">
        <v>0</v>
      </c>
      <c r="C1051" t="s">
        <v>1142</v>
      </c>
      <c r="D1051">
        <v>0</v>
      </c>
      <c r="E1051">
        <v>0</v>
      </c>
      <c r="F1051">
        <v>0</v>
      </c>
    </row>
    <row r="1052" spans="1:6">
      <c r="A1052">
        <v>894333</v>
      </c>
      <c r="B1052">
        <v>218</v>
      </c>
      <c r="C1052">
        <v>894333</v>
      </c>
      <c r="D1052">
        <v>388</v>
      </c>
      <c r="E1052">
        <v>279</v>
      </c>
      <c r="F1052">
        <v>169</v>
      </c>
    </row>
    <row r="1053" spans="1:6">
      <c r="A1053" t="s">
        <v>1143</v>
      </c>
      <c r="B1053">
        <v>0</v>
      </c>
      <c r="C1053" t="s">
        <v>1143</v>
      </c>
      <c r="D1053">
        <v>0</v>
      </c>
      <c r="E1053">
        <v>0</v>
      </c>
      <c r="F1053">
        <v>0</v>
      </c>
    </row>
    <row r="1054" spans="1:6">
      <c r="A1054" t="s">
        <v>1119</v>
      </c>
      <c r="B1054">
        <v>0</v>
      </c>
      <c r="C1054" t="s">
        <v>1119</v>
      </c>
      <c r="D1054">
        <v>0</v>
      </c>
      <c r="E1054">
        <v>0</v>
      </c>
      <c r="F1054">
        <v>0</v>
      </c>
    </row>
    <row r="1055" spans="1:6">
      <c r="A1055" t="s">
        <v>1145</v>
      </c>
      <c r="B1055">
        <v>0</v>
      </c>
      <c r="C1055" t="s">
        <v>1145</v>
      </c>
      <c r="D1055">
        <v>0</v>
      </c>
      <c r="E1055">
        <v>0</v>
      </c>
      <c r="F1055">
        <v>0</v>
      </c>
    </row>
    <row r="1056" spans="1:6">
      <c r="A1056" t="s">
        <v>1149</v>
      </c>
      <c r="B1056">
        <v>50</v>
      </c>
      <c r="C1056" t="s">
        <v>1149</v>
      </c>
      <c r="D1056">
        <v>78.7</v>
      </c>
      <c r="E1056">
        <v>6</v>
      </c>
      <c r="F1056">
        <v>3.1</v>
      </c>
    </row>
    <row r="1057" spans="1:6">
      <c r="A1057" t="s">
        <v>1150</v>
      </c>
      <c r="B1057">
        <v>0</v>
      </c>
      <c r="C1057" t="s">
        <v>1150</v>
      </c>
      <c r="D1057">
        <v>0</v>
      </c>
      <c r="E1057">
        <v>0</v>
      </c>
      <c r="F1057">
        <v>0</v>
      </c>
    </row>
    <row r="1058" spans="1:6">
      <c r="A1058" t="s">
        <v>1152</v>
      </c>
      <c r="B1058">
        <v>0</v>
      </c>
      <c r="C1058" t="s">
        <v>1152</v>
      </c>
      <c r="D1058">
        <v>2</v>
      </c>
      <c r="E1058">
        <v>0</v>
      </c>
      <c r="F1058">
        <v>0</v>
      </c>
    </row>
    <row r="1059" spans="1:6">
      <c r="A1059">
        <v>889677</v>
      </c>
      <c r="B1059">
        <v>0</v>
      </c>
      <c r="C1059" t="s">
        <v>1154</v>
      </c>
      <c r="D1059">
        <v>72</v>
      </c>
      <c r="E1059">
        <v>28</v>
      </c>
      <c r="F1059">
        <v>49</v>
      </c>
    </row>
    <row r="1060" spans="1:6">
      <c r="A1060" t="s">
        <v>1154</v>
      </c>
      <c r="B1060">
        <v>41</v>
      </c>
      <c r="C1060" t="s">
        <v>1155</v>
      </c>
      <c r="D1060">
        <v>0</v>
      </c>
      <c r="E1060">
        <v>0</v>
      </c>
      <c r="F1060">
        <v>0</v>
      </c>
    </row>
    <row r="1061" spans="1:6">
      <c r="A1061" t="s">
        <v>1155</v>
      </c>
      <c r="B1061">
        <v>0</v>
      </c>
      <c r="C1061" t="s">
        <v>1157</v>
      </c>
      <c r="D1061">
        <v>0</v>
      </c>
      <c r="E1061">
        <v>0</v>
      </c>
      <c r="F1061">
        <v>0</v>
      </c>
    </row>
    <row r="1062" spans="1:6">
      <c r="A1062" t="s">
        <v>1157</v>
      </c>
      <c r="B1062">
        <v>0</v>
      </c>
      <c r="C1062" t="s">
        <v>1158</v>
      </c>
      <c r="D1062">
        <v>5</v>
      </c>
      <c r="E1062">
        <v>1</v>
      </c>
      <c r="F1062">
        <v>0</v>
      </c>
    </row>
    <row r="1063" spans="1:6">
      <c r="A1063" t="s">
        <v>1158</v>
      </c>
      <c r="B1063">
        <v>30</v>
      </c>
      <c r="C1063" t="s">
        <v>1162</v>
      </c>
      <c r="D1063">
        <v>0</v>
      </c>
      <c r="E1063">
        <v>1</v>
      </c>
      <c r="F1063">
        <v>4</v>
      </c>
    </row>
    <row r="1064" spans="1:6">
      <c r="A1064" t="s">
        <v>1162</v>
      </c>
      <c r="B1064">
        <v>0</v>
      </c>
      <c r="C1064" t="s">
        <v>1163</v>
      </c>
      <c r="D1064">
        <v>30</v>
      </c>
      <c r="E1064">
        <v>4</v>
      </c>
      <c r="F1064">
        <v>0</v>
      </c>
    </row>
    <row r="1065" spans="1:6">
      <c r="A1065" t="s">
        <v>1163</v>
      </c>
      <c r="B1065">
        <v>16</v>
      </c>
      <c r="C1065" t="s">
        <v>1164</v>
      </c>
      <c r="D1065">
        <v>6</v>
      </c>
      <c r="E1065">
        <v>5</v>
      </c>
      <c r="F1065">
        <v>0</v>
      </c>
    </row>
    <row r="1066" spans="1:6">
      <c r="A1066" t="s">
        <v>1164</v>
      </c>
      <c r="B1066">
        <v>3</v>
      </c>
      <c r="C1066" t="s">
        <v>1165</v>
      </c>
      <c r="D1066">
        <v>36</v>
      </c>
      <c r="E1066">
        <v>97</v>
      </c>
      <c r="F1066">
        <v>15</v>
      </c>
    </row>
    <row r="1067" spans="1:6">
      <c r="A1067" t="s">
        <v>1165</v>
      </c>
      <c r="B1067">
        <v>32</v>
      </c>
      <c r="C1067" t="s">
        <v>1166</v>
      </c>
      <c r="D1067">
        <v>62</v>
      </c>
      <c r="E1067">
        <v>30</v>
      </c>
      <c r="F1067">
        <v>39</v>
      </c>
    </row>
    <row r="1068" spans="1:6">
      <c r="A1068" t="s">
        <v>1166</v>
      </c>
      <c r="B1068">
        <v>28</v>
      </c>
      <c r="C1068" t="s">
        <v>1167</v>
      </c>
      <c r="D1068">
        <v>0</v>
      </c>
      <c r="E1068">
        <v>1</v>
      </c>
      <c r="F1068">
        <v>0</v>
      </c>
    </row>
    <row r="1069" spans="1:6">
      <c r="A1069" t="s">
        <v>1167</v>
      </c>
      <c r="B1069">
        <v>0</v>
      </c>
      <c r="C1069" t="s">
        <v>1168</v>
      </c>
      <c r="D1069">
        <v>0</v>
      </c>
      <c r="E1069">
        <v>5</v>
      </c>
      <c r="F1069">
        <v>3</v>
      </c>
    </row>
    <row r="1070" spans="1:6">
      <c r="A1070" t="s">
        <v>1168</v>
      </c>
      <c r="B1070">
        <v>2</v>
      </c>
      <c r="C1070" t="s">
        <v>1174</v>
      </c>
      <c r="D1070">
        <v>24</v>
      </c>
      <c r="E1070">
        <v>11</v>
      </c>
      <c r="F1070">
        <v>12</v>
      </c>
    </row>
    <row r="1071" spans="1:6">
      <c r="C1071" t="s">
        <v>1175</v>
      </c>
      <c r="D1071">
        <v>20</v>
      </c>
      <c r="E1071">
        <v>22</v>
      </c>
      <c r="F1071">
        <v>23</v>
      </c>
    </row>
    <row r="1072" spans="1:6">
      <c r="C1072" t="s">
        <v>1180</v>
      </c>
      <c r="D1072">
        <v>0</v>
      </c>
      <c r="E1072">
        <v>0</v>
      </c>
      <c r="F1072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8"/>
  <sheetViews>
    <sheetView workbookViewId="0">
      <selection activeCell="J1" sqref="J1"/>
    </sheetView>
  </sheetViews>
  <sheetFormatPr defaultRowHeight="15"/>
  <sheetData>
    <row r="1" spans="1:10">
      <c r="A1" t="s">
        <v>172</v>
      </c>
      <c r="B1">
        <v>0</v>
      </c>
      <c r="D1" t="s">
        <v>172</v>
      </c>
      <c r="E1">
        <v>0</v>
      </c>
      <c r="G1" t="s">
        <v>172</v>
      </c>
      <c r="H1">
        <v>0</v>
      </c>
      <c r="I1" t="s">
        <v>172</v>
      </c>
      <c r="J1">
        <v>0</v>
      </c>
    </row>
    <row r="2" spans="1:10">
      <c r="A2" t="s">
        <v>190</v>
      </c>
      <c r="B2">
        <v>0</v>
      </c>
      <c r="D2" t="s">
        <v>190</v>
      </c>
      <c r="E2">
        <v>0</v>
      </c>
      <c r="G2" t="s">
        <v>190</v>
      </c>
      <c r="H2">
        <v>0</v>
      </c>
      <c r="I2" t="s">
        <v>190</v>
      </c>
      <c r="J2">
        <v>2</v>
      </c>
    </row>
    <row r="3" spans="1:10">
      <c r="A3" t="s">
        <v>210</v>
      </c>
      <c r="B3">
        <v>0</v>
      </c>
      <c r="D3" t="s">
        <v>210</v>
      </c>
      <c r="E3">
        <v>0</v>
      </c>
      <c r="G3" t="s">
        <v>210</v>
      </c>
      <c r="H3">
        <v>0</v>
      </c>
      <c r="I3" t="s">
        <v>210</v>
      </c>
      <c r="J3">
        <v>3</v>
      </c>
    </row>
    <row r="4" spans="1:10">
      <c r="A4" t="s">
        <v>221</v>
      </c>
      <c r="B4">
        <v>0</v>
      </c>
      <c r="D4" t="s">
        <v>221</v>
      </c>
      <c r="E4">
        <v>0</v>
      </c>
      <c r="G4" t="s">
        <v>221</v>
      </c>
      <c r="H4">
        <v>0</v>
      </c>
      <c r="I4" t="s">
        <v>221</v>
      </c>
      <c r="J4">
        <v>2</v>
      </c>
    </row>
    <row r="5" spans="1:10">
      <c r="A5" t="s">
        <v>226</v>
      </c>
      <c r="B5">
        <v>0</v>
      </c>
      <c r="D5" t="s">
        <v>226</v>
      </c>
      <c r="E5">
        <v>0</v>
      </c>
      <c r="G5" t="s">
        <v>226</v>
      </c>
      <c r="H5">
        <v>0</v>
      </c>
      <c r="I5" t="s">
        <v>226</v>
      </c>
      <c r="J5">
        <v>0</v>
      </c>
    </row>
    <row r="6" spans="1:10">
      <c r="A6" t="s">
        <v>262</v>
      </c>
      <c r="B6">
        <v>0</v>
      </c>
      <c r="D6" t="s">
        <v>262</v>
      </c>
      <c r="E6">
        <v>0</v>
      </c>
      <c r="G6" t="s">
        <v>262</v>
      </c>
      <c r="H6">
        <v>0</v>
      </c>
      <c r="I6" t="s">
        <v>262</v>
      </c>
      <c r="J6">
        <v>0</v>
      </c>
    </row>
    <row r="7" spans="1:10">
      <c r="A7" t="s">
        <v>277</v>
      </c>
      <c r="B7">
        <v>0</v>
      </c>
      <c r="D7" t="s">
        <v>277</v>
      </c>
      <c r="E7">
        <v>0</v>
      </c>
      <c r="G7" t="s">
        <v>277</v>
      </c>
      <c r="H7">
        <v>0</v>
      </c>
      <c r="I7" t="s">
        <v>277</v>
      </c>
      <c r="J7">
        <v>2</v>
      </c>
    </row>
    <row r="8" spans="1:10">
      <c r="A8" t="s">
        <v>329</v>
      </c>
      <c r="B8">
        <v>0</v>
      </c>
      <c r="D8" t="s">
        <v>329</v>
      </c>
      <c r="E8">
        <v>0</v>
      </c>
      <c r="G8" t="s">
        <v>329</v>
      </c>
      <c r="H8">
        <v>0</v>
      </c>
      <c r="I8" t="s">
        <v>329</v>
      </c>
      <c r="J8">
        <v>6</v>
      </c>
    </row>
    <row r="9" spans="1:10">
      <c r="A9" t="s">
        <v>422</v>
      </c>
      <c r="B9">
        <v>4</v>
      </c>
      <c r="D9" t="s">
        <v>422</v>
      </c>
      <c r="E9">
        <v>4</v>
      </c>
      <c r="G9" t="s">
        <v>422</v>
      </c>
      <c r="H9">
        <v>4</v>
      </c>
      <c r="I9" t="s">
        <v>422</v>
      </c>
      <c r="J9">
        <v>4</v>
      </c>
    </row>
    <row r="10" spans="1:10">
      <c r="A10" t="s">
        <v>427</v>
      </c>
      <c r="B10">
        <v>1</v>
      </c>
      <c r="D10" t="s">
        <v>427</v>
      </c>
      <c r="E10">
        <v>1</v>
      </c>
      <c r="G10" t="s">
        <v>427</v>
      </c>
      <c r="H10">
        <v>1</v>
      </c>
      <c r="I10" t="s">
        <v>427</v>
      </c>
      <c r="J10">
        <v>0</v>
      </c>
    </row>
    <row r="11" spans="1:10">
      <c r="A11" t="s">
        <v>444</v>
      </c>
      <c r="B11">
        <v>0</v>
      </c>
      <c r="D11" t="s">
        <v>444</v>
      </c>
      <c r="E11">
        <v>0</v>
      </c>
      <c r="G11" t="s">
        <v>444</v>
      </c>
      <c r="H11">
        <v>0</v>
      </c>
      <c r="I11" t="s">
        <v>444</v>
      </c>
      <c r="J11">
        <v>0</v>
      </c>
    </row>
    <row r="12" spans="1:10">
      <c r="A12" t="s">
        <v>544</v>
      </c>
      <c r="B12">
        <v>0</v>
      </c>
      <c r="D12" t="s">
        <v>544</v>
      </c>
      <c r="E12">
        <v>0</v>
      </c>
      <c r="G12" t="s">
        <v>544</v>
      </c>
      <c r="H12">
        <v>0</v>
      </c>
      <c r="I12" t="s">
        <v>544</v>
      </c>
      <c r="J12">
        <v>11</v>
      </c>
    </row>
    <row r="13" spans="1:10">
      <c r="A13" t="s">
        <v>545</v>
      </c>
      <c r="B13">
        <v>0</v>
      </c>
      <c r="D13" t="s">
        <v>545</v>
      </c>
      <c r="E13">
        <v>0</v>
      </c>
      <c r="G13" t="s">
        <v>545</v>
      </c>
      <c r="H13">
        <v>0</v>
      </c>
      <c r="I13" t="s">
        <v>545</v>
      </c>
      <c r="J13">
        <v>2</v>
      </c>
    </row>
    <row r="14" spans="1:10">
      <c r="A14" t="s">
        <v>547</v>
      </c>
      <c r="B14">
        <v>0</v>
      </c>
      <c r="D14" t="s">
        <v>547</v>
      </c>
      <c r="E14">
        <v>0</v>
      </c>
      <c r="G14" t="s">
        <v>547</v>
      </c>
      <c r="H14">
        <v>0</v>
      </c>
      <c r="I14" t="s">
        <v>547</v>
      </c>
      <c r="J14">
        <v>6</v>
      </c>
    </row>
    <row r="15" spans="1:10">
      <c r="A15" t="s">
        <v>548</v>
      </c>
      <c r="B15">
        <v>0</v>
      </c>
      <c r="D15" t="s">
        <v>548</v>
      </c>
      <c r="E15">
        <v>0</v>
      </c>
      <c r="G15" t="s">
        <v>548</v>
      </c>
      <c r="H15">
        <v>0</v>
      </c>
      <c r="I15" t="s">
        <v>548</v>
      </c>
      <c r="J15">
        <v>6</v>
      </c>
    </row>
    <row r="16" spans="1:10">
      <c r="A16" t="s">
        <v>552</v>
      </c>
      <c r="B16">
        <v>0</v>
      </c>
      <c r="D16" t="s">
        <v>552</v>
      </c>
      <c r="E16">
        <v>0</v>
      </c>
      <c r="G16" t="s">
        <v>552</v>
      </c>
      <c r="H16">
        <v>0</v>
      </c>
      <c r="I16" t="s">
        <v>552</v>
      </c>
      <c r="J16">
        <v>5</v>
      </c>
    </row>
    <row r="17" spans="1:10">
      <c r="A17" t="s">
        <v>560</v>
      </c>
      <c r="B17">
        <v>0</v>
      </c>
      <c r="D17" t="s">
        <v>560</v>
      </c>
      <c r="E17">
        <v>0</v>
      </c>
      <c r="G17" t="s">
        <v>560</v>
      </c>
      <c r="H17">
        <v>0</v>
      </c>
      <c r="I17" t="s">
        <v>560</v>
      </c>
      <c r="J17">
        <v>0</v>
      </c>
    </row>
    <row r="18" spans="1:10">
      <c r="A18">
        <v>691782</v>
      </c>
      <c r="B18">
        <v>0</v>
      </c>
      <c r="D18">
        <v>691782</v>
      </c>
      <c r="E18">
        <v>0</v>
      </c>
      <c r="G18">
        <v>691782</v>
      </c>
      <c r="H18">
        <v>0</v>
      </c>
      <c r="I18">
        <v>26560163</v>
      </c>
      <c r="J18">
        <v>0</v>
      </c>
    </row>
    <row r="19" spans="1:10">
      <c r="A19">
        <v>692250</v>
      </c>
      <c r="B19">
        <v>1.67</v>
      </c>
      <c r="D19">
        <v>692250</v>
      </c>
      <c r="E19">
        <v>1.47</v>
      </c>
      <c r="G19">
        <v>692250</v>
      </c>
      <c r="H19">
        <v>1.79</v>
      </c>
      <c r="I19">
        <v>691782</v>
      </c>
      <c r="J19">
        <v>1.100000000000001</v>
      </c>
    </row>
    <row r="20" spans="1:10">
      <c r="A20">
        <v>692332</v>
      </c>
      <c r="B20">
        <v>32.049999999999997</v>
      </c>
      <c r="D20">
        <v>692332</v>
      </c>
      <c r="E20">
        <v>22.05</v>
      </c>
      <c r="G20">
        <v>692332</v>
      </c>
      <c r="H20">
        <v>68.05</v>
      </c>
      <c r="I20">
        <v>692250</v>
      </c>
      <c r="J20">
        <v>1</v>
      </c>
    </row>
    <row r="21" spans="1:10">
      <c r="A21">
        <v>692334</v>
      </c>
      <c r="B21">
        <v>55</v>
      </c>
      <c r="D21">
        <v>692334</v>
      </c>
      <c r="E21">
        <v>53</v>
      </c>
      <c r="G21">
        <v>692334</v>
      </c>
      <c r="H21">
        <v>41</v>
      </c>
      <c r="I21">
        <v>692332</v>
      </c>
      <c r="J21">
        <v>42.180000000000007</v>
      </c>
    </row>
    <row r="22" spans="1:10">
      <c r="A22">
        <v>692178</v>
      </c>
      <c r="B22">
        <v>0</v>
      </c>
      <c r="D22">
        <v>692178</v>
      </c>
      <c r="E22">
        <v>0</v>
      </c>
      <c r="G22">
        <v>692178</v>
      </c>
      <c r="H22">
        <v>0</v>
      </c>
      <c r="I22">
        <v>692334</v>
      </c>
      <c r="J22">
        <v>0</v>
      </c>
    </row>
    <row r="23" spans="1:10">
      <c r="A23">
        <v>692027</v>
      </c>
      <c r="B23">
        <v>45</v>
      </c>
      <c r="D23">
        <v>692027</v>
      </c>
      <c r="E23">
        <v>41</v>
      </c>
      <c r="G23">
        <v>692027</v>
      </c>
      <c r="H23">
        <v>32</v>
      </c>
      <c r="I23">
        <v>692178</v>
      </c>
      <c r="J23">
        <v>0</v>
      </c>
    </row>
    <row r="24" spans="1:10">
      <c r="A24">
        <v>692026</v>
      </c>
      <c r="B24">
        <v>3.58</v>
      </c>
      <c r="D24">
        <v>692026</v>
      </c>
      <c r="E24">
        <v>3.5300000000000002</v>
      </c>
      <c r="G24">
        <v>692026</v>
      </c>
      <c r="H24">
        <v>3.5300000000000002</v>
      </c>
      <c r="I24">
        <v>692027</v>
      </c>
      <c r="J24">
        <v>0.78000000000000114</v>
      </c>
    </row>
    <row r="25" spans="1:10">
      <c r="A25">
        <v>692079</v>
      </c>
      <c r="B25">
        <v>33</v>
      </c>
      <c r="D25">
        <v>692079</v>
      </c>
      <c r="E25">
        <v>30</v>
      </c>
      <c r="G25">
        <v>692079</v>
      </c>
      <c r="H25">
        <v>35</v>
      </c>
      <c r="I25">
        <v>692026</v>
      </c>
      <c r="J25">
        <v>6.0000000000000036</v>
      </c>
    </row>
    <row r="26" spans="1:10">
      <c r="A26">
        <v>692077</v>
      </c>
      <c r="B26">
        <v>2.88</v>
      </c>
      <c r="D26">
        <v>692077</v>
      </c>
      <c r="E26">
        <v>3.88</v>
      </c>
      <c r="G26">
        <v>692077</v>
      </c>
      <c r="H26">
        <v>3.88</v>
      </c>
      <c r="I26">
        <v>692079</v>
      </c>
      <c r="J26">
        <v>40</v>
      </c>
    </row>
    <row r="27" spans="1:10">
      <c r="A27">
        <v>692030</v>
      </c>
      <c r="B27">
        <v>3</v>
      </c>
      <c r="D27">
        <v>692030</v>
      </c>
      <c r="E27">
        <v>3</v>
      </c>
      <c r="G27">
        <v>692030</v>
      </c>
      <c r="H27">
        <v>3</v>
      </c>
      <c r="I27">
        <v>692077</v>
      </c>
      <c r="J27">
        <v>8</v>
      </c>
    </row>
    <row r="28" spans="1:10">
      <c r="A28">
        <v>686033</v>
      </c>
      <c r="B28">
        <v>23</v>
      </c>
      <c r="D28">
        <v>686033</v>
      </c>
      <c r="E28">
        <v>23</v>
      </c>
      <c r="G28">
        <v>686033</v>
      </c>
      <c r="H28">
        <v>23</v>
      </c>
      <c r="I28">
        <v>692030</v>
      </c>
      <c r="J28">
        <v>3.2800000000000011</v>
      </c>
    </row>
    <row r="29" spans="1:10">
      <c r="A29">
        <v>686032</v>
      </c>
      <c r="B29">
        <v>6</v>
      </c>
      <c r="D29">
        <v>686032</v>
      </c>
      <c r="E29">
        <v>6</v>
      </c>
      <c r="G29">
        <v>686032</v>
      </c>
      <c r="H29">
        <v>6</v>
      </c>
      <c r="I29">
        <v>686033</v>
      </c>
      <c r="J29">
        <v>58</v>
      </c>
    </row>
    <row r="30" spans="1:10">
      <c r="A30">
        <v>690814</v>
      </c>
      <c r="B30">
        <v>0</v>
      </c>
      <c r="D30">
        <v>690814</v>
      </c>
      <c r="E30">
        <v>0</v>
      </c>
      <c r="G30">
        <v>690814</v>
      </c>
      <c r="H30">
        <v>0</v>
      </c>
      <c r="I30">
        <v>686032</v>
      </c>
      <c r="J30">
        <v>354</v>
      </c>
    </row>
    <row r="31" spans="1:10">
      <c r="A31">
        <v>691848</v>
      </c>
      <c r="B31">
        <v>14</v>
      </c>
      <c r="D31">
        <v>691848</v>
      </c>
      <c r="E31">
        <v>14</v>
      </c>
      <c r="G31">
        <v>691848</v>
      </c>
      <c r="H31">
        <v>14</v>
      </c>
      <c r="I31">
        <v>690814</v>
      </c>
      <c r="J31">
        <v>0</v>
      </c>
    </row>
    <row r="32" spans="1:10">
      <c r="A32">
        <v>691911</v>
      </c>
      <c r="B32">
        <v>0</v>
      </c>
      <c r="D32">
        <v>691911</v>
      </c>
      <c r="E32">
        <v>0</v>
      </c>
      <c r="G32">
        <v>691911</v>
      </c>
      <c r="H32">
        <v>0</v>
      </c>
      <c r="I32">
        <v>691848</v>
      </c>
      <c r="J32">
        <v>0</v>
      </c>
    </row>
    <row r="33" spans="1:10">
      <c r="A33">
        <v>691781</v>
      </c>
      <c r="B33">
        <v>1</v>
      </c>
      <c r="D33">
        <v>691781</v>
      </c>
      <c r="E33">
        <v>1</v>
      </c>
      <c r="G33">
        <v>691781</v>
      </c>
      <c r="H33">
        <v>1</v>
      </c>
      <c r="I33">
        <v>691911</v>
      </c>
      <c r="J33">
        <v>0</v>
      </c>
    </row>
    <row r="34" spans="1:10">
      <c r="A34" t="s">
        <v>597</v>
      </c>
      <c r="B34">
        <v>252</v>
      </c>
      <c r="D34" t="s">
        <v>597</v>
      </c>
      <c r="E34">
        <v>349</v>
      </c>
      <c r="G34" t="s">
        <v>597</v>
      </c>
      <c r="H34">
        <v>260</v>
      </c>
      <c r="I34">
        <v>691781</v>
      </c>
      <c r="J34">
        <v>0</v>
      </c>
    </row>
    <row r="35" spans="1:10">
      <c r="A35" t="s">
        <v>598</v>
      </c>
      <c r="B35">
        <v>56</v>
      </c>
      <c r="D35" t="s">
        <v>598</v>
      </c>
      <c r="E35">
        <v>78</v>
      </c>
      <c r="G35" t="s">
        <v>598</v>
      </c>
      <c r="H35">
        <v>52</v>
      </c>
      <c r="I35" t="s">
        <v>597</v>
      </c>
      <c r="J35">
        <v>5.0000000000181899E-2</v>
      </c>
    </row>
    <row r="36" spans="1:10">
      <c r="A36" t="s">
        <v>599</v>
      </c>
      <c r="B36">
        <v>37</v>
      </c>
      <c r="D36" t="s">
        <v>599</v>
      </c>
      <c r="E36">
        <v>15</v>
      </c>
      <c r="G36" t="s">
        <v>599</v>
      </c>
      <c r="H36">
        <v>20</v>
      </c>
      <c r="I36" t="s">
        <v>598</v>
      </c>
      <c r="J36">
        <v>1</v>
      </c>
    </row>
    <row r="37" spans="1:10">
      <c r="A37" t="s">
        <v>600</v>
      </c>
      <c r="B37">
        <v>115</v>
      </c>
      <c r="D37" t="s">
        <v>600</v>
      </c>
      <c r="E37">
        <v>74</v>
      </c>
      <c r="G37" t="s">
        <v>600</v>
      </c>
      <c r="H37">
        <v>56</v>
      </c>
      <c r="I37" t="s">
        <v>599</v>
      </c>
      <c r="J37">
        <v>7</v>
      </c>
    </row>
    <row r="38" spans="1:10">
      <c r="A38" t="s">
        <v>601</v>
      </c>
      <c r="B38">
        <v>8</v>
      </c>
      <c r="D38" t="s">
        <v>601</v>
      </c>
      <c r="E38">
        <v>8</v>
      </c>
      <c r="G38" t="s">
        <v>601</v>
      </c>
      <c r="H38">
        <v>7</v>
      </c>
      <c r="I38" t="s">
        <v>600</v>
      </c>
      <c r="J38">
        <v>0.9807700000000068</v>
      </c>
    </row>
    <row r="39" spans="1:10">
      <c r="A39" t="s">
        <v>602</v>
      </c>
      <c r="B39">
        <v>1</v>
      </c>
      <c r="D39" t="s">
        <v>602</v>
      </c>
      <c r="E39">
        <v>1</v>
      </c>
      <c r="G39" t="s">
        <v>602</v>
      </c>
      <c r="H39">
        <v>1</v>
      </c>
      <c r="I39" t="s">
        <v>601</v>
      </c>
      <c r="J39">
        <v>68</v>
      </c>
    </row>
    <row r="40" spans="1:10">
      <c r="A40" t="s">
        <v>603</v>
      </c>
      <c r="B40">
        <v>31</v>
      </c>
      <c r="D40" t="s">
        <v>603</v>
      </c>
      <c r="E40">
        <v>0</v>
      </c>
      <c r="G40" t="s">
        <v>603</v>
      </c>
      <c r="H40">
        <v>0</v>
      </c>
      <c r="I40" t="s">
        <v>602</v>
      </c>
      <c r="J40">
        <v>1</v>
      </c>
    </row>
    <row r="41" spans="1:10">
      <c r="A41" t="s">
        <v>604</v>
      </c>
      <c r="B41">
        <v>0</v>
      </c>
      <c r="D41" t="s">
        <v>604</v>
      </c>
      <c r="E41">
        <v>0</v>
      </c>
      <c r="G41" t="s">
        <v>604</v>
      </c>
      <c r="H41">
        <v>0</v>
      </c>
      <c r="I41" t="s">
        <v>603</v>
      </c>
      <c r="J41">
        <v>29.799999999999997</v>
      </c>
    </row>
    <row r="42" spans="1:10">
      <c r="A42" t="s">
        <v>605</v>
      </c>
      <c r="B42">
        <v>82</v>
      </c>
      <c r="D42" t="s">
        <v>605</v>
      </c>
      <c r="E42">
        <v>106</v>
      </c>
      <c r="G42" t="s">
        <v>605</v>
      </c>
      <c r="H42">
        <v>114</v>
      </c>
      <c r="I42" t="s">
        <v>604</v>
      </c>
      <c r="J42">
        <v>0</v>
      </c>
    </row>
    <row r="43" spans="1:10">
      <c r="A43" t="s">
        <v>606</v>
      </c>
      <c r="B43">
        <v>113</v>
      </c>
      <c r="D43" t="s">
        <v>606</v>
      </c>
      <c r="E43">
        <v>119</v>
      </c>
      <c r="G43" t="s">
        <v>606</v>
      </c>
      <c r="H43">
        <v>114</v>
      </c>
      <c r="I43" t="s">
        <v>605</v>
      </c>
      <c r="J43">
        <v>2.5000000000090949E-2</v>
      </c>
    </row>
    <row r="44" spans="1:10">
      <c r="A44" t="s">
        <v>607</v>
      </c>
      <c r="B44">
        <v>16</v>
      </c>
      <c r="D44" t="s">
        <v>607</v>
      </c>
      <c r="E44">
        <v>16</v>
      </c>
      <c r="G44" t="s">
        <v>607</v>
      </c>
      <c r="H44">
        <v>17</v>
      </c>
      <c r="I44" t="s">
        <v>606</v>
      </c>
      <c r="J44">
        <v>51.8</v>
      </c>
    </row>
    <row r="45" spans="1:10">
      <c r="A45" t="s">
        <v>608</v>
      </c>
      <c r="B45">
        <v>26</v>
      </c>
      <c r="D45" t="s">
        <v>608</v>
      </c>
      <c r="E45">
        <v>19</v>
      </c>
      <c r="G45" t="s">
        <v>608</v>
      </c>
      <c r="H45">
        <v>20</v>
      </c>
      <c r="I45" t="s">
        <v>607</v>
      </c>
      <c r="J45">
        <v>14</v>
      </c>
    </row>
    <row r="46" spans="1:10">
      <c r="A46">
        <v>692070</v>
      </c>
      <c r="B46">
        <v>0</v>
      </c>
      <c r="D46">
        <v>692070</v>
      </c>
      <c r="E46">
        <v>0</v>
      </c>
      <c r="G46">
        <v>692070</v>
      </c>
      <c r="H46">
        <v>0</v>
      </c>
      <c r="I46" t="s">
        <v>608</v>
      </c>
      <c r="J46">
        <v>0.77777777777777146</v>
      </c>
    </row>
    <row r="47" spans="1:10">
      <c r="A47">
        <v>692053</v>
      </c>
      <c r="B47">
        <v>150</v>
      </c>
      <c r="D47">
        <v>692053</v>
      </c>
      <c r="E47">
        <v>193</v>
      </c>
      <c r="G47">
        <v>692053</v>
      </c>
      <c r="H47">
        <v>250</v>
      </c>
      <c r="I47">
        <v>692070</v>
      </c>
      <c r="J47">
        <v>1</v>
      </c>
    </row>
    <row r="48" spans="1:10">
      <c r="A48">
        <v>692052</v>
      </c>
      <c r="B48">
        <v>71</v>
      </c>
      <c r="D48">
        <v>692052</v>
      </c>
      <c r="E48">
        <v>76</v>
      </c>
      <c r="G48">
        <v>692052</v>
      </c>
      <c r="H48">
        <v>71</v>
      </c>
      <c r="I48">
        <v>692053</v>
      </c>
      <c r="J48">
        <v>227.03888888888832</v>
      </c>
    </row>
    <row r="49" spans="1:10">
      <c r="A49">
        <v>692172</v>
      </c>
      <c r="B49">
        <v>0</v>
      </c>
      <c r="D49">
        <v>692172</v>
      </c>
      <c r="E49">
        <v>0</v>
      </c>
      <c r="G49">
        <v>692172</v>
      </c>
      <c r="H49">
        <v>0</v>
      </c>
      <c r="I49">
        <v>692052</v>
      </c>
      <c r="J49">
        <v>92</v>
      </c>
    </row>
    <row r="50" spans="1:10">
      <c r="A50">
        <v>692090</v>
      </c>
      <c r="B50">
        <v>0</v>
      </c>
      <c r="D50">
        <v>692090</v>
      </c>
      <c r="E50">
        <v>0</v>
      </c>
      <c r="G50">
        <v>692090</v>
      </c>
      <c r="H50">
        <v>0</v>
      </c>
      <c r="I50">
        <v>692172</v>
      </c>
      <c r="J50">
        <v>0</v>
      </c>
    </row>
    <row r="51" spans="1:10">
      <c r="A51">
        <v>692335</v>
      </c>
      <c r="B51">
        <v>72</v>
      </c>
      <c r="D51">
        <v>692335</v>
      </c>
      <c r="E51">
        <v>77</v>
      </c>
      <c r="G51">
        <v>692335</v>
      </c>
      <c r="H51">
        <v>103</v>
      </c>
      <c r="I51">
        <v>692090</v>
      </c>
      <c r="J51">
        <v>0</v>
      </c>
    </row>
    <row r="52" spans="1:10">
      <c r="A52" t="s">
        <v>609</v>
      </c>
      <c r="B52">
        <v>0</v>
      </c>
      <c r="D52" t="s">
        <v>609</v>
      </c>
      <c r="E52">
        <v>0</v>
      </c>
      <c r="G52" t="s">
        <v>609</v>
      </c>
      <c r="H52">
        <v>0</v>
      </c>
      <c r="I52">
        <v>692335</v>
      </c>
      <c r="J52">
        <v>23</v>
      </c>
    </row>
    <row r="53" spans="1:10">
      <c r="A53" t="s">
        <v>610</v>
      </c>
      <c r="B53">
        <v>0</v>
      </c>
      <c r="D53" t="s">
        <v>610</v>
      </c>
      <c r="E53">
        <v>0</v>
      </c>
      <c r="G53" t="s">
        <v>610</v>
      </c>
      <c r="H53">
        <v>0</v>
      </c>
      <c r="I53" t="s">
        <v>609</v>
      </c>
      <c r="J53">
        <v>0</v>
      </c>
    </row>
    <row r="54" spans="1:10">
      <c r="A54" t="s">
        <v>611</v>
      </c>
      <c r="B54">
        <v>0</v>
      </c>
      <c r="D54" t="s">
        <v>611</v>
      </c>
      <c r="E54">
        <v>0</v>
      </c>
      <c r="G54" t="s">
        <v>611</v>
      </c>
      <c r="H54">
        <v>0</v>
      </c>
      <c r="I54" t="s">
        <v>610</v>
      </c>
      <c r="J54">
        <v>58</v>
      </c>
    </row>
    <row r="55" spans="1:10">
      <c r="A55">
        <v>685850</v>
      </c>
      <c r="B55">
        <v>0</v>
      </c>
      <c r="D55">
        <v>685850</v>
      </c>
      <c r="E55">
        <v>0</v>
      </c>
      <c r="G55">
        <v>685850</v>
      </c>
      <c r="H55">
        <v>0</v>
      </c>
      <c r="I55" t="s">
        <v>611</v>
      </c>
      <c r="J55">
        <v>0</v>
      </c>
    </row>
    <row r="56" spans="1:10">
      <c r="A56">
        <v>692054</v>
      </c>
      <c r="B56">
        <v>113</v>
      </c>
      <c r="D56">
        <v>692054</v>
      </c>
      <c r="E56">
        <v>282</v>
      </c>
      <c r="G56">
        <v>692054</v>
      </c>
      <c r="H56">
        <v>298</v>
      </c>
      <c r="I56">
        <v>685850</v>
      </c>
      <c r="J56">
        <v>3</v>
      </c>
    </row>
    <row r="57" spans="1:10">
      <c r="A57">
        <v>692082</v>
      </c>
      <c r="B57">
        <v>0</v>
      </c>
      <c r="D57">
        <v>692082</v>
      </c>
      <c r="E57">
        <v>0</v>
      </c>
      <c r="G57">
        <v>692082</v>
      </c>
      <c r="H57">
        <v>0</v>
      </c>
      <c r="I57">
        <v>692054</v>
      </c>
      <c r="J57">
        <v>143</v>
      </c>
    </row>
    <row r="58" spans="1:10">
      <c r="A58">
        <v>724027</v>
      </c>
      <c r="B58">
        <v>0</v>
      </c>
      <c r="D58">
        <v>724027</v>
      </c>
      <c r="E58">
        <v>0</v>
      </c>
      <c r="G58">
        <v>724027</v>
      </c>
      <c r="H58">
        <v>0</v>
      </c>
      <c r="I58">
        <v>692082</v>
      </c>
      <c r="J58">
        <v>0</v>
      </c>
    </row>
    <row r="59" spans="1:10">
      <c r="A59">
        <v>793317</v>
      </c>
      <c r="B59">
        <v>9</v>
      </c>
      <c r="D59">
        <v>793317</v>
      </c>
      <c r="E59">
        <v>16</v>
      </c>
      <c r="G59">
        <v>793317</v>
      </c>
      <c r="H59">
        <v>16</v>
      </c>
      <c r="I59">
        <v>724027</v>
      </c>
      <c r="J59">
        <v>0</v>
      </c>
    </row>
    <row r="60" spans="1:10">
      <c r="A60">
        <v>692247</v>
      </c>
      <c r="B60">
        <v>2891</v>
      </c>
      <c r="D60">
        <v>692247</v>
      </c>
      <c r="E60">
        <v>1596</v>
      </c>
      <c r="G60">
        <v>692247</v>
      </c>
      <c r="H60">
        <v>2549</v>
      </c>
      <c r="I60">
        <v>793317</v>
      </c>
      <c r="J60">
        <v>10</v>
      </c>
    </row>
    <row r="61" spans="1:10">
      <c r="A61">
        <v>732728</v>
      </c>
      <c r="B61">
        <v>0</v>
      </c>
      <c r="D61">
        <v>732728</v>
      </c>
      <c r="E61">
        <v>0</v>
      </c>
      <c r="G61">
        <v>732728</v>
      </c>
      <c r="H61">
        <v>0</v>
      </c>
      <c r="I61">
        <v>692247</v>
      </c>
      <c r="J61">
        <v>415</v>
      </c>
    </row>
    <row r="62" spans="1:10">
      <c r="A62">
        <v>692249</v>
      </c>
      <c r="B62">
        <v>3026</v>
      </c>
      <c r="D62">
        <v>692249</v>
      </c>
      <c r="E62">
        <v>4077</v>
      </c>
      <c r="G62">
        <v>692249</v>
      </c>
      <c r="H62">
        <v>2954</v>
      </c>
      <c r="I62">
        <v>732728</v>
      </c>
      <c r="J62">
        <v>6</v>
      </c>
    </row>
    <row r="63" spans="1:10">
      <c r="A63">
        <v>772588</v>
      </c>
      <c r="B63">
        <v>0</v>
      </c>
      <c r="D63">
        <v>772588</v>
      </c>
      <c r="E63">
        <v>0</v>
      </c>
      <c r="G63">
        <v>772588</v>
      </c>
      <c r="H63">
        <v>0</v>
      </c>
      <c r="I63">
        <v>692249</v>
      </c>
      <c r="J63">
        <v>3974</v>
      </c>
    </row>
    <row r="64" spans="1:10">
      <c r="A64">
        <v>724026</v>
      </c>
      <c r="B64">
        <v>2</v>
      </c>
      <c r="D64">
        <v>724026</v>
      </c>
      <c r="E64">
        <v>9</v>
      </c>
      <c r="G64">
        <v>724026</v>
      </c>
      <c r="H64">
        <v>11</v>
      </c>
      <c r="I64">
        <v>772588</v>
      </c>
      <c r="J64">
        <v>0</v>
      </c>
    </row>
    <row r="65" spans="1:10">
      <c r="A65">
        <v>691970</v>
      </c>
      <c r="B65">
        <v>327</v>
      </c>
      <c r="D65">
        <v>691970</v>
      </c>
      <c r="E65">
        <v>384</v>
      </c>
      <c r="G65">
        <v>691970</v>
      </c>
      <c r="H65">
        <v>459</v>
      </c>
      <c r="I65">
        <v>724026</v>
      </c>
      <c r="J65">
        <v>81</v>
      </c>
    </row>
    <row r="66" spans="1:10">
      <c r="A66">
        <v>691870</v>
      </c>
      <c r="B66">
        <v>0</v>
      </c>
      <c r="D66">
        <v>691870</v>
      </c>
      <c r="E66">
        <v>0</v>
      </c>
      <c r="G66">
        <v>691870</v>
      </c>
      <c r="H66">
        <v>0</v>
      </c>
      <c r="I66">
        <v>691970</v>
      </c>
      <c r="J66">
        <v>3</v>
      </c>
    </row>
    <row r="67" spans="1:10">
      <c r="A67">
        <v>692051</v>
      </c>
      <c r="B67">
        <v>0</v>
      </c>
      <c r="D67">
        <v>692051</v>
      </c>
      <c r="E67">
        <v>0</v>
      </c>
      <c r="G67">
        <v>692051</v>
      </c>
      <c r="H67">
        <v>0</v>
      </c>
      <c r="I67">
        <v>691870</v>
      </c>
      <c r="J67">
        <v>307</v>
      </c>
    </row>
    <row r="68" spans="1:10">
      <c r="A68">
        <v>692128</v>
      </c>
      <c r="B68">
        <v>59</v>
      </c>
      <c r="D68">
        <v>692128</v>
      </c>
      <c r="E68">
        <v>81</v>
      </c>
      <c r="G68">
        <v>692128</v>
      </c>
      <c r="H68">
        <v>64</v>
      </c>
      <c r="I68">
        <v>692051</v>
      </c>
      <c r="J68">
        <v>248</v>
      </c>
    </row>
    <row r="69" spans="1:10">
      <c r="A69">
        <v>692171</v>
      </c>
      <c r="B69">
        <v>139</v>
      </c>
      <c r="D69">
        <v>692171</v>
      </c>
      <c r="E69">
        <v>104</v>
      </c>
      <c r="G69">
        <v>692171</v>
      </c>
      <c r="H69">
        <v>102</v>
      </c>
      <c r="I69">
        <v>692128</v>
      </c>
      <c r="J69">
        <v>186</v>
      </c>
    </row>
    <row r="70" spans="1:10">
      <c r="A70">
        <v>789360</v>
      </c>
      <c r="B70">
        <v>459</v>
      </c>
      <c r="D70">
        <v>789360</v>
      </c>
      <c r="E70">
        <v>622</v>
      </c>
      <c r="G70">
        <v>789360</v>
      </c>
      <c r="H70">
        <v>513</v>
      </c>
      <c r="I70">
        <v>692171</v>
      </c>
      <c r="J70">
        <v>0</v>
      </c>
    </row>
    <row r="71" spans="1:10">
      <c r="A71">
        <v>692180</v>
      </c>
      <c r="B71">
        <v>2</v>
      </c>
      <c r="D71">
        <v>692180</v>
      </c>
      <c r="E71">
        <v>2</v>
      </c>
      <c r="G71">
        <v>692180</v>
      </c>
      <c r="H71">
        <v>2</v>
      </c>
      <c r="I71">
        <v>789360</v>
      </c>
      <c r="J71">
        <v>888</v>
      </c>
    </row>
    <row r="72" spans="1:10">
      <c r="A72">
        <v>686031</v>
      </c>
      <c r="B72">
        <v>7</v>
      </c>
      <c r="D72">
        <v>686031</v>
      </c>
      <c r="E72">
        <v>6</v>
      </c>
      <c r="G72">
        <v>686031</v>
      </c>
      <c r="H72">
        <v>6</v>
      </c>
      <c r="I72">
        <v>692180</v>
      </c>
      <c r="J72">
        <v>0</v>
      </c>
    </row>
    <row r="73" spans="1:10">
      <c r="A73">
        <v>692173</v>
      </c>
      <c r="B73">
        <v>0</v>
      </c>
      <c r="D73">
        <v>692173</v>
      </c>
      <c r="E73">
        <v>0</v>
      </c>
      <c r="G73">
        <v>692173</v>
      </c>
      <c r="H73">
        <v>0</v>
      </c>
      <c r="I73">
        <v>686031</v>
      </c>
      <c r="J73">
        <v>175</v>
      </c>
    </row>
    <row r="74" spans="1:10">
      <c r="A74">
        <v>691918</v>
      </c>
      <c r="B74">
        <v>11</v>
      </c>
      <c r="D74">
        <v>691918</v>
      </c>
      <c r="E74">
        <v>9</v>
      </c>
      <c r="G74">
        <v>691918</v>
      </c>
      <c r="H74">
        <v>5</v>
      </c>
      <c r="I74">
        <v>692173</v>
      </c>
      <c r="J74">
        <v>0</v>
      </c>
    </row>
    <row r="75" spans="1:10">
      <c r="A75">
        <v>807562</v>
      </c>
      <c r="B75">
        <v>0</v>
      </c>
      <c r="D75">
        <v>807562</v>
      </c>
      <c r="E75">
        <v>0</v>
      </c>
      <c r="G75">
        <v>807562</v>
      </c>
      <c r="H75">
        <v>0</v>
      </c>
      <c r="I75">
        <v>691918</v>
      </c>
      <c r="J75">
        <v>29</v>
      </c>
    </row>
    <row r="76" spans="1:10">
      <c r="A76">
        <v>692085</v>
      </c>
      <c r="B76">
        <v>0</v>
      </c>
      <c r="D76">
        <v>692085</v>
      </c>
      <c r="E76">
        <v>0</v>
      </c>
      <c r="G76">
        <v>692085</v>
      </c>
      <c r="H76">
        <v>0</v>
      </c>
      <c r="I76">
        <v>807562</v>
      </c>
      <c r="J76">
        <v>3</v>
      </c>
    </row>
    <row r="77" spans="1:10">
      <c r="A77">
        <v>692100</v>
      </c>
      <c r="B77">
        <v>3</v>
      </c>
      <c r="D77">
        <v>692100</v>
      </c>
      <c r="E77">
        <v>7</v>
      </c>
      <c r="G77">
        <v>692100</v>
      </c>
      <c r="H77">
        <v>3</v>
      </c>
      <c r="I77">
        <v>692085</v>
      </c>
      <c r="J77">
        <v>2</v>
      </c>
    </row>
    <row r="78" spans="1:10">
      <c r="A78">
        <v>692099</v>
      </c>
      <c r="B78">
        <v>0</v>
      </c>
      <c r="D78">
        <v>692099</v>
      </c>
      <c r="E78">
        <v>0</v>
      </c>
      <c r="G78">
        <v>692099</v>
      </c>
      <c r="H78">
        <v>0</v>
      </c>
      <c r="I78">
        <v>692100</v>
      </c>
      <c r="J78">
        <v>11</v>
      </c>
    </row>
    <row r="79" spans="1:10">
      <c r="A79">
        <v>692333</v>
      </c>
      <c r="B79">
        <v>113</v>
      </c>
      <c r="D79">
        <v>692333</v>
      </c>
      <c r="E79">
        <v>104</v>
      </c>
      <c r="G79">
        <v>692333</v>
      </c>
      <c r="H79">
        <v>125</v>
      </c>
      <c r="I79">
        <v>692099</v>
      </c>
      <c r="J79">
        <v>6</v>
      </c>
    </row>
    <row r="80" spans="1:10">
      <c r="A80" t="s">
        <v>616</v>
      </c>
      <c r="B80">
        <v>36</v>
      </c>
      <c r="D80" t="s">
        <v>616</v>
      </c>
      <c r="E80">
        <v>28</v>
      </c>
      <c r="G80" t="s">
        <v>616</v>
      </c>
      <c r="H80">
        <v>20</v>
      </c>
      <c r="I80">
        <v>692333</v>
      </c>
      <c r="J80">
        <v>12</v>
      </c>
    </row>
    <row r="81" spans="1:10">
      <c r="A81">
        <v>691849</v>
      </c>
      <c r="B81">
        <v>0</v>
      </c>
      <c r="D81">
        <v>691849</v>
      </c>
      <c r="E81">
        <v>0</v>
      </c>
      <c r="G81">
        <v>691849</v>
      </c>
      <c r="H81">
        <v>0</v>
      </c>
      <c r="I81" t="s">
        <v>616</v>
      </c>
      <c r="J81">
        <v>10</v>
      </c>
    </row>
    <row r="82" spans="1:10">
      <c r="A82" t="s">
        <v>54</v>
      </c>
      <c r="B82">
        <v>234</v>
      </c>
      <c r="D82" t="s">
        <v>54</v>
      </c>
      <c r="E82">
        <v>231</v>
      </c>
      <c r="G82" t="s">
        <v>54</v>
      </c>
      <c r="H82">
        <v>218</v>
      </c>
      <c r="I82">
        <v>691849</v>
      </c>
      <c r="J82">
        <v>1</v>
      </c>
    </row>
    <row r="83" spans="1:10">
      <c r="A83">
        <v>841092</v>
      </c>
      <c r="B83">
        <v>0</v>
      </c>
      <c r="D83">
        <v>841092</v>
      </c>
      <c r="E83">
        <v>0</v>
      </c>
      <c r="G83">
        <v>841092</v>
      </c>
      <c r="H83">
        <v>0</v>
      </c>
      <c r="I83" t="s">
        <v>54</v>
      </c>
      <c r="J83">
        <v>132</v>
      </c>
    </row>
    <row r="84" spans="1:10">
      <c r="A84" t="s">
        <v>618</v>
      </c>
      <c r="B84">
        <v>0</v>
      </c>
      <c r="D84" t="s">
        <v>618</v>
      </c>
      <c r="E84">
        <v>0</v>
      </c>
      <c r="G84" t="s">
        <v>618</v>
      </c>
      <c r="H84">
        <v>0</v>
      </c>
      <c r="I84">
        <v>841092</v>
      </c>
      <c r="J84">
        <v>8</v>
      </c>
    </row>
    <row r="85" spans="1:10">
      <c r="A85">
        <v>804723</v>
      </c>
      <c r="B85">
        <v>0</v>
      </c>
      <c r="D85">
        <v>804723</v>
      </c>
      <c r="E85">
        <v>0</v>
      </c>
      <c r="G85">
        <v>804723</v>
      </c>
      <c r="H85">
        <v>0</v>
      </c>
      <c r="I85" t="s">
        <v>618</v>
      </c>
      <c r="J85">
        <v>0</v>
      </c>
    </row>
    <row r="86" spans="1:10">
      <c r="A86">
        <v>795005</v>
      </c>
      <c r="B86">
        <v>43</v>
      </c>
      <c r="D86">
        <v>795005</v>
      </c>
      <c r="E86">
        <v>1</v>
      </c>
      <c r="G86">
        <v>795005</v>
      </c>
      <c r="H86">
        <v>0</v>
      </c>
      <c r="I86">
        <v>804723</v>
      </c>
      <c r="J86">
        <v>-7.5772721430666934E-15</v>
      </c>
    </row>
    <row r="87" spans="1:10">
      <c r="A87">
        <v>841078</v>
      </c>
      <c r="B87">
        <v>48</v>
      </c>
      <c r="D87">
        <v>841078</v>
      </c>
      <c r="E87">
        <v>48</v>
      </c>
      <c r="G87">
        <v>841078</v>
      </c>
      <c r="H87">
        <v>7</v>
      </c>
      <c r="I87">
        <v>795005</v>
      </c>
      <c r="J87">
        <v>19</v>
      </c>
    </row>
    <row r="88" spans="1:10">
      <c r="A88" t="s">
        <v>42</v>
      </c>
      <c r="B88">
        <v>2</v>
      </c>
      <c r="D88" t="s">
        <v>42</v>
      </c>
      <c r="E88">
        <v>2</v>
      </c>
      <c r="G88" t="s">
        <v>42</v>
      </c>
      <c r="H88">
        <v>0</v>
      </c>
      <c r="I88">
        <v>841078</v>
      </c>
      <c r="J88">
        <v>4</v>
      </c>
    </row>
    <row r="89" spans="1:10">
      <c r="A89">
        <v>844573</v>
      </c>
      <c r="B89">
        <v>3448</v>
      </c>
      <c r="D89">
        <v>844573</v>
      </c>
      <c r="E89">
        <v>3632</v>
      </c>
      <c r="G89">
        <v>844573</v>
      </c>
      <c r="H89">
        <v>1725</v>
      </c>
      <c r="I89" t="s">
        <v>42</v>
      </c>
      <c r="J89">
        <v>19</v>
      </c>
    </row>
    <row r="90" spans="1:10">
      <c r="A90" t="s">
        <v>624</v>
      </c>
      <c r="B90">
        <v>0</v>
      </c>
      <c r="D90" t="s">
        <v>624</v>
      </c>
      <c r="E90">
        <v>0</v>
      </c>
      <c r="G90" t="s">
        <v>624</v>
      </c>
      <c r="H90">
        <v>0</v>
      </c>
      <c r="I90">
        <v>844573</v>
      </c>
      <c r="J90">
        <v>52</v>
      </c>
    </row>
    <row r="91" spans="1:10">
      <c r="A91" t="s">
        <v>625</v>
      </c>
      <c r="B91">
        <v>0</v>
      </c>
      <c r="D91" t="s">
        <v>625</v>
      </c>
      <c r="E91">
        <v>0</v>
      </c>
      <c r="G91" t="s">
        <v>625</v>
      </c>
      <c r="H91">
        <v>0</v>
      </c>
      <c r="I91" t="s">
        <v>624</v>
      </c>
      <c r="J91">
        <v>2</v>
      </c>
    </row>
    <row r="92" spans="1:10">
      <c r="A92" t="s">
        <v>626</v>
      </c>
      <c r="B92">
        <v>0</v>
      </c>
      <c r="D92" t="s">
        <v>626</v>
      </c>
      <c r="E92">
        <v>0</v>
      </c>
      <c r="G92" t="s">
        <v>626</v>
      </c>
      <c r="H92">
        <v>0</v>
      </c>
      <c r="I92" t="s">
        <v>625</v>
      </c>
      <c r="J92">
        <v>2</v>
      </c>
    </row>
    <row r="93" spans="1:10">
      <c r="A93" t="s">
        <v>627</v>
      </c>
      <c r="B93">
        <v>0</v>
      </c>
      <c r="D93" t="s">
        <v>627</v>
      </c>
      <c r="E93">
        <v>0</v>
      </c>
      <c r="G93" t="s">
        <v>627</v>
      </c>
      <c r="H93">
        <v>0</v>
      </c>
      <c r="I93" t="s">
        <v>626</v>
      </c>
      <c r="J93">
        <v>4</v>
      </c>
    </row>
    <row r="94" spans="1:10">
      <c r="A94" t="s">
        <v>628</v>
      </c>
      <c r="B94">
        <v>0</v>
      </c>
      <c r="D94" t="s">
        <v>628</v>
      </c>
      <c r="E94">
        <v>0</v>
      </c>
      <c r="G94" t="s">
        <v>628</v>
      </c>
      <c r="H94">
        <v>0</v>
      </c>
      <c r="I94" t="s">
        <v>627</v>
      </c>
      <c r="J94">
        <v>3</v>
      </c>
    </row>
    <row r="95" spans="1:10">
      <c r="A95" t="s">
        <v>629</v>
      </c>
      <c r="B95">
        <v>0</v>
      </c>
      <c r="D95" t="s">
        <v>629</v>
      </c>
      <c r="E95">
        <v>0</v>
      </c>
      <c r="G95" t="s">
        <v>629</v>
      </c>
      <c r="H95">
        <v>0</v>
      </c>
      <c r="I95" t="s">
        <v>628</v>
      </c>
      <c r="J95">
        <v>2</v>
      </c>
    </row>
    <row r="96" spans="1:10">
      <c r="A96" t="s">
        <v>630</v>
      </c>
      <c r="B96">
        <v>0</v>
      </c>
      <c r="D96" t="s">
        <v>630</v>
      </c>
      <c r="E96">
        <v>0</v>
      </c>
      <c r="G96" t="s">
        <v>630</v>
      </c>
      <c r="H96">
        <v>0</v>
      </c>
      <c r="I96" t="s">
        <v>629</v>
      </c>
      <c r="J96">
        <v>1</v>
      </c>
    </row>
    <row r="97" spans="1:10">
      <c r="A97" t="s">
        <v>631</v>
      </c>
      <c r="B97">
        <v>0</v>
      </c>
      <c r="D97" t="s">
        <v>631</v>
      </c>
      <c r="E97">
        <v>0</v>
      </c>
      <c r="G97" t="s">
        <v>631</v>
      </c>
      <c r="H97">
        <v>0</v>
      </c>
      <c r="I97" t="s">
        <v>630</v>
      </c>
      <c r="J97">
        <v>1</v>
      </c>
    </row>
    <row r="98" spans="1:10">
      <c r="A98" t="s">
        <v>632</v>
      </c>
      <c r="B98">
        <v>0</v>
      </c>
      <c r="D98" t="s">
        <v>632</v>
      </c>
      <c r="E98">
        <v>0</v>
      </c>
      <c r="G98" t="s">
        <v>632</v>
      </c>
      <c r="H98">
        <v>0</v>
      </c>
      <c r="I98" t="s">
        <v>631</v>
      </c>
      <c r="J98">
        <v>1</v>
      </c>
    </row>
    <row r="99" spans="1:10">
      <c r="A99" t="s">
        <v>633</v>
      </c>
      <c r="B99">
        <v>0</v>
      </c>
      <c r="D99" t="s">
        <v>633</v>
      </c>
      <c r="E99">
        <v>0</v>
      </c>
      <c r="G99" t="s">
        <v>633</v>
      </c>
      <c r="H99">
        <v>0</v>
      </c>
      <c r="I99" t="s">
        <v>632</v>
      </c>
      <c r="J99">
        <v>1</v>
      </c>
    </row>
    <row r="100" spans="1:10">
      <c r="A100" t="s">
        <v>634</v>
      </c>
      <c r="B100">
        <v>0</v>
      </c>
      <c r="D100" t="s">
        <v>634</v>
      </c>
      <c r="E100">
        <v>0</v>
      </c>
      <c r="G100" t="s">
        <v>634</v>
      </c>
      <c r="H100">
        <v>0</v>
      </c>
      <c r="I100" t="s">
        <v>633</v>
      </c>
      <c r="J100">
        <v>1</v>
      </c>
    </row>
    <row r="101" spans="1:10">
      <c r="A101" t="s">
        <v>178</v>
      </c>
      <c r="B101">
        <v>0</v>
      </c>
      <c r="D101" t="s">
        <v>178</v>
      </c>
      <c r="E101">
        <v>0</v>
      </c>
      <c r="G101" t="s">
        <v>178</v>
      </c>
      <c r="H101">
        <v>0</v>
      </c>
      <c r="I101" t="s">
        <v>634</v>
      </c>
      <c r="J101">
        <v>2</v>
      </c>
    </row>
    <row r="102" spans="1:10">
      <c r="A102" t="s">
        <v>635</v>
      </c>
      <c r="B102">
        <v>0</v>
      </c>
      <c r="D102" t="s">
        <v>635</v>
      </c>
      <c r="E102">
        <v>0</v>
      </c>
      <c r="G102" t="s">
        <v>635</v>
      </c>
      <c r="H102">
        <v>0</v>
      </c>
      <c r="I102" t="s">
        <v>178</v>
      </c>
      <c r="J102">
        <v>89</v>
      </c>
    </row>
    <row r="103" spans="1:10">
      <c r="A103" t="s">
        <v>636</v>
      </c>
      <c r="B103">
        <v>0</v>
      </c>
      <c r="D103" t="s">
        <v>636</v>
      </c>
      <c r="E103">
        <v>0</v>
      </c>
      <c r="G103" t="s">
        <v>636</v>
      </c>
      <c r="H103">
        <v>0</v>
      </c>
      <c r="I103" t="s">
        <v>635</v>
      </c>
      <c r="J103">
        <v>2</v>
      </c>
    </row>
    <row r="104" spans="1:10">
      <c r="A104" t="s">
        <v>637</v>
      </c>
      <c r="B104">
        <v>0</v>
      </c>
      <c r="D104" t="s">
        <v>637</v>
      </c>
      <c r="E104">
        <v>0</v>
      </c>
      <c r="G104" t="s">
        <v>637</v>
      </c>
      <c r="H104">
        <v>0</v>
      </c>
      <c r="I104" t="s">
        <v>636</v>
      </c>
      <c r="J104">
        <v>15</v>
      </c>
    </row>
    <row r="105" spans="1:10">
      <c r="A105" t="s">
        <v>638</v>
      </c>
      <c r="B105">
        <v>0</v>
      </c>
      <c r="D105" t="s">
        <v>638</v>
      </c>
      <c r="E105">
        <v>0</v>
      </c>
      <c r="G105" t="s">
        <v>638</v>
      </c>
      <c r="H105">
        <v>0</v>
      </c>
      <c r="I105" t="s">
        <v>637</v>
      </c>
      <c r="J105">
        <v>3</v>
      </c>
    </row>
    <row r="106" spans="1:10">
      <c r="A106" t="s">
        <v>639</v>
      </c>
      <c r="B106">
        <v>0</v>
      </c>
      <c r="D106" t="s">
        <v>639</v>
      </c>
      <c r="E106">
        <v>0</v>
      </c>
      <c r="G106" t="s">
        <v>639</v>
      </c>
      <c r="H106">
        <v>0</v>
      </c>
      <c r="I106" t="s">
        <v>638</v>
      </c>
      <c r="J106">
        <v>39</v>
      </c>
    </row>
    <row r="107" spans="1:10">
      <c r="A107" t="s">
        <v>641</v>
      </c>
      <c r="B107">
        <v>0</v>
      </c>
      <c r="D107" t="s">
        <v>641</v>
      </c>
      <c r="E107">
        <v>0</v>
      </c>
      <c r="G107" t="s">
        <v>641</v>
      </c>
      <c r="H107">
        <v>0</v>
      </c>
      <c r="I107" t="s">
        <v>639</v>
      </c>
      <c r="J107">
        <v>1</v>
      </c>
    </row>
    <row r="108" spans="1:10">
      <c r="A108" t="s">
        <v>642</v>
      </c>
      <c r="B108">
        <v>0</v>
      </c>
      <c r="D108" t="s">
        <v>642</v>
      </c>
      <c r="E108">
        <v>0</v>
      </c>
      <c r="G108" t="s">
        <v>642</v>
      </c>
      <c r="H108">
        <v>0</v>
      </c>
      <c r="I108" t="s">
        <v>641</v>
      </c>
      <c r="J108">
        <v>1</v>
      </c>
    </row>
    <row r="109" spans="1:10">
      <c r="A109">
        <v>2200052</v>
      </c>
      <c r="B109">
        <v>0</v>
      </c>
      <c r="D109">
        <v>2200052</v>
      </c>
      <c r="E109">
        <v>0</v>
      </c>
      <c r="G109">
        <v>2200052</v>
      </c>
      <c r="H109">
        <v>0</v>
      </c>
      <c r="I109" t="s">
        <v>642</v>
      </c>
      <c r="J109">
        <v>3</v>
      </c>
    </row>
    <row r="110" spans="1:10">
      <c r="A110">
        <v>2200053</v>
      </c>
      <c r="B110">
        <v>0</v>
      </c>
      <c r="D110">
        <v>2200053</v>
      </c>
      <c r="E110">
        <v>0</v>
      </c>
      <c r="G110">
        <v>2200053</v>
      </c>
      <c r="H110">
        <v>0</v>
      </c>
      <c r="I110">
        <v>2200052</v>
      </c>
      <c r="J110">
        <v>2</v>
      </c>
    </row>
    <row r="111" spans="1:10">
      <c r="A111">
        <v>2200055</v>
      </c>
      <c r="B111">
        <v>0</v>
      </c>
      <c r="D111">
        <v>2200055</v>
      </c>
      <c r="E111">
        <v>0</v>
      </c>
      <c r="G111">
        <v>2200055</v>
      </c>
      <c r="H111">
        <v>0</v>
      </c>
      <c r="I111">
        <v>2200053</v>
      </c>
      <c r="J111">
        <v>1</v>
      </c>
    </row>
    <row r="112" spans="1:10">
      <c r="A112" t="s">
        <v>643</v>
      </c>
      <c r="B112">
        <v>0</v>
      </c>
      <c r="D112" t="s">
        <v>643</v>
      </c>
      <c r="E112">
        <v>0</v>
      </c>
      <c r="G112" t="s">
        <v>643</v>
      </c>
      <c r="H112">
        <v>0</v>
      </c>
      <c r="I112">
        <v>2200055</v>
      </c>
      <c r="J112">
        <v>1</v>
      </c>
    </row>
    <row r="113" spans="1:10">
      <c r="A113" t="s">
        <v>645</v>
      </c>
      <c r="B113">
        <v>0</v>
      </c>
      <c r="D113" t="s">
        <v>645</v>
      </c>
      <c r="E113">
        <v>0</v>
      </c>
      <c r="G113" t="s">
        <v>645</v>
      </c>
      <c r="H113">
        <v>0</v>
      </c>
      <c r="I113" t="s">
        <v>643</v>
      </c>
      <c r="J113">
        <v>13</v>
      </c>
    </row>
    <row r="114" spans="1:10">
      <c r="A114" t="s">
        <v>646</v>
      </c>
      <c r="B114">
        <v>0</v>
      </c>
      <c r="D114" t="s">
        <v>646</v>
      </c>
      <c r="E114">
        <v>0</v>
      </c>
      <c r="G114" t="s">
        <v>646</v>
      </c>
      <c r="H114">
        <v>0</v>
      </c>
      <c r="I114" t="s">
        <v>645</v>
      </c>
      <c r="J114">
        <v>1</v>
      </c>
    </row>
    <row r="115" spans="1:10">
      <c r="A115" t="s">
        <v>650</v>
      </c>
      <c r="B115">
        <v>0</v>
      </c>
      <c r="D115" t="s">
        <v>650</v>
      </c>
      <c r="E115">
        <v>0</v>
      </c>
      <c r="G115" t="s">
        <v>650</v>
      </c>
      <c r="H115">
        <v>0</v>
      </c>
      <c r="I115" t="s">
        <v>646</v>
      </c>
      <c r="J115">
        <v>3</v>
      </c>
    </row>
    <row r="116" spans="1:10">
      <c r="A116" t="s">
        <v>651</v>
      </c>
      <c r="B116">
        <v>0</v>
      </c>
      <c r="D116" t="s">
        <v>651</v>
      </c>
      <c r="E116">
        <v>0</v>
      </c>
      <c r="G116" t="s">
        <v>651</v>
      </c>
      <c r="H116">
        <v>0</v>
      </c>
      <c r="I116" t="s">
        <v>650</v>
      </c>
      <c r="J116">
        <v>5</v>
      </c>
    </row>
    <row r="117" spans="1:10">
      <c r="A117" t="s">
        <v>653</v>
      </c>
      <c r="B117">
        <v>2</v>
      </c>
      <c r="D117" t="s">
        <v>653</v>
      </c>
      <c r="E117">
        <v>2</v>
      </c>
      <c r="G117" t="s">
        <v>653</v>
      </c>
      <c r="H117">
        <v>2</v>
      </c>
      <c r="I117" t="s">
        <v>651</v>
      </c>
      <c r="J117">
        <v>5</v>
      </c>
    </row>
    <row r="118" spans="1:10">
      <c r="A118" t="s">
        <v>654</v>
      </c>
      <c r="B118">
        <v>0</v>
      </c>
      <c r="D118" t="s">
        <v>654</v>
      </c>
      <c r="E118">
        <v>0</v>
      </c>
      <c r="G118" t="s">
        <v>654</v>
      </c>
      <c r="H118">
        <v>0</v>
      </c>
      <c r="I118" t="s">
        <v>653</v>
      </c>
      <c r="J118">
        <v>1</v>
      </c>
    </row>
    <row r="119" spans="1:10">
      <c r="A119" t="s">
        <v>655</v>
      </c>
      <c r="B119">
        <v>0</v>
      </c>
      <c r="D119" t="s">
        <v>655</v>
      </c>
      <c r="E119">
        <v>0</v>
      </c>
      <c r="G119" t="s">
        <v>655</v>
      </c>
      <c r="H119">
        <v>0</v>
      </c>
      <c r="I119" t="s">
        <v>654</v>
      </c>
      <c r="J119">
        <v>0</v>
      </c>
    </row>
    <row r="120" spans="1:10">
      <c r="A120" t="s">
        <v>656</v>
      </c>
      <c r="B120">
        <v>0</v>
      </c>
      <c r="D120" t="s">
        <v>656</v>
      </c>
      <c r="E120">
        <v>0</v>
      </c>
      <c r="G120" t="s">
        <v>656</v>
      </c>
      <c r="H120">
        <v>0</v>
      </c>
      <c r="I120" t="s">
        <v>655</v>
      </c>
      <c r="J120">
        <v>0</v>
      </c>
    </row>
    <row r="121" spans="1:10">
      <c r="A121" t="s">
        <v>657</v>
      </c>
      <c r="B121">
        <v>0</v>
      </c>
      <c r="D121" t="s">
        <v>657</v>
      </c>
      <c r="E121">
        <v>0</v>
      </c>
      <c r="G121" t="s">
        <v>657</v>
      </c>
      <c r="H121">
        <v>0</v>
      </c>
      <c r="I121" t="s">
        <v>656</v>
      </c>
      <c r="J121">
        <v>0</v>
      </c>
    </row>
    <row r="122" spans="1:10">
      <c r="A122" t="s">
        <v>658</v>
      </c>
      <c r="B122">
        <v>0</v>
      </c>
      <c r="D122" t="s">
        <v>658</v>
      </c>
      <c r="E122">
        <v>0</v>
      </c>
      <c r="G122" t="s">
        <v>658</v>
      </c>
      <c r="H122">
        <v>0</v>
      </c>
      <c r="I122" t="s">
        <v>657</v>
      </c>
      <c r="J122">
        <v>9</v>
      </c>
    </row>
    <row r="123" spans="1:10">
      <c r="A123" t="s">
        <v>659</v>
      </c>
      <c r="B123">
        <v>2</v>
      </c>
      <c r="D123" t="s">
        <v>659</v>
      </c>
      <c r="E123">
        <v>2</v>
      </c>
      <c r="G123" t="s">
        <v>659</v>
      </c>
      <c r="H123">
        <v>2</v>
      </c>
      <c r="I123" t="s">
        <v>658</v>
      </c>
      <c r="J123">
        <v>14</v>
      </c>
    </row>
    <row r="124" spans="1:10">
      <c r="A124" t="s">
        <v>660</v>
      </c>
      <c r="B124">
        <v>1</v>
      </c>
      <c r="D124" t="s">
        <v>660</v>
      </c>
      <c r="E124">
        <v>1</v>
      </c>
      <c r="G124" t="s">
        <v>660</v>
      </c>
      <c r="H124">
        <v>1</v>
      </c>
      <c r="I124" t="s">
        <v>659</v>
      </c>
      <c r="J124">
        <v>7</v>
      </c>
    </row>
    <row r="125" spans="1:10">
      <c r="A125" t="s">
        <v>661</v>
      </c>
      <c r="B125">
        <v>0</v>
      </c>
      <c r="D125" t="s">
        <v>661</v>
      </c>
      <c r="E125">
        <v>0</v>
      </c>
      <c r="G125" t="s">
        <v>661</v>
      </c>
      <c r="H125">
        <v>0</v>
      </c>
      <c r="I125" t="s">
        <v>660</v>
      </c>
      <c r="J125">
        <v>3</v>
      </c>
    </row>
    <row r="126" spans="1:10">
      <c r="A126" t="s">
        <v>871</v>
      </c>
      <c r="B126">
        <v>0</v>
      </c>
      <c r="D126" t="s">
        <v>871</v>
      </c>
      <c r="E126">
        <v>0</v>
      </c>
      <c r="G126" t="s">
        <v>871</v>
      </c>
      <c r="H126">
        <v>0</v>
      </c>
      <c r="I126" t="s">
        <v>661</v>
      </c>
      <c r="J126">
        <v>2</v>
      </c>
    </row>
    <row r="127" spans="1:10">
      <c r="A127" t="s">
        <v>662</v>
      </c>
      <c r="B127">
        <v>0</v>
      </c>
      <c r="D127" t="s">
        <v>662</v>
      </c>
      <c r="E127">
        <v>0</v>
      </c>
      <c r="G127" t="s">
        <v>662</v>
      </c>
      <c r="H127">
        <v>0</v>
      </c>
      <c r="I127" t="s">
        <v>871</v>
      </c>
      <c r="J127">
        <v>3</v>
      </c>
    </row>
    <row r="128" spans="1:10">
      <c r="A128" t="s">
        <v>663</v>
      </c>
      <c r="B128">
        <v>0</v>
      </c>
      <c r="D128" t="s">
        <v>663</v>
      </c>
      <c r="E128">
        <v>0</v>
      </c>
      <c r="G128" t="s">
        <v>663</v>
      </c>
      <c r="H128">
        <v>0</v>
      </c>
      <c r="I128" t="s">
        <v>662</v>
      </c>
      <c r="J128">
        <v>27</v>
      </c>
    </row>
    <row r="129" spans="1:10">
      <c r="A129" t="s">
        <v>664</v>
      </c>
      <c r="B129">
        <v>0</v>
      </c>
      <c r="D129" t="s">
        <v>664</v>
      </c>
      <c r="E129">
        <v>0</v>
      </c>
      <c r="G129" t="s">
        <v>664</v>
      </c>
      <c r="H129">
        <v>0</v>
      </c>
      <c r="I129" t="s">
        <v>663</v>
      </c>
      <c r="J129">
        <v>23</v>
      </c>
    </row>
    <row r="130" spans="1:10">
      <c r="A130" t="s">
        <v>665</v>
      </c>
      <c r="B130">
        <v>0</v>
      </c>
      <c r="D130" t="s">
        <v>665</v>
      </c>
      <c r="E130">
        <v>0</v>
      </c>
      <c r="G130" t="s">
        <v>665</v>
      </c>
      <c r="H130">
        <v>0</v>
      </c>
      <c r="I130" t="s">
        <v>664</v>
      </c>
      <c r="J130">
        <v>2</v>
      </c>
    </row>
    <row r="131" spans="1:10">
      <c r="A131" t="s">
        <v>666</v>
      </c>
      <c r="B131">
        <v>0</v>
      </c>
      <c r="D131" t="s">
        <v>666</v>
      </c>
      <c r="E131">
        <v>0</v>
      </c>
      <c r="G131" t="s">
        <v>666</v>
      </c>
      <c r="H131">
        <v>0</v>
      </c>
      <c r="I131" t="s">
        <v>665</v>
      </c>
      <c r="J131">
        <v>0</v>
      </c>
    </row>
    <row r="132" spans="1:10">
      <c r="A132" t="s">
        <v>667</v>
      </c>
      <c r="B132">
        <v>0</v>
      </c>
      <c r="D132" t="s">
        <v>667</v>
      </c>
      <c r="E132">
        <v>0</v>
      </c>
      <c r="G132" t="s">
        <v>667</v>
      </c>
      <c r="H132">
        <v>0</v>
      </c>
      <c r="I132" t="s">
        <v>666</v>
      </c>
      <c r="J132">
        <v>1</v>
      </c>
    </row>
    <row r="133" spans="1:10">
      <c r="A133" t="s">
        <v>668</v>
      </c>
      <c r="B133">
        <v>0</v>
      </c>
      <c r="D133" t="s">
        <v>668</v>
      </c>
      <c r="E133">
        <v>0</v>
      </c>
      <c r="G133" t="s">
        <v>668</v>
      </c>
      <c r="H133">
        <v>0</v>
      </c>
      <c r="I133" t="s">
        <v>667</v>
      </c>
      <c r="J133">
        <v>0</v>
      </c>
    </row>
    <row r="134" spans="1:10">
      <c r="A134" t="s">
        <v>669</v>
      </c>
      <c r="B134">
        <v>0</v>
      </c>
      <c r="D134" t="s">
        <v>669</v>
      </c>
      <c r="E134">
        <v>0</v>
      </c>
      <c r="G134" t="s">
        <v>669</v>
      </c>
      <c r="H134">
        <v>0</v>
      </c>
      <c r="I134" t="s">
        <v>668</v>
      </c>
      <c r="J134">
        <v>0</v>
      </c>
    </row>
    <row r="135" spans="1:10">
      <c r="A135" t="s">
        <v>670</v>
      </c>
      <c r="B135">
        <v>0</v>
      </c>
      <c r="D135" t="s">
        <v>670</v>
      </c>
      <c r="E135">
        <v>0</v>
      </c>
      <c r="G135" t="s">
        <v>670</v>
      </c>
      <c r="H135">
        <v>0</v>
      </c>
      <c r="I135" t="s">
        <v>669</v>
      </c>
      <c r="J135">
        <v>2</v>
      </c>
    </row>
    <row r="136" spans="1:10">
      <c r="A136" t="s">
        <v>671</v>
      </c>
      <c r="B136">
        <v>0</v>
      </c>
      <c r="D136" t="s">
        <v>671</v>
      </c>
      <c r="E136">
        <v>0</v>
      </c>
      <c r="G136" t="s">
        <v>671</v>
      </c>
      <c r="H136">
        <v>0</v>
      </c>
      <c r="I136" t="s">
        <v>670</v>
      </c>
      <c r="J136">
        <v>2</v>
      </c>
    </row>
    <row r="137" spans="1:10">
      <c r="A137" t="s">
        <v>672</v>
      </c>
      <c r="B137">
        <v>0</v>
      </c>
      <c r="D137" t="s">
        <v>672</v>
      </c>
      <c r="E137">
        <v>0</v>
      </c>
      <c r="G137" t="s">
        <v>672</v>
      </c>
      <c r="H137">
        <v>0</v>
      </c>
      <c r="I137" t="s">
        <v>671</v>
      </c>
      <c r="J137">
        <v>0</v>
      </c>
    </row>
    <row r="138" spans="1:10">
      <c r="A138" t="s">
        <v>673</v>
      </c>
      <c r="B138">
        <v>0</v>
      </c>
      <c r="D138" t="s">
        <v>673</v>
      </c>
      <c r="E138">
        <v>0</v>
      </c>
      <c r="G138" t="s">
        <v>673</v>
      </c>
      <c r="H138">
        <v>0</v>
      </c>
      <c r="I138" t="s">
        <v>672</v>
      </c>
      <c r="J138">
        <v>0</v>
      </c>
    </row>
    <row r="139" spans="1:10">
      <c r="A139" t="s">
        <v>674</v>
      </c>
      <c r="B139">
        <v>0</v>
      </c>
      <c r="D139" t="s">
        <v>674</v>
      </c>
      <c r="E139">
        <v>0</v>
      </c>
      <c r="G139" t="s">
        <v>674</v>
      </c>
      <c r="H139">
        <v>0</v>
      </c>
      <c r="I139" t="s">
        <v>673</v>
      </c>
      <c r="J139">
        <v>3</v>
      </c>
    </row>
    <row r="140" spans="1:10">
      <c r="A140" t="s">
        <v>675</v>
      </c>
      <c r="B140">
        <v>1</v>
      </c>
      <c r="D140" t="s">
        <v>675</v>
      </c>
      <c r="E140">
        <v>1</v>
      </c>
      <c r="G140" t="s">
        <v>675</v>
      </c>
      <c r="H140">
        <v>1</v>
      </c>
      <c r="I140" t="s">
        <v>674</v>
      </c>
      <c r="J140">
        <v>4</v>
      </c>
    </row>
    <row r="141" spans="1:10">
      <c r="A141" t="s">
        <v>676</v>
      </c>
      <c r="B141">
        <v>0</v>
      </c>
      <c r="D141" t="s">
        <v>676</v>
      </c>
      <c r="E141">
        <v>0</v>
      </c>
      <c r="G141" t="s">
        <v>676</v>
      </c>
      <c r="H141">
        <v>0</v>
      </c>
      <c r="I141" t="s">
        <v>675</v>
      </c>
      <c r="J141">
        <v>3</v>
      </c>
    </row>
    <row r="142" spans="1:10">
      <c r="A142" t="s">
        <v>677</v>
      </c>
      <c r="B142">
        <v>0</v>
      </c>
      <c r="D142" t="s">
        <v>677</v>
      </c>
      <c r="E142">
        <v>0</v>
      </c>
      <c r="G142" t="s">
        <v>677</v>
      </c>
      <c r="H142">
        <v>0</v>
      </c>
      <c r="I142" t="s">
        <v>676</v>
      </c>
      <c r="J142">
        <v>4</v>
      </c>
    </row>
    <row r="143" spans="1:10">
      <c r="A143" t="s">
        <v>678</v>
      </c>
      <c r="B143">
        <v>0</v>
      </c>
      <c r="D143" t="s">
        <v>678</v>
      </c>
      <c r="E143">
        <v>0</v>
      </c>
      <c r="G143" t="s">
        <v>678</v>
      </c>
      <c r="H143">
        <v>0</v>
      </c>
      <c r="I143" t="s">
        <v>677</v>
      </c>
      <c r="J143">
        <v>2</v>
      </c>
    </row>
    <row r="144" spans="1:10">
      <c r="A144" t="s">
        <v>679</v>
      </c>
      <c r="B144">
        <v>0</v>
      </c>
      <c r="D144" t="s">
        <v>679</v>
      </c>
      <c r="E144">
        <v>0</v>
      </c>
      <c r="G144" t="s">
        <v>679</v>
      </c>
      <c r="H144">
        <v>0</v>
      </c>
      <c r="I144" t="s">
        <v>678</v>
      </c>
      <c r="J144">
        <v>1</v>
      </c>
    </row>
    <row r="145" spans="1:10">
      <c r="A145" t="s">
        <v>680</v>
      </c>
      <c r="B145">
        <v>0</v>
      </c>
      <c r="D145" t="s">
        <v>680</v>
      </c>
      <c r="E145">
        <v>0</v>
      </c>
      <c r="G145" t="s">
        <v>680</v>
      </c>
      <c r="H145">
        <v>0</v>
      </c>
      <c r="I145" t="s">
        <v>679</v>
      </c>
      <c r="J145">
        <v>0</v>
      </c>
    </row>
    <row r="146" spans="1:10">
      <c r="A146" t="s">
        <v>681</v>
      </c>
      <c r="B146">
        <v>0</v>
      </c>
      <c r="D146" t="s">
        <v>681</v>
      </c>
      <c r="E146">
        <v>0</v>
      </c>
      <c r="G146" t="s">
        <v>681</v>
      </c>
      <c r="H146">
        <v>0</v>
      </c>
      <c r="I146" t="s">
        <v>680</v>
      </c>
      <c r="J146">
        <v>8</v>
      </c>
    </row>
    <row r="147" spans="1:10">
      <c r="A147" t="s">
        <v>682</v>
      </c>
      <c r="B147">
        <v>0</v>
      </c>
      <c r="D147" t="s">
        <v>682</v>
      </c>
      <c r="E147">
        <v>0</v>
      </c>
      <c r="G147" t="s">
        <v>682</v>
      </c>
      <c r="H147">
        <v>0</v>
      </c>
      <c r="I147" t="s">
        <v>681</v>
      </c>
      <c r="J147">
        <v>5</v>
      </c>
    </row>
    <row r="148" spans="1:10">
      <c r="A148" t="s">
        <v>683</v>
      </c>
      <c r="B148">
        <v>0</v>
      </c>
      <c r="D148" t="s">
        <v>683</v>
      </c>
      <c r="E148">
        <v>0</v>
      </c>
      <c r="G148" t="s">
        <v>683</v>
      </c>
      <c r="H148">
        <v>0</v>
      </c>
      <c r="I148" t="s">
        <v>682</v>
      </c>
      <c r="J148">
        <v>10</v>
      </c>
    </row>
    <row r="149" spans="1:10">
      <c r="A149" t="s">
        <v>684</v>
      </c>
      <c r="B149">
        <v>0</v>
      </c>
      <c r="D149" t="s">
        <v>684</v>
      </c>
      <c r="E149">
        <v>0</v>
      </c>
      <c r="G149" t="s">
        <v>684</v>
      </c>
      <c r="H149">
        <v>0</v>
      </c>
      <c r="I149" t="s">
        <v>683</v>
      </c>
      <c r="J149">
        <v>0</v>
      </c>
    </row>
    <row r="150" spans="1:10">
      <c r="A150" t="s">
        <v>652</v>
      </c>
      <c r="B150">
        <v>0</v>
      </c>
      <c r="D150" t="s">
        <v>652</v>
      </c>
      <c r="E150">
        <v>0</v>
      </c>
      <c r="G150" t="s">
        <v>652</v>
      </c>
      <c r="H150">
        <v>0</v>
      </c>
      <c r="I150" t="s">
        <v>684</v>
      </c>
      <c r="J150">
        <v>1</v>
      </c>
    </row>
    <row r="151" spans="1:10">
      <c r="A151" t="s">
        <v>685</v>
      </c>
      <c r="B151">
        <v>0</v>
      </c>
      <c r="D151" t="s">
        <v>685</v>
      </c>
      <c r="E151">
        <v>0</v>
      </c>
      <c r="G151" t="s">
        <v>685</v>
      </c>
      <c r="H151">
        <v>0</v>
      </c>
      <c r="I151" t="s">
        <v>652</v>
      </c>
      <c r="J151">
        <v>0</v>
      </c>
    </row>
    <row r="152" spans="1:10">
      <c r="A152" t="s">
        <v>687</v>
      </c>
      <c r="B152">
        <v>0</v>
      </c>
      <c r="D152" t="s">
        <v>687</v>
      </c>
      <c r="E152">
        <v>0</v>
      </c>
      <c r="G152" t="s">
        <v>687</v>
      </c>
      <c r="H152">
        <v>0</v>
      </c>
      <c r="I152" t="s">
        <v>685</v>
      </c>
      <c r="J152">
        <v>2</v>
      </c>
    </row>
    <row r="153" spans="1:10">
      <c r="A153" t="s">
        <v>688</v>
      </c>
      <c r="B153">
        <v>0</v>
      </c>
      <c r="D153" t="s">
        <v>688</v>
      </c>
      <c r="E153">
        <v>0</v>
      </c>
      <c r="G153" t="s">
        <v>688</v>
      </c>
      <c r="H153">
        <v>0</v>
      </c>
      <c r="I153" t="s">
        <v>687</v>
      </c>
      <c r="J153">
        <v>7</v>
      </c>
    </row>
    <row r="154" spans="1:10">
      <c r="A154" t="s">
        <v>689</v>
      </c>
      <c r="B154">
        <v>0</v>
      </c>
      <c r="D154" t="s">
        <v>689</v>
      </c>
      <c r="E154">
        <v>0</v>
      </c>
      <c r="G154" t="s">
        <v>689</v>
      </c>
      <c r="H154">
        <v>0</v>
      </c>
      <c r="I154" t="s">
        <v>688</v>
      </c>
      <c r="J154">
        <v>0</v>
      </c>
    </row>
    <row r="155" spans="1:10">
      <c r="A155" t="s">
        <v>690</v>
      </c>
      <c r="B155">
        <v>0</v>
      </c>
      <c r="D155" t="s">
        <v>690</v>
      </c>
      <c r="E155">
        <v>0</v>
      </c>
      <c r="G155" t="s">
        <v>690</v>
      </c>
      <c r="H155">
        <v>0</v>
      </c>
      <c r="I155" t="s">
        <v>689</v>
      </c>
      <c r="J155">
        <v>0</v>
      </c>
    </row>
    <row r="156" spans="1:10">
      <c r="A156" t="s">
        <v>691</v>
      </c>
      <c r="B156">
        <v>0</v>
      </c>
      <c r="D156" t="s">
        <v>691</v>
      </c>
      <c r="E156">
        <v>0</v>
      </c>
      <c r="G156" t="s">
        <v>691</v>
      </c>
      <c r="H156">
        <v>0</v>
      </c>
      <c r="I156" t="s">
        <v>690</v>
      </c>
      <c r="J156">
        <v>2</v>
      </c>
    </row>
    <row r="157" spans="1:10">
      <c r="A157" t="s">
        <v>693</v>
      </c>
      <c r="B157">
        <v>0</v>
      </c>
      <c r="D157" t="s">
        <v>693</v>
      </c>
      <c r="E157">
        <v>0</v>
      </c>
      <c r="G157" t="s">
        <v>693</v>
      </c>
      <c r="H157">
        <v>0</v>
      </c>
      <c r="I157" t="s">
        <v>691</v>
      </c>
      <c r="J157">
        <v>5</v>
      </c>
    </row>
    <row r="158" spans="1:10">
      <c r="A158" t="s">
        <v>694</v>
      </c>
      <c r="B158">
        <v>0</v>
      </c>
      <c r="D158" t="s">
        <v>694</v>
      </c>
      <c r="E158">
        <v>0</v>
      </c>
      <c r="G158" t="s">
        <v>694</v>
      </c>
      <c r="H158">
        <v>0</v>
      </c>
      <c r="I158" t="s">
        <v>693</v>
      </c>
      <c r="J158">
        <v>1</v>
      </c>
    </row>
    <row r="159" spans="1:10">
      <c r="A159" t="s">
        <v>695</v>
      </c>
      <c r="B159">
        <v>0</v>
      </c>
      <c r="D159" t="s">
        <v>695</v>
      </c>
      <c r="E159">
        <v>0</v>
      </c>
      <c r="G159" t="s">
        <v>695</v>
      </c>
      <c r="H159">
        <v>0</v>
      </c>
      <c r="I159" t="s">
        <v>694</v>
      </c>
      <c r="J159">
        <v>12</v>
      </c>
    </row>
    <row r="160" spans="1:10">
      <c r="A160" t="s">
        <v>696</v>
      </c>
      <c r="B160">
        <v>0</v>
      </c>
      <c r="D160" t="s">
        <v>696</v>
      </c>
      <c r="E160">
        <v>0</v>
      </c>
      <c r="G160" t="s">
        <v>696</v>
      </c>
      <c r="H160">
        <v>0</v>
      </c>
      <c r="I160" t="s">
        <v>695</v>
      </c>
      <c r="J160">
        <v>11</v>
      </c>
    </row>
    <row r="161" spans="1:10">
      <c r="A161" t="s">
        <v>698</v>
      </c>
      <c r="B161">
        <v>0</v>
      </c>
      <c r="D161" t="s">
        <v>698</v>
      </c>
      <c r="E161">
        <v>0</v>
      </c>
      <c r="G161" t="s">
        <v>698</v>
      </c>
      <c r="H161">
        <v>0</v>
      </c>
      <c r="I161" t="s">
        <v>696</v>
      </c>
      <c r="J161">
        <v>4</v>
      </c>
    </row>
    <row r="162" spans="1:10">
      <c r="A162" t="s">
        <v>701</v>
      </c>
      <c r="B162">
        <v>1</v>
      </c>
      <c r="D162" t="s">
        <v>701</v>
      </c>
      <c r="E162">
        <v>1</v>
      </c>
      <c r="G162" t="s">
        <v>701</v>
      </c>
      <c r="H162">
        <v>1</v>
      </c>
      <c r="I162" t="s">
        <v>698</v>
      </c>
      <c r="J162">
        <v>1</v>
      </c>
    </row>
    <row r="163" spans="1:10">
      <c r="A163" t="s">
        <v>1054</v>
      </c>
      <c r="B163">
        <v>0</v>
      </c>
      <c r="D163" t="s">
        <v>1054</v>
      </c>
      <c r="E163">
        <v>0</v>
      </c>
      <c r="G163" t="s">
        <v>1054</v>
      </c>
      <c r="H163">
        <v>0</v>
      </c>
      <c r="I163" t="s">
        <v>701</v>
      </c>
      <c r="J163">
        <v>36</v>
      </c>
    </row>
    <row r="164" spans="1:10">
      <c r="A164" t="s">
        <v>836</v>
      </c>
      <c r="B164">
        <v>0</v>
      </c>
      <c r="D164" t="s">
        <v>836</v>
      </c>
      <c r="E164">
        <v>0</v>
      </c>
      <c r="G164" t="s">
        <v>836</v>
      </c>
      <c r="H164">
        <v>0</v>
      </c>
      <c r="I164" t="s">
        <v>1054</v>
      </c>
      <c r="J164">
        <v>8</v>
      </c>
    </row>
    <row r="165" spans="1:10">
      <c r="A165" t="s">
        <v>704</v>
      </c>
      <c r="B165">
        <v>0</v>
      </c>
      <c r="D165" t="s">
        <v>704</v>
      </c>
      <c r="E165">
        <v>0</v>
      </c>
      <c r="G165" t="s">
        <v>704</v>
      </c>
      <c r="H165">
        <v>0</v>
      </c>
      <c r="I165" t="s">
        <v>836</v>
      </c>
      <c r="J165">
        <v>1</v>
      </c>
    </row>
    <row r="166" spans="1:10">
      <c r="A166" t="s">
        <v>705</v>
      </c>
      <c r="B166">
        <v>0</v>
      </c>
      <c r="D166" t="s">
        <v>705</v>
      </c>
      <c r="E166">
        <v>0</v>
      </c>
      <c r="G166" t="s">
        <v>705</v>
      </c>
      <c r="H166">
        <v>0</v>
      </c>
      <c r="I166" t="s">
        <v>704</v>
      </c>
      <c r="J166">
        <v>1</v>
      </c>
    </row>
    <row r="167" spans="1:10">
      <c r="A167" t="s">
        <v>706</v>
      </c>
      <c r="B167">
        <v>0</v>
      </c>
      <c r="D167" t="s">
        <v>706</v>
      </c>
      <c r="E167">
        <v>0</v>
      </c>
      <c r="G167" t="s">
        <v>706</v>
      </c>
      <c r="H167">
        <v>0</v>
      </c>
      <c r="I167" t="s">
        <v>705</v>
      </c>
      <c r="J167">
        <v>1</v>
      </c>
    </row>
    <row r="168" spans="1:10">
      <c r="A168" t="s">
        <v>708</v>
      </c>
      <c r="B168">
        <v>0</v>
      </c>
      <c r="D168" t="s">
        <v>708</v>
      </c>
      <c r="E168">
        <v>0</v>
      </c>
      <c r="G168" t="s">
        <v>708</v>
      </c>
      <c r="H168">
        <v>0</v>
      </c>
      <c r="I168" t="s">
        <v>706</v>
      </c>
      <c r="J168">
        <v>1</v>
      </c>
    </row>
    <row r="169" spans="1:10">
      <c r="A169" t="s">
        <v>709</v>
      </c>
      <c r="B169">
        <v>2</v>
      </c>
      <c r="D169" t="s">
        <v>709</v>
      </c>
      <c r="E169">
        <v>2</v>
      </c>
      <c r="G169" t="s">
        <v>709</v>
      </c>
      <c r="H169">
        <v>2</v>
      </c>
      <c r="I169" t="s">
        <v>708</v>
      </c>
      <c r="J169">
        <v>1</v>
      </c>
    </row>
    <row r="170" spans="1:10">
      <c r="A170" t="s">
        <v>710</v>
      </c>
      <c r="B170">
        <v>0</v>
      </c>
      <c r="D170" t="s">
        <v>710</v>
      </c>
      <c r="E170">
        <v>0</v>
      </c>
      <c r="G170" t="s">
        <v>710</v>
      </c>
      <c r="H170">
        <v>0</v>
      </c>
      <c r="I170" t="s">
        <v>709</v>
      </c>
      <c r="J170">
        <v>15</v>
      </c>
    </row>
    <row r="171" spans="1:10">
      <c r="A171" t="s">
        <v>711</v>
      </c>
      <c r="B171">
        <v>0</v>
      </c>
      <c r="D171" t="s">
        <v>711</v>
      </c>
      <c r="E171">
        <v>0</v>
      </c>
      <c r="G171" t="s">
        <v>711</v>
      </c>
      <c r="H171">
        <v>0</v>
      </c>
      <c r="I171" t="s">
        <v>710</v>
      </c>
      <c r="J171">
        <v>13</v>
      </c>
    </row>
    <row r="172" spans="1:10">
      <c r="A172" t="s">
        <v>712</v>
      </c>
      <c r="B172">
        <v>0</v>
      </c>
      <c r="D172" t="s">
        <v>712</v>
      </c>
      <c r="E172">
        <v>0</v>
      </c>
      <c r="G172" t="s">
        <v>712</v>
      </c>
      <c r="H172">
        <v>0</v>
      </c>
      <c r="I172" t="s">
        <v>711</v>
      </c>
      <c r="J172">
        <v>6</v>
      </c>
    </row>
    <row r="173" spans="1:10">
      <c r="A173" t="s">
        <v>713</v>
      </c>
      <c r="B173">
        <v>0</v>
      </c>
      <c r="D173" t="s">
        <v>713</v>
      </c>
      <c r="E173">
        <v>0</v>
      </c>
      <c r="G173" t="s">
        <v>713</v>
      </c>
      <c r="H173">
        <v>0</v>
      </c>
      <c r="I173" t="s">
        <v>712</v>
      </c>
      <c r="J173">
        <v>2</v>
      </c>
    </row>
    <row r="174" spans="1:10">
      <c r="A174" t="s">
        <v>714</v>
      </c>
      <c r="B174">
        <v>0</v>
      </c>
      <c r="D174" t="s">
        <v>714</v>
      </c>
      <c r="E174">
        <v>0</v>
      </c>
      <c r="G174" t="s">
        <v>714</v>
      </c>
      <c r="H174">
        <v>0</v>
      </c>
      <c r="I174" t="s">
        <v>713</v>
      </c>
      <c r="J174">
        <v>2</v>
      </c>
    </row>
    <row r="175" spans="1:10">
      <c r="A175" t="s">
        <v>717</v>
      </c>
      <c r="B175">
        <v>0</v>
      </c>
      <c r="D175" t="s">
        <v>717</v>
      </c>
      <c r="E175">
        <v>0</v>
      </c>
      <c r="G175" t="s">
        <v>717</v>
      </c>
      <c r="H175">
        <v>0</v>
      </c>
      <c r="I175" t="s">
        <v>714</v>
      </c>
      <c r="J175">
        <v>7</v>
      </c>
    </row>
    <row r="176" spans="1:10">
      <c r="A176" t="s">
        <v>719</v>
      </c>
      <c r="B176">
        <v>0</v>
      </c>
      <c r="D176" t="s">
        <v>719</v>
      </c>
      <c r="E176">
        <v>0</v>
      </c>
      <c r="G176" t="s">
        <v>719</v>
      </c>
      <c r="H176">
        <v>0</v>
      </c>
      <c r="I176" t="s">
        <v>717</v>
      </c>
      <c r="J176">
        <v>11</v>
      </c>
    </row>
    <row r="177" spans="1:10">
      <c r="A177" t="s">
        <v>720</v>
      </c>
      <c r="B177">
        <v>0</v>
      </c>
      <c r="D177" t="s">
        <v>720</v>
      </c>
      <c r="E177">
        <v>0</v>
      </c>
      <c r="G177" t="s">
        <v>720</v>
      </c>
      <c r="H177">
        <v>0</v>
      </c>
      <c r="I177" t="s">
        <v>719</v>
      </c>
      <c r="J177">
        <v>2</v>
      </c>
    </row>
    <row r="178" spans="1:10">
      <c r="A178" t="s">
        <v>721</v>
      </c>
      <c r="B178">
        <v>0</v>
      </c>
      <c r="D178" t="s">
        <v>721</v>
      </c>
      <c r="E178">
        <v>0</v>
      </c>
      <c r="G178" t="s">
        <v>721</v>
      </c>
      <c r="H178">
        <v>0</v>
      </c>
      <c r="I178" t="s">
        <v>720</v>
      </c>
      <c r="J178">
        <v>2</v>
      </c>
    </row>
    <row r="179" spans="1:10">
      <c r="A179" t="s">
        <v>722</v>
      </c>
      <c r="B179">
        <v>0</v>
      </c>
      <c r="D179" t="s">
        <v>722</v>
      </c>
      <c r="E179">
        <v>0</v>
      </c>
      <c r="G179" t="s">
        <v>722</v>
      </c>
      <c r="H179">
        <v>0</v>
      </c>
      <c r="I179" t="s">
        <v>721</v>
      </c>
      <c r="J179">
        <v>0</v>
      </c>
    </row>
    <row r="180" spans="1:10">
      <c r="A180" t="s">
        <v>723</v>
      </c>
      <c r="B180">
        <v>0</v>
      </c>
      <c r="D180" t="s">
        <v>723</v>
      </c>
      <c r="E180">
        <v>0</v>
      </c>
      <c r="G180" t="s">
        <v>723</v>
      </c>
      <c r="H180">
        <v>0</v>
      </c>
      <c r="I180" t="s">
        <v>722</v>
      </c>
      <c r="J180">
        <v>0</v>
      </c>
    </row>
    <row r="181" spans="1:10">
      <c r="A181" t="s">
        <v>724</v>
      </c>
      <c r="B181">
        <v>0</v>
      </c>
      <c r="D181" t="s">
        <v>724</v>
      </c>
      <c r="E181">
        <v>0</v>
      </c>
      <c r="G181" t="s">
        <v>724</v>
      </c>
      <c r="H181">
        <v>0</v>
      </c>
      <c r="I181" t="s">
        <v>723</v>
      </c>
      <c r="J181">
        <v>0</v>
      </c>
    </row>
    <row r="182" spans="1:10">
      <c r="A182" t="s">
        <v>725</v>
      </c>
      <c r="B182">
        <v>0</v>
      </c>
      <c r="D182" t="s">
        <v>725</v>
      </c>
      <c r="E182">
        <v>0</v>
      </c>
      <c r="G182" t="s">
        <v>725</v>
      </c>
      <c r="H182">
        <v>0</v>
      </c>
      <c r="I182" t="s">
        <v>724</v>
      </c>
      <c r="J182">
        <v>0</v>
      </c>
    </row>
    <row r="183" spans="1:10">
      <c r="A183" t="s">
        <v>726</v>
      </c>
      <c r="B183">
        <v>0</v>
      </c>
      <c r="D183" t="s">
        <v>726</v>
      </c>
      <c r="E183">
        <v>0</v>
      </c>
      <c r="G183" t="s">
        <v>726</v>
      </c>
      <c r="H183">
        <v>0</v>
      </c>
      <c r="I183" t="s">
        <v>725</v>
      </c>
      <c r="J183">
        <v>2</v>
      </c>
    </row>
    <row r="184" spans="1:10">
      <c r="A184" t="s">
        <v>727</v>
      </c>
      <c r="B184">
        <v>0</v>
      </c>
      <c r="D184" t="s">
        <v>727</v>
      </c>
      <c r="E184">
        <v>0</v>
      </c>
      <c r="G184" t="s">
        <v>727</v>
      </c>
      <c r="H184">
        <v>0</v>
      </c>
      <c r="I184" t="s">
        <v>726</v>
      </c>
      <c r="J184">
        <v>2</v>
      </c>
    </row>
    <row r="185" spans="1:10">
      <c r="A185" t="s">
        <v>728</v>
      </c>
      <c r="B185">
        <v>0</v>
      </c>
      <c r="D185" t="s">
        <v>728</v>
      </c>
      <c r="E185">
        <v>0</v>
      </c>
      <c r="G185" t="s">
        <v>728</v>
      </c>
      <c r="H185">
        <v>0</v>
      </c>
      <c r="I185" t="s">
        <v>727</v>
      </c>
      <c r="J185">
        <v>0</v>
      </c>
    </row>
    <row r="186" spans="1:10">
      <c r="A186" t="s">
        <v>729</v>
      </c>
      <c r="B186">
        <v>0</v>
      </c>
      <c r="D186" t="s">
        <v>729</v>
      </c>
      <c r="E186">
        <v>0</v>
      </c>
      <c r="G186" t="s">
        <v>729</v>
      </c>
      <c r="H186">
        <v>0</v>
      </c>
      <c r="I186" t="s">
        <v>728</v>
      </c>
      <c r="J186">
        <v>2</v>
      </c>
    </row>
    <row r="187" spans="1:10">
      <c r="A187" t="s">
        <v>730</v>
      </c>
      <c r="B187">
        <v>0</v>
      </c>
      <c r="D187" t="s">
        <v>730</v>
      </c>
      <c r="E187">
        <v>0</v>
      </c>
      <c r="G187" t="s">
        <v>730</v>
      </c>
      <c r="H187">
        <v>0</v>
      </c>
      <c r="I187" t="s">
        <v>729</v>
      </c>
      <c r="J187">
        <v>2</v>
      </c>
    </row>
    <row r="188" spans="1:10">
      <c r="A188" t="s">
        <v>731</v>
      </c>
      <c r="B188">
        <v>0</v>
      </c>
      <c r="D188" t="s">
        <v>731</v>
      </c>
      <c r="E188">
        <v>0</v>
      </c>
      <c r="G188" t="s">
        <v>731</v>
      </c>
      <c r="H188">
        <v>0</v>
      </c>
      <c r="I188" t="s">
        <v>730</v>
      </c>
      <c r="J188">
        <v>2</v>
      </c>
    </row>
    <row r="189" spans="1:10">
      <c r="A189" t="s">
        <v>732</v>
      </c>
      <c r="B189">
        <v>0</v>
      </c>
      <c r="D189" t="s">
        <v>732</v>
      </c>
      <c r="E189">
        <v>0</v>
      </c>
      <c r="G189" t="s">
        <v>732</v>
      </c>
      <c r="H189">
        <v>0</v>
      </c>
      <c r="I189" t="s">
        <v>731</v>
      </c>
      <c r="J189">
        <v>0</v>
      </c>
    </row>
    <row r="190" spans="1:10">
      <c r="A190" t="s">
        <v>733</v>
      </c>
      <c r="B190">
        <v>0</v>
      </c>
      <c r="D190" t="s">
        <v>733</v>
      </c>
      <c r="E190">
        <v>0</v>
      </c>
      <c r="G190" t="s">
        <v>733</v>
      </c>
      <c r="H190">
        <v>0</v>
      </c>
      <c r="I190" t="s">
        <v>732</v>
      </c>
      <c r="J190">
        <v>2</v>
      </c>
    </row>
    <row r="191" spans="1:10">
      <c r="A191" t="s">
        <v>734</v>
      </c>
      <c r="B191">
        <v>0</v>
      </c>
      <c r="D191" t="s">
        <v>734</v>
      </c>
      <c r="E191">
        <v>0</v>
      </c>
      <c r="G191" t="s">
        <v>734</v>
      </c>
      <c r="H191">
        <v>0</v>
      </c>
      <c r="I191" t="s">
        <v>733</v>
      </c>
      <c r="J191">
        <v>0</v>
      </c>
    </row>
    <row r="192" spans="1:10">
      <c r="A192" t="s">
        <v>735</v>
      </c>
      <c r="B192">
        <v>0</v>
      </c>
      <c r="D192" t="s">
        <v>735</v>
      </c>
      <c r="E192">
        <v>0</v>
      </c>
      <c r="G192" t="s">
        <v>735</v>
      </c>
      <c r="H192">
        <v>0</v>
      </c>
      <c r="I192" t="s">
        <v>734</v>
      </c>
      <c r="J192">
        <v>0</v>
      </c>
    </row>
    <row r="193" spans="1:10">
      <c r="A193" t="s">
        <v>737</v>
      </c>
      <c r="B193">
        <v>0</v>
      </c>
      <c r="D193" t="s">
        <v>737</v>
      </c>
      <c r="E193">
        <v>0</v>
      </c>
      <c r="G193" t="s">
        <v>737</v>
      </c>
      <c r="H193">
        <v>0</v>
      </c>
      <c r="I193" t="s">
        <v>735</v>
      </c>
      <c r="J193">
        <v>2</v>
      </c>
    </row>
    <row r="194" spans="1:10">
      <c r="A194" t="s">
        <v>738</v>
      </c>
      <c r="B194">
        <v>233</v>
      </c>
      <c r="D194" t="s">
        <v>738</v>
      </c>
      <c r="E194">
        <v>233</v>
      </c>
      <c r="G194" t="s">
        <v>738</v>
      </c>
      <c r="H194">
        <v>233</v>
      </c>
      <c r="I194" t="s">
        <v>737</v>
      </c>
      <c r="J194">
        <v>21</v>
      </c>
    </row>
    <row r="195" spans="1:10">
      <c r="A195" t="s">
        <v>739</v>
      </c>
      <c r="B195">
        <v>255</v>
      </c>
      <c r="D195" t="s">
        <v>739</v>
      </c>
      <c r="E195">
        <v>255</v>
      </c>
      <c r="G195" t="s">
        <v>739</v>
      </c>
      <c r="H195">
        <v>255</v>
      </c>
      <c r="I195" t="s">
        <v>738</v>
      </c>
      <c r="J195">
        <v>589</v>
      </c>
    </row>
    <row r="196" spans="1:10">
      <c r="A196" t="s">
        <v>740</v>
      </c>
      <c r="B196">
        <v>25</v>
      </c>
      <c r="D196" t="s">
        <v>740</v>
      </c>
      <c r="E196">
        <v>25</v>
      </c>
      <c r="G196" t="s">
        <v>740</v>
      </c>
      <c r="H196">
        <v>25</v>
      </c>
      <c r="I196" t="s">
        <v>739</v>
      </c>
      <c r="J196">
        <v>4982</v>
      </c>
    </row>
    <row r="197" spans="1:10">
      <c r="A197" t="s">
        <v>804</v>
      </c>
      <c r="B197">
        <v>0</v>
      </c>
      <c r="D197" t="s">
        <v>804</v>
      </c>
      <c r="E197">
        <v>0</v>
      </c>
      <c r="G197" t="s">
        <v>804</v>
      </c>
      <c r="H197">
        <v>0</v>
      </c>
      <c r="I197" t="s">
        <v>740</v>
      </c>
      <c r="J197">
        <v>80</v>
      </c>
    </row>
    <row r="198" spans="1:10">
      <c r="A198" t="s">
        <v>806</v>
      </c>
      <c r="B198">
        <v>0</v>
      </c>
      <c r="D198" t="s">
        <v>806</v>
      </c>
      <c r="E198">
        <v>0</v>
      </c>
      <c r="G198" t="s">
        <v>806</v>
      </c>
      <c r="H198">
        <v>0</v>
      </c>
      <c r="I198" t="s">
        <v>804</v>
      </c>
      <c r="J198">
        <v>2</v>
      </c>
    </row>
    <row r="199" spans="1:10">
      <c r="A199">
        <v>9912</v>
      </c>
      <c r="B199">
        <v>0</v>
      </c>
      <c r="D199">
        <v>9912</v>
      </c>
      <c r="E199">
        <v>0</v>
      </c>
      <c r="G199">
        <v>9912</v>
      </c>
      <c r="H199">
        <v>0</v>
      </c>
      <c r="I199" t="s">
        <v>806</v>
      </c>
      <c r="J199">
        <v>0</v>
      </c>
    </row>
    <row r="200" spans="1:10">
      <c r="A200">
        <v>9902</v>
      </c>
      <c r="B200">
        <v>0</v>
      </c>
      <c r="D200">
        <v>9902</v>
      </c>
      <c r="E200">
        <v>0</v>
      </c>
      <c r="G200">
        <v>9902</v>
      </c>
      <c r="H200">
        <v>0</v>
      </c>
      <c r="I200">
        <v>9912</v>
      </c>
      <c r="J200">
        <v>0</v>
      </c>
    </row>
    <row r="201" spans="1:10">
      <c r="A201">
        <v>9909</v>
      </c>
      <c r="B201">
        <v>0</v>
      </c>
      <c r="D201">
        <v>9909</v>
      </c>
      <c r="E201">
        <v>0</v>
      </c>
      <c r="G201">
        <v>9909</v>
      </c>
      <c r="H201">
        <v>0</v>
      </c>
      <c r="I201">
        <v>9902</v>
      </c>
      <c r="J201">
        <v>6</v>
      </c>
    </row>
    <row r="202" spans="1:10">
      <c r="A202" t="s">
        <v>807</v>
      </c>
      <c r="B202">
        <v>0</v>
      </c>
      <c r="D202" t="s">
        <v>807</v>
      </c>
      <c r="E202">
        <v>0</v>
      </c>
      <c r="G202" t="s">
        <v>807</v>
      </c>
      <c r="H202">
        <v>0</v>
      </c>
      <c r="I202">
        <v>9909</v>
      </c>
      <c r="J202">
        <v>6</v>
      </c>
    </row>
    <row r="203" spans="1:10">
      <c r="A203">
        <v>4483</v>
      </c>
      <c r="B203">
        <v>0</v>
      </c>
      <c r="D203">
        <v>4483</v>
      </c>
      <c r="E203">
        <v>0</v>
      </c>
      <c r="G203">
        <v>4483</v>
      </c>
      <c r="H203">
        <v>0</v>
      </c>
      <c r="I203" t="s">
        <v>807</v>
      </c>
      <c r="J203">
        <v>0</v>
      </c>
    </row>
    <row r="204" spans="1:10">
      <c r="A204">
        <v>3903</v>
      </c>
      <c r="B204">
        <v>0</v>
      </c>
      <c r="D204">
        <v>3903</v>
      </c>
      <c r="E204">
        <v>0</v>
      </c>
      <c r="G204">
        <v>3903</v>
      </c>
      <c r="H204">
        <v>0</v>
      </c>
      <c r="I204">
        <v>4483</v>
      </c>
      <c r="J204">
        <v>2</v>
      </c>
    </row>
    <row r="205" spans="1:10">
      <c r="A205">
        <v>3832</v>
      </c>
      <c r="B205">
        <v>0</v>
      </c>
      <c r="D205">
        <v>3832</v>
      </c>
      <c r="E205">
        <v>0</v>
      </c>
      <c r="G205">
        <v>3832</v>
      </c>
      <c r="H205">
        <v>0</v>
      </c>
      <c r="I205">
        <v>3903</v>
      </c>
      <c r="J205">
        <v>10</v>
      </c>
    </row>
    <row r="206" spans="1:10">
      <c r="A206">
        <v>3602</v>
      </c>
      <c r="B206">
        <v>0</v>
      </c>
      <c r="D206">
        <v>3602</v>
      </c>
      <c r="E206">
        <v>0</v>
      </c>
      <c r="G206">
        <v>3602</v>
      </c>
      <c r="H206">
        <v>0</v>
      </c>
      <c r="I206">
        <v>3832</v>
      </c>
      <c r="J206">
        <v>44</v>
      </c>
    </row>
    <row r="207" spans="1:10">
      <c r="A207">
        <v>3713</v>
      </c>
      <c r="B207">
        <v>0</v>
      </c>
      <c r="D207">
        <v>3713</v>
      </c>
      <c r="E207">
        <v>0</v>
      </c>
      <c r="G207">
        <v>3713</v>
      </c>
      <c r="H207">
        <v>0</v>
      </c>
      <c r="I207">
        <v>3602</v>
      </c>
      <c r="J207">
        <v>20</v>
      </c>
    </row>
    <row r="208" spans="1:10">
      <c r="A208">
        <v>8201</v>
      </c>
      <c r="B208">
        <v>0</v>
      </c>
      <c r="D208">
        <v>8201</v>
      </c>
      <c r="E208">
        <v>0</v>
      </c>
      <c r="G208">
        <v>8201</v>
      </c>
      <c r="H208">
        <v>0</v>
      </c>
      <c r="I208">
        <v>3713</v>
      </c>
      <c r="J208">
        <v>3</v>
      </c>
    </row>
    <row r="209" spans="1:10">
      <c r="A209">
        <v>4464</v>
      </c>
      <c r="B209">
        <v>0</v>
      </c>
      <c r="D209">
        <v>4464</v>
      </c>
      <c r="E209">
        <v>0</v>
      </c>
      <c r="G209">
        <v>4464</v>
      </c>
      <c r="H209">
        <v>0</v>
      </c>
      <c r="I209">
        <v>8201</v>
      </c>
      <c r="J209">
        <v>137</v>
      </c>
    </row>
    <row r="210" spans="1:10">
      <c r="A210">
        <v>4496</v>
      </c>
      <c r="B210">
        <v>0</v>
      </c>
      <c r="D210">
        <v>4496</v>
      </c>
      <c r="E210">
        <v>0</v>
      </c>
      <c r="G210">
        <v>4496</v>
      </c>
      <c r="H210">
        <v>0</v>
      </c>
      <c r="I210">
        <v>4464</v>
      </c>
      <c r="J210">
        <v>34</v>
      </c>
    </row>
    <row r="211" spans="1:10">
      <c r="A211" t="s">
        <v>815</v>
      </c>
      <c r="B211">
        <v>0</v>
      </c>
      <c r="D211" t="s">
        <v>815</v>
      </c>
      <c r="E211">
        <v>0</v>
      </c>
      <c r="G211" t="s">
        <v>815</v>
      </c>
      <c r="H211">
        <v>0</v>
      </c>
      <c r="I211">
        <v>4496</v>
      </c>
      <c r="J211">
        <v>10</v>
      </c>
    </row>
    <row r="212" spans="1:10">
      <c r="A212" t="s">
        <v>69</v>
      </c>
      <c r="B212">
        <v>0</v>
      </c>
      <c r="D212" t="s">
        <v>69</v>
      </c>
      <c r="E212">
        <v>0</v>
      </c>
      <c r="G212" t="s">
        <v>69</v>
      </c>
      <c r="H212">
        <v>0</v>
      </c>
      <c r="I212" t="s">
        <v>815</v>
      </c>
      <c r="J212">
        <v>1</v>
      </c>
    </row>
    <row r="213" spans="1:10">
      <c r="A213" t="s">
        <v>72</v>
      </c>
      <c r="B213">
        <v>350</v>
      </c>
      <c r="D213" t="s">
        <v>72</v>
      </c>
      <c r="E213">
        <v>332</v>
      </c>
      <c r="G213" t="s">
        <v>72</v>
      </c>
      <c r="H213">
        <v>316</v>
      </c>
      <c r="I213" t="s">
        <v>69</v>
      </c>
      <c r="J213">
        <v>1</v>
      </c>
    </row>
    <row r="214" spans="1:10">
      <c r="A214">
        <v>804751</v>
      </c>
      <c r="B214">
        <v>98</v>
      </c>
      <c r="D214">
        <v>804751</v>
      </c>
      <c r="E214">
        <v>82</v>
      </c>
      <c r="G214">
        <v>804751</v>
      </c>
      <c r="H214">
        <v>93</v>
      </c>
      <c r="I214" t="s">
        <v>72</v>
      </c>
      <c r="J214">
        <v>4370</v>
      </c>
    </row>
    <row r="215" spans="1:10">
      <c r="A215" t="s">
        <v>77</v>
      </c>
      <c r="B215">
        <v>1</v>
      </c>
      <c r="D215" t="s">
        <v>77</v>
      </c>
      <c r="E215">
        <v>1</v>
      </c>
      <c r="G215" t="s">
        <v>77</v>
      </c>
      <c r="H215">
        <v>1</v>
      </c>
      <c r="I215">
        <v>804751</v>
      </c>
      <c r="J215">
        <v>397</v>
      </c>
    </row>
    <row r="216" spans="1:10">
      <c r="A216" t="s">
        <v>814</v>
      </c>
      <c r="B216">
        <v>0</v>
      </c>
      <c r="D216" t="s">
        <v>814</v>
      </c>
      <c r="E216">
        <v>0</v>
      </c>
      <c r="G216" t="s">
        <v>814</v>
      </c>
      <c r="H216">
        <v>0</v>
      </c>
      <c r="I216" t="s">
        <v>77</v>
      </c>
      <c r="J216">
        <v>0</v>
      </c>
    </row>
    <row r="217" spans="1:10">
      <c r="A217" t="s">
        <v>827</v>
      </c>
      <c r="B217">
        <v>0</v>
      </c>
      <c r="D217" t="s">
        <v>827</v>
      </c>
      <c r="E217">
        <v>0</v>
      </c>
      <c r="G217" t="s">
        <v>827</v>
      </c>
      <c r="H217">
        <v>0</v>
      </c>
      <c r="I217" t="s">
        <v>814</v>
      </c>
      <c r="J217">
        <v>1</v>
      </c>
    </row>
    <row r="218" spans="1:10">
      <c r="A218" t="s">
        <v>91</v>
      </c>
      <c r="B218">
        <v>3256</v>
      </c>
      <c r="D218" t="s">
        <v>91</v>
      </c>
      <c r="E218">
        <v>3274</v>
      </c>
      <c r="G218" t="s">
        <v>91</v>
      </c>
      <c r="H218">
        <v>2496</v>
      </c>
      <c r="I218" t="s">
        <v>827</v>
      </c>
      <c r="J218">
        <v>5</v>
      </c>
    </row>
    <row r="219" spans="1:10">
      <c r="A219" t="s">
        <v>818</v>
      </c>
      <c r="B219">
        <v>0</v>
      </c>
      <c r="D219" t="s">
        <v>818</v>
      </c>
      <c r="E219">
        <v>0</v>
      </c>
      <c r="G219" t="s">
        <v>818</v>
      </c>
      <c r="H219">
        <v>0</v>
      </c>
      <c r="I219" t="s">
        <v>91</v>
      </c>
      <c r="J219">
        <v>25</v>
      </c>
    </row>
    <row r="220" spans="1:10">
      <c r="A220" t="s">
        <v>819</v>
      </c>
      <c r="B220">
        <v>0</v>
      </c>
      <c r="D220" t="s">
        <v>819</v>
      </c>
      <c r="E220">
        <v>0</v>
      </c>
      <c r="G220" t="s">
        <v>819</v>
      </c>
      <c r="H220">
        <v>0</v>
      </c>
      <c r="I220" t="s">
        <v>818</v>
      </c>
      <c r="J220">
        <v>58</v>
      </c>
    </row>
    <row r="221" spans="1:10">
      <c r="A221" t="s">
        <v>821</v>
      </c>
      <c r="B221">
        <v>0</v>
      </c>
      <c r="D221" t="s">
        <v>821</v>
      </c>
      <c r="E221">
        <v>0</v>
      </c>
      <c r="G221" t="s">
        <v>821</v>
      </c>
      <c r="H221">
        <v>0</v>
      </c>
      <c r="I221" t="s">
        <v>819</v>
      </c>
      <c r="J221">
        <v>58</v>
      </c>
    </row>
    <row r="222" spans="1:10">
      <c r="A222" t="s">
        <v>837</v>
      </c>
      <c r="B222">
        <v>0</v>
      </c>
      <c r="D222" t="s">
        <v>837</v>
      </c>
      <c r="E222">
        <v>0</v>
      </c>
      <c r="G222" t="s">
        <v>837</v>
      </c>
      <c r="H222">
        <v>0</v>
      </c>
      <c r="I222" t="s">
        <v>821</v>
      </c>
      <c r="J222">
        <v>0</v>
      </c>
    </row>
    <row r="223" spans="1:10">
      <c r="A223" t="s">
        <v>813</v>
      </c>
      <c r="B223">
        <v>0</v>
      </c>
      <c r="D223" t="s">
        <v>813</v>
      </c>
      <c r="E223">
        <v>0</v>
      </c>
      <c r="G223" t="s">
        <v>813</v>
      </c>
      <c r="H223">
        <v>0</v>
      </c>
      <c r="I223" t="s">
        <v>837</v>
      </c>
      <c r="J223">
        <v>2</v>
      </c>
    </row>
    <row r="224" spans="1:10">
      <c r="A224" t="s">
        <v>838</v>
      </c>
      <c r="B224">
        <v>0</v>
      </c>
      <c r="D224" t="s">
        <v>838</v>
      </c>
      <c r="E224">
        <v>0</v>
      </c>
      <c r="G224" t="s">
        <v>838</v>
      </c>
      <c r="H224">
        <v>0</v>
      </c>
      <c r="I224" t="s">
        <v>813</v>
      </c>
      <c r="J224">
        <v>0</v>
      </c>
    </row>
    <row r="225" spans="1:10">
      <c r="A225" t="s">
        <v>839</v>
      </c>
      <c r="B225">
        <v>0</v>
      </c>
      <c r="D225" t="s">
        <v>839</v>
      </c>
      <c r="E225">
        <v>0</v>
      </c>
      <c r="G225" t="s">
        <v>839</v>
      </c>
      <c r="H225">
        <v>0</v>
      </c>
      <c r="I225" t="s">
        <v>838</v>
      </c>
      <c r="J225">
        <v>75</v>
      </c>
    </row>
    <row r="226" spans="1:10">
      <c r="A226" t="s">
        <v>840</v>
      </c>
      <c r="B226">
        <v>0</v>
      </c>
      <c r="D226" t="s">
        <v>840</v>
      </c>
      <c r="E226">
        <v>0</v>
      </c>
      <c r="G226" t="s">
        <v>840</v>
      </c>
      <c r="H226">
        <v>0</v>
      </c>
      <c r="I226" t="s">
        <v>839</v>
      </c>
      <c r="J226">
        <v>1</v>
      </c>
    </row>
    <row r="227" spans="1:10">
      <c r="A227" t="s">
        <v>841</v>
      </c>
      <c r="B227">
        <v>0</v>
      </c>
      <c r="D227" t="s">
        <v>841</v>
      </c>
      <c r="E227">
        <v>0</v>
      </c>
      <c r="G227" t="s">
        <v>841</v>
      </c>
      <c r="H227">
        <v>0</v>
      </c>
      <c r="I227" t="s">
        <v>840</v>
      </c>
      <c r="J227">
        <v>3</v>
      </c>
    </row>
    <row r="228" spans="1:10">
      <c r="A228" t="s">
        <v>829</v>
      </c>
      <c r="B228">
        <v>0</v>
      </c>
      <c r="D228" t="s">
        <v>829</v>
      </c>
      <c r="E228">
        <v>0</v>
      </c>
      <c r="G228" t="s">
        <v>829</v>
      </c>
      <c r="H228">
        <v>0</v>
      </c>
      <c r="I228" t="s">
        <v>841</v>
      </c>
      <c r="J228">
        <v>2</v>
      </c>
    </row>
    <row r="229" spans="1:10">
      <c r="A229">
        <v>5301000287</v>
      </c>
      <c r="B229">
        <v>0</v>
      </c>
      <c r="D229">
        <v>5301000287</v>
      </c>
      <c r="E229">
        <v>0</v>
      </c>
      <c r="G229">
        <v>5301000287</v>
      </c>
      <c r="H229">
        <v>0</v>
      </c>
      <c r="I229" t="s">
        <v>829</v>
      </c>
      <c r="J229">
        <v>2</v>
      </c>
    </row>
    <row r="230" spans="1:10">
      <c r="A230" t="s">
        <v>842</v>
      </c>
      <c r="B230">
        <v>0</v>
      </c>
      <c r="D230" t="s">
        <v>842</v>
      </c>
      <c r="E230">
        <v>0</v>
      </c>
      <c r="G230" t="s">
        <v>842</v>
      </c>
      <c r="H230">
        <v>0</v>
      </c>
      <c r="I230">
        <v>5301000287</v>
      </c>
      <c r="J230">
        <v>1</v>
      </c>
    </row>
    <row r="231" spans="1:10">
      <c r="A231" t="s">
        <v>843</v>
      </c>
      <c r="B231">
        <v>0</v>
      </c>
      <c r="D231" t="s">
        <v>843</v>
      </c>
      <c r="E231">
        <v>0</v>
      </c>
      <c r="G231" t="s">
        <v>843</v>
      </c>
      <c r="H231">
        <v>0</v>
      </c>
      <c r="I231" t="s">
        <v>842</v>
      </c>
      <c r="J231">
        <v>8</v>
      </c>
    </row>
    <row r="232" spans="1:10">
      <c r="A232" t="s">
        <v>845</v>
      </c>
      <c r="B232">
        <v>0</v>
      </c>
      <c r="D232" t="s">
        <v>845</v>
      </c>
      <c r="E232">
        <v>0</v>
      </c>
      <c r="G232" t="s">
        <v>845</v>
      </c>
      <c r="H232">
        <v>0</v>
      </c>
      <c r="I232" t="s">
        <v>843</v>
      </c>
      <c r="J232">
        <v>4</v>
      </c>
    </row>
    <row r="233" spans="1:10">
      <c r="A233" t="s">
        <v>846</v>
      </c>
      <c r="B233">
        <v>0</v>
      </c>
      <c r="D233" t="s">
        <v>846</v>
      </c>
      <c r="E233">
        <v>0</v>
      </c>
      <c r="G233" t="s">
        <v>846</v>
      </c>
      <c r="H233">
        <v>0</v>
      </c>
      <c r="I233" t="s">
        <v>845</v>
      </c>
      <c r="J233">
        <v>2</v>
      </c>
    </row>
    <row r="234" spans="1:10">
      <c r="A234" t="s">
        <v>847</v>
      </c>
      <c r="B234">
        <v>0</v>
      </c>
      <c r="D234" t="s">
        <v>847</v>
      </c>
      <c r="E234">
        <v>0</v>
      </c>
      <c r="G234" t="s">
        <v>847</v>
      </c>
      <c r="H234">
        <v>0</v>
      </c>
      <c r="I234" t="s">
        <v>846</v>
      </c>
      <c r="J234">
        <v>1</v>
      </c>
    </row>
    <row r="235" spans="1:10">
      <c r="A235" t="s">
        <v>848</v>
      </c>
      <c r="B235">
        <v>0</v>
      </c>
      <c r="D235" t="s">
        <v>848</v>
      </c>
      <c r="E235">
        <v>0</v>
      </c>
      <c r="G235" t="s">
        <v>848</v>
      </c>
      <c r="H235">
        <v>0</v>
      </c>
      <c r="I235" t="s">
        <v>847</v>
      </c>
      <c r="J235">
        <v>1</v>
      </c>
    </row>
    <row r="236" spans="1:10">
      <c r="A236" t="s">
        <v>876</v>
      </c>
      <c r="B236">
        <v>0</v>
      </c>
      <c r="D236" t="s">
        <v>876</v>
      </c>
      <c r="E236">
        <v>0</v>
      </c>
      <c r="G236" t="s">
        <v>876</v>
      </c>
      <c r="H236">
        <v>0</v>
      </c>
      <c r="I236" t="s">
        <v>848</v>
      </c>
      <c r="J236">
        <v>3</v>
      </c>
    </row>
    <row r="237" spans="1:10">
      <c r="A237" t="s">
        <v>877</v>
      </c>
      <c r="B237">
        <v>0</v>
      </c>
      <c r="D237" t="s">
        <v>877</v>
      </c>
      <c r="E237">
        <v>0</v>
      </c>
      <c r="G237" t="s">
        <v>877</v>
      </c>
      <c r="H237">
        <v>0</v>
      </c>
      <c r="I237" t="s">
        <v>876</v>
      </c>
      <c r="J237">
        <v>3</v>
      </c>
    </row>
    <row r="238" spans="1:10">
      <c r="A238" t="s">
        <v>880</v>
      </c>
      <c r="B238">
        <v>0</v>
      </c>
      <c r="D238" t="s">
        <v>880</v>
      </c>
      <c r="E238">
        <v>0</v>
      </c>
      <c r="G238" t="s">
        <v>880</v>
      </c>
      <c r="H238">
        <v>0</v>
      </c>
      <c r="I238" t="s">
        <v>877</v>
      </c>
      <c r="J238">
        <v>2</v>
      </c>
    </row>
    <row r="239" spans="1:10">
      <c r="A239">
        <v>869291</v>
      </c>
      <c r="B239">
        <v>0</v>
      </c>
      <c r="D239">
        <v>869291</v>
      </c>
      <c r="E239">
        <v>0</v>
      </c>
      <c r="G239">
        <v>869291</v>
      </c>
      <c r="H239">
        <v>0</v>
      </c>
      <c r="I239" t="s">
        <v>880</v>
      </c>
      <c r="J239">
        <v>3</v>
      </c>
    </row>
    <row r="240" spans="1:10">
      <c r="A240">
        <v>869553</v>
      </c>
      <c r="B240">
        <v>19</v>
      </c>
      <c r="D240">
        <v>869553</v>
      </c>
      <c r="E240">
        <v>17</v>
      </c>
      <c r="G240">
        <v>869553</v>
      </c>
      <c r="H240">
        <v>17</v>
      </c>
      <c r="I240">
        <v>869291</v>
      </c>
      <c r="J240">
        <v>1</v>
      </c>
    </row>
    <row r="241" spans="1:10">
      <c r="A241">
        <v>773775</v>
      </c>
      <c r="B241">
        <v>6</v>
      </c>
      <c r="D241">
        <v>773775</v>
      </c>
      <c r="E241">
        <v>6</v>
      </c>
      <c r="G241">
        <v>773775</v>
      </c>
      <c r="H241">
        <v>6</v>
      </c>
      <c r="I241">
        <v>869553</v>
      </c>
      <c r="J241">
        <v>0</v>
      </c>
    </row>
    <row r="242" spans="1:10">
      <c r="A242" t="s">
        <v>849</v>
      </c>
      <c r="B242">
        <v>0</v>
      </c>
      <c r="D242" t="s">
        <v>849</v>
      </c>
      <c r="E242">
        <v>0</v>
      </c>
      <c r="G242" t="s">
        <v>849</v>
      </c>
      <c r="H242">
        <v>0</v>
      </c>
      <c r="I242">
        <v>773775</v>
      </c>
      <c r="J242">
        <v>8</v>
      </c>
    </row>
    <row r="243" spans="1:10">
      <c r="A243">
        <v>881118</v>
      </c>
      <c r="B243">
        <v>7</v>
      </c>
      <c r="D243">
        <v>881118</v>
      </c>
      <c r="E243">
        <v>22</v>
      </c>
      <c r="G243">
        <v>881118</v>
      </c>
      <c r="H243">
        <v>43</v>
      </c>
      <c r="I243" t="s">
        <v>849</v>
      </c>
      <c r="J243">
        <v>4</v>
      </c>
    </row>
    <row r="244" spans="1:10">
      <c r="A244" t="s">
        <v>832</v>
      </c>
      <c r="B244">
        <v>0</v>
      </c>
      <c r="D244" t="s">
        <v>832</v>
      </c>
      <c r="E244">
        <v>0</v>
      </c>
      <c r="G244" t="s">
        <v>832</v>
      </c>
      <c r="H244">
        <v>0</v>
      </c>
      <c r="I244">
        <v>881118</v>
      </c>
      <c r="J244">
        <v>0</v>
      </c>
    </row>
    <row r="245" spans="1:10">
      <c r="A245" t="s">
        <v>1161</v>
      </c>
      <c r="B245">
        <v>0</v>
      </c>
      <c r="D245" t="s">
        <v>1161</v>
      </c>
      <c r="E245">
        <v>0</v>
      </c>
      <c r="G245" t="s">
        <v>1161</v>
      </c>
      <c r="H245">
        <v>0</v>
      </c>
      <c r="I245" t="s">
        <v>832</v>
      </c>
      <c r="J245">
        <v>3</v>
      </c>
    </row>
    <row r="246" spans="1:10">
      <c r="A246" t="s">
        <v>851</v>
      </c>
      <c r="B246">
        <v>0</v>
      </c>
      <c r="D246" t="s">
        <v>851</v>
      </c>
      <c r="E246">
        <v>0</v>
      </c>
      <c r="G246" t="s">
        <v>851</v>
      </c>
      <c r="H246">
        <v>0</v>
      </c>
      <c r="I246" t="s">
        <v>1161</v>
      </c>
      <c r="J246">
        <v>5</v>
      </c>
    </row>
    <row r="247" spans="1:10">
      <c r="A247" t="s">
        <v>852</v>
      </c>
      <c r="B247">
        <v>0</v>
      </c>
      <c r="D247" t="s">
        <v>852</v>
      </c>
      <c r="E247">
        <v>0</v>
      </c>
      <c r="G247" t="s">
        <v>852</v>
      </c>
      <c r="H247">
        <v>0</v>
      </c>
      <c r="I247" t="s">
        <v>851</v>
      </c>
      <c r="J247">
        <v>1</v>
      </c>
    </row>
    <row r="248" spans="1:10">
      <c r="A248" t="s">
        <v>885</v>
      </c>
      <c r="B248">
        <v>0</v>
      </c>
      <c r="D248" t="s">
        <v>885</v>
      </c>
      <c r="E248">
        <v>0</v>
      </c>
      <c r="G248" t="s">
        <v>885</v>
      </c>
      <c r="H248">
        <v>0</v>
      </c>
      <c r="I248" t="s">
        <v>852</v>
      </c>
      <c r="J248">
        <v>2</v>
      </c>
    </row>
    <row r="249" spans="1:10">
      <c r="A249" t="s">
        <v>853</v>
      </c>
      <c r="B249">
        <v>0</v>
      </c>
      <c r="D249" t="s">
        <v>853</v>
      </c>
      <c r="E249">
        <v>0</v>
      </c>
      <c r="G249" t="s">
        <v>853</v>
      </c>
      <c r="H249">
        <v>0</v>
      </c>
      <c r="I249" t="s">
        <v>885</v>
      </c>
      <c r="J249">
        <v>4</v>
      </c>
    </row>
    <row r="250" spans="1:10">
      <c r="A250" t="s">
        <v>855</v>
      </c>
      <c r="B250">
        <v>0</v>
      </c>
      <c r="D250" t="s">
        <v>855</v>
      </c>
      <c r="E250">
        <v>0</v>
      </c>
      <c r="G250" t="s">
        <v>855</v>
      </c>
      <c r="H250">
        <v>0</v>
      </c>
      <c r="I250" t="s">
        <v>853</v>
      </c>
      <c r="J250">
        <v>1</v>
      </c>
    </row>
    <row r="251" spans="1:10">
      <c r="A251">
        <v>877932</v>
      </c>
      <c r="B251">
        <v>0</v>
      </c>
      <c r="D251">
        <v>877932</v>
      </c>
      <c r="E251">
        <v>0</v>
      </c>
      <c r="G251">
        <v>877932</v>
      </c>
      <c r="H251">
        <v>0</v>
      </c>
      <c r="I251" t="s">
        <v>855</v>
      </c>
      <c r="J251">
        <v>1</v>
      </c>
    </row>
    <row r="252" spans="1:10">
      <c r="A252" t="s">
        <v>889</v>
      </c>
      <c r="B252">
        <v>0</v>
      </c>
      <c r="D252" t="s">
        <v>889</v>
      </c>
      <c r="E252">
        <v>0</v>
      </c>
      <c r="G252" t="s">
        <v>889</v>
      </c>
      <c r="H252">
        <v>0</v>
      </c>
      <c r="I252">
        <v>877932</v>
      </c>
      <c r="J252">
        <v>0</v>
      </c>
    </row>
    <row r="253" spans="1:10">
      <c r="A253" t="s">
        <v>890</v>
      </c>
      <c r="B253">
        <v>0</v>
      </c>
      <c r="D253" t="s">
        <v>890</v>
      </c>
      <c r="E253">
        <v>0</v>
      </c>
      <c r="G253" t="s">
        <v>890</v>
      </c>
      <c r="H253">
        <v>0</v>
      </c>
      <c r="I253" t="s">
        <v>889</v>
      </c>
      <c r="J253">
        <v>0.70000000000000007</v>
      </c>
    </row>
    <row r="254" spans="1:10">
      <c r="A254" t="s">
        <v>856</v>
      </c>
      <c r="B254">
        <v>0</v>
      </c>
      <c r="D254" t="s">
        <v>856</v>
      </c>
      <c r="E254">
        <v>0</v>
      </c>
      <c r="G254" t="s">
        <v>856</v>
      </c>
      <c r="H254">
        <v>0</v>
      </c>
      <c r="I254" t="s">
        <v>890</v>
      </c>
      <c r="J254">
        <v>1</v>
      </c>
    </row>
    <row r="255" spans="1:10">
      <c r="A255" t="s">
        <v>896</v>
      </c>
      <c r="B255">
        <v>0</v>
      </c>
      <c r="D255" t="s">
        <v>896</v>
      </c>
      <c r="E255">
        <v>0</v>
      </c>
      <c r="G255" t="s">
        <v>896</v>
      </c>
      <c r="H255">
        <v>0</v>
      </c>
      <c r="I255" t="s">
        <v>856</v>
      </c>
      <c r="J255">
        <v>1</v>
      </c>
    </row>
    <row r="256" spans="1:10">
      <c r="A256">
        <v>881119</v>
      </c>
      <c r="B256">
        <v>2</v>
      </c>
      <c r="D256">
        <v>881119</v>
      </c>
      <c r="E256">
        <v>2</v>
      </c>
      <c r="G256">
        <v>881119</v>
      </c>
      <c r="H256">
        <v>2</v>
      </c>
      <c r="I256" t="s">
        <v>896</v>
      </c>
      <c r="J256">
        <v>1</v>
      </c>
    </row>
    <row r="257" spans="1:10">
      <c r="A257" t="s">
        <v>900</v>
      </c>
      <c r="B257">
        <v>0</v>
      </c>
      <c r="D257" t="s">
        <v>900</v>
      </c>
      <c r="E257">
        <v>0</v>
      </c>
      <c r="G257" t="s">
        <v>900</v>
      </c>
      <c r="H257">
        <v>0</v>
      </c>
      <c r="I257">
        <v>881119</v>
      </c>
      <c r="J257">
        <v>0</v>
      </c>
    </row>
    <row r="258" spans="1:10">
      <c r="A258" t="s">
        <v>858</v>
      </c>
      <c r="B258">
        <v>0</v>
      </c>
      <c r="D258" t="s">
        <v>858</v>
      </c>
      <c r="E258">
        <v>0</v>
      </c>
      <c r="G258" t="s">
        <v>858</v>
      </c>
      <c r="H258">
        <v>0</v>
      </c>
      <c r="I258" t="s">
        <v>900</v>
      </c>
      <c r="J258">
        <v>11</v>
      </c>
    </row>
    <row r="259" spans="1:10">
      <c r="A259" t="s">
        <v>863</v>
      </c>
      <c r="B259">
        <v>0</v>
      </c>
      <c r="D259" t="s">
        <v>863</v>
      </c>
      <c r="E259">
        <v>0</v>
      </c>
      <c r="G259" t="s">
        <v>863</v>
      </c>
      <c r="H259">
        <v>0</v>
      </c>
      <c r="I259" t="s">
        <v>858</v>
      </c>
      <c r="J259">
        <v>1</v>
      </c>
    </row>
    <row r="260" spans="1:10">
      <c r="A260" t="s">
        <v>865</v>
      </c>
      <c r="B260">
        <v>0</v>
      </c>
      <c r="D260" t="s">
        <v>865</v>
      </c>
      <c r="E260">
        <v>0</v>
      </c>
      <c r="G260" t="s">
        <v>865</v>
      </c>
      <c r="H260">
        <v>0</v>
      </c>
      <c r="I260" t="s">
        <v>863</v>
      </c>
      <c r="J260">
        <v>0</v>
      </c>
    </row>
    <row r="261" spans="1:10">
      <c r="A261" t="s">
        <v>866</v>
      </c>
      <c r="B261">
        <v>0</v>
      </c>
      <c r="D261" t="s">
        <v>866</v>
      </c>
      <c r="E261">
        <v>0</v>
      </c>
      <c r="G261" t="s">
        <v>866</v>
      </c>
      <c r="H261">
        <v>0</v>
      </c>
      <c r="I261" t="s">
        <v>865</v>
      </c>
      <c r="J261">
        <v>2</v>
      </c>
    </row>
    <row r="262" spans="1:10">
      <c r="A262" t="s">
        <v>867</v>
      </c>
      <c r="B262">
        <v>0</v>
      </c>
      <c r="D262" t="s">
        <v>867</v>
      </c>
      <c r="E262">
        <v>0</v>
      </c>
      <c r="G262" t="s">
        <v>867</v>
      </c>
      <c r="H262">
        <v>0</v>
      </c>
      <c r="I262" t="s">
        <v>866</v>
      </c>
      <c r="J262">
        <v>1</v>
      </c>
    </row>
    <row r="263" spans="1:10">
      <c r="A263">
        <v>880912</v>
      </c>
      <c r="B263">
        <v>0</v>
      </c>
      <c r="D263">
        <v>880912</v>
      </c>
      <c r="E263">
        <v>0</v>
      </c>
      <c r="G263">
        <v>880912</v>
      </c>
      <c r="H263">
        <v>0</v>
      </c>
      <c r="I263" t="s">
        <v>867</v>
      </c>
      <c r="J263">
        <v>1</v>
      </c>
    </row>
    <row r="264" spans="1:10">
      <c r="A264">
        <v>880946</v>
      </c>
      <c r="B264">
        <v>0</v>
      </c>
      <c r="D264">
        <v>880946</v>
      </c>
      <c r="E264">
        <v>0</v>
      </c>
      <c r="G264">
        <v>880946</v>
      </c>
      <c r="H264">
        <v>0</v>
      </c>
      <c r="I264">
        <v>880912</v>
      </c>
      <c r="J264">
        <v>0</v>
      </c>
    </row>
    <row r="265" spans="1:10">
      <c r="A265">
        <v>874946</v>
      </c>
      <c r="B265">
        <v>0</v>
      </c>
      <c r="D265">
        <v>874946</v>
      </c>
      <c r="E265">
        <v>0</v>
      </c>
      <c r="G265">
        <v>874946</v>
      </c>
      <c r="H265">
        <v>0</v>
      </c>
      <c r="I265">
        <v>880946</v>
      </c>
      <c r="J265">
        <v>0</v>
      </c>
    </row>
    <row r="266" spans="1:10">
      <c r="A266" t="s">
        <v>903</v>
      </c>
      <c r="B266">
        <v>0</v>
      </c>
      <c r="D266" t="s">
        <v>903</v>
      </c>
      <c r="E266">
        <v>0</v>
      </c>
      <c r="G266" t="s">
        <v>903</v>
      </c>
      <c r="H266">
        <v>0</v>
      </c>
      <c r="I266">
        <v>874946</v>
      </c>
      <c r="J266">
        <v>0</v>
      </c>
    </row>
    <row r="267" spans="1:10">
      <c r="A267" t="s">
        <v>868</v>
      </c>
      <c r="B267">
        <v>32</v>
      </c>
      <c r="D267" t="s">
        <v>868</v>
      </c>
      <c r="E267">
        <v>29</v>
      </c>
      <c r="G267" t="s">
        <v>868</v>
      </c>
      <c r="H267">
        <v>34</v>
      </c>
      <c r="I267" t="s">
        <v>903</v>
      </c>
      <c r="J267">
        <v>0</v>
      </c>
    </row>
    <row r="268" spans="1:10">
      <c r="A268">
        <v>885120</v>
      </c>
      <c r="B268">
        <v>24</v>
      </c>
      <c r="D268">
        <v>885120</v>
      </c>
      <c r="E268">
        <v>24</v>
      </c>
      <c r="G268">
        <v>885120</v>
      </c>
      <c r="H268">
        <v>24</v>
      </c>
      <c r="I268" t="s">
        <v>868</v>
      </c>
      <c r="J268">
        <v>3.7777777777777715</v>
      </c>
    </row>
    <row r="269" spans="1:10">
      <c r="A269">
        <v>885194</v>
      </c>
      <c r="B269">
        <v>8</v>
      </c>
      <c r="D269">
        <v>885194</v>
      </c>
      <c r="E269">
        <v>8</v>
      </c>
      <c r="G269">
        <v>885194</v>
      </c>
      <c r="H269">
        <v>8</v>
      </c>
      <c r="I269">
        <v>885120</v>
      </c>
      <c r="J269">
        <v>30</v>
      </c>
    </row>
    <row r="270" spans="1:10">
      <c r="A270">
        <v>874950</v>
      </c>
      <c r="B270">
        <v>0</v>
      </c>
      <c r="D270">
        <v>874950</v>
      </c>
      <c r="E270">
        <v>0</v>
      </c>
      <c r="G270">
        <v>874950</v>
      </c>
      <c r="H270">
        <v>0</v>
      </c>
      <c r="I270">
        <v>885194</v>
      </c>
      <c r="J270">
        <v>0</v>
      </c>
    </row>
    <row r="271" spans="1:10">
      <c r="A271">
        <v>803820</v>
      </c>
      <c r="B271">
        <v>0</v>
      </c>
      <c r="D271">
        <v>803820</v>
      </c>
      <c r="E271">
        <v>0</v>
      </c>
      <c r="G271">
        <v>803820</v>
      </c>
      <c r="H271">
        <v>0</v>
      </c>
      <c r="I271">
        <v>874950</v>
      </c>
      <c r="J271">
        <v>0</v>
      </c>
    </row>
    <row r="272" spans="1:10">
      <c r="A272">
        <v>881285</v>
      </c>
      <c r="B272">
        <v>10</v>
      </c>
      <c r="D272">
        <v>881285</v>
      </c>
      <c r="E272">
        <v>20</v>
      </c>
      <c r="G272">
        <v>881285</v>
      </c>
      <c r="H272">
        <v>24</v>
      </c>
      <c r="I272">
        <v>803820</v>
      </c>
      <c r="J272">
        <v>0</v>
      </c>
    </row>
    <row r="273" spans="1:10">
      <c r="A273" t="s">
        <v>935</v>
      </c>
      <c r="B273">
        <v>0</v>
      </c>
      <c r="D273" t="s">
        <v>935</v>
      </c>
      <c r="E273">
        <v>0</v>
      </c>
      <c r="G273" t="s">
        <v>935</v>
      </c>
      <c r="H273">
        <v>0</v>
      </c>
      <c r="I273">
        <v>881285</v>
      </c>
      <c r="J273">
        <v>39</v>
      </c>
    </row>
    <row r="274" spans="1:10">
      <c r="A274" t="s">
        <v>943</v>
      </c>
      <c r="B274">
        <v>0</v>
      </c>
      <c r="D274" t="s">
        <v>943</v>
      </c>
      <c r="E274">
        <v>0</v>
      </c>
      <c r="G274" t="s">
        <v>943</v>
      </c>
      <c r="H274">
        <v>0</v>
      </c>
      <c r="I274" t="s">
        <v>935</v>
      </c>
      <c r="J274">
        <v>12</v>
      </c>
    </row>
    <row r="275" spans="1:10">
      <c r="A275" t="s">
        <v>967</v>
      </c>
      <c r="B275">
        <v>1</v>
      </c>
      <c r="D275" t="s">
        <v>967</v>
      </c>
      <c r="E275">
        <v>1</v>
      </c>
      <c r="G275" t="s">
        <v>967</v>
      </c>
      <c r="H275">
        <v>0</v>
      </c>
      <c r="I275" t="s">
        <v>943</v>
      </c>
      <c r="J275">
        <v>0</v>
      </c>
    </row>
    <row r="276" spans="1:10">
      <c r="A276" t="s">
        <v>968</v>
      </c>
      <c r="B276">
        <v>0</v>
      </c>
      <c r="D276" t="s">
        <v>968</v>
      </c>
      <c r="E276">
        <v>0</v>
      </c>
      <c r="G276" t="s">
        <v>968</v>
      </c>
      <c r="H276">
        <v>0</v>
      </c>
      <c r="I276" t="s">
        <v>967</v>
      </c>
      <c r="J276">
        <v>0</v>
      </c>
    </row>
    <row r="277" spans="1:10">
      <c r="A277" t="s">
        <v>969</v>
      </c>
      <c r="B277">
        <v>0</v>
      </c>
      <c r="D277" t="s">
        <v>969</v>
      </c>
      <c r="E277">
        <v>0</v>
      </c>
      <c r="G277" t="s">
        <v>969</v>
      </c>
      <c r="H277">
        <v>0</v>
      </c>
      <c r="I277" t="s">
        <v>968</v>
      </c>
      <c r="J277">
        <v>0</v>
      </c>
    </row>
    <row r="278" spans="1:10">
      <c r="A278">
        <v>26560163</v>
      </c>
      <c r="B278">
        <v>1</v>
      </c>
      <c r="D278">
        <v>26560163</v>
      </c>
      <c r="E278">
        <v>1</v>
      </c>
      <c r="G278">
        <v>26560163</v>
      </c>
      <c r="H278">
        <v>1</v>
      </c>
      <c r="I278" t="s">
        <v>969</v>
      </c>
      <c r="J278">
        <v>0</v>
      </c>
    </row>
    <row r="279" spans="1:10">
      <c r="A279" t="s">
        <v>964</v>
      </c>
      <c r="B279">
        <v>0</v>
      </c>
      <c r="D279" t="s">
        <v>964</v>
      </c>
      <c r="E279">
        <v>0</v>
      </c>
      <c r="G279" t="s">
        <v>964</v>
      </c>
      <c r="H279">
        <v>0</v>
      </c>
      <c r="I279" t="s">
        <v>964</v>
      </c>
      <c r="J279">
        <v>0</v>
      </c>
    </row>
    <row r="280" spans="1:10">
      <c r="A280">
        <v>881568</v>
      </c>
      <c r="B280">
        <v>0</v>
      </c>
      <c r="D280">
        <v>881568</v>
      </c>
      <c r="E280">
        <v>0</v>
      </c>
      <c r="G280">
        <v>881568</v>
      </c>
      <c r="H280">
        <v>0</v>
      </c>
      <c r="I280">
        <v>881568</v>
      </c>
      <c r="J280">
        <v>0</v>
      </c>
    </row>
    <row r="281" spans="1:10">
      <c r="A281">
        <v>550001</v>
      </c>
      <c r="B281">
        <v>0</v>
      </c>
      <c r="D281">
        <v>550001</v>
      </c>
      <c r="E281">
        <v>0</v>
      </c>
      <c r="G281">
        <v>550001</v>
      </c>
      <c r="H281">
        <v>0</v>
      </c>
      <c r="I281">
        <v>550001</v>
      </c>
      <c r="J281">
        <v>0</v>
      </c>
    </row>
    <row r="282" spans="1:10">
      <c r="A282">
        <v>450001</v>
      </c>
      <c r="B282">
        <v>0</v>
      </c>
      <c r="D282">
        <v>450001</v>
      </c>
      <c r="E282">
        <v>0</v>
      </c>
      <c r="G282">
        <v>450001</v>
      </c>
      <c r="H282">
        <v>0</v>
      </c>
      <c r="I282">
        <v>450001</v>
      </c>
      <c r="J282">
        <v>0</v>
      </c>
    </row>
    <row r="283" spans="1:10">
      <c r="A283">
        <v>450012</v>
      </c>
      <c r="B283">
        <v>69</v>
      </c>
      <c r="D283">
        <v>450012</v>
      </c>
      <c r="E283">
        <v>65</v>
      </c>
      <c r="G283">
        <v>450012</v>
      </c>
      <c r="H283">
        <v>57</v>
      </c>
      <c r="I283">
        <v>450013</v>
      </c>
      <c r="J283">
        <v>4819</v>
      </c>
    </row>
    <row r="284" spans="1:10">
      <c r="A284">
        <v>450013</v>
      </c>
      <c r="B284">
        <v>765</v>
      </c>
      <c r="D284">
        <v>450013</v>
      </c>
      <c r="E284">
        <v>683</v>
      </c>
      <c r="G284">
        <v>450013</v>
      </c>
      <c r="H284">
        <v>340</v>
      </c>
      <c r="I284">
        <v>450012</v>
      </c>
      <c r="J284">
        <v>102</v>
      </c>
    </row>
    <row r="285" spans="1:10">
      <c r="A285">
        <v>887715</v>
      </c>
      <c r="B285">
        <v>117</v>
      </c>
      <c r="D285">
        <v>887715</v>
      </c>
      <c r="E285">
        <v>106</v>
      </c>
      <c r="G285">
        <v>887715</v>
      </c>
      <c r="H285">
        <v>94</v>
      </c>
      <c r="I285">
        <v>887715</v>
      </c>
      <c r="J285">
        <v>0</v>
      </c>
    </row>
    <row r="286" spans="1:10">
      <c r="A286">
        <v>887517</v>
      </c>
      <c r="B286">
        <v>484</v>
      </c>
      <c r="D286">
        <v>887517</v>
      </c>
      <c r="E286">
        <v>403</v>
      </c>
      <c r="G286">
        <v>887517</v>
      </c>
      <c r="H286">
        <v>195</v>
      </c>
      <c r="I286">
        <v>887517</v>
      </c>
      <c r="J286">
        <v>3</v>
      </c>
    </row>
    <row r="287" spans="1:10">
      <c r="A287">
        <v>150035</v>
      </c>
      <c r="B287">
        <v>73</v>
      </c>
      <c r="D287">
        <v>150035</v>
      </c>
      <c r="E287">
        <v>74</v>
      </c>
      <c r="G287">
        <v>150035</v>
      </c>
      <c r="H287">
        <v>109</v>
      </c>
      <c r="I287">
        <v>150035</v>
      </c>
      <c r="J287">
        <v>60</v>
      </c>
    </row>
    <row r="288" spans="1:10">
      <c r="A288" t="s">
        <v>992</v>
      </c>
      <c r="B288">
        <v>0</v>
      </c>
      <c r="D288" t="s">
        <v>992</v>
      </c>
      <c r="E288">
        <v>0</v>
      </c>
      <c r="G288" t="s">
        <v>992</v>
      </c>
      <c r="H288">
        <v>0</v>
      </c>
      <c r="I288" t="s">
        <v>992</v>
      </c>
      <c r="J288">
        <v>0</v>
      </c>
    </row>
    <row r="289" spans="1:10">
      <c r="A289" t="s">
        <v>993</v>
      </c>
      <c r="B289">
        <v>0</v>
      </c>
      <c r="D289" t="s">
        <v>993</v>
      </c>
      <c r="E289">
        <v>0</v>
      </c>
      <c r="G289" t="s">
        <v>993</v>
      </c>
      <c r="H289">
        <v>0</v>
      </c>
      <c r="I289" t="s">
        <v>993</v>
      </c>
      <c r="J289">
        <v>4</v>
      </c>
    </row>
    <row r="290" spans="1:10">
      <c r="A290" t="s">
        <v>994</v>
      </c>
      <c r="B290">
        <v>0</v>
      </c>
      <c r="D290" t="s">
        <v>994</v>
      </c>
      <c r="E290">
        <v>0</v>
      </c>
      <c r="G290" t="s">
        <v>994</v>
      </c>
      <c r="H290">
        <v>0</v>
      </c>
      <c r="I290" t="s">
        <v>994</v>
      </c>
      <c r="J290">
        <v>1</v>
      </c>
    </row>
    <row r="291" spans="1:10">
      <c r="A291" t="s">
        <v>1007</v>
      </c>
      <c r="B291">
        <v>886</v>
      </c>
      <c r="D291" t="s">
        <v>1007</v>
      </c>
      <c r="E291">
        <v>2409</v>
      </c>
      <c r="G291" t="s">
        <v>1007</v>
      </c>
      <c r="H291">
        <v>649</v>
      </c>
      <c r="I291" t="s">
        <v>1007</v>
      </c>
      <c r="J291">
        <v>9</v>
      </c>
    </row>
    <row r="292" spans="1:10">
      <c r="A292" t="s">
        <v>1008</v>
      </c>
      <c r="B292">
        <v>462</v>
      </c>
      <c r="D292" t="s">
        <v>1008</v>
      </c>
      <c r="E292">
        <v>1101</v>
      </c>
      <c r="G292" t="s">
        <v>1008</v>
      </c>
      <c r="H292">
        <v>657</v>
      </c>
      <c r="I292" t="s">
        <v>1008</v>
      </c>
      <c r="J292">
        <v>2746</v>
      </c>
    </row>
    <row r="293" spans="1:10">
      <c r="A293" t="s">
        <v>1009</v>
      </c>
      <c r="B293">
        <v>565</v>
      </c>
      <c r="D293" t="s">
        <v>1009</v>
      </c>
      <c r="E293">
        <v>563</v>
      </c>
      <c r="G293" t="s">
        <v>1009</v>
      </c>
      <c r="H293">
        <v>556</v>
      </c>
      <c r="I293" t="s">
        <v>1009</v>
      </c>
      <c r="J293">
        <v>451</v>
      </c>
    </row>
    <row r="294" spans="1:10">
      <c r="A294" t="s">
        <v>1010</v>
      </c>
      <c r="B294">
        <v>78</v>
      </c>
      <c r="D294" t="s">
        <v>1010</v>
      </c>
      <c r="E294">
        <v>239</v>
      </c>
      <c r="G294" t="s">
        <v>1010</v>
      </c>
      <c r="H294">
        <v>257</v>
      </c>
      <c r="I294" t="s">
        <v>1010</v>
      </c>
      <c r="J294">
        <v>98</v>
      </c>
    </row>
    <row r="295" spans="1:10">
      <c r="A295" t="s">
        <v>1011</v>
      </c>
      <c r="B295">
        <v>18</v>
      </c>
      <c r="D295" t="s">
        <v>1011</v>
      </c>
      <c r="E295">
        <v>18</v>
      </c>
      <c r="G295" t="s">
        <v>1011</v>
      </c>
      <c r="H295">
        <v>18</v>
      </c>
      <c r="I295" t="s">
        <v>1011</v>
      </c>
      <c r="J295">
        <v>12</v>
      </c>
    </row>
    <row r="296" spans="1:10">
      <c r="A296" t="s">
        <v>1012</v>
      </c>
      <c r="B296">
        <v>16</v>
      </c>
      <c r="D296" t="s">
        <v>1012</v>
      </c>
      <c r="E296">
        <v>44</v>
      </c>
      <c r="G296" t="s">
        <v>1012</v>
      </c>
      <c r="H296">
        <v>40</v>
      </c>
      <c r="I296" t="s">
        <v>1012</v>
      </c>
      <c r="J296">
        <v>66</v>
      </c>
    </row>
    <row r="297" spans="1:10">
      <c r="A297" t="s">
        <v>1013</v>
      </c>
      <c r="B297">
        <v>0</v>
      </c>
      <c r="D297" t="s">
        <v>1013</v>
      </c>
      <c r="E297">
        <v>28</v>
      </c>
      <c r="G297" t="s">
        <v>1013</v>
      </c>
      <c r="H297">
        <v>17</v>
      </c>
      <c r="I297" t="s">
        <v>1013</v>
      </c>
      <c r="J297">
        <v>134</v>
      </c>
    </row>
    <row r="298" spans="1:10">
      <c r="A298" t="s">
        <v>1014</v>
      </c>
      <c r="B298">
        <v>0</v>
      </c>
      <c r="D298" t="s">
        <v>1014</v>
      </c>
      <c r="E298">
        <v>0</v>
      </c>
      <c r="G298" t="s">
        <v>1014</v>
      </c>
      <c r="H298">
        <v>0</v>
      </c>
      <c r="I298" t="s">
        <v>1014</v>
      </c>
      <c r="J298">
        <v>2</v>
      </c>
    </row>
    <row r="299" spans="1:10">
      <c r="A299" t="s">
        <v>1015</v>
      </c>
      <c r="B299">
        <v>1</v>
      </c>
      <c r="D299" t="s">
        <v>1015</v>
      </c>
      <c r="E299">
        <v>1</v>
      </c>
      <c r="G299" t="s">
        <v>1015</v>
      </c>
      <c r="H299">
        <v>2</v>
      </c>
      <c r="I299" t="s">
        <v>1015</v>
      </c>
      <c r="J299">
        <v>20</v>
      </c>
    </row>
    <row r="300" spans="1:10">
      <c r="A300" t="s">
        <v>1016</v>
      </c>
      <c r="B300">
        <v>8</v>
      </c>
      <c r="D300" t="s">
        <v>1016</v>
      </c>
      <c r="E300">
        <v>8</v>
      </c>
      <c r="G300" t="s">
        <v>1016</v>
      </c>
      <c r="H300">
        <v>9</v>
      </c>
      <c r="I300" t="s">
        <v>1016</v>
      </c>
      <c r="J300">
        <v>1</v>
      </c>
    </row>
    <row r="301" spans="1:10">
      <c r="A301">
        <v>450016</v>
      </c>
      <c r="B301">
        <v>0.2</v>
      </c>
      <c r="D301">
        <v>450016</v>
      </c>
      <c r="E301">
        <v>0.2</v>
      </c>
      <c r="G301">
        <v>450016</v>
      </c>
      <c r="H301">
        <v>0</v>
      </c>
      <c r="I301">
        <v>450016</v>
      </c>
      <c r="J301">
        <v>0</v>
      </c>
    </row>
    <row r="302" spans="1:10">
      <c r="A302" t="s">
        <v>1021</v>
      </c>
      <c r="B302">
        <v>6</v>
      </c>
      <c r="D302" t="s">
        <v>1021</v>
      </c>
      <c r="E302">
        <v>6</v>
      </c>
      <c r="G302" t="s">
        <v>1021</v>
      </c>
      <c r="H302">
        <v>6</v>
      </c>
      <c r="I302" t="s">
        <v>1021</v>
      </c>
      <c r="J302">
        <v>0</v>
      </c>
    </row>
    <row r="303" spans="1:10">
      <c r="A303" t="s">
        <v>1022</v>
      </c>
      <c r="B303">
        <v>0</v>
      </c>
      <c r="D303" t="s">
        <v>1022</v>
      </c>
      <c r="E303">
        <v>0</v>
      </c>
      <c r="G303" t="s">
        <v>1022</v>
      </c>
      <c r="H303">
        <v>0</v>
      </c>
      <c r="I303" t="s">
        <v>1022</v>
      </c>
      <c r="J303">
        <v>0</v>
      </c>
    </row>
    <row r="304" spans="1:10">
      <c r="A304" t="s">
        <v>1023</v>
      </c>
      <c r="B304">
        <v>0</v>
      </c>
      <c r="D304" t="s">
        <v>1023</v>
      </c>
      <c r="E304">
        <v>0</v>
      </c>
      <c r="G304" t="s">
        <v>1023</v>
      </c>
      <c r="H304">
        <v>0</v>
      </c>
      <c r="I304" t="s">
        <v>1023</v>
      </c>
      <c r="J304">
        <v>2.2222222222224586E-3</v>
      </c>
    </row>
    <row r="305" spans="1:10">
      <c r="A305" t="s">
        <v>1024</v>
      </c>
      <c r="B305">
        <v>4</v>
      </c>
      <c r="D305" t="s">
        <v>1024</v>
      </c>
      <c r="E305">
        <v>4</v>
      </c>
      <c r="G305" t="s">
        <v>1024</v>
      </c>
      <c r="H305">
        <v>3</v>
      </c>
      <c r="I305" t="s">
        <v>1024</v>
      </c>
      <c r="J305">
        <v>0</v>
      </c>
    </row>
    <row r="306" spans="1:10">
      <c r="A306" t="s">
        <v>1025</v>
      </c>
      <c r="B306">
        <v>5</v>
      </c>
      <c r="D306" t="s">
        <v>1025</v>
      </c>
      <c r="E306">
        <v>0</v>
      </c>
      <c r="G306" t="s">
        <v>1025</v>
      </c>
      <c r="H306">
        <v>0</v>
      </c>
      <c r="I306" t="s">
        <v>1025</v>
      </c>
      <c r="J306">
        <v>0</v>
      </c>
    </row>
    <row r="307" spans="1:10">
      <c r="A307" t="s">
        <v>1026</v>
      </c>
      <c r="B307">
        <v>0</v>
      </c>
      <c r="D307" t="s">
        <v>1026</v>
      </c>
      <c r="E307">
        <v>0</v>
      </c>
      <c r="G307" t="s">
        <v>1026</v>
      </c>
      <c r="H307">
        <v>0</v>
      </c>
      <c r="I307" t="s">
        <v>1026</v>
      </c>
      <c r="J307">
        <v>0</v>
      </c>
    </row>
    <row r="308" spans="1:10">
      <c r="A308" t="s">
        <v>1027</v>
      </c>
      <c r="B308">
        <v>0</v>
      </c>
      <c r="D308" t="s">
        <v>1027</v>
      </c>
      <c r="E308">
        <v>0</v>
      </c>
      <c r="G308" t="s">
        <v>1027</v>
      </c>
      <c r="H308">
        <v>0</v>
      </c>
      <c r="I308" t="s">
        <v>1027</v>
      </c>
      <c r="J308">
        <v>0</v>
      </c>
    </row>
    <row r="309" spans="1:10">
      <c r="A309" t="s">
        <v>1028</v>
      </c>
      <c r="B309">
        <v>3</v>
      </c>
      <c r="D309" t="s">
        <v>1028</v>
      </c>
      <c r="E309">
        <v>3</v>
      </c>
      <c r="G309" t="s">
        <v>1028</v>
      </c>
      <c r="H309">
        <v>3</v>
      </c>
      <c r="I309" t="s">
        <v>1028</v>
      </c>
      <c r="J309">
        <v>0</v>
      </c>
    </row>
    <row r="310" spans="1:10">
      <c r="A310">
        <v>869084</v>
      </c>
      <c r="B310">
        <v>337</v>
      </c>
      <c r="D310">
        <v>869084</v>
      </c>
      <c r="E310">
        <v>123</v>
      </c>
      <c r="G310">
        <v>869084</v>
      </c>
      <c r="H310">
        <v>0</v>
      </c>
      <c r="I310">
        <v>869084</v>
      </c>
      <c r="J310">
        <v>0</v>
      </c>
    </row>
    <row r="311" spans="1:10">
      <c r="A311" t="s">
        <v>1034</v>
      </c>
      <c r="B311">
        <v>131</v>
      </c>
      <c r="D311" t="s">
        <v>1034</v>
      </c>
      <c r="E311">
        <v>263</v>
      </c>
      <c r="G311" t="s">
        <v>1034</v>
      </c>
      <c r="H311">
        <v>388</v>
      </c>
      <c r="I311" t="s">
        <v>1034</v>
      </c>
      <c r="J311">
        <v>0</v>
      </c>
    </row>
    <row r="312" spans="1:10">
      <c r="A312" t="s">
        <v>1035</v>
      </c>
      <c r="B312">
        <v>59</v>
      </c>
      <c r="D312" t="s">
        <v>1035</v>
      </c>
      <c r="E312">
        <v>54</v>
      </c>
      <c r="G312" t="s">
        <v>1035</v>
      </c>
      <c r="H312">
        <v>51</v>
      </c>
      <c r="I312" t="s">
        <v>1035</v>
      </c>
      <c r="J312">
        <v>117</v>
      </c>
    </row>
    <row r="313" spans="1:10">
      <c r="A313" t="s">
        <v>1036</v>
      </c>
      <c r="B313">
        <v>61</v>
      </c>
      <c r="D313" t="s">
        <v>1036</v>
      </c>
      <c r="E313">
        <v>57</v>
      </c>
      <c r="G313" t="s">
        <v>1036</v>
      </c>
      <c r="H313">
        <v>57</v>
      </c>
      <c r="I313" t="s">
        <v>1036</v>
      </c>
      <c r="J313">
        <v>41</v>
      </c>
    </row>
    <row r="314" spans="1:10">
      <c r="A314" t="s">
        <v>1037</v>
      </c>
      <c r="B314">
        <v>94</v>
      </c>
      <c r="D314" t="s">
        <v>1037</v>
      </c>
      <c r="E314">
        <v>119</v>
      </c>
      <c r="G314" t="s">
        <v>1037</v>
      </c>
      <c r="H314">
        <v>120</v>
      </c>
      <c r="I314" t="s">
        <v>1037</v>
      </c>
      <c r="J314">
        <v>130</v>
      </c>
    </row>
    <row r="315" spans="1:10">
      <c r="A315" t="s">
        <v>1038</v>
      </c>
      <c r="B315">
        <v>33</v>
      </c>
      <c r="D315" t="s">
        <v>1038</v>
      </c>
      <c r="E315">
        <v>19</v>
      </c>
      <c r="G315" t="s">
        <v>1038</v>
      </c>
      <c r="H315">
        <v>12</v>
      </c>
      <c r="I315" t="s">
        <v>1038</v>
      </c>
      <c r="J315">
        <v>0</v>
      </c>
    </row>
    <row r="316" spans="1:10">
      <c r="A316" t="s">
        <v>1039</v>
      </c>
      <c r="B316">
        <v>2</v>
      </c>
      <c r="D316" t="s">
        <v>1039</v>
      </c>
      <c r="E316">
        <v>0</v>
      </c>
      <c r="G316" t="s">
        <v>1039</v>
      </c>
      <c r="H316">
        <v>0</v>
      </c>
      <c r="I316" t="s">
        <v>1039</v>
      </c>
      <c r="J316">
        <v>0</v>
      </c>
    </row>
    <row r="317" spans="1:10">
      <c r="A317" t="s">
        <v>1040</v>
      </c>
      <c r="B317">
        <v>42</v>
      </c>
      <c r="D317" t="s">
        <v>1040</v>
      </c>
      <c r="E317">
        <v>52</v>
      </c>
      <c r="G317" t="s">
        <v>1040</v>
      </c>
      <c r="H317">
        <v>37</v>
      </c>
      <c r="I317" t="s">
        <v>1040</v>
      </c>
      <c r="J317">
        <v>0</v>
      </c>
    </row>
    <row r="318" spans="1:10">
      <c r="A318" t="s">
        <v>1041</v>
      </c>
      <c r="B318">
        <v>2</v>
      </c>
      <c r="D318" t="s">
        <v>1041</v>
      </c>
      <c r="E318">
        <v>2</v>
      </c>
      <c r="G318" t="s">
        <v>1041</v>
      </c>
      <c r="H318">
        <v>2</v>
      </c>
      <c r="I318" t="s">
        <v>1041</v>
      </c>
      <c r="J318">
        <v>0</v>
      </c>
    </row>
    <row r="319" spans="1:10">
      <c r="A319">
        <v>887716</v>
      </c>
      <c r="B319">
        <v>278</v>
      </c>
      <c r="D319">
        <v>887716</v>
      </c>
      <c r="E319">
        <v>266</v>
      </c>
      <c r="G319">
        <v>887716</v>
      </c>
      <c r="H319">
        <v>212</v>
      </c>
      <c r="I319">
        <v>887716</v>
      </c>
      <c r="J319">
        <v>69</v>
      </c>
    </row>
    <row r="320" spans="1:10">
      <c r="A320" t="s">
        <v>1042</v>
      </c>
      <c r="B320">
        <v>0</v>
      </c>
      <c r="D320" t="s">
        <v>1042</v>
      </c>
      <c r="E320">
        <v>0</v>
      </c>
      <c r="G320" t="s">
        <v>1042</v>
      </c>
      <c r="H320">
        <v>0</v>
      </c>
      <c r="I320" t="s">
        <v>1042</v>
      </c>
      <c r="J320">
        <v>1</v>
      </c>
    </row>
    <row r="321" spans="1:10">
      <c r="A321">
        <v>888811</v>
      </c>
      <c r="B321">
        <v>100</v>
      </c>
      <c r="D321">
        <v>888811</v>
      </c>
      <c r="E321">
        <v>112</v>
      </c>
      <c r="G321">
        <v>888811</v>
      </c>
      <c r="H321">
        <v>96</v>
      </c>
      <c r="I321">
        <v>888811</v>
      </c>
      <c r="J321">
        <v>262</v>
      </c>
    </row>
    <row r="322" spans="1:10">
      <c r="A322">
        <v>888770</v>
      </c>
      <c r="B322">
        <v>239</v>
      </c>
      <c r="D322">
        <v>888770</v>
      </c>
      <c r="E322">
        <v>217</v>
      </c>
      <c r="G322">
        <v>888770</v>
      </c>
      <c r="H322">
        <v>186</v>
      </c>
      <c r="I322">
        <v>888770</v>
      </c>
      <c r="J322">
        <v>10</v>
      </c>
    </row>
    <row r="323" spans="1:10">
      <c r="A323" t="s">
        <v>1060</v>
      </c>
      <c r="B323">
        <v>0</v>
      </c>
      <c r="D323" t="s">
        <v>1060</v>
      </c>
      <c r="E323">
        <v>0</v>
      </c>
      <c r="G323" t="s">
        <v>1060</v>
      </c>
      <c r="H323">
        <v>0</v>
      </c>
      <c r="I323" t="s">
        <v>1060</v>
      </c>
      <c r="J323">
        <v>1</v>
      </c>
    </row>
    <row r="324" spans="1:10">
      <c r="A324" t="s">
        <v>1061</v>
      </c>
      <c r="B324">
        <v>662</v>
      </c>
      <c r="D324" t="s">
        <v>1061</v>
      </c>
      <c r="E324">
        <v>710</v>
      </c>
      <c r="G324" t="s">
        <v>1061</v>
      </c>
      <c r="H324">
        <v>446</v>
      </c>
      <c r="I324" t="s">
        <v>1061</v>
      </c>
      <c r="J324">
        <v>0</v>
      </c>
    </row>
    <row r="325" spans="1:10">
      <c r="A325" t="s">
        <v>1062</v>
      </c>
      <c r="B325">
        <v>804</v>
      </c>
      <c r="D325" t="s">
        <v>1062</v>
      </c>
      <c r="E325">
        <v>706</v>
      </c>
      <c r="G325" t="s">
        <v>1062</v>
      </c>
      <c r="H325">
        <v>1019</v>
      </c>
      <c r="I325" t="s">
        <v>1062</v>
      </c>
      <c r="J325">
        <v>52</v>
      </c>
    </row>
    <row r="326" spans="1:10">
      <c r="A326" t="s">
        <v>1063</v>
      </c>
      <c r="B326">
        <v>298</v>
      </c>
      <c r="D326" t="s">
        <v>1063</v>
      </c>
      <c r="E326">
        <v>290</v>
      </c>
      <c r="G326" t="s">
        <v>1063</v>
      </c>
      <c r="H326">
        <v>346</v>
      </c>
      <c r="I326" t="s">
        <v>1063</v>
      </c>
      <c r="J326">
        <v>3198</v>
      </c>
    </row>
    <row r="327" spans="1:10">
      <c r="A327" t="s">
        <v>1064</v>
      </c>
      <c r="B327">
        <v>320</v>
      </c>
      <c r="D327" t="s">
        <v>1064</v>
      </c>
      <c r="E327">
        <v>331</v>
      </c>
      <c r="G327" t="s">
        <v>1064</v>
      </c>
      <c r="H327">
        <v>366</v>
      </c>
      <c r="I327" t="s">
        <v>1064</v>
      </c>
      <c r="J327">
        <v>867</v>
      </c>
    </row>
    <row r="328" spans="1:10">
      <c r="A328" t="s">
        <v>1065</v>
      </c>
      <c r="B328">
        <v>389</v>
      </c>
      <c r="D328" t="s">
        <v>1065</v>
      </c>
      <c r="E328">
        <v>373</v>
      </c>
      <c r="G328" t="s">
        <v>1065</v>
      </c>
      <c r="H328">
        <v>159</v>
      </c>
      <c r="I328" t="s">
        <v>1065</v>
      </c>
      <c r="J328">
        <v>8</v>
      </c>
    </row>
    <row r="329" spans="1:10">
      <c r="A329" t="s">
        <v>1066</v>
      </c>
      <c r="B329">
        <v>6</v>
      </c>
      <c r="D329" t="s">
        <v>1066</v>
      </c>
      <c r="E329">
        <v>6</v>
      </c>
      <c r="G329" t="s">
        <v>1066</v>
      </c>
      <c r="H329">
        <v>13</v>
      </c>
      <c r="I329" t="s">
        <v>1066</v>
      </c>
      <c r="J329">
        <v>21</v>
      </c>
    </row>
    <row r="330" spans="1:10">
      <c r="A330" t="s">
        <v>1067</v>
      </c>
      <c r="B330">
        <v>0</v>
      </c>
      <c r="D330" t="s">
        <v>1067</v>
      </c>
      <c r="E330">
        <v>0</v>
      </c>
      <c r="G330" t="s">
        <v>1067</v>
      </c>
      <c r="H330">
        <v>0</v>
      </c>
      <c r="I330" t="s">
        <v>1067</v>
      </c>
      <c r="J330">
        <v>0</v>
      </c>
    </row>
    <row r="331" spans="1:10">
      <c r="A331" t="s">
        <v>1068</v>
      </c>
      <c r="B331">
        <v>0</v>
      </c>
      <c r="D331" t="s">
        <v>1068</v>
      </c>
      <c r="E331">
        <v>0</v>
      </c>
      <c r="G331" t="s">
        <v>1068</v>
      </c>
      <c r="H331">
        <v>0</v>
      </c>
      <c r="I331" t="s">
        <v>1068</v>
      </c>
      <c r="J331">
        <v>0</v>
      </c>
    </row>
    <row r="332" spans="1:10">
      <c r="A332" t="s">
        <v>1069</v>
      </c>
      <c r="B332">
        <v>0</v>
      </c>
      <c r="D332" t="s">
        <v>1069</v>
      </c>
      <c r="E332">
        <v>0</v>
      </c>
      <c r="G332" t="s">
        <v>1069</v>
      </c>
      <c r="H332">
        <v>0</v>
      </c>
      <c r="I332" t="s">
        <v>1069</v>
      </c>
      <c r="J332">
        <v>140</v>
      </c>
    </row>
    <row r="333" spans="1:10">
      <c r="A333" t="s">
        <v>1070</v>
      </c>
      <c r="B333">
        <v>0</v>
      </c>
      <c r="D333" t="s">
        <v>1070</v>
      </c>
      <c r="E333">
        <v>0</v>
      </c>
      <c r="G333" t="s">
        <v>1070</v>
      </c>
      <c r="H333">
        <v>0</v>
      </c>
      <c r="I333" t="s">
        <v>1070</v>
      </c>
      <c r="J333">
        <v>0</v>
      </c>
    </row>
    <row r="334" spans="1:10">
      <c r="A334" t="s">
        <v>1071</v>
      </c>
      <c r="B334">
        <v>35</v>
      </c>
      <c r="D334" t="s">
        <v>1071</v>
      </c>
      <c r="E334">
        <v>35</v>
      </c>
      <c r="G334" t="s">
        <v>1071</v>
      </c>
      <c r="H334">
        <v>33</v>
      </c>
      <c r="I334" t="s">
        <v>1071</v>
      </c>
      <c r="J334">
        <v>0</v>
      </c>
    </row>
    <row r="335" spans="1:10">
      <c r="A335" t="s">
        <v>1072</v>
      </c>
      <c r="B335">
        <v>32</v>
      </c>
      <c r="D335" t="s">
        <v>1072</v>
      </c>
      <c r="E335">
        <v>48</v>
      </c>
      <c r="G335" t="s">
        <v>1072</v>
      </c>
      <c r="H335">
        <v>50</v>
      </c>
      <c r="I335" t="s">
        <v>1072</v>
      </c>
      <c r="J335">
        <v>479</v>
      </c>
    </row>
    <row r="336" spans="1:10">
      <c r="A336" t="s">
        <v>1073</v>
      </c>
      <c r="B336">
        <v>114</v>
      </c>
      <c r="D336" t="s">
        <v>1073</v>
      </c>
      <c r="E336">
        <v>48</v>
      </c>
      <c r="G336" t="s">
        <v>1073</v>
      </c>
      <c r="H336">
        <v>84</v>
      </c>
      <c r="I336" t="s">
        <v>1073</v>
      </c>
      <c r="J336">
        <v>905</v>
      </c>
    </row>
    <row r="337" spans="1:10">
      <c r="A337" t="s">
        <v>1074</v>
      </c>
      <c r="B337">
        <v>0</v>
      </c>
      <c r="D337" t="s">
        <v>1074</v>
      </c>
      <c r="E337">
        <v>0</v>
      </c>
      <c r="G337" t="s">
        <v>1074</v>
      </c>
      <c r="H337">
        <v>0</v>
      </c>
      <c r="I337" t="s">
        <v>1074</v>
      </c>
      <c r="J337">
        <v>0</v>
      </c>
    </row>
    <row r="338" spans="1:10">
      <c r="A338" t="s">
        <v>1075</v>
      </c>
      <c r="B338">
        <v>5</v>
      </c>
      <c r="D338" t="s">
        <v>1075</v>
      </c>
      <c r="E338">
        <v>5</v>
      </c>
      <c r="G338" t="s">
        <v>1075</v>
      </c>
      <c r="H338">
        <v>5</v>
      </c>
      <c r="I338" t="s">
        <v>1075</v>
      </c>
      <c r="J338">
        <v>0</v>
      </c>
    </row>
    <row r="339" spans="1:10">
      <c r="A339" t="s">
        <v>1076</v>
      </c>
      <c r="B339">
        <v>61</v>
      </c>
      <c r="D339" t="s">
        <v>1076</v>
      </c>
      <c r="E339">
        <v>85</v>
      </c>
      <c r="G339" t="s">
        <v>1076</v>
      </c>
      <c r="H339">
        <v>73</v>
      </c>
      <c r="I339" t="s">
        <v>1076</v>
      </c>
      <c r="J339">
        <v>11</v>
      </c>
    </row>
    <row r="340" spans="1:10">
      <c r="A340" t="s">
        <v>1077</v>
      </c>
      <c r="B340">
        <v>189</v>
      </c>
      <c r="D340" t="s">
        <v>1077</v>
      </c>
      <c r="E340">
        <v>99</v>
      </c>
      <c r="G340" t="s">
        <v>1077</v>
      </c>
      <c r="H340">
        <v>221</v>
      </c>
      <c r="I340" t="s">
        <v>1077</v>
      </c>
      <c r="J340">
        <v>548</v>
      </c>
    </row>
    <row r="341" spans="1:10">
      <c r="A341">
        <v>846438</v>
      </c>
      <c r="B341">
        <v>0</v>
      </c>
      <c r="D341">
        <v>846438</v>
      </c>
      <c r="E341">
        <v>0</v>
      </c>
      <c r="G341">
        <v>846438</v>
      </c>
      <c r="H341">
        <v>0</v>
      </c>
      <c r="I341">
        <v>846438</v>
      </c>
      <c r="J341">
        <v>0</v>
      </c>
    </row>
    <row r="342" spans="1:10">
      <c r="A342" t="s">
        <v>1080</v>
      </c>
      <c r="B342">
        <v>11</v>
      </c>
      <c r="D342" t="s">
        <v>1080</v>
      </c>
      <c r="E342">
        <v>11</v>
      </c>
      <c r="G342" t="s">
        <v>1080</v>
      </c>
      <c r="H342">
        <v>10</v>
      </c>
      <c r="I342" t="s">
        <v>1080</v>
      </c>
      <c r="J342">
        <v>0</v>
      </c>
    </row>
    <row r="343" spans="1:10">
      <c r="A343" t="s">
        <v>1081</v>
      </c>
      <c r="B343">
        <v>0</v>
      </c>
      <c r="D343" t="s">
        <v>1081</v>
      </c>
      <c r="E343">
        <v>0</v>
      </c>
      <c r="G343" t="s">
        <v>1081</v>
      </c>
      <c r="H343">
        <v>0</v>
      </c>
      <c r="I343" t="s">
        <v>1081</v>
      </c>
      <c r="J343">
        <v>0</v>
      </c>
    </row>
    <row r="344" spans="1:10">
      <c r="A344" t="s">
        <v>1082</v>
      </c>
      <c r="B344">
        <v>6</v>
      </c>
      <c r="D344" t="s">
        <v>1082</v>
      </c>
      <c r="E344">
        <v>8</v>
      </c>
      <c r="G344" t="s">
        <v>1082</v>
      </c>
      <c r="H344">
        <v>70</v>
      </c>
      <c r="I344" t="s">
        <v>1082</v>
      </c>
      <c r="J344">
        <v>79.995000000000005</v>
      </c>
    </row>
    <row r="345" spans="1:10">
      <c r="A345" t="s">
        <v>1085</v>
      </c>
      <c r="B345">
        <v>0</v>
      </c>
      <c r="D345" t="s">
        <v>1085</v>
      </c>
      <c r="E345">
        <v>0</v>
      </c>
      <c r="G345" t="s">
        <v>1085</v>
      </c>
      <c r="H345">
        <v>0</v>
      </c>
      <c r="I345" t="s">
        <v>1085</v>
      </c>
      <c r="J345">
        <v>96</v>
      </c>
    </row>
    <row r="346" spans="1:10">
      <c r="A346" t="s">
        <v>1097</v>
      </c>
      <c r="B346">
        <v>18</v>
      </c>
      <c r="D346" t="s">
        <v>1097</v>
      </c>
      <c r="E346">
        <v>13</v>
      </c>
      <c r="G346" t="s">
        <v>1097</v>
      </c>
      <c r="H346">
        <v>4</v>
      </c>
      <c r="I346" t="s">
        <v>1097</v>
      </c>
      <c r="J346">
        <v>0</v>
      </c>
    </row>
    <row r="347" spans="1:10">
      <c r="A347">
        <v>891553</v>
      </c>
      <c r="B347">
        <v>218</v>
      </c>
      <c r="D347">
        <v>891553</v>
      </c>
      <c r="E347">
        <v>230</v>
      </c>
      <c r="G347">
        <v>891553</v>
      </c>
      <c r="H347">
        <v>200</v>
      </c>
      <c r="I347">
        <v>891553</v>
      </c>
      <c r="J347">
        <v>73</v>
      </c>
    </row>
    <row r="348" spans="1:10">
      <c r="A348">
        <v>887513</v>
      </c>
      <c r="B348">
        <v>339</v>
      </c>
      <c r="D348">
        <v>887513</v>
      </c>
      <c r="E348">
        <v>348</v>
      </c>
      <c r="G348">
        <v>887513</v>
      </c>
      <c r="H348">
        <v>399</v>
      </c>
      <c r="I348">
        <v>887513</v>
      </c>
      <c r="J348">
        <v>54</v>
      </c>
    </row>
    <row r="349" spans="1:10">
      <c r="A349">
        <v>894325</v>
      </c>
      <c r="B349">
        <v>39</v>
      </c>
      <c r="D349">
        <v>894325</v>
      </c>
      <c r="E349">
        <v>42</v>
      </c>
      <c r="G349">
        <v>894325</v>
      </c>
      <c r="H349">
        <v>50</v>
      </c>
      <c r="I349">
        <v>894325</v>
      </c>
      <c r="J349">
        <v>1</v>
      </c>
    </row>
    <row r="350" spans="1:10">
      <c r="A350">
        <v>887713</v>
      </c>
      <c r="B350">
        <v>28</v>
      </c>
      <c r="D350">
        <v>887713</v>
      </c>
      <c r="E350">
        <v>50</v>
      </c>
      <c r="G350">
        <v>887713</v>
      </c>
      <c r="H350">
        <v>51</v>
      </c>
      <c r="I350">
        <v>887713</v>
      </c>
      <c r="J350">
        <v>113</v>
      </c>
    </row>
    <row r="351" spans="1:10">
      <c r="A351" t="s">
        <v>1129</v>
      </c>
      <c r="B351">
        <v>0</v>
      </c>
      <c r="D351" t="s">
        <v>1129</v>
      </c>
      <c r="E351">
        <v>0</v>
      </c>
      <c r="G351" t="s">
        <v>1129</v>
      </c>
      <c r="H351">
        <v>0</v>
      </c>
      <c r="I351" t="s">
        <v>1129</v>
      </c>
      <c r="J351">
        <v>11</v>
      </c>
    </row>
    <row r="352" spans="1:10">
      <c r="A352" t="s">
        <v>1130</v>
      </c>
      <c r="B352">
        <v>6</v>
      </c>
      <c r="D352" t="s">
        <v>1130</v>
      </c>
      <c r="E352">
        <v>4</v>
      </c>
      <c r="G352" t="s">
        <v>1130</v>
      </c>
      <c r="H352">
        <v>19</v>
      </c>
      <c r="I352" t="s">
        <v>1130</v>
      </c>
      <c r="J352">
        <v>0.94444444444444287</v>
      </c>
    </row>
    <row r="353" spans="1:10">
      <c r="A353" t="s">
        <v>1131</v>
      </c>
      <c r="B353">
        <v>11</v>
      </c>
      <c r="D353" t="s">
        <v>1131</v>
      </c>
      <c r="E353">
        <v>9</v>
      </c>
      <c r="G353" t="s">
        <v>1131</v>
      </c>
      <c r="H353">
        <v>26</v>
      </c>
      <c r="I353" t="s">
        <v>1131</v>
      </c>
      <c r="J353">
        <v>48</v>
      </c>
    </row>
    <row r="354" spans="1:10">
      <c r="A354" t="s">
        <v>1132</v>
      </c>
      <c r="B354">
        <v>44</v>
      </c>
      <c r="D354" t="s">
        <v>1132</v>
      </c>
      <c r="E354">
        <v>26</v>
      </c>
      <c r="G354" t="s">
        <v>1132</v>
      </c>
      <c r="H354">
        <v>31</v>
      </c>
      <c r="I354" t="s">
        <v>1132</v>
      </c>
      <c r="J354">
        <v>40</v>
      </c>
    </row>
    <row r="355" spans="1:10">
      <c r="A355" t="s">
        <v>1133</v>
      </c>
      <c r="B355">
        <v>2050</v>
      </c>
      <c r="D355" t="s">
        <v>1133</v>
      </c>
      <c r="E355">
        <v>1082</v>
      </c>
      <c r="G355" t="s">
        <v>1133</v>
      </c>
      <c r="H355">
        <v>429</v>
      </c>
      <c r="I355" t="s">
        <v>1133</v>
      </c>
      <c r="J355">
        <v>0</v>
      </c>
    </row>
    <row r="356" spans="1:10">
      <c r="A356" t="s">
        <v>1134</v>
      </c>
      <c r="B356">
        <v>773</v>
      </c>
      <c r="D356" t="s">
        <v>1134</v>
      </c>
      <c r="E356">
        <v>745</v>
      </c>
      <c r="G356" t="s">
        <v>1134</v>
      </c>
      <c r="H356">
        <v>664</v>
      </c>
      <c r="I356" t="s">
        <v>1134</v>
      </c>
      <c r="J356">
        <v>357</v>
      </c>
    </row>
    <row r="357" spans="1:10">
      <c r="A357">
        <v>891908</v>
      </c>
      <c r="B357">
        <v>52</v>
      </c>
      <c r="D357">
        <v>891908</v>
      </c>
      <c r="E357">
        <v>52</v>
      </c>
      <c r="G357">
        <v>891908</v>
      </c>
      <c r="H357">
        <v>52</v>
      </c>
      <c r="I357">
        <v>891908</v>
      </c>
      <c r="J357">
        <v>420</v>
      </c>
    </row>
    <row r="358" spans="1:10">
      <c r="A358">
        <v>896345</v>
      </c>
      <c r="B358">
        <v>119</v>
      </c>
      <c r="D358">
        <v>896345</v>
      </c>
      <c r="E358">
        <v>106</v>
      </c>
      <c r="G358">
        <v>896345</v>
      </c>
      <c r="H358">
        <v>96</v>
      </c>
      <c r="I358">
        <v>896345</v>
      </c>
      <c r="J358">
        <v>0</v>
      </c>
    </row>
    <row r="359" spans="1:10">
      <c r="A359" t="s">
        <v>1135</v>
      </c>
      <c r="B359">
        <v>0</v>
      </c>
      <c r="D359" t="s">
        <v>1135</v>
      </c>
      <c r="E359">
        <v>0</v>
      </c>
      <c r="G359" t="s">
        <v>1135</v>
      </c>
      <c r="H359">
        <v>0</v>
      </c>
      <c r="I359" t="s">
        <v>1135</v>
      </c>
      <c r="J359">
        <v>630</v>
      </c>
    </row>
    <row r="360" spans="1:10">
      <c r="A360" t="s">
        <v>1136</v>
      </c>
      <c r="B360">
        <v>332</v>
      </c>
      <c r="D360" t="s">
        <v>1136</v>
      </c>
      <c r="E360">
        <v>374</v>
      </c>
      <c r="G360" t="s">
        <v>1136</v>
      </c>
      <c r="H360">
        <v>472</v>
      </c>
      <c r="I360" t="s">
        <v>1136</v>
      </c>
      <c r="J360">
        <v>4574</v>
      </c>
    </row>
    <row r="361" spans="1:10">
      <c r="A361" t="s">
        <v>1137</v>
      </c>
      <c r="B361">
        <v>350</v>
      </c>
      <c r="D361" t="s">
        <v>1137</v>
      </c>
      <c r="E361">
        <v>429</v>
      </c>
      <c r="G361" t="s">
        <v>1137</v>
      </c>
      <c r="H361">
        <v>358</v>
      </c>
      <c r="I361" t="s">
        <v>1137</v>
      </c>
      <c r="J361">
        <v>1756</v>
      </c>
    </row>
    <row r="362" spans="1:10">
      <c r="A362" t="s">
        <v>1138</v>
      </c>
      <c r="B362">
        <v>9</v>
      </c>
      <c r="D362" t="s">
        <v>1138</v>
      </c>
      <c r="E362">
        <v>5</v>
      </c>
      <c r="G362" t="s">
        <v>1138</v>
      </c>
      <c r="H362">
        <v>3</v>
      </c>
      <c r="I362" t="s">
        <v>1138</v>
      </c>
      <c r="J362">
        <v>0</v>
      </c>
    </row>
    <row r="363" spans="1:10">
      <c r="A363" t="s">
        <v>1139</v>
      </c>
      <c r="B363">
        <v>0</v>
      </c>
      <c r="D363" t="s">
        <v>1139</v>
      </c>
      <c r="E363">
        <v>0</v>
      </c>
      <c r="G363" t="s">
        <v>1139</v>
      </c>
      <c r="H363">
        <v>0</v>
      </c>
      <c r="I363" t="s">
        <v>1139</v>
      </c>
      <c r="J363">
        <v>0</v>
      </c>
    </row>
    <row r="364" spans="1:10">
      <c r="A364" t="s">
        <v>1140</v>
      </c>
      <c r="B364">
        <v>0</v>
      </c>
      <c r="D364" t="s">
        <v>1140</v>
      </c>
      <c r="E364">
        <v>0</v>
      </c>
      <c r="G364" t="s">
        <v>1140</v>
      </c>
      <c r="H364">
        <v>0</v>
      </c>
      <c r="I364" t="s">
        <v>1140</v>
      </c>
      <c r="J364">
        <v>0</v>
      </c>
    </row>
    <row r="365" spans="1:10">
      <c r="A365" t="s">
        <v>1141</v>
      </c>
      <c r="B365">
        <v>1009</v>
      </c>
      <c r="D365" t="s">
        <v>1141</v>
      </c>
      <c r="E365">
        <v>1228</v>
      </c>
      <c r="G365" t="s">
        <v>1141</v>
      </c>
      <c r="H365">
        <v>1147</v>
      </c>
      <c r="I365" t="s">
        <v>1141</v>
      </c>
      <c r="J365">
        <v>1228</v>
      </c>
    </row>
    <row r="366" spans="1:10">
      <c r="A366" t="s">
        <v>1142</v>
      </c>
      <c r="B366">
        <v>0</v>
      </c>
      <c r="D366" t="s">
        <v>1142</v>
      </c>
      <c r="E366">
        <v>0</v>
      </c>
      <c r="G366" t="s">
        <v>1142</v>
      </c>
      <c r="H366">
        <v>0</v>
      </c>
      <c r="I366" t="s">
        <v>1142</v>
      </c>
      <c r="J366">
        <v>0</v>
      </c>
    </row>
    <row r="367" spans="1:10">
      <c r="A367">
        <v>894333</v>
      </c>
      <c r="B367">
        <v>233</v>
      </c>
      <c r="D367">
        <v>894333</v>
      </c>
      <c r="E367">
        <v>189</v>
      </c>
      <c r="G367">
        <v>894333</v>
      </c>
      <c r="H367">
        <v>254</v>
      </c>
      <c r="I367">
        <v>894333</v>
      </c>
      <c r="J367">
        <v>164</v>
      </c>
    </row>
    <row r="368" spans="1:10">
      <c r="A368" t="s">
        <v>1143</v>
      </c>
      <c r="B368">
        <v>0</v>
      </c>
      <c r="D368" t="s">
        <v>1143</v>
      </c>
      <c r="E368">
        <v>0</v>
      </c>
      <c r="G368" t="s">
        <v>1143</v>
      </c>
      <c r="H368">
        <v>0</v>
      </c>
      <c r="I368" t="s">
        <v>1143</v>
      </c>
      <c r="J368">
        <v>0</v>
      </c>
    </row>
    <row r="369" spans="1:10">
      <c r="A369" t="s">
        <v>1119</v>
      </c>
      <c r="B369">
        <v>2</v>
      </c>
      <c r="D369" t="s">
        <v>1119</v>
      </c>
      <c r="E369">
        <v>2</v>
      </c>
      <c r="G369" t="s">
        <v>1119</v>
      </c>
      <c r="H369">
        <v>2</v>
      </c>
      <c r="I369" t="s">
        <v>1119</v>
      </c>
      <c r="J369">
        <v>0</v>
      </c>
    </row>
    <row r="370" spans="1:10">
      <c r="A370" t="s">
        <v>1145</v>
      </c>
      <c r="B370">
        <v>0</v>
      </c>
      <c r="D370" t="s">
        <v>1145</v>
      </c>
      <c r="E370">
        <v>0</v>
      </c>
      <c r="G370" t="s">
        <v>1145</v>
      </c>
      <c r="H370">
        <v>0</v>
      </c>
      <c r="I370" t="s">
        <v>1145</v>
      </c>
      <c r="J370">
        <v>0</v>
      </c>
    </row>
    <row r="371" spans="1:10">
      <c r="A371" t="s">
        <v>1149</v>
      </c>
      <c r="B371">
        <v>22</v>
      </c>
      <c r="D371" t="s">
        <v>1149</v>
      </c>
      <c r="E371">
        <v>23</v>
      </c>
      <c r="G371" t="s">
        <v>1149</v>
      </c>
      <c r="H371">
        <v>16</v>
      </c>
      <c r="I371" t="s">
        <v>1149</v>
      </c>
      <c r="J371">
        <v>0.20000000000001705</v>
      </c>
    </row>
    <row r="372" spans="1:10">
      <c r="A372" t="s">
        <v>1150</v>
      </c>
      <c r="B372">
        <v>0</v>
      </c>
      <c r="D372" t="s">
        <v>1150</v>
      </c>
      <c r="E372">
        <v>0</v>
      </c>
      <c r="G372" t="s">
        <v>1150</v>
      </c>
      <c r="H372">
        <v>0</v>
      </c>
      <c r="I372" t="s">
        <v>1150</v>
      </c>
      <c r="J372">
        <v>0</v>
      </c>
    </row>
    <row r="373" spans="1:10">
      <c r="A373" t="s">
        <v>1152</v>
      </c>
      <c r="B373">
        <v>0</v>
      </c>
      <c r="D373" t="s">
        <v>1152</v>
      </c>
      <c r="E373">
        <v>0</v>
      </c>
      <c r="G373" t="s">
        <v>1152</v>
      </c>
      <c r="H373">
        <v>0</v>
      </c>
      <c r="I373" t="s">
        <v>1152</v>
      </c>
      <c r="J373">
        <v>0</v>
      </c>
    </row>
    <row r="374" spans="1:10">
      <c r="A374">
        <v>889677</v>
      </c>
      <c r="B374">
        <v>0</v>
      </c>
      <c r="D374">
        <v>889677</v>
      </c>
      <c r="E374">
        <v>0</v>
      </c>
      <c r="G374">
        <v>889677</v>
      </c>
      <c r="H374">
        <v>2</v>
      </c>
      <c r="I374">
        <v>889677</v>
      </c>
      <c r="J374">
        <v>8</v>
      </c>
    </row>
    <row r="375" spans="1:10">
      <c r="A375" t="s">
        <v>1154</v>
      </c>
      <c r="B375">
        <v>56</v>
      </c>
      <c r="D375" t="s">
        <v>1154</v>
      </c>
      <c r="E375">
        <v>56</v>
      </c>
      <c r="G375" t="s">
        <v>1154</v>
      </c>
      <c r="H375">
        <v>48</v>
      </c>
      <c r="I375" t="s">
        <v>1154</v>
      </c>
      <c r="J375">
        <v>300</v>
      </c>
    </row>
    <row r="376" spans="1:10">
      <c r="A376" t="s">
        <v>1155</v>
      </c>
      <c r="B376">
        <v>0</v>
      </c>
      <c r="D376" t="s">
        <v>1155</v>
      </c>
      <c r="E376">
        <v>0</v>
      </c>
      <c r="G376" t="s">
        <v>1155</v>
      </c>
      <c r="H376">
        <v>0</v>
      </c>
      <c r="I376" t="s">
        <v>1155</v>
      </c>
      <c r="J376">
        <v>0</v>
      </c>
    </row>
    <row r="377" spans="1:10">
      <c r="A377" t="s">
        <v>1157</v>
      </c>
      <c r="B377">
        <v>0</v>
      </c>
      <c r="D377" t="s">
        <v>1157</v>
      </c>
      <c r="E377">
        <v>0</v>
      </c>
      <c r="G377" t="s">
        <v>1157</v>
      </c>
      <c r="H377">
        <v>0</v>
      </c>
      <c r="I377" t="s">
        <v>1157</v>
      </c>
      <c r="J377">
        <v>0</v>
      </c>
    </row>
    <row r="378" spans="1:10">
      <c r="A378" t="s">
        <v>1158</v>
      </c>
      <c r="B378">
        <v>6</v>
      </c>
      <c r="D378" t="s">
        <v>1158</v>
      </c>
      <c r="E378">
        <v>4</v>
      </c>
      <c r="G378" t="s">
        <v>1158</v>
      </c>
      <c r="H378">
        <v>11</v>
      </c>
      <c r="I378" t="s">
        <v>1158</v>
      </c>
      <c r="J378">
        <v>27</v>
      </c>
    </row>
    <row r="379" spans="1:10">
      <c r="A379" t="s">
        <v>1162</v>
      </c>
      <c r="B379">
        <v>8</v>
      </c>
      <c r="D379" t="s">
        <v>1162</v>
      </c>
      <c r="E379">
        <v>11</v>
      </c>
      <c r="G379" t="s">
        <v>1162</v>
      </c>
      <c r="H379">
        <v>17</v>
      </c>
      <c r="I379" t="s">
        <v>1162</v>
      </c>
      <c r="J379">
        <v>11</v>
      </c>
    </row>
    <row r="380" spans="1:10">
      <c r="A380" t="s">
        <v>1163</v>
      </c>
      <c r="B380">
        <v>0</v>
      </c>
      <c r="D380" t="s">
        <v>1163</v>
      </c>
      <c r="E380">
        <v>0</v>
      </c>
      <c r="G380" t="s">
        <v>1163</v>
      </c>
      <c r="H380">
        <v>0</v>
      </c>
      <c r="I380" t="s">
        <v>1163</v>
      </c>
      <c r="J380">
        <v>0</v>
      </c>
    </row>
    <row r="381" spans="1:10">
      <c r="A381" t="s">
        <v>1164</v>
      </c>
      <c r="B381">
        <v>0</v>
      </c>
      <c r="D381" t="s">
        <v>1164</v>
      </c>
      <c r="E381">
        <v>9</v>
      </c>
      <c r="G381" t="s">
        <v>1164</v>
      </c>
      <c r="H381">
        <v>9</v>
      </c>
      <c r="I381" t="s">
        <v>1164</v>
      </c>
      <c r="J381">
        <v>2</v>
      </c>
    </row>
    <row r="382" spans="1:10">
      <c r="A382" t="s">
        <v>1165</v>
      </c>
      <c r="B382">
        <v>11</v>
      </c>
      <c r="D382" t="s">
        <v>1165</v>
      </c>
      <c r="E382">
        <v>31</v>
      </c>
      <c r="G382" t="s">
        <v>1165</v>
      </c>
      <c r="H382">
        <v>20</v>
      </c>
      <c r="I382" t="s">
        <v>1165</v>
      </c>
      <c r="J382">
        <v>0</v>
      </c>
    </row>
    <row r="383" spans="1:10">
      <c r="A383" t="s">
        <v>1166</v>
      </c>
      <c r="B383">
        <v>51</v>
      </c>
      <c r="D383" t="s">
        <v>1166</v>
      </c>
      <c r="E383">
        <v>50</v>
      </c>
      <c r="G383" t="s">
        <v>1166</v>
      </c>
      <c r="H383">
        <v>40</v>
      </c>
      <c r="I383" t="s">
        <v>1166</v>
      </c>
      <c r="J383">
        <v>3</v>
      </c>
    </row>
    <row r="384" spans="1:10">
      <c r="A384" t="s">
        <v>1167</v>
      </c>
      <c r="B384">
        <v>0</v>
      </c>
      <c r="D384" t="s">
        <v>1167</v>
      </c>
      <c r="E384">
        <v>0</v>
      </c>
      <c r="G384" t="s">
        <v>1167</v>
      </c>
      <c r="H384">
        <v>2</v>
      </c>
      <c r="I384" t="s">
        <v>1167</v>
      </c>
      <c r="J384">
        <v>6</v>
      </c>
    </row>
    <row r="385" spans="1:10">
      <c r="A385" t="s">
        <v>1168</v>
      </c>
      <c r="B385">
        <v>0</v>
      </c>
      <c r="D385" t="s">
        <v>1168</v>
      </c>
      <c r="E385">
        <v>0</v>
      </c>
      <c r="G385" t="s">
        <v>1168</v>
      </c>
      <c r="H385">
        <v>10</v>
      </c>
      <c r="I385" t="s">
        <v>1168</v>
      </c>
      <c r="J385">
        <v>27</v>
      </c>
    </row>
    <row r="386" spans="1:10">
      <c r="D386" t="s">
        <v>1174</v>
      </c>
      <c r="E386">
        <v>12</v>
      </c>
      <c r="G386" t="s">
        <v>1174</v>
      </c>
      <c r="H386">
        <v>17</v>
      </c>
      <c r="I386" t="s">
        <v>1174</v>
      </c>
      <c r="J386">
        <v>7</v>
      </c>
    </row>
    <row r="387" spans="1:10">
      <c r="D387" t="s">
        <v>1175</v>
      </c>
      <c r="E387">
        <v>2</v>
      </c>
      <c r="G387" t="s">
        <v>1175</v>
      </c>
      <c r="H387">
        <v>15</v>
      </c>
      <c r="I387" t="s">
        <v>1175</v>
      </c>
      <c r="J387">
        <v>0</v>
      </c>
    </row>
    <row r="388" spans="1:10">
      <c r="G388" t="s">
        <v>1180</v>
      </c>
      <c r="H388">
        <v>0</v>
      </c>
      <c r="I388" t="s">
        <v>1180</v>
      </c>
      <c r="J388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8"/>
  <sheetViews>
    <sheetView topLeftCell="A275" workbookViewId="0">
      <selection activeCell="O286" sqref="O286"/>
    </sheetView>
  </sheetViews>
  <sheetFormatPr defaultRowHeight="15"/>
  <sheetData>
    <row r="1" spans="1:17">
      <c r="A1" t="s">
        <v>172</v>
      </c>
      <c r="B1">
        <f>C1+D1</f>
        <v>0</v>
      </c>
      <c r="C1">
        <v>0</v>
      </c>
      <c r="D1">
        <v>0</v>
      </c>
      <c r="F1" t="s">
        <v>172</v>
      </c>
      <c r="G1">
        <f>H1+I1</f>
        <v>0</v>
      </c>
      <c r="H1">
        <v>0</v>
      </c>
      <c r="I1">
        <v>0</v>
      </c>
      <c r="J1" t="s">
        <v>172</v>
      </c>
      <c r="K1">
        <f>L1+M1</f>
        <v>0</v>
      </c>
      <c r="L1">
        <v>0</v>
      </c>
      <c r="M1">
        <v>0</v>
      </c>
      <c r="N1" t="s">
        <v>172</v>
      </c>
      <c r="O1">
        <f>P1+Q1</f>
        <v>0</v>
      </c>
      <c r="P1">
        <v>0</v>
      </c>
      <c r="Q1">
        <v>0</v>
      </c>
    </row>
    <row r="2" spans="1:17">
      <c r="A2" t="s">
        <v>190</v>
      </c>
      <c r="B2" s="120">
        <f t="shared" ref="B2:B65" si="0">C2+D2</f>
        <v>2</v>
      </c>
      <c r="C2">
        <v>2</v>
      </c>
      <c r="D2" s="120">
        <v>0</v>
      </c>
      <c r="F2" t="s">
        <v>190</v>
      </c>
      <c r="G2" s="120">
        <f t="shared" ref="G2:G65" si="1">H2+I2</f>
        <v>2</v>
      </c>
      <c r="H2">
        <v>2</v>
      </c>
      <c r="I2" s="120">
        <v>0</v>
      </c>
      <c r="J2" t="s">
        <v>190</v>
      </c>
      <c r="K2" s="120">
        <f t="shared" ref="K2:K65" si="2">L2+M2</f>
        <v>2</v>
      </c>
      <c r="L2">
        <v>2</v>
      </c>
      <c r="M2" s="120">
        <v>0</v>
      </c>
      <c r="N2" t="s">
        <v>190</v>
      </c>
      <c r="O2" s="120">
        <f t="shared" ref="O2:O65" si="3">P2+Q2</f>
        <v>2</v>
      </c>
      <c r="P2">
        <v>0</v>
      </c>
      <c r="Q2" s="120">
        <v>2</v>
      </c>
    </row>
    <row r="3" spans="1:17">
      <c r="A3" t="s">
        <v>210</v>
      </c>
      <c r="B3" s="120">
        <f t="shared" si="0"/>
        <v>3</v>
      </c>
      <c r="C3">
        <v>3</v>
      </c>
      <c r="D3" s="120">
        <v>0</v>
      </c>
      <c r="F3" t="s">
        <v>210</v>
      </c>
      <c r="G3" s="120">
        <f t="shared" si="1"/>
        <v>3</v>
      </c>
      <c r="H3">
        <v>3</v>
      </c>
      <c r="I3" s="120">
        <v>0</v>
      </c>
      <c r="J3" t="s">
        <v>210</v>
      </c>
      <c r="K3" s="120">
        <f t="shared" si="2"/>
        <v>3</v>
      </c>
      <c r="L3">
        <v>3</v>
      </c>
      <c r="M3" s="120">
        <v>0</v>
      </c>
      <c r="N3" t="s">
        <v>210</v>
      </c>
      <c r="O3" s="120">
        <f t="shared" si="3"/>
        <v>3</v>
      </c>
      <c r="P3">
        <v>0</v>
      </c>
      <c r="Q3" s="120">
        <v>3</v>
      </c>
    </row>
    <row r="4" spans="1:17">
      <c r="A4" t="s">
        <v>221</v>
      </c>
      <c r="B4" s="120">
        <f t="shared" si="0"/>
        <v>2</v>
      </c>
      <c r="C4">
        <v>2</v>
      </c>
      <c r="D4" s="120">
        <v>0</v>
      </c>
      <c r="F4" t="s">
        <v>221</v>
      </c>
      <c r="G4" s="120">
        <f t="shared" si="1"/>
        <v>2</v>
      </c>
      <c r="H4">
        <v>2</v>
      </c>
      <c r="I4" s="120">
        <v>0</v>
      </c>
      <c r="J4" t="s">
        <v>221</v>
      </c>
      <c r="K4" s="120">
        <f t="shared" si="2"/>
        <v>2</v>
      </c>
      <c r="L4">
        <v>2</v>
      </c>
      <c r="M4" s="120">
        <v>0</v>
      </c>
      <c r="N4" t="s">
        <v>221</v>
      </c>
      <c r="O4" s="120">
        <f t="shared" si="3"/>
        <v>2</v>
      </c>
      <c r="P4">
        <v>0</v>
      </c>
      <c r="Q4" s="120">
        <v>2</v>
      </c>
    </row>
    <row r="5" spans="1:17">
      <c r="A5" t="s">
        <v>226</v>
      </c>
      <c r="B5" s="120">
        <f t="shared" si="0"/>
        <v>0</v>
      </c>
      <c r="C5">
        <v>0</v>
      </c>
      <c r="D5" s="120">
        <v>0</v>
      </c>
      <c r="F5" t="s">
        <v>226</v>
      </c>
      <c r="G5" s="120">
        <f t="shared" si="1"/>
        <v>0</v>
      </c>
      <c r="H5">
        <v>0</v>
      </c>
      <c r="I5" s="120">
        <v>0</v>
      </c>
      <c r="J5" t="s">
        <v>226</v>
      </c>
      <c r="K5" s="120">
        <f t="shared" si="2"/>
        <v>0</v>
      </c>
      <c r="L5">
        <v>0</v>
      </c>
      <c r="M5" s="120">
        <v>0</v>
      </c>
      <c r="N5" t="s">
        <v>226</v>
      </c>
      <c r="O5" s="120">
        <f t="shared" si="3"/>
        <v>0</v>
      </c>
      <c r="P5">
        <v>0</v>
      </c>
      <c r="Q5" s="120">
        <v>0</v>
      </c>
    </row>
    <row r="6" spans="1:17">
      <c r="A6" t="s">
        <v>262</v>
      </c>
      <c r="B6" s="120">
        <f t="shared" si="0"/>
        <v>0</v>
      </c>
      <c r="C6">
        <v>0</v>
      </c>
      <c r="D6" s="120">
        <v>0</v>
      </c>
      <c r="F6" t="s">
        <v>262</v>
      </c>
      <c r="G6" s="120">
        <f t="shared" si="1"/>
        <v>0</v>
      </c>
      <c r="H6">
        <v>0</v>
      </c>
      <c r="I6" s="120">
        <v>0</v>
      </c>
      <c r="J6" t="s">
        <v>262</v>
      </c>
      <c r="K6" s="120">
        <f t="shared" si="2"/>
        <v>0</v>
      </c>
      <c r="L6">
        <v>0</v>
      </c>
      <c r="M6" s="120">
        <v>0</v>
      </c>
      <c r="N6" t="s">
        <v>262</v>
      </c>
      <c r="O6" s="120">
        <f t="shared" si="3"/>
        <v>0</v>
      </c>
      <c r="P6">
        <v>0</v>
      </c>
      <c r="Q6" s="120">
        <v>0</v>
      </c>
    </row>
    <row r="7" spans="1:17">
      <c r="A7" t="s">
        <v>277</v>
      </c>
      <c r="B7" s="120">
        <f t="shared" si="0"/>
        <v>2</v>
      </c>
      <c r="C7">
        <v>2</v>
      </c>
      <c r="D7" s="120">
        <v>0</v>
      </c>
      <c r="F7" t="s">
        <v>277</v>
      </c>
      <c r="G7" s="120">
        <f t="shared" si="1"/>
        <v>2</v>
      </c>
      <c r="H7">
        <v>2</v>
      </c>
      <c r="I7" s="120">
        <v>0</v>
      </c>
      <c r="J7" t="s">
        <v>277</v>
      </c>
      <c r="K7" s="120">
        <f t="shared" si="2"/>
        <v>2</v>
      </c>
      <c r="L7">
        <v>2</v>
      </c>
      <c r="M7" s="120">
        <v>0</v>
      </c>
      <c r="N7" t="s">
        <v>277</v>
      </c>
      <c r="O7" s="120">
        <f t="shared" si="3"/>
        <v>2</v>
      </c>
      <c r="P7">
        <v>0</v>
      </c>
      <c r="Q7" s="120">
        <v>2</v>
      </c>
    </row>
    <row r="8" spans="1:17">
      <c r="A8" t="s">
        <v>329</v>
      </c>
      <c r="B8" s="120">
        <f t="shared" si="0"/>
        <v>6</v>
      </c>
      <c r="C8">
        <v>6</v>
      </c>
      <c r="D8" s="120">
        <v>0</v>
      </c>
      <c r="F8" t="s">
        <v>329</v>
      </c>
      <c r="G8" s="120">
        <f t="shared" si="1"/>
        <v>6</v>
      </c>
      <c r="H8">
        <v>6</v>
      </c>
      <c r="I8" s="120">
        <v>0</v>
      </c>
      <c r="J8" t="s">
        <v>329</v>
      </c>
      <c r="K8" s="120">
        <f t="shared" si="2"/>
        <v>6</v>
      </c>
      <c r="L8">
        <v>6</v>
      </c>
      <c r="M8" s="120">
        <v>0</v>
      </c>
      <c r="N8" t="s">
        <v>329</v>
      </c>
      <c r="O8" s="120">
        <f t="shared" si="3"/>
        <v>6</v>
      </c>
      <c r="P8">
        <v>0</v>
      </c>
      <c r="Q8" s="120">
        <v>6</v>
      </c>
    </row>
    <row r="9" spans="1:17">
      <c r="A9" t="s">
        <v>422</v>
      </c>
      <c r="B9" s="120">
        <f t="shared" si="0"/>
        <v>8</v>
      </c>
      <c r="C9">
        <v>4</v>
      </c>
      <c r="D9" s="120">
        <v>4</v>
      </c>
      <c r="F9" t="s">
        <v>422</v>
      </c>
      <c r="G9" s="120">
        <f t="shared" si="1"/>
        <v>8</v>
      </c>
      <c r="H9">
        <v>4</v>
      </c>
      <c r="I9" s="120">
        <v>4</v>
      </c>
      <c r="J9" t="s">
        <v>422</v>
      </c>
      <c r="K9" s="120">
        <f t="shared" si="2"/>
        <v>8</v>
      </c>
      <c r="L9">
        <v>4</v>
      </c>
      <c r="M9" s="120">
        <v>4</v>
      </c>
      <c r="N9" t="s">
        <v>422</v>
      </c>
      <c r="O9" s="120">
        <f t="shared" si="3"/>
        <v>8</v>
      </c>
      <c r="P9">
        <v>4</v>
      </c>
      <c r="Q9" s="120">
        <v>4</v>
      </c>
    </row>
    <row r="10" spans="1:17">
      <c r="A10" t="s">
        <v>427</v>
      </c>
      <c r="B10" s="120">
        <f t="shared" si="0"/>
        <v>1</v>
      </c>
      <c r="C10">
        <v>0</v>
      </c>
      <c r="D10" s="120">
        <v>1</v>
      </c>
      <c r="F10" t="s">
        <v>427</v>
      </c>
      <c r="G10" s="120">
        <f t="shared" si="1"/>
        <v>1</v>
      </c>
      <c r="H10">
        <v>0</v>
      </c>
      <c r="I10" s="120">
        <v>1</v>
      </c>
      <c r="J10" t="s">
        <v>427</v>
      </c>
      <c r="K10" s="120">
        <f t="shared" si="2"/>
        <v>1</v>
      </c>
      <c r="L10">
        <v>0</v>
      </c>
      <c r="M10" s="120">
        <v>1</v>
      </c>
      <c r="N10" t="s">
        <v>427</v>
      </c>
      <c r="O10" s="120">
        <f t="shared" si="3"/>
        <v>1</v>
      </c>
      <c r="P10">
        <v>1</v>
      </c>
      <c r="Q10" s="120">
        <v>0</v>
      </c>
    </row>
    <row r="11" spans="1:17">
      <c r="A11" t="s">
        <v>444</v>
      </c>
      <c r="B11" s="120">
        <f t="shared" si="0"/>
        <v>0</v>
      </c>
      <c r="C11">
        <v>0</v>
      </c>
      <c r="D11" s="120">
        <v>0</v>
      </c>
      <c r="F11" t="s">
        <v>444</v>
      </c>
      <c r="G11" s="120">
        <f t="shared" si="1"/>
        <v>0</v>
      </c>
      <c r="H11">
        <v>0</v>
      </c>
      <c r="I11" s="120">
        <v>0</v>
      </c>
      <c r="J11" t="s">
        <v>444</v>
      </c>
      <c r="K11" s="120">
        <f t="shared" si="2"/>
        <v>0</v>
      </c>
      <c r="L11">
        <v>0</v>
      </c>
      <c r="M11" s="120">
        <v>0</v>
      </c>
      <c r="N11" t="s">
        <v>444</v>
      </c>
      <c r="O11" s="120">
        <f t="shared" si="3"/>
        <v>0</v>
      </c>
      <c r="P11">
        <v>0</v>
      </c>
      <c r="Q11" s="120">
        <v>0</v>
      </c>
    </row>
    <row r="12" spans="1:17">
      <c r="A12" t="s">
        <v>544</v>
      </c>
      <c r="B12" s="120">
        <f t="shared" si="0"/>
        <v>11</v>
      </c>
      <c r="C12">
        <v>11</v>
      </c>
      <c r="D12" s="120">
        <v>0</v>
      </c>
      <c r="F12" t="s">
        <v>544</v>
      </c>
      <c r="G12" s="120">
        <f t="shared" si="1"/>
        <v>11</v>
      </c>
      <c r="H12">
        <v>11</v>
      </c>
      <c r="I12" s="120">
        <v>0</v>
      </c>
      <c r="J12" t="s">
        <v>544</v>
      </c>
      <c r="K12" s="120">
        <f t="shared" si="2"/>
        <v>11</v>
      </c>
      <c r="L12">
        <v>11</v>
      </c>
      <c r="M12" s="120">
        <v>0</v>
      </c>
      <c r="N12" t="s">
        <v>544</v>
      </c>
      <c r="O12" s="120">
        <f t="shared" si="3"/>
        <v>11</v>
      </c>
      <c r="P12">
        <v>0</v>
      </c>
      <c r="Q12" s="120">
        <v>11</v>
      </c>
    </row>
    <row r="13" spans="1:17">
      <c r="A13" t="s">
        <v>545</v>
      </c>
      <c r="B13" s="120">
        <f t="shared" si="0"/>
        <v>2</v>
      </c>
      <c r="C13">
        <v>2</v>
      </c>
      <c r="D13" s="120">
        <v>0</v>
      </c>
      <c r="F13" t="s">
        <v>545</v>
      </c>
      <c r="G13" s="120">
        <f t="shared" si="1"/>
        <v>2</v>
      </c>
      <c r="H13">
        <v>2</v>
      </c>
      <c r="I13" s="120">
        <v>0</v>
      </c>
      <c r="J13" t="s">
        <v>545</v>
      </c>
      <c r="K13" s="120">
        <f t="shared" si="2"/>
        <v>2</v>
      </c>
      <c r="L13">
        <v>2</v>
      </c>
      <c r="M13" s="120">
        <v>0</v>
      </c>
      <c r="N13" t="s">
        <v>545</v>
      </c>
      <c r="O13" s="120">
        <f t="shared" si="3"/>
        <v>2</v>
      </c>
      <c r="P13">
        <v>0</v>
      </c>
      <c r="Q13" s="120">
        <v>2</v>
      </c>
    </row>
    <row r="14" spans="1:17">
      <c r="A14" t="s">
        <v>547</v>
      </c>
      <c r="B14" s="120">
        <f t="shared" si="0"/>
        <v>6</v>
      </c>
      <c r="C14">
        <v>6</v>
      </c>
      <c r="D14" s="120">
        <v>0</v>
      </c>
      <c r="F14" t="s">
        <v>547</v>
      </c>
      <c r="G14" s="120">
        <f t="shared" si="1"/>
        <v>6</v>
      </c>
      <c r="H14">
        <v>6</v>
      </c>
      <c r="I14" s="120">
        <v>0</v>
      </c>
      <c r="J14" t="s">
        <v>547</v>
      </c>
      <c r="K14" s="120">
        <f t="shared" si="2"/>
        <v>6</v>
      </c>
      <c r="L14">
        <v>6</v>
      </c>
      <c r="M14" s="120">
        <v>0</v>
      </c>
      <c r="N14" t="s">
        <v>547</v>
      </c>
      <c r="O14" s="120">
        <f t="shared" si="3"/>
        <v>6</v>
      </c>
      <c r="P14">
        <v>0</v>
      </c>
      <c r="Q14" s="120">
        <v>6</v>
      </c>
    </row>
    <row r="15" spans="1:17">
      <c r="A15" t="s">
        <v>548</v>
      </c>
      <c r="B15" s="120">
        <f t="shared" si="0"/>
        <v>6</v>
      </c>
      <c r="C15">
        <v>6</v>
      </c>
      <c r="D15" s="120">
        <v>0</v>
      </c>
      <c r="F15" t="s">
        <v>548</v>
      </c>
      <c r="G15" s="120">
        <f t="shared" si="1"/>
        <v>6</v>
      </c>
      <c r="H15">
        <v>6</v>
      </c>
      <c r="I15" s="120">
        <v>0</v>
      </c>
      <c r="J15" t="s">
        <v>548</v>
      </c>
      <c r="K15" s="120">
        <f t="shared" si="2"/>
        <v>6</v>
      </c>
      <c r="L15">
        <v>6</v>
      </c>
      <c r="M15" s="120">
        <v>0</v>
      </c>
      <c r="N15" t="s">
        <v>548</v>
      </c>
      <c r="O15" s="120">
        <f t="shared" si="3"/>
        <v>6</v>
      </c>
      <c r="P15">
        <v>0</v>
      </c>
      <c r="Q15" s="120">
        <v>6</v>
      </c>
    </row>
    <row r="16" spans="1:17">
      <c r="A16" t="s">
        <v>552</v>
      </c>
      <c r="B16" s="120">
        <f t="shared" si="0"/>
        <v>5</v>
      </c>
      <c r="C16">
        <v>5</v>
      </c>
      <c r="D16" s="120">
        <v>0</v>
      </c>
      <c r="F16" t="s">
        <v>552</v>
      </c>
      <c r="G16" s="120">
        <f t="shared" si="1"/>
        <v>5</v>
      </c>
      <c r="H16">
        <v>5</v>
      </c>
      <c r="I16" s="120">
        <v>0</v>
      </c>
      <c r="J16" t="s">
        <v>552</v>
      </c>
      <c r="K16" s="120">
        <f t="shared" si="2"/>
        <v>5</v>
      </c>
      <c r="L16">
        <v>5</v>
      </c>
      <c r="M16" s="120">
        <v>0</v>
      </c>
      <c r="N16" t="s">
        <v>552</v>
      </c>
      <c r="O16" s="120">
        <f t="shared" si="3"/>
        <v>5</v>
      </c>
      <c r="P16">
        <v>0</v>
      </c>
      <c r="Q16" s="120">
        <v>5</v>
      </c>
    </row>
    <row r="17" spans="1:17">
      <c r="A17" t="s">
        <v>560</v>
      </c>
      <c r="B17" s="120">
        <f t="shared" si="0"/>
        <v>0</v>
      </c>
      <c r="C17">
        <v>0</v>
      </c>
      <c r="D17" s="120">
        <v>0</v>
      </c>
      <c r="F17" t="s">
        <v>560</v>
      </c>
      <c r="G17" s="120">
        <f t="shared" si="1"/>
        <v>0</v>
      </c>
      <c r="H17">
        <v>0</v>
      </c>
      <c r="I17" s="120">
        <v>0</v>
      </c>
      <c r="J17" t="s">
        <v>560</v>
      </c>
      <c r="K17" s="120">
        <f t="shared" si="2"/>
        <v>0</v>
      </c>
      <c r="L17">
        <v>0</v>
      </c>
      <c r="M17" s="120">
        <v>0</v>
      </c>
      <c r="N17" t="s">
        <v>560</v>
      </c>
      <c r="O17" s="120">
        <f t="shared" si="3"/>
        <v>0</v>
      </c>
      <c r="P17">
        <v>0</v>
      </c>
      <c r="Q17" s="120">
        <v>0</v>
      </c>
    </row>
    <row r="18" spans="1:17">
      <c r="A18">
        <v>26560163</v>
      </c>
      <c r="B18" s="120">
        <f t="shared" si="0"/>
        <v>1</v>
      </c>
      <c r="C18">
        <v>0</v>
      </c>
      <c r="D18" s="120">
        <v>1</v>
      </c>
      <c r="F18">
        <v>26560163</v>
      </c>
      <c r="G18" s="120">
        <f t="shared" si="1"/>
        <v>1</v>
      </c>
      <c r="H18">
        <v>0</v>
      </c>
      <c r="I18" s="120">
        <v>1</v>
      </c>
      <c r="J18">
        <v>26560163</v>
      </c>
      <c r="K18" s="120">
        <f t="shared" si="2"/>
        <v>1</v>
      </c>
      <c r="L18">
        <v>0</v>
      </c>
      <c r="M18" s="120">
        <v>1</v>
      </c>
      <c r="N18">
        <v>691782</v>
      </c>
      <c r="O18" s="120">
        <f t="shared" si="3"/>
        <v>1.100000000000001</v>
      </c>
      <c r="P18">
        <v>0</v>
      </c>
      <c r="Q18" s="120">
        <v>1.100000000000001</v>
      </c>
    </row>
    <row r="19" spans="1:17">
      <c r="A19">
        <v>691782</v>
      </c>
      <c r="B19" s="120">
        <f t="shared" si="0"/>
        <v>1.100000000000001</v>
      </c>
      <c r="C19">
        <v>1.100000000000001</v>
      </c>
      <c r="D19" s="120">
        <v>0</v>
      </c>
      <c r="F19">
        <v>691782</v>
      </c>
      <c r="G19" s="120">
        <f t="shared" si="1"/>
        <v>1.100000000000001</v>
      </c>
      <c r="H19">
        <v>1.100000000000001</v>
      </c>
      <c r="I19" s="120">
        <v>0</v>
      </c>
      <c r="J19">
        <v>691782</v>
      </c>
      <c r="K19" s="120">
        <f t="shared" si="2"/>
        <v>1.100000000000001</v>
      </c>
      <c r="L19">
        <v>1.100000000000001</v>
      </c>
      <c r="M19" s="120">
        <v>0</v>
      </c>
      <c r="N19">
        <v>692250</v>
      </c>
      <c r="O19" s="120">
        <f t="shared" si="3"/>
        <v>2.54</v>
      </c>
      <c r="P19">
        <v>1.54</v>
      </c>
      <c r="Q19" s="120">
        <v>1</v>
      </c>
    </row>
    <row r="20" spans="1:17">
      <c r="A20">
        <v>692250</v>
      </c>
      <c r="B20" s="120">
        <f t="shared" si="0"/>
        <v>6.67</v>
      </c>
      <c r="C20">
        <v>5</v>
      </c>
      <c r="D20" s="120">
        <v>1.67</v>
      </c>
      <c r="F20">
        <v>692250</v>
      </c>
      <c r="G20" s="120">
        <f t="shared" si="1"/>
        <v>5.47</v>
      </c>
      <c r="H20">
        <v>4</v>
      </c>
      <c r="I20" s="120">
        <v>1.47</v>
      </c>
      <c r="J20">
        <v>692250</v>
      </c>
      <c r="K20" s="120">
        <f t="shared" si="2"/>
        <v>4.79</v>
      </c>
      <c r="L20">
        <v>3</v>
      </c>
      <c r="M20" s="120">
        <v>1.79</v>
      </c>
      <c r="N20">
        <v>692332</v>
      </c>
      <c r="O20" s="120">
        <f t="shared" si="3"/>
        <v>110.23</v>
      </c>
      <c r="P20">
        <v>68.05</v>
      </c>
      <c r="Q20" s="120">
        <v>42.180000000000007</v>
      </c>
    </row>
    <row r="21" spans="1:17">
      <c r="A21">
        <v>692332</v>
      </c>
      <c r="B21" s="120">
        <f t="shared" si="0"/>
        <v>86.23</v>
      </c>
      <c r="C21">
        <v>54.180000000000007</v>
      </c>
      <c r="D21" s="120">
        <v>32.049999999999997</v>
      </c>
      <c r="F21">
        <v>692332</v>
      </c>
      <c r="G21" s="120">
        <f t="shared" si="1"/>
        <v>68.23</v>
      </c>
      <c r="H21">
        <v>46.180000000000007</v>
      </c>
      <c r="I21" s="120">
        <v>22.05</v>
      </c>
      <c r="J21">
        <v>692332</v>
      </c>
      <c r="K21" s="120">
        <f t="shared" si="2"/>
        <v>82.23</v>
      </c>
      <c r="L21">
        <v>14.180000000000007</v>
      </c>
      <c r="M21" s="120">
        <v>68.05</v>
      </c>
      <c r="N21">
        <v>692334</v>
      </c>
      <c r="O21" s="120">
        <f t="shared" si="3"/>
        <v>38</v>
      </c>
      <c r="P21">
        <v>38</v>
      </c>
      <c r="Q21" s="120">
        <v>0</v>
      </c>
    </row>
    <row r="22" spans="1:17">
      <c r="A22">
        <v>692334</v>
      </c>
      <c r="B22" s="120">
        <f t="shared" si="0"/>
        <v>65</v>
      </c>
      <c r="C22">
        <v>10</v>
      </c>
      <c r="D22" s="120">
        <v>55</v>
      </c>
      <c r="F22">
        <v>692334</v>
      </c>
      <c r="G22" s="120">
        <f t="shared" si="1"/>
        <v>61</v>
      </c>
      <c r="H22">
        <v>8</v>
      </c>
      <c r="I22" s="120">
        <v>53</v>
      </c>
      <c r="J22">
        <v>692334</v>
      </c>
      <c r="K22" s="120">
        <f t="shared" si="2"/>
        <v>41</v>
      </c>
      <c r="L22">
        <v>0</v>
      </c>
      <c r="M22" s="120">
        <v>41</v>
      </c>
      <c r="N22">
        <v>692178</v>
      </c>
      <c r="O22" s="120">
        <f t="shared" si="3"/>
        <v>0</v>
      </c>
      <c r="P22">
        <v>0</v>
      </c>
      <c r="Q22" s="120">
        <v>0</v>
      </c>
    </row>
    <row r="23" spans="1:17">
      <c r="A23">
        <v>692178</v>
      </c>
      <c r="B23" s="120">
        <f t="shared" si="0"/>
        <v>0</v>
      </c>
      <c r="C23">
        <v>0</v>
      </c>
      <c r="D23" s="120">
        <v>0</v>
      </c>
      <c r="F23">
        <v>692178</v>
      </c>
      <c r="G23" s="120">
        <f t="shared" si="1"/>
        <v>0</v>
      </c>
      <c r="H23">
        <v>0</v>
      </c>
      <c r="I23" s="120">
        <v>0</v>
      </c>
      <c r="J23">
        <v>692178</v>
      </c>
      <c r="K23" s="120">
        <f t="shared" si="2"/>
        <v>0</v>
      </c>
      <c r="L23">
        <v>0</v>
      </c>
      <c r="M23" s="120">
        <v>0</v>
      </c>
      <c r="N23">
        <v>692027</v>
      </c>
      <c r="O23" s="120">
        <f t="shared" si="3"/>
        <v>29.78</v>
      </c>
      <c r="P23">
        <v>29</v>
      </c>
      <c r="Q23" s="120">
        <v>0.78000000000000114</v>
      </c>
    </row>
    <row r="24" spans="1:17">
      <c r="A24">
        <v>692027</v>
      </c>
      <c r="B24" s="120">
        <f t="shared" si="0"/>
        <v>82.78</v>
      </c>
      <c r="C24">
        <v>37.78</v>
      </c>
      <c r="D24" s="120">
        <v>45</v>
      </c>
      <c r="F24">
        <v>692027</v>
      </c>
      <c r="G24" s="120">
        <f t="shared" si="1"/>
        <v>46.78</v>
      </c>
      <c r="H24">
        <v>5.7800000000000011</v>
      </c>
      <c r="I24" s="120">
        <v>41</v>
      </c>
      <c r="J24">
        <v>692027</v>
      </c>
      <c r="K24" s="120">
        <f t="shared" si="2"/>
        <v>32.78</v>
      </c>
      <c r="L24">
        <v>0.78000000000000114</v>
      </c>
      <c r="M24" s="120">
        <v>32</v>
      </c>
      <c r="N24">
        <v>692026</v>
      </c>
      <c r="O24" s="120">
        <f t="shared" si="3"/>
        <v>9.480000000000004</v>
      </c>
      <c r="P24">
        <v>3.48</v>
      </c>
      <c r="Q24" s="120">
        <v>6.0000000000000036</v>
      </c>
    </row>
    <row r="25" spans="1:17">
      <c r="A25">
        <v>692026</v>
      </c>
      <c r="B25" s="120">
        <f t="shared" si="0"/>
        <v>10.580000000000004</v>
      </c>
      <c r="C25">
        <v>7.0000000000000036</v>
      </c>
      <c r="D25" s="120">
        <v>3.58</v>
      </c>
      <c r="F25">
        <v>692026</v>
      </c>
      <c r="G25" s="120">
        <f t="shared" si="1"/>
        <v>10.530000000000005</v>
      </c>
      <c r="H25">
        <v>7.0000000000000036</v>
      </c>
      <c r="I25" s="120">
        <v>3.5300000000000002</v>
      </c>
      <c r="J25">
        <v>692026</v>
      </c>
      <c r="K25" s="120">
        <f t="shared" si="2"/>
        <v>9.5300000000000047</v>
      </c>
      <c r="L25">
        <v>6.0000000000000036</v>
      </c>
      <c r="M25" s="120">
        <v>3.5300000000000002</v>
      </c>
      <c r="N25">
        <v>692079</v>
      </c>
      <c r="O25" s="120">
        <f t="shared" si="3"/>
        <v>75</v>
      </c>
      <c r="P25">
        <v>35</v>
      </c>
      <c r="Q25" s="120">
        <v>40</v>
      </c>
    </row>
    <row r="26" spans="1:17">
      <c r="A26">
        <v>692079</v>
      </c>
      <c r="B26" s="120">
        <f t="shared" si="0"/>
        <v>84</v>
      </c>
      <c r="C26">
        <v>51</v>
      </c>
      <c r="D26" s="120">
        <v>33</v>
      </c>
      <c r="F26">
        <v>692079</v>
      </c>
      <c r="G26" s="120">
        <f t="shared" si="1"/>
        <v>78</v>
      </c>
      <c r="H26">
        <v>48</v>
      </c>
      <c r="I26" s="120">
        <v>30</v>
      </c>
      <c r="J26">
        <v>692079</v>
      </c>
      <c r="K26" s="120">
        <f t="shared" si="2"/>
        <v>75</v>
      </c>
      <c r="L26">
        <v>40</v>
      </c>
      <c r="M26" s="120">
        <v>35</v>
      </c>
      <c r="N26">
        <v>692077</v>
      </c>
      <c r="O26" s="120">
        <f t="shared" si="3"/>
        <v>9.879999999999999</v>
      </c>
      <c r="P26">
        <v>1.88</v>
      </c>
      <c r="Q26" s="120">
        <v>8</v>
      </c>
    </row>
    <row r="27" spans="1:17">
      <c r="A27">
        <v>692077</v>
      </c>
      <c r="B27" s="120">
        <f t="shared" si="0"/>
        <v>12.879999999999999</v>
      </c>
      <c r="C27">
        <v>10</v>
      </c>
      <c r="D27" s="120">
        <v>2.88</v>
      </c>
      <c r="F27">
        <v>692077</v>
      </c>
      <c r="G27" s="120">
        <f t="shared" si="1"/>
        <v>11.879999999999999</v>
      </c>
      <c r="H27">
        <v>8</v>
      </c>
      <c r="I27" s="120">
        <v>3.88</v>
      </c>
      <c r="J27">
        <v>692077</v>
      </c>
      <c r="K27" s="120">
        <f t="shared" si="2"/>
        <v>11.879999999999999</v>
      </c>
      <c r="L27">
        <v>8</v>
      </c>
      <c r="M27" s="120">
        <v>3.88</v>
      </c>
      <c r="N27">
        <v>692030</v>
      </c>
      <c r="O27" s="120">
        <f t="shared" si="3"/>
        <v>6.2800000000000011</v>
      </c>
      <c r="P27">
        <v>3</v>
      </c>
      <c r="Q27" s="120">
        <v>3.2800000000000011</v>
      </c>
    </row>
    <row r="28" spans="1:17">
      <c r="A28">
        <v>692030</v>
      </c>
      <c r="B28" s="120">
        <f t="shared" si="0"/>
        <v>4.2800000000000011</v>
      </c>
      <c r="C28">
        <v>1.2800000000000011</v>
      </c>
      <c r="D28" s="120">
        <v>3</v>
      </c>
      <c r="F28">
        <v>692030</v>
      </c>
      <c r="G28" s="120">
        <f t="shared" si="1"/>
        <v>4.2800000000000011</v>
      </c>
      <c r="H28">
        <v>1.2800000000000011</v>
      </c>
      <c r="I28" s="120">
        <v>3</v>
      </c>
      <c r="J28">
        <v>692030</v>
      </c>
      <c r="K28" s="120">
        <f t="shared" si="2"/>
        <v>4.2800000000000011</v>
      </c>
      <c r="L28">
        <v>1.2800000000000011</v>
      </c>
      <c r="M28" s="120">
        <v>3</v>
      </c>
      <c r="N28">
        <v>686033</v>
      </c>
      <c r="O28" s="120">
        <f t="shared" si="3"/>
        <v>93</v>
      </c>
      <c r="P28">
        <v>35</v>
      </c>
      <c r="Q28" s="120">
        <v>58</v>
      </c>
    </row>
    <row r="29" spans="1:17">
      <c r="A29">
        <v>686033</v>
      </c>
      <c r="B29" s="120">
        <f t="shared" si="0"/>
        <v>98</v>
      </c>
      <c r="C29">
        <v>75</v>
      </c>
      <c r="D29" s="120">
        <v>23</v>
      </c>
      <c r="F29">
        <v>686033</v>
      </c>
      <c r="G29" s="120">
        <f t="shared" si="1"/>
        <v>98</v>
      </c>
      <c r="H29">
        <v>75</v>
      </c>
      <c r="I29" s="120">
        <v>23</v>
      </c>
      <c r="J29">
        <v>686033</v>
      </c>
      <c r="K29" s="120">
        <f t="shared" si="2"/>
        <v>97</v>
      </c>
      <c r="L29">
        <v>74</v>
      </c>
      <c r="M29" s="120">
        <v>23</v>
      </c>
      <c r="N29">
        <v>686032</v>
      </c>
      <c r="O29" s="120">
        <f t="shared" si="3"/>
        <v>394</v>
      </c>
      <c r="P29">
        <v>40</v>
      </c>
      <c r="Q29" s="120">
        <v>354</v>
      </c>
    </row>
    <row r="30" spans="1:17">
      <c r="A30">
        <v>686032</v>
      </c>
      <c r="B30" s="120">
        <f t="shared" si="0"/>
        <v>406</v>
      </c>
      <c r="C30">
        <v>400</v>
      </c>
      <c r="D30" s="120">
        <v>6</v>
      </c>
      <c r="F30">
        <v>686032</v>
      </c>
      <c r="G30" s="120">
        <f t="shared" si="1"/>
        <v>406</v>
      </c>
      <c r="H30">
        <v>400</v>
      </c>
      <c r="I30" s="120">
        <v>6</v>
      </c>
      <c r="J30">
        <v>686032</v>
      </c>
      <c r="K30" s="120">
        <f t="shared" si="2"/>
        <v>405</v>
      </c>
      <c r="L30">
        <v>399</v>
      </c>
      <c r="M30" s="120">
        <v>6</v>
      </c>
      <c r="N30">
        <v>690814</v>
      </c>
      <c r="O30" s="120">
        <f t="shared" si="3"/>
        <v>0</v>
      </c>
      <c r="P30">
        <v>0</v>
      </c>
      <c r="Q30" s="120">
        <v>0</v>
      </c>
    </row>
    <row r="31" spans="1:17">
      <c r="A31">
        <v>690814</v>
      </c>
      <c r="B31" s="120">
        <f t="shared" si="0"/>
        <v>0</v>
      </c>
      <c r="C31">
        <v>0</v>
      </c>
      <c r="D31" s="120">
        <v>0</v>
      </c>
      <c r="F31">
        <v>690814</v>
      </c>
      <c r="G31" s="120">
        <f t="shared" si="1"/>
        <v>0</v>
      </c>
      <c r="H31">
        <v>0</v>
      </c>
      <c r="I31" s="120">
        <v>0</v>
      </c>
      <c r="J31">
        <v>690814</v>
      </c>
      <c r="K31" s="120">
        <f t="shared" si="2"/>
        <v>0</v>
      </c>
      <c r="L31">
        <v>0</v>
      </c>
      <c r="M31" s="120">
        <v>0</v>
      </c>
      <c r="N31">
        <v>691848</v>
      </c>
      <c r="O31" s="120">
        <f t="shared" si="3"/>
        <v>11</v>
      </c>
      <c r="P31">
        <v>11</v>
      </c>
      <c r="Q31" s="120">
        <v>0</v>
      </c>
    </row>
    <row r="32" spans="1:17">
      <c r="A32">
        <v>691848</v>
      </c>
      <c r="B32" s="120">
        <f t="shared" si="0"/>
        <v>15</v>
      </c>
      <c r="C32">
        <v>1</v>
      </c>
      <c r="D32" s="120">
        <v>14</v>
      </c>
      <c r="F32">
        <v>691848</v>
      </c>
      <c r="G32" s="120">
        <f t="shared" si="1"/>
        <v>15</v>
      </c>
      <c r="H32">
        <v>1</v>
      </c>
      <c r="I32" s="120">
        <v>14</v>
      </c>
      <c r="J32">
        <v>691848</v>
      </c>
      <c r="K32" s="120">
        <f t="shared" si="2"/>
        <v>14</v>
      </c>
      <c r="L32">
        <v>0</v>
      </c>
      <c r="M32" s="120">
        <v>14</v>
      </c>
      <c r="N32">
        <v>691911</v>
      </c>
      <c r="O32" s="120">
        <f t="shared" si="3"/>
        <v>0</v>
      </c>
      <c r="P32">
        <v>0</v>
      </c>
      <c r="Q32" s="120">
        <v>0</v>
      </c>
    </row>
    <row r="33" spans="1:17">
      <c r="A33">
        <v>691911</v>
      </c>
      <c r="B33" s="120">
        <f t="shared" si="0"/>
        <v>10</v>
      </c>
      <c r="C33">
        <v>10</v>
      </c>
      <c r="D33" s="120">
        <v>0</v>
      </c>
      <c r="F33">
        <v>691911</v>
      </c>
      <c r="G33" s="120">
        <f t="shared" si="1"/>
        <v>10</v>
      </c>
      <c r="H33">
        <v>10</v>
      </c>
      <c r="I33" s="120">
        <v>0</v>
      </c>
      <c r="J33">
        <v>691911</v>
      </c>
      <c r="K33" s="120">
        <f t="shared" si="2"/>
        <v>10</v>
      </c>
      <c r="L33">
        <v>10</v>
      </c>
      <c r="M33" s="120">
        <v>0</v>
      </c>
      <c r="N33">
        <v>691781</v>
      </c>
      <c r="O33" s="120">
        <f t="shared" si="3"/>
        <v>0</v>
      </c>
      <c r="P33">
        <v>0</v>
      </c>
      <c r="Q33" s="120">
        <v>0</v>
      </c>
    </row>
    <row r="34" spans="1:17">
      <c r="A34">
        <v>691781</v>
      </c>
      <c r="B34" s="120">
        <f t="shared" si="0"/>
        <v>20</v>
      </c>
      <c r="C34">
        <v>19</v>
      </c>
      <c r="D34" s="120">
        <v>1</v>
      </c>
      <c r="F34">
        <v>691781</v>
      </c>
      <c r="G34" s="120">
        <f t="shared" si="1"/>
        <v>20</v>
      </c>
      <c r="H34">
        <v>19</v>
      </c>
      <c r="I34" s="120">
        <v>1</v>
      </c>
      <c r="J34">
        <v>691781</v>
      </c>
      <c r="K34" s="120">
        <f t="shared" si="2"/>
        <v>20</v>
      </c>
      <c r="L34">
        <v>19</v>
      </c>
      <c r="M34" s="120">
        <v>1</v>
      </c>
      <c r="N34" t="s">
        <v>597</v>
      </c>
      <c r="O34" s="120">
        <f t="shared" si="3"/>
        <v>133.05000000000018</v>
      </c>
      <c r="P34">
        <v>133</v>
      </c>
      <c r="Q34" s="120">
        <v>5.0000000000181899E-2</v>
      </c>
    </row>
    <row r="35" spans="1:17">
      <c r="A35" t="s">
        <v>597</v>
      </c>
      <c r="B35" s="120">
        <f t="shared" si="0"/>
        <v>504.05000000000018</v>
      </c>
      <c r="C35">
        <v>252.05000000000018</v>
      </c>
      <c r="D35" s="120">
        <v>252</v>
      </c>
      <c r="F35" t="s">
        <v>597</v>
      </c>
      <c r="G35" s="120">
        <f t="shared" si="1"/>
        <v>422.05000000000018</v>
      </c>
      <c r="H35">
        <v>73.050000000000182</v>
      </c>
      <c r="I35" s="120">
        <v>349</v>
      </c>
      <c r="J35" t="s">
        <v>597</v>
      </c>
      <c r="K35" s="120">
        <f t="shared" si="2"/>
        <v>308.05000000000018</v>
      </c>
      <c r="L35">
        <v>48.050000000000182</v>
      </c>
      <c r="M35" s="120">
        <v>260</v>
      </c>
      <c r="N35" t="s">
        <v>598</v>
      </c>
      <c r="O35" s="120">
        <f t="shared" si="3"/>
        <v>38</v>
      </c>
      <c r="P35">
        <v>37</v>
      </c>
      <c r="Q35" s="120">
        <v>1</v>
      </c>
    </row>
    <row r="36" spans="1:17">
      <c r="A36" t="s">
        <v>598</v>
      </c>
      <c r="B36" s="120">
        <f t="shared" si="0"/>
        <v>94</v>
      </c>
      <c r="C36">
        <v>38</v>
      </c>
      <c r="D36" s="120">
        <v>56</v>
      </c>
      <c r="F36" t="s">
        <v>598</v>
      </c>
      <c r="G36" s="120">
        <f t="shared" si="1"/>
        <v>79</v>
      </c>
      <c r="H36">
        <v>1</v>
      </c>
      <c r="I36" s="120">
        <v>78</v>
      </c>
      <c r="J36" t="s">
        <v>598</v>
      </c>
      <c r="K36" s="120">
        <f t="shared" si="2"/>
        <v>53</v>
      </c>
      <c r="L36">
        <v>1</v>
      </c>
      <c r="M36" s="120">
        <v>52</v>
      </c>
      <c r="N36" t="s">
        <v>599</v>
      </c>
      <c r="O36" s="120">
        <f t="shared" si="3"/>
        <v>29</v>
      </c>
      <c r="P36">
        <v>22</v>
      </c>
      <c r="Q36" s="120">
        <v>7</v>
      </c>
    </row>
    <row r="37" spans="1:17">
      <c r="A37" t="s">
        <v>599</v>
      </c>
      <c r="B37" s="120">
        <f t="shared" si="0"/>
        <v>37</v>
      </c>
      <c r="C37">
        <v>0</v>
      </c>
      <c r="D37" s="120">
        <v>37</v>
      </c>
      <c r="F37" t="s">
        <v>599</v>
      </c>
      <c r="G37" s="120">
        <f t="shared" si="1"/>
        <v>15</v>
      </c>
      <c r="H37">
        <v>0</v>
      </c>
      <c r="I37" s="120">
        <v>15</v>
      </c>
      <c r="J37" t="s">
        <v>599</v>
      </c>
      <c r="K37" s="120">
        <f t="shared" si="2"/>
        <v>29</v>
      </c>
      <c r="L37">
        <v>9</v>
      </c>
      <c r="M37" s="120">
        <v>20</v>
      </c>
      <c r="N37" t="s">
        <v>600</v>
      </c>
      <c r="O37" s="120">
        <f t="shared" si="3"/>
        <v>19.980770000000007</v>
      </c>
      <c r="P37">
        <v>19</v>
      </c>
      <c r="Q37" s="120">
        <v>0.9807700000000068</v>
      </c>
    </row>
    <row r="38" spans="1:17">
      <c r="A38" t="s">
        <v>600</v>
      </c>
      <c r="B38" s="120">
        <f t="shared" si="0"/>
        <v>181.98077000000001</v>
      </c>
      <c r="C38">
        <v>66.980770000000007</v>
      </c>
      <c r="D38" s="120">
        <v>115</v>
      </c>
      <c r="F38" t="s">
        <v>600</v>
      </c>
      <c r="G38" s="120">
        <f t="shared" si="1"/>
        <v>78.980770000000007</v>
      </c>
      <c r="H38">
        <v>4.9807700000000068</v>
      </c>
      <c r="I38" s="120">
        <v>74</v>
      </c>
      <c r="J38" t="s">
        <v>600</v>
      </c>
      <c r="K38" s="120">
        <f t="shared" si="2"/>
        <v>56.980770000000007</v>
      </c>
      <c r="L38">
        <v>0.9807700000000068</v>
      </c>
      <c r="M38" s="120">
        <v>56</v>
      </c>
      <c r="N38" t="s">
        <v>601</v>
      </c>
      <c r="O38" s="120">
        <f t="shared" si="3"/>
        <v>74</v>
      </c>
      <c r="P38">
        <v>6</v>
      </c>
      <c r="Q38" s="120">
        <v>68</v>
      </c>
    </row>
    <row r="39" spans="1:17">
      <c r="A39" t="s">
        <v>601</v>
      </c>
      <c r="B39" s="120">
        <f t="shared" si="0"/>
        <v>100</v>
      </c>
      <c r="C39">
        <v>92</v>
      </c>
      <c r="D39" s="120">
        <v>8</v>
      </c>
      <c r="F39" t="s">
        <v>601</v>
      </c>
      <c r="G39" s="120">
        <f t="shared" si="1"/>
        <v>100</v>
      </c>
      <c r="H39">
        <v>92</v>
      </c>
      <c r="I39" s="120">
        <v>8</v>
      </c>
      <c r="J39" t="s">
        <v>601</v>
      </c>
      <c r="K39" s="120">
        <f t="shared" si="2"/>
        <v>78</v>
      </c>
      <c r="L39">
        <v>71</v>
      </c>
      <c r="M39" s="120">
        <v>7</v>
      </c>
      <c r="N39" t="s">
        <v>602</v>
      </c>
      <c r="O39" s="120">
        <f t="shared" si="3"/>
        <v>2</v>
      </c>
      <c r="P39">
        <v>1</v>
      </c>
      <c r="Q39" s="120">
        <v>1</v>
      </c>
    </row>
    <row r="40" spans="1:17">
      <c r="A40" t="s">
        <v>602</v>
      </c>
      <c r="B40" s="120">
        <f t="shared" si="0"/>
        <v>2</v>
      </c>
      <c r="C40">
        <v>1</v>
      </c>
      <c r="D40" s="120">
        <v>1</v>
      </c>
      <c r="F40" t="s">
        <v>602</v>
      </c>
      <c r="G40" s="120">
        <f t="shared" si="1"/>
        <v>2</v>
      </c>
      <c r="H40">
        <v>1</v>
      </c>
      <c r="I40" s="120">
        <v>1</v>
      </c>
      <c r="J40" t="s">
        <v>602</v>
      </c>
      <c r="K40" s="120">
        <f t="shared" si="2"/>
        <v>2</v>
      </c>
      <c r="L40">
        <v>1</v>
      </c>
      <c r="M40" s="120">
        <v>1</v>
      </c>
      <c r="N40" t="s">
        <v>603</v>
      </c>
      <c r="O40" s="120">
        <f t="shared" si="3"/>
        <v>29.799999999999997</v>
      </c>
      <c r="P40">
        <v>0</v>
      </c>
      <c r="Q40" s="120">
        <v>29.799999999999997</v>
      </c>
    </row>
    <row r="41" spans="1:17">
      <c r="A41" t="s">
        <v>603</v>
      </c>
      <c r="B41" s="120">
        <f t="shared" si="0"/>
        <v>32.799999999999997</v>
      </c>
      <c r="C41">
        <v>1.7999999999999972</v>
      </c>
      <c r="D41" s="120">
        <v>31</v>
      </c>
      <c r="F41" t="s">
        <v>603</v>
      </c>
      <c r="G41" s="120">
        <f t="shared" si="1"/>
        <v>1.7999999999999972</v>
      </c>
      <c r="H41">
        <v>1.7999999999999972</v>
      </c>
      <c r="I41" s="120">
        <v>0</v>
      </c>
      <c r="J41" t="s">
        <v>603</v>
      </c>
      <c r="K41" s="120">
        <f t="shared" si="2"/>
        <v>29.799999999999997</v>
      </c>
      <c r="L41">
        <v>29.799999999999997</v>
      </c>
      <c r="M41" s="120">
        <v>0</v>
      </c>
      <c r="N41" t="s">
        <v>604</v>
      </c>
      <c r="O41" s="120">
        <f t="shared" si="3"/>
        <v>0</v>
      </c>
      <c r="P41">
        <v>0</v>
      </c>
      <c r="Q41" s="120">
        <v>0</v>
      </c>
    </row>
    <row r="42" spans="1:17">
      <c r="A42" t="s">
        <v>604</v>
      </c>
      <c r="B42" s="120">
        <f t="shared" si="0"/>
        <v>0</v>
      </c>
      <c r="C42">
        <v>0</v>
      </c>
      <c r="D42" s="120">
        <v>0</v>
      </c>
      <c r="F42" t="s">
        <v>604</v>
      </c>
      <c r="G42" s="120">
        <f t="shared" si="1"/>
        <v>0</v>
      </c>
      <c r="H42">
        <v>0</v>
      </c>
      <c r="I42" s="120">
        <v>0</v>
      </c>
      <c r="J42" t="s">
        <v>604</v>
      </c>
      <c r="K42" s="120">
        <f t="shared" si="2"/>
        <v>0</v>
      </c>
      <c r="L42">
        <v>0</v>
      </c>
      <c r="M42" s="120">
        <v>0</v>
      </c>
      <c r="N42" t="s">
        <v>605</v>
      </c>
      <c r="O42" s="120">
        <f t="shared" si="3"/>
        <v>67.025000000000091</v>
      </c>
      <c r="P42">
        <v>67</v>
      </c>
      <c r="Q42" s="120">
        <v>2.5000000000090949E-2</v>
      </c>
    </row>
    <row r="43" spans="1:17">
      <c r="A43" t="s">
        <v>605</v>
      </c>
      <c r="B43" s="120">
        <f t="shared" si="0"/>
        <v>110.02500000000009</v>
      </c>
      <c r="C43">
        <v>28.025000000000091</v>
      </c>
      <c r="D43" s="120">
        <v>82</v>
      </c>
      <c r="F43" t="s">
        <v>605</v>
      </c>
      <c r="G43" s="120">
        <f t="shared" si="1"/>
        <v>106.02500000000009</v>
      </c>
      <c r="H43">
        <v>2.5000000000090949E-2</v>
      </c>
      <c r="I43" s="120">
        <v>106</v>
      </c>
      <c r="J43" t="s">
        <v>605</v>
      </c>
      <c r="K43" s="120">
        <f t="shared" si="2"/>
        <v>115.02500000000009</v>
      </c>
      <c r="L43">
        <v>1.0250000000000909</v>
      </c>
      <c r="M43" s="120">
        <v>114</v>
      </c>
      <c r="N43" t="s">
        <v>606</v>
      </c>
      <c r="O43" s="120">
        <f t="shared" si="3"/>
        <v>151.80000000000001</v>
      </c>
      <c r="P43">
        <v>100</v>
      </c>
      <c r="Q43" s="120">
        <v>51.8</v>
      </c>
    </row>
    <row r="44" spans="1:17">
      <c r="A44" t="s">
        <v>606</v>
      </c>
      <c r="B44" s="120">
        <f t="shared" si="0"/>
        <v>148.80000000000001</v>
      </c>
      <c r="C44">
        <v>35.799999999999997</v>
      </c>
      <c r="D44" s="120">
        <v>113</v>
      </c>
      <c r="F44" t="s">
        <v>606</v>
      </c>
      <c r="G44" s="120">
        <f t="shared" si="1"/>
        <v>127.8</v>
      </c>
      <c r="H44">
        <v>8.7999999999999972</v>
      </c>
      <c r="I44" s="120">
        <v>119</v>
      </c>
      <c r="J44" t="s">
        <v>606</v>
      </c>
      <c r="K44" s="120">
        <f t="shared" si="2"/>
        <v>179.8</v>
      </c>
      <c r="L44">
        <v>65.8</v>
      </c>
      <c r="M44" s="120">
        <v>114</v>
      </c>
      <c r="N44" t="s">
        <v>607</v>
      </c>
      <c r="O44" s="120">
        <f t="shared" si="3"/>
        <v>31</v>
      </c>
      <c r="P44">
        <v>17</v>
      </c>
      <c r="Q44" s="120">
        <v>14</v>
      </c>
    </row>
    <row r="45" spans="1:17">
      <c r="A45" t="s">
        <v>607</v>
      </c>
      <c r="B45" s="120">
        <f t="shared" si="0"/>
        <v>32</v>
      </c>
      <c r="C45">
        <v>16</v>
      </c>
      <c r="D45" s="120">
        <v>16</v>
      </c>
      <c r="F45" t="s">
        <v>607</v>
      </c>
      <c r="G45" s="120">
        <f t="shared" si="1"/>
        <v>32</v>
      </c>
      <c r="H45">
        <v>16</v>
      </c>
      <c r="I45" s="120">
        <v>16</v>
      </c>
      <c r="J45" t="s">
        <v>607</v>
      </c>
      <c r="K45" s="120">
        <f t="shared" si="2"/>
        <v>31</v>
      </c>
      <c r="L45">
        <v>14</v>
      </c>
      <c r="M45" s="120">
        <v>17</v>
      </c>
      <c r="N45" t="s">
        <v>608</v>
      </c>
      <c r="O45" s="120">
        <f t="shared" si="3"/>
        <v>17.777777777777771</v>
      </c>
      <c r="P45">
        <v>17</v>
      </c>
      <c r="Q45" s="120">
        <v>0.77777777777777146</v>
      </c>
    </row>
    <row r="46" spans="1:17">
      <c r="A46" t="s">
        <v>608</v>
      </c>
      <c r="B46" s="120">
        <f t="shared" si="0"/>
        <v>27.777777777777771</v>
      </c>
      <c r="C46">
        <v>1.7777777777777715</v>
      </c>
      <c r="D46" s="120">
        <v>26</v>
      </c>
      <c r="F46" t="s">
        <v>608</v>
      </c>
      <c r="G46" s="120">
        <f t="shared" si="1"/>
        <v>19.777777777777771</v>
      </c>
      <c r="H46">
        <v>0.77777777777777146</v>
      </c>
      <c r="I46" s="120">
        <v>19</v>
      </c>
      <c r="J46" t="s">
        <v>608</v>
      </c>
      <c r="K46" s="120">
        <f t="shared" si="2"/>
        <v>20.777777777777771</v>
      </c>
      <c r="L46">
        <v>0.77777777777777146</v>
      </c>
      <c r="M46" s="120">
        <v>20</v>
      </c>
      <c r="N46">
        <v>692070</v>
      </c>
      <c r="O46" s="120">
        <f t="shared" si="3"/>
        <v>1</v>
      </c>
      <c r="P46">
        <v>0</v>
      </c>
      <c r="Q46" s="120">
        <v>1</v>
      </c>
    </row>
    <row r="47" spans="1:17">
      <c r="A47">
        <v>692070</v>
      </c>
      <c r="B47" s="120">
        <f t="shared" si="0"/>
        <v>1</v>
      </c>
      <c r="C47">
        <v>1</v>
      </c>
      <c r="D47" s="120">
        <v>0</v>
      </c>
      <c r="F47">
        <v>692070</v>
      </c>
      <c r="G47" s="120">
        <f t="shared" si="1"/>
        <v>1</v>
      </c>
      <c r="H47">
        <v>1</v>
      </c>
      <c r="I47" s="120">
        <v>0</v>
      </c>
      <c r="J47">
        <v>692070</v>
      </c>
      <c r="K47" s="120">
        <f t="shared" si="2"/>
        <v>1</v>
      </c>
      <c r="L47">
        <v>1</v>
      </c>
      <c r="M47" s="120">
        <v>0</v>
      </c>
      <c r="N47">
        <v>692053</v>
      </c>
      <c r="O47" s="120">
        <f t="shared" si="3"/>
        <v>450.03888888888832</v>
      </c>
      <c r="P47">
        <v>223</v>
      </c>
      <c r="Q47" s="120">
        <v>227.03888888888832</v>
      </c>
    </row>
    <row r="48" spans="1:17">
      <c r="A48">
        <v>692053</v>
      </c>
      <c r="B48" s="120">
        <f t="shared" si="0"/>
        <v>662.03888888888832</v>
      </c>
      <c r="C48">
        <v>512.03888888888832</v>
      </c>
      <c r="D48" s="120">
        <v>150</v>
      </c>
      <c r="F48">
        <v>692053</v>
      </c>
      <c r="G48" s="120">
        <f t="shared" si="1"/>
        <v>1037.0388888888883</v>
      </c>
      <c r="H48">
        <v>844.03888888888832</v>
      </c>
      <c r="I48" s="120">
        <v>193</v>
      </c>
      <c r="J48">
        <v>692053</v>
      </c>
      <c r="K48" s="120">
        <f t="shared" si="2"/>
        <v>651.03888888888832</v>
      </c>
      <c r="L48">
        <v>401.03888888888832</v>
      </c>
      <c r="M48" s="120">
        <v>250</v>
      </c>
      <c r="N48">
        <v>692052</v>
      </c>
      <c r="O48" s="120">
        <f t="shared" si="3"/>
        <v>143</v>
      </c>
      <c r="P48">
        <v>51</v>
      </c>
      <c r="Q48" s="120">
        <v>92</v>
      </c>
    </row>
    <row r="49" spans="1:17">
      <c r="A49">
        <v>692052</v>
      </c>
      <c r="B49" s="120">
        <f t="shared" si="0"/>
        <v>192</v>
      </c>
      <c r="C49">
        <v>121</v>
      </c>
      <c r="D49" s="120">
        <v>71</v>
      </c>
      <c r="F49">
        <v>692052</v>
      </c>
      <c r="G49" s="120">
        <f t="shared" si="1"/>
        <v>114</v>
      </c>
      <c r="H49">
        <v>38</v>
      </c>
      <c r="I49" s="120">
        <v>76</v>
      </c>
      <c r="J49">
        <v>692052</v>
      </c>
      <c r="K49" s="120">
        <f t="shared" si="2"/>
        <v>72</v>
      </c>
      <c r="L49">
        <v>1</v>
      </c>
      <c r="M49" s="120">
        <v>71</v>
      </c>
      <c r="N49">
        <v>692172</v>
      </c>
      <c r="O49" s="120">
        <f t="shared" si="3"/>
        <v>0</v>
      </c>
      <c r="P49">
        <v>0</v>
      </c>
      <c r="Q49" s="120">
        <v>0</v>
      </c>
    </row>
    <row r="50" spans="1:17">
      <c r="A50">
        <v>692172</v>
      </c>
      <c r="B50" s="120">
        <f t="shared" si="0"/>
        <v>0</v>
      </c>
      <c r="C50">
        <v>0</v>
      </c>
      <c r="D50" s="120">
        <v>0</v>
      </c>
      <c r="F50">
        <v>692172</v>
      </c>
      <c r="G50" s="120">
        <f t="shared" si="1"/>
        <v>0</v>
      </c>
      <c r="H50">
        <v>0</v>
      </c>
      <c r="I50" s="120">
        <v>0</v>
      </c>
      <c r="J50">
        <v>692172</v>
      </c>
      <c r="K50" s="120">
        <f t="shared" si="2"/>
        <v>0</v>
      </c>
      <c r="L50">
        <v>0</v>
      </c>
      <c r="M50" s="120">
        <v>0</v>
      </c>
      <c r="N50">
        <v>692090</v>
      </c>
      <c r="O50" s="120">
        <f t="shared" si="3"/>
        <v>0</v>
      </c>
      <c r="P50">
        <v>0</v>
      </c>
      <c r="Q50" s="120">
        <v>0</v>
      </c>
    </row>
    <row r="51" spans="1:17">
      <c r="A51">
        <v>692090</v>
      </c>
      <c r="B51" s="120">
        <f t="shared" si="0"/>
        <v>0</v>
      </c>
      <c r="C51">
        <v>0</v>
      </c>
      <c r="D51" s="120">
        <v>0</v>
      </c>
      <c r="F51">
        <v>692090</v>
      </c>
      <c r="G51" s="120">
        <f t="shared" si="1"/>
        <v>0</v>
      </c>
      <c r="H51">
        <v>0</v>
      </c>
      <c r="I51" s="120">
        <v>0</v>
      </c>
      <c r="J51">
        <v>692090</v>
      </c>
      <c r="K51" s="120">
        <f t="shared" si="2"/>
        <v>0</v>
      </c>
      <c r="L51">
        <v>0</v>
      </c>
      <c r="M51" s="120">
        <v>0</v>
      </c>
      <c r="N51">
        <v>692335</v>
      </c>
      <c r="O51" s="120">
        <f t="shared" si="3"/>
        <v>121</v>
      </c>
      <c r="P51">
        <v>98</v>
      </c>
      <c r="Q51" s="120">
        <v>23</v>
      </c>
    </row>
    <row r="52" spans="1:17">
      <c r="A52">
        <v>692335</v>
      </c>
      <c r="B52" s="120">
        <f t="shared" si="0"/>
        <v>179</v>
      </c>
      <c r="C52">
        <v>107</v>
      </c>
      <c r="D52" s="120">
        <v>72</v>
      </c>
      <c r="F52">
        <v>692335</v>
      </c>
      <c r="G52" s="120">
        <f t="shared" si="1"/>
        <v>178</v>
      </c>
      <c r="H52">
        <v>101</v>
      </c>
      <c r="I52" s="120">
        <v>77</v>
      </c>
      <c r="J52">
        <v>692335</v>
      </c>
      <c r="K52" s="120">
        <f t="shared" si="2"/>
        <v>137</v>
      </c>
      <c r="L52">
        <v>34</v>
      </c>
      <c r="M52" s="120">
        <v>103</v>
      </c>
      <c r="N52" t="s">
        <v>609</v>
      </c>
      <c r="O52" s="120">
        <f t="shared" si="3"/>
        <v>0</v>
      </c>
      <c r="P52">
        <v>0</v>
      </c>
      <c r="Q52" s="120">
        <v>0</v>
      </c>
    </row>
    <row r="53" spans="1:17">
      <c r="A53" t="s">
        <v>609</v>
      </c>
      <c r="B53" s="120">
        <f t="shared" si="0"/>
        <v>0</v>
      </c>
      <c r="C53">
        <v>0</v>
      </c>
      <c r="D53" s="120">
        <v>0</v>
      </c>
      <c r="F53" t="s">
        <v>609</v>
      </c>
      <c r="G53" s="120">
        <f t="shared" si="1"/>
        <v>0</v>
      </c>
      <c r="H53">
        <v>0</v>
      </c>
      <c r="I53" s="120">
        <v>0</v>
      </c>
      <c r="J53" t="s">
        <v>609</v>
      </c>
      <c r="K53" s="120">
        <f t="shared" si="2"/>
        <v>0</v>
      </c>
      <c r="L53">
        <v>0</v>
      </c>
      <c r="M53" s="120">
        <v>0</v>
      </c>
      <c r="N53" t="s">
        <v>610</v>
      </c>
      <c r="O53" s="120">
        <f t="shared" si="3"/>
        <v>58</v>
      </c>
      <c r="P53">
        <v>0</v>
      </c>
      <c r="Q53" s="120">
        <v>58</v>
      </c>
    </row>
    <row r="54" spans="1:17">
      <c r="A54" t="s">
        <v>610</v>
      </c>
      <c r="B54" s="120">
        <f t="shared" si="0"/>
        <v>6</v>
      </c>
      <c r="C54">
        <v>6</v>
      </c>
      <c r="D54" s="120">
        <v>0</v>
      </c>
      <c r="F54" t="s">
        <v>610</v>
      </c>
      <c r="G54" s="120">
        <f t="shared" si="1"/>
        <v>6</v>
      </c>
      <c r="H54">
        <v>6</v>
      </c>
      <c r="I54" s="120">
        <v>0</v>
      </c>
      <c r="J54" t="s">
        <v>610</v>
      </c>
      <c r="K54" s="120">
        <f t="shared" si="2"/>
        <v>58</v>
      </c>
      <c r="L54">
        <v>58</v>
      </c>
      <c r="M54" s="120">
        <v>0</v>
      </c>
      <c r="N54" t="s">
        <v>611</v>
      </c>
      <c r="O54" s="120">
        <f t="shared" si="3"/>
        <v>0</v>
      </c>
      <c r="P54">
        <v>0</v>
      </c>
      <c r="Q54" s="120">
        <v>0</v>
      </c>
    </row>
    <row r="55" spans="1:17">
      <c r="A55" t="s">
        <v>611</v>
      </c>
      <c r="B55" s="120">
        <f t="shared" si="0"/>
        <v>7</v>
      </c>
      <c r="C55">
        <v>7</v>
      </c>
      <c r="D55" s="120">
        <v>0</v>
      </c>
      <c r="F55" t="s">
        <v>611</v>
      </c>
      <c r="G55" s="120">
        <f t="shared" si="1"/>
        <v>7</v>
      </c>
      <c r="H55">
        <v>7</v>
      </c>
      <c r="I55" s="120">
        <v>0</v>
      </c>
      <c r="J55" t="s">
        <v>611</v>
      </c>
      <c r="K55" s="120">
        <f t="shared" si="2"/>
        <v>0</v>
      </c>
      <c r="L55">
        <v>0</v>
      </c>
      <c r="M55" s="120">
        <v>0</v>
      </c>
      <c r="N55">
        <v>685850</v>
      </c>
      <c r="O55" s="120">
        <f t="shared" si="3"/>
        <v>3</v>
      </c>
      <c r="P55">
        <v>0</v>
      </c>
      <c r="Q55" s="120">
        <v>3</v>
      </c>
    </row>
    <row r="56" spans="1:17">
      <c r="A56">
        <v>685850</v>
      </c>
      <c r="B56" s="120">
        <f t="shared" si="0"/>
        <v>3</v>
      </c>
      <c r="C56">
        <v>3</v>
      </c>
      <c r="D56" s="120">
        <v>0</v>
      </c>
      <c r="F56">
        <v>685850</v>
      </c>
      <c r="G56" s="120">
        <f t="shared" si="1"/>
        <v>3</v>
      </c>
      <c r="H56">
        <v>3</v>
      </c>
      <c r="I56" s="120">
        <v>0</v>
      </c>
      <c r="J56">
        <v>685850</v>
      </c>
      <c r="K56" s="120">
        <f t="shared" si="2"/>
        <v>3</v>
      </c>
      <c r="L56">
        <v>3</v>
      </c>
      <c r="M56" s="120">
        <v>0</v>
      </c>
      <c r="N56">
        <v>692054</v>
      </c>
      <c r="O56" s="120">
        <f t="shared" si="3"/>
        <v>445</v>
      </c>
      <c r="P56">
        <v>302</v>
      </c>
      <c r="Q56" s="120">
        <v>143</v>
      </c>
    </row>
    <row r="57" spans="1:17">
      <c r="A57">
        <v>692054</v>
      </c>
      <c r="B57" s="120">
        <f t="shared" si="0"/>
        <v>327</v>
      </c>
      <c r="C57">
        <v>214</v>
      </c>
      <c r="D57" s="120">
        <v>113</v>
      </c>
      <c r="F57">
        <v>692054</v>
      </c>
      <c r="G57" s="120">
        <f t="shared" si="1"/>
        <v>729</v>
      </c>
      <c r="H57">
        <v>447</v>
      </c>
      <c r="I57" s="120">
        <v>282</v>
      </c>
      <c r="J57">
        <v>692054</v>
      </c>
      <c r="K57" s="120">
        <f t="shared" si="2"/>
        <v>513</v>
      </c>
      <c r="L57">
        <v>215</v>
      </c>
      <c r="M57" s="120">
        <v>298</v>
      </c>
      <c r="N57">
        <v>692082</v>
      </c>
      <c r="O57" s="120">
        <f t="shared" si="3"/>
        <v>0</v>
      </c>
      <c r="P57">
        <v>0</v>
      </c>
      <c r="Q57" s="120">
        <v>0</v>
      </c>
    </row>
    <row r="58" spans="1:17">
      <c r="A58">
        <v>692082</v>
      </c>
      <c r="B58" s="120">
        <f t="shared" si="0"/>
        <v>0</v>
      </c>
      <c r="C58">
        <v>0</v>
      </c>
      <c r="D58" s="120">
        <v>0</v>
      </c>
      <c r="F58">
        <v>692082</v>
      </c>
      <c r="G58" s="120">
        <f t="shared" si="1"/>
        <v>0</v>
      </c>
      <c r="H58">
        <v>0</v>
      </c>
      <c r="I58" s="120">
        <v>0</v>
      </c>
      <c r="J58">
        <v>692082</v>
      </c>
      <c r="K58" s="120">
        <f t="shared" si="2"/>
        <v>0</v>
      </c>
      <c r="L58">
        <v>0</v>
      </c>
      <c r="M58" s="120">
        <v>0</v>
      </c>
      <c r="N58">
        <v>724027</v>
      </c>
      <c r="O58" s="120">
        <f t="shared" si="3"/>
        <v>0</v>
      </c>
      <c r="P58">
        <v>0</v>
      </c>
      <c r="Q58" s="120">
        <v>0</v>
      </c>
    </row>
    <row r="59" spans="1:17">
      <c r="A59">
        <v>724027</v>
      </c>
      <c r="B59" s="120">
        <f t="shared" si="0"/>
        <v>0</v>
      </c>
      <c r="C59">
        <v>0</v>
      </c>
      <c r="D59" s="120">
        <v>0</v>
      </c>
      <c r="F59">
        <v>724027</v>
      </c>
      <c r="G59" s="120">
        <f t="shared" si="1"/>
        <v>0</v>
      </c>
      <c r="H59">
        <v>0</v>
      </c>
      <c r="I59" s="120">
        <v>0</v>
      </c>
      <c r="J59">
        <v>724027</v>
      </c>
      <c r="K59" s="120">
        <f t="shared" si="2"/>
        <v>0</v>
      </c>
      <c r="L59">
        <v>0</v>
      </c>
      <c r="M59" s="120">
        <v>0</v>
      </c>
      <c r="N59">
        <v>793317</v>
      </c>
      <c r="O59" s="120">
        <f t="shared" si="3"/>
        <v>26</v>
      </c>
      <c r="P59">
        <v>16</v>
      </c>
      <c r="Q59" s="120">
        <v>10</v>
      </c>
    </row>
    <row r="60" spans="1:17">
      <c r="A60">
        <v>793317</v>
      </c>
      <c r="B60" s="120">
        <f t="shared" si="0"/>
        <v>34</v>
      </c>
      <c r="C60">
        <v>25</v>
      </c>
      <c r="D60" s="120">
        <v>9</v>
      </c>
      <c r="F60">
        <v>793317</v>
      </c>
      <c r="G60" s="120">
        <f t="shared" si="1"/>
        <v>59</v>
      </c>
      <c r="H60">
        <v>43</v>
      </c>
      <c r="I60" s="120">
        <v>16</v>
      </c>
      <c r="J60">
        <v>793317</v>
      </c>
      <c r="K60" s="120">
        <f t="shared" si="2"/>
        <v>33</v>
      </c>
      <c r="L60">
        <v>17</v>
      </c>
      <c r="M60" s="120">
        <v>16</v>
      </c>
      <c r="N60">
        <v>692247</v>
      </c>
      <c r="O60" s="120">
        <f t="shared" si="3"/>
        <v>2456</v>
      </c>
      <c r="P60">
        <v>2041</v>
      </c>
      <c r="Q60" s="120">
        <v>415</v>
      </c>
    </row>
    <row r="61" spans="1:17">
      <c r="A61">
        <v>692247</v>
      </c>
      <c r="B61" s="120">
        <f t="shared" si="0"/>
        <v>6230</v>
      </c>
      <c r="C61">
        <v>3339</v>
      </c>
      <c r="D61" s="120">
        <v>2891</v>
      </c>
      <c r="F61">
        <v>692247</v>
      </c>
      <c r="G61" s="120">
        <f t="shared" si="1"/>
        <v>5172</v>
      </c>
      <c r="H61">
        <v>3576</v>
      </c>
      <c r="I61" s="120">
        <v>1596</v>
      </c>
      <c r="J61">
        <v>692247</v>
      </c>
      <c r="K61" s="120">
        <f t="shared" si="2"/>
        <v>3276</v>
      </c>
      <c r="L61">
        <v>727</v>
      </c>
      <c r="M61" s="120">
        <v>2549</v>
      </c>
      <c r="N61">
        <v>732728</v>
      </c>
      <c r="O61" s="120">
        <f t="shared" si="3"/>
        <v>6</v>
      </c>
      <c r="P61">
        <v>0</v>
      </c>
      <c r="Q61" s="120">
        <v>6</v>
      </c>
    </row>
    <row r="62" spans="1:17">
      <c r="A62">
        <v>732728</v>
      </c>
      <c r="B62" s="120">
        <f t="shared" si="0"/>
        <v>6</v>
      </c>
      <c r="C62">
        <v>6</v>
      </c>
      <c r="D62" s="120">
        <v>0</v>
      </c>
      <c r="F62">
        <v>732728</v>
      </c>
      <c r="G62" s="120">
        <f t="shared" si="1"/>
        <v>6</v>
      </c>
      <c r="H62">
        <v>6</v>
      </c>
      <c r="I62" s="120">
        <v>0</v>
      </c>
      <c r="J62">
        <v>732728</v>
      </c>
      <c r="K62" s="120">
        <f t="shared" si="2"/>
        <v>6</v>
      </c>
      <c r="L62">
        <v>6</v>
      </c>
      <c r="M62" s="120">
        <v>0</v>
      </c>
      <c r="N62">
        <v>692249</v>
      </c>
      <c r="O62" s="120">
        <f t="shared" si="3"/>
        <v>7156</v>
      </c>
      <c r="P62">
        <v>3182</v>
      </c>
      <c r="Q62" s="120">
        <v>3974</v>
      </c>
    </row>
    <row r="63" spans="1:17">
      <c r="A63">
        <v>692249</v>
      </c>
      <c r="B63" s="120">
        <f t="shared" si="0"/>
        <v>9466</v>
      </c>
      <c r="C63">
        <v>6440</v>
      </c>
      <c r="D63" s="120">
        <v>3026</v>
      </c>
      <c r="F63">
        <v>692249</v>
      </c>
      <c r="G63" s="120">
        <f t="shared" si="1"/>
        <v>12026</v>
      </c>
      <c r="H63">
        <v>7949</v>
      </c>
      <c r="I63" s="120">
        <v>4077</v>
      </c>
      <c r="J63">
        <v>692249</v>
      </c>
      <c r="K63" s="120">
        <f t="shared" si="2"/>
        <v>10471</v>
      </c>
      <c r="L63">
        <v>7517</v>
      </c>
      <c r="M63" s="120">
        <v>2954</v>
      </c>
      <c r="N63">
        <v>772588</v>
      </c>
      <c r="O63" s="120">
        <f t="shared" si="3"/>
        <v>0</v>
      </c>
      <c r="P63">
        <v>0</v>
      </c>
      <c r="Q63" s="120">
        <v>0</v>
      </c>
    </row>
    <row r="64" spans="1:17">
      <c r="A64">
        <v>772588</v>
      </c>
      <c r="B64" s="120">
        <f t="shared" si="0"/>
        <v>0</v>
      </c>
      <c r="C64">
        <v>0</v>
      </c>
      <c r="D64" s="120">
        <v>0</v>
      </c>
      <c r="F64">
        <v>772588</v>
      </c>
      <c r="G64" s="120">
        <f t="shared" si="1"/>
        <v>0</v>
      </c>
      <c r="H64">
        <v>0</v>
      </c>
      <c r="I64" s="120">
        <v>0</v>
      </c>
      <c r="J64">
        <v>772588</v>
      </c>
      <c r="K64" s="120">
        <f t="shared" si="2"/>
        <v>0</v>
      </c>
      <c r="L64">
        <v>0</v>
      </c>
      <c r="M64" s="120">
        <v>0</v>
      </c>
      <c r="N64">
        <v>724026</v>
      </c>
      <c r="O64" s="120">
        <f t="shared" si="3"/>
        <v>92</v>
      </c>
      <c r="P64">
        <v>11</v>
      </c>
      <c r="Q64" s="120">
        <v>81</v>
      </c>
    </row>
    <row r="65" spans="1:17">
      <c r="A65">
        <v>724026</v>
      </c>
      <c r="B65" s="120">
        <f t="shared" si="0"/>
        <v>89</v>
      </c>
      <c r="C65">
        <v>87</v>
      </c>
      <c r="D65" s="120">
        <v>2</v>
      </c>
      <c r="F65">
        <v>724026</v>
      </c>
      <c r="G65" s="120">
        <f t="shared" si="1"/>
        <v>96</v>
      </c>
      <c r="H65">
        <v>87</v>
      </c>
      <c r="I65" s="120">
        <v>9</v>
      </c>
      <c r="J65">
        <v>724026</v>
      </c>
      <c r="K65" s="120">
        <f t="shared" si="2"/>
        <v>93</v>
      </c>
      <c r="L65">
        <v>82</v>
      </c>
      <c r="M65" s="120">
        <v>11</v>
      </c>
      <c r="N65">
        <v>691970</v>
      </c>
      <c r="O65" s="120">
        <f t="shared" si="3"/>
        <v>428</v>
      </c>
      <c r="P65">
        <v>425</v>
      </c>
      <c r="Q65" s="120">
        <v>3</v>
      </c>
    </row>
    <row r="66" spans="1:17">
      <c r="A66">
        <v>691970</v>
      </c>
      <c r="B66" s="120">
        <f t="shared" ref="B66:B129" si="4">C66+D66</f>
        <v>610</v>
      </c>
      <c r="C66">
        <v>283</v>
      </c>
      <c r="D66" s="120">
        <v>327</v>
      </c>
      <c r="F66">
        <v>691970</v>
      </c>
      <c r="G66" s="120">
        <f t="shared" ref="G66:G129" si="5">H66+I66</f>
        <v>565</v>
      </c>
      <c r="H66">
        <v>181</v>
      </c>
      <c r="I66" s="120">
        <v>384</v>
      </c>
      <c r="J66">
        <v>691970</v>
      </c>
      <c r="K66" s="120">
        <f t="shared" ref="K66:K129" si="6">L66+M66</f>
        <v>490</v>
      </c>
      <c r="L66">
        <v>31</v>
      </c>
      <c r="M66" s="120">
        <v>459</v>
      </c>
      <c r="N66">
        <v>691870</v>
      </c>
      <c r="O66" s="120">
        <f t="shared" ref="O66:O129" si="7">P66+Q66</f>
        <v>307</v>
      </c>
      <c r="P66">
        <v>0</v>
      </c>
      <c r="Q66" s="120">
        <v>307</v>
      </c>
    </row>
    <row r="67" spans="1:17">
      <c r="A67">
        <v>691870</v>
      </c>
      <c r="B67" s="120">
        <f t="shared" si="4"/>
        <v>313</v>
      </c>
      <c r="C67">
        <v>313</v>
      </c>
      <c r="D67" s="120">
        <v>0</v>
      </c>
      <c r="F67">
        <v>691870</v>
      </c>
      <c r="G67" s="120">
        <f t="shared" si="5"/>
        <v>310</v>
      </c>
      <c r="H67">
        <v>310</v>
      </c>
      <c r="I67" s="120">
        <v>0</v>
      </c>
      <c r="J67">
        <v>691870</v>
      </c>
      <c r="K67" s="120">
        <f t="shared" si="6"/>
        <v>307</v>
      </c>
      <c r="L67">
        <v>307</v>
      </c>
      <c r="M67" s="120">
        <v>0</v>
      </c>
      <c r="N67">
        <v>692051</v>
      </c>
      <c r="O67" s="120">
        <f t="shared" si="7"/>
        <v>248</v>
      </c>
      <c r="P67">
        <v>0</v>
      </c>
      <c r="Q67" s="120">
        <v>248</v>
      </c>
    </row>
    <row r="68" spans="1:17">
      <c r="A68">
        <v>692051</v>
      </c>
      <c r="B68" s="120">
        <f t="shared" si="4"/>
        <v>251</v>
      </c>
      <c r="C68">
        <v>251</v>
      </c>
      <c r="D68" s="120">
        <v>0</v>
      </c>
      <c r="F68">
        <v>692051</v>
      </c>
      <c r="G68" s="120">
        <f t="shared" si="5"/>
        <v>248</v>
      </c>
      <c r="H68">
        <v>248</v>
      </c>
      <c r="I68" s="120">
        <v>0</v>
      </c>
      <c r="J68">
        <v>692051</v>
      </c>
      <c r="K68" s="120">
        <f t="shared" si="6"/>
        <v>248</v>
      </c>
      <c r="L68">
        <v>248</v>
      </c>
      <c r="M68" s="120">
        <v>0</v>
      </c>
      <c r="N68">
        <v>692128</v>
      </c>
      <c r="O68" s="120">
        <f t="shared" si="7"/>
        <v>234</v>
      </c>
      <c r="P68">
        <v>48</v>
      </c>
      <c r="Q68" s="120">
        <v>186</v>
      </c>
    </row>
    <row r="69" spans="1:17">
      <c r="A69">
        <v>692128</v>
      </c>
      <c r="B69" s="120">
        <f t="shared" si="4"/>
        <v>293</v>
      </c>
      <c r="C69">
        <v>234</v>
      </c>
      <c r="D69" s="120">
        <v>59</v>
      </c>
      <c r="F69">
        <v>692128</v>
      </c>
      <c r="G69" s="120">
        <f t="shared" si="5"/>
        <v>271</v>
      </c>
      <c r="H69">
        <v>190</v>
      </c>
      <c r="I69" s="120">
        <v>81</v>
      </c>
      <c r="J69">
        <v>692128</v>
      </c>
      <c r="K69" s="120">
        <f t="shared" si="6"/>
        <v>254</v>
      </c>
      <c r="L69">
        <v>190</v>
      </c>
      <c r="M69" s="120">
        <v>64</v>
      </c>
      <c r="N69">
        <v>692171</v>
      </c>
      <c r="O69" s="120">
        <f t="shared" si="7"/>
        <v>102</v>
      </c>
      <c r="P69">
        <v>102</v>
      </c>
      <c r="Q69" s="120">
        <v>0</v>
      </c>
    </row>
    <row r="70" spans="1:17">
      <c r="A70">
        <v>692171</v>
      </c>
      <c r="B70" s="120">
        <f t="shared" si="4"/>
        <v>139</v>
      </c>
      <c r="C70">
        <v>0</v>
      </c>
      <c r="D70" s="120">
        <v>139</v>
      </c>
      <c r="F70">
        <v>692171</v>
      </c>
      <c r="G70" s="120">
        <f t="shared" si="5"/>
        <v>104</v>
      </c>
      <c r="H70">
        <v>0</v>
      </c>
      <c r="I70" s="120">
        <v>104</v>
      </c>
      <c r="J70">
        <v>692171</v>
      </c>
      <c r="K70" s="120">
        <f t="shared" si="6"/>
        <v>102</v>
      </c>
      <c r="L70">
        <v>0</v>
      </c>
      <c r="M70" s="120">
        <v>102</v>
      </c>
      <c r="N70">
        <v>789360</v>
      </c>
      <c r="O70" s="120">
        <f t="shared" si="7"/>
        <v>1380</v>
      </c>
      <c r="P70">
        <v>492</v>
      </c>
      <c r="Q70" s="120">
        <v>888</v>
      </c>
    </row>
    <row r="71" spans="1:17">
      <c r="A71">
        <v>789360</v>
      </c>
      <c r="B71" s="120">
        <f t="shared" si="4"/>
        <v>1189</v>
      </c>
      <c r="C71">
        <v>730</v>
      </c>
      <c r="D71" s="120">
        <v>459</v>
      </c>
      <c r="F71">
        <v>789360</v>
      </c>
      <c r="G71" s="120">
        <f t="shared" si="5"/>
        <v>1880</v>
      </c>
      <c r="H71">
        <v>1258</v>
      </c>
      <c r="I71" s="120">
        <v>622</v>
      </c>
      <c r="J71">
        <v>789360</v>
      </c>
      <c r="K71" s="120">
        <f t="shared" si="6"/>
        <v>1464</v>
      </c>
      <c r="L71">
        <v>951</v>
      </c>
      <c r="M71" s="120">
        <v>513</v>
      </c>
      <c r="N71">
        <v>692180</v>
      </c>
      <c r="O71" s="120">
        <f t="shared" si="7"/>
        <v>2</v>
      </c>
      <c r="P71">
        <v>2</v>
      </c>
      <c r="Q71" s="120">
        <v>0</v>
      </c>
    </row>
    <row r="72" spans="1:17">
      <c r="A72">
        <v>692180</v>
      </c>
      <c r="B72" s="120">
        <f t="shared" si="4"/>
        <v>2</v>
      </c>
      <c r="C72">
        <v>0</v>
      </c>
      <c r="D72" s="120">
        <v>2</v>
      </c>
      <c r="F72">
        <v>692180</v>
      </c>
      <c r="G72" s="120">
        <f t="shared" si="5"/>
        <v>2</v>
      </c>
      <c r="H72">
        <v>0</v>
      </c>
      <c r="I72" s="120">
        <v>2</v>
      </c>
      <c r="J72">
        <v>692180</v>
      </c>
      <c r="K72" s="120">
        <f t="shared" si="6"/>
        <v>2</v>
      </c>
      <c r="L72">
        <v>0</v>
      </c>
      <c r="M72" s="120">
        <v>2</v>
      </c>
      <c r="N72">
        <v>686031</v>
      </c>
      <c r="O72" s="120">
        <f t="shared" si="7"/>
        <v>201</v>
      </c>
      <c r="P72">
        <v>26</v>
      </c>
      <c r="Q72" s="120">
        <v>175</v>
      </c>
    </row>
    <row r="73" spans="1:17">
      <c r="A73">
        <v>686031</v>
      </c>
      <c r="B73" s="120">
        <f t="shared" si="4"/>
        <v>240</v>
      </c>
      <c r="C73">
        <v>233</v>
      </c>
      <c r="D73" s="120">
        <v>7</v>
      </c>
      <c r="F73">
        <v>686031</v>
      </c>
      <c r="G73" s="120">
        <f t="shared" si="5"/>
        <v>239</v>
      </c>
      <c r="H73">
        <v>233</v>
      </c>
      <c r="I73" s="120">
        <v>6</v>
      </c>
      <c r="J73">
        <v>686031</v>
      </c>
      <c r="K73" s="120">
        <f t="shared" si="6"/>
        <v>209</v>
      </c>
      <c r="L73">
        <v>203</v>
      </c>
      <c r="M73" s="120">
        <v>6</v>
      </c>
      <c r="N73">
        <v>692173</v>
      </c>
      <c r="O73" s="120">
        <f t="shared" si="7"/>
        <v>0</v>
      </c>
      <c r="P73">
        <v>0</v>
      </c>
      <c r="Q73" s="120">
        <v>0</v>
      </c>
    </row>
    <row r="74" spans="1:17">
      <c r="A74">
        <v>692173</v>
      </c>
      <c r="B74" s="120">
        <f t="shared" si="4"/>
        <v>0</v>
      </c>
      <c r="C74">
        <v>0</v>
      </c>
      <c r="D74" s="120">
        <v>0</v>
      </c>
      <c r="F74">
        <v>692173</v>
      </c>
      <c r="G74" s="120">
        <f t="shared" si="5"/>
        <v>0</v>
      </c>
      <c r="H74">
        <v>0</v>
      </c>
      <c r="I74" s="120">
        <v>0</v>
      </c>
      <c r="J74">
        <v>692173</v>
      </c>
      <c r="K74" s="120">
        <f t="shared" si="6"/>
        <v>0</v>
      </c>
      <c r="L74">
        <v>0</v>
      </c>
      <c r="M74" s="120">
        <v>0</v>
      </c>
      <c r="N74">
        <v>691918</v>
      </c>
      <c r="O74" s="120">
        <f t="shared" si="7"/>
        <v>34</v>
      </c>
      <c r="P74">
        <v>5</v>
      </c>
      <c r="Q74" s="120">
        <v>29</v>
      </c>
    </row>
    <row r="75" spans="1:17">
      <c r="A75">
        <v>691918</v>
      </c>
      <c r="B75" s="120">
        <f t="shared" si="4"/>
        <v>40</v>
      </c>
      <c r="C75">
        <v>29</v>
      </c>
      <c r="D75" s="120">
        <v>11</v>
      </c>
      <c r="F75">
        <v>691918</v>
      </c>
      <c r="G75" s="120">
        <f t="shared" si="5"/>
        <v>38</v>
      </c>
      <c r="H75">
        <v>29</v>
      </c>
      <c r="I75" s="120">
        <v>9</v>
      </c>
      <c r="J75">
        <v>691918</v>
      </c>
      <c r="K75" s="120">
        <f t="shared" si="6"/>
        <v>34</v>
      </c>
      <c r="L75">
        <v>29</v>
      </c>
      <c r="M75" s="120">
        <v>5</v>
      </c>
      <c r="N75">
        <v>807562</v>
      </c>
      <c r="O75" s="120">
        <f t="shared" si="7"/>
        <v>14</v>
      </c>
      <c r="P75">
        <v>11</v>
      </c>
      <c r="Q75" s="120">
        <v>3</v>
      </c>
    </row>
    <row r="76" spans="1:17">
      <c r="A76">
        <v>807562</v>
      </c>
      <c r="B76" s="120">
        <f t="shared" si="4"/>
        <v>16</v>
      </c>
      <c r="C76">
        <v>16</v>
      </c>
      <c r="D76" s="120">
        <v>0</v>
      </c>
      <c r="F76">
        <v>807562</v>
      </c>
      <c r="G76" s="120">
        <f t="shared" si="5"/>
        <v>16</v>
      </c>
      <c r="H76">
        <v>16</v>
      </c>
      <c r="I76" s="120">
        <v>0</v>
      </c>
      <c r="J76">
        <v>807562</v>
      </c>
      <c r="K76" s="120">
        <f t="shared" si="6"/>
        <v>16</v>
      </c>
      <c r="L76">
        <v>16</v>
      </c>
      <c r="M76" s="120">
        <v>0</v>
      </c>
      <c r="N76">
        <v>692085</v>
      </c>
      <c r="O76" s="120">
        <f t="shared" si="7"/>
        <v>2</v>
      </c>
      <c r="P76">
        <v>0</v>
      </c>
      <c r="Q76" s="120">
        <v>2</v>
      </c>
    </row>
    <row r="77" spans="1:17">
      <c r="A77">
        <v>692085</v>
      </c>
      <c r="B77" s="120">
        <f t="shared" si="4"/>
        <v>2</v>
      </c>
      <c r="C77">
        <v>2</v>
      </c>
      <c r="D77" s="120">
        <v>0</v>
      </c>
      <c r="F77">
        <v>692085</v>
      </c>
      <c r="G77" s="120">
        <f t="shared" si="5"/>
        <v>2</v>
      </c>
      <c r="H77">
        <v>2</v>
      </c>
      <c r="I77" s="120">
        <v>0</v>
      </c>
      <c r="J77">
        <v>692085</v>
      </c>
      <c r="K77" s="120">
        <f t="shared" si="6"/>
        <v>2</v>
      </c>
      <c r="L77">
        <v>2</v>
      </c>
      <c r="M77" s="120">
        <v>0</v>
      </c>
      <c r="N77">
        <v>692100</v>
      </c>
      <c r="O77" s="120">
        <f t="shared" si="7"/>
        <v>14</v>
      </c>
      <c r="P77">
        <v>3</v>
      </c>
      <c r="Q77" s="120">
        <v>11</v>
      </c>
    </row>
    <row r="78" spans="1:17">
      <c r="A78">
        <v>692100</v>
      </c>
      <c r="B78" s="120">
        <f t="shared" si="4"/>
        <v>18</v>
      </c>
      <c r="C78">
        <v>15</v>
      </c>
      <c r="D78" s="120">
        <v>3</v>
      </c>
      <c r="F78">
        <v>692100</v>
      </c>
      <c r="G78" s="120">
        <f t="shared" si="5"/>
        <v>18</v>
      </c>
      <c r="H78">
        <v>11</v>
      </c>
      <c r="I78" s="120">
        <v>7</v>
      </c>
      <c r="J78">
        <v>692100</v>
      </c>
      <c r="K78" s="120">
        <f t="shared" si="6"/>
        <v>14</v>
      </c>
      <c r="L78">
        <v>11</v>
      </c>
      <c r="M78" s="120">
        <v>3</v>
      </c>
      <c r="N78">
        <v>692099</v>
      </c>
      <c r="O78" s="120">
        <f t="shared" si="7"/>
        <v>6</v>
      </c>
      <c r="P78">
        <v>0</v>
      </c>
      <c r="Q78" s="120">
        <v>6</v>
      </c>
    </row>
    <row r="79" spans="1:17">
      <c r="A79">
        <v>692099</v>
      </c>
      <c r="B79" s="120">
        <f t="shared" si="4"/>
        <v>6</v>
      </c>
      <c r="C79">
        <v>6</v>
      </c>
      <c r="D79" s="120">
        <v>0</v>
      </c>
      <c r="F79">
        <v>692099</v>
      </c>
      <c r="G79" s="120">
        <f t="shared" si="5"/>
        <v>6</v>
      </c>
      <c r="H79">
        <v>6</v>
      </c>
      <c r="I79" s="120">
        <v>0</v>
      </c>
      <c r="J79">
        <v>692099</v>
      </c>
      <c r="K79" s="120">
        <f t="shared" si="6"/>
        <v>6</v>
      </c>
      <c r="L79">
        <v>6</v>
      </c>
      <c r="M79" s="120">
        <v>0</v>
      </c>
      <c r="N79">
        <v>692333</v>
      </c>
      <c r="O79" s="120">
        <f t="shared" si="7"/>
        <v>109</v>
      </c>
      <c r="P79">
        <v>97</v>
      </c>
      <c r="Q79" s="120">
        <v>12</v>
      </c>
    </row>
    <row r="80" spans="1:17">
      <c r="A80">
        <v>692333</v>
      </c>
      <c r="B80" s="120">
        <f t="shared" si="4"/>
        <v>127</v>
      </c>
      <c r="C80">
        <v>14</v>
      </c>
      <c r="D80" s="120">
        <v>113</v>
      </c>
      <c r="F80">
        <v>692333</v>
      </c>
      <c r="G80" s="120">
        <f t="shared" si="5"/>
        <v>155</v>
      </c>
      <c r="H80">
        <v>51</v>
      </c>
      <c r="I80" s="120">
        <v>104</v>
      </c>
      <c r="J80">
        <v>692333</v>
      </c>
      <c r="K80" s="120">
        <f t="shared" si="6"/>
        <v>145</v>
      </c>
      <c r="L80">
        <v>20</v>
      </c>
      <c r="M80" s="120">
        <v>125</v>
      </c>
      <c r="N80" t="s">
        <v>616</v>
      </c>
      <c r="O80" s="120">
        <f t="shared" si="7"/>
        <v>31</v>
      </c>
      <c r="P80">
        <v>21</v>
      </c>
      <c r="Q80" s="120">
        <v>10</v>
      </c>
    </row>
    <row r="81" spans="1:17">
      <c r="A81" t="s">
        <v>616</v>
      </c>
      <c r="B81" s="120">
        <f t="shared" si="4"/>
        <v>41</v>
      </c>
      <c r="C81">
        <v>5</v>
      </c>
      <c r="D81" s="120">
        <v>36</v>
      </c>
      <c r="F81" t="s">
        <v>616</v>
      </c>
      <c r="G81" s="120">
        <f t="shared" si="5"/>
        <v>28</v>
      </c>
      <c r="H81">
        <v>0</v>
      </c>
      <c r="I81" s="120">
        <v>28</v>
      </c>
      <c r="J81" t="s">
        <v>616</v>
      </c>
      <c r="K81" s="120">
        <f t="shared" si="6"/>
        <v>43</v>
      </c>
      <c r="L81">
        <v>23</v>
      </c>
      <c r="M81" s="120">
        <v>20</v>
      </c>
      <c r="N81">
        <v>691849</v>
      </c>
      <c r="O81" s="120">
        <f t="shared" si="7"/>
        <v>1</v>
      </c>
      <c r="P81">
        <v>0</v>
      </c>
      <c r="Q81" s="120">
        <v>1</v>
      </c>
    </row>
    <row r="82" spans="1:17">
      <c r="A82">
        <v>691849</v>
      </c>
      <c r="B82" s="120">
        <f t="shared" si="4"/>
        <v>1</v>
      </c>
      <c r="C82">
        <v>1</v>
      </c>
      <c r="D82" s="120">
        <v>0</v>
      </c>
      <c r="F82">
        <v>691849</v>
      </c>
      <c r="G82" s="120">
        <f t="shared" si="5"/>
        <v>1</v>
      </c>
      <c r="H82">
        <v>1</v>
      </c>
      <c r="I82" s="120">
        <v>0</v>
      </c>
      <c r="J82">
        <v>691849</v>
      </c>
      <c r="K82" s="120">
        <f t="shared" si="6"/>
        <v>1</v>
      </c>
      <c r="L82">
        <v>1</v>
      </c>
      <c r="M82" s="120">
        <v>0</v>
      </c>
      <c r="N82" t="s">
        <v>54</v>
      </c>
      <c r="O82" s="120">
        <f t="shared" si="7"/>
        <v>344</v>
      </c>
      <c r="P82">
        <v>212</v>
      </c>
      <c r="Q82" s="120">
        <v>132</v>
      </c>
    </row>
    <row r="83" spans="1:17">
      <c r="A83" t="s">
        <v>54</v>
      </c>
      <c r="B83" s="120">
        <f t="shared" si="4"/>
        <v>440</v>
      </c>
      <c r="C83">
        <v>206</v>
      </c>
      <c r="D83" s="120">
        <v>234</v>
      </c>
      <c r="F83" t="s">
        <v>54</v>
      </c>
      <c r="G83" s="120">
        <f t="shared" si="5"/>
        <v>404</v>
      </c>
      <c r="H83">
        <v>173</v>
      </c>
      <c r="I83" s="120">
        <v>231</v>
      </c>
      <c r="J83" t="s">
        <v>54</v>
      </c>
      <c r="K83" s="120">
        <f t="shared" si="6"/>
        <v>350</v>
      </c>
      <c r="L83">
        <v>132</v>
      </c>
      <c r="M83" s="120">
        <v>218</v>
      </c>
      <c r="N83">
        <v>841092</v>
      </c>
      <c r="O83" s="120">
        <f t="shared" si="7"/>
        <v>8</v>
      </c>
      <c r="P83">
        <v>0</v>
      </c>
      <c r="Q83" s="120">
        <v>8</v>
      </c>
    </row>
    <row r="84" spans="1:17">
      <c r="A84">
        <v>841092</v>
      </c>
      <c r="B84" s="120">
        <f t="shared" si="4"/>
        <v>8</v>
      </c>
      <c r="C84">
        <v>8</v>
      </c>
      <c r="D84" s="120">
        <v>0</v>
      </c>
      <c r="F84">
        <v>841092</v>
      </c>
      <c r="G84" s="120">
        <f t="shared" si="5"/>
        <v>8</v>
      </c>
      <c r="H84">
        <v>8</v>
      </c>
      <c r="I84" s="120">
        <v>0</v>
      </c>
      <c r="J84">
        <v>841092</v>
      </c>
      <c r="K84" s="120">
        <f t="shared" si="6"/>
        <v>8</v>
      </c>
      <c r="L84">
        <v>8</v>
      </c>
      <c r="M84" s="120">
        <v>0</v>
      </c>
      <c r="N84" t="s">
        <v>618</v>
      </c>
      <c r="O84" s="120">
        <f t="shared" si="7"/>
        <v>0</v>
      </c>
      <c r="P84">
        <v>0</v>
      </c>
      <c r="Q84" s="120">
        <v>0</v>
      </c>
    </row>
    <row r="85" spans="1:17">
      <c r="A85" t="s">
        <v>618</v>
      </c>
      <c r="B85" s="120">
        <f t="shared" si="4"/>
        <v>0</v>
      </c>
      <c r="C85">
        <v>0</v>
      </c>
      <c r="D85" s="120">
        <v>0</v>
      </c>
      <c r="F85" t="s">
        <v>618</v>
      </c>
      <c r="G85" s="120">
        <f t="shared" si="5"/>
        <v>0</v>
      </c>
      <c r="H85">
        <v>0</v>
      </c>
      <c r="I85" s="120">
        <v>0</v>
      </c>
      <c r="J85" t="s">
        <v>618</v>
      </c>
      <c r="K85" s="120">
        <f t="shared" si="6"/>
        <v>0</v>
      </c>
      <c r="L85">
        <v>0</v>
      </c>
      <c r="M85" s="120">
        <v>0</v>
      </c>
      <c r="N85">
        <v>804723</v>
      </c>
      <c r="O85" s="120">
        <f t="shared" si="7"/>
        <v>-7.5772721430666934E-15</v>
      </c>
      <c r="P85">
        <v>0</v>
      </c>
      <c r="Q85" s="120">
        <v>-7.5772721430666934E-15</v>
      </c>
    </row>
    <row r="86" spans="1:17">
      <c r="A86">
        <v>804723</v>
      </c>
      <c r="B86" s="120">
        <f t="shared" si="4"/>
        <v>0.13333333333332575</v>
      </c>
      <c r="C86">
        <v>0.13333333333332575</v>
      </c>
      <c r="D86" s="120">
        <v>0</v>
      </c>
      <c r="F86">
        <v>804723</v>
      </c>
      <c r="G86" s="120">
        <f t="shared" si="5"/>
        <v>0.13333333333332575</v>
      </c>
      <c r="H86">
        <v>0.13333333333332575</v>
      </c>
      <c r="I86" s="120">
        <v>0</v>
      </c>
      <c r="J86">
        <v>804723</v>
      </c>
      <c r="K86" s="120">
        <f t="shared" si="6"/>
        <v>0.13333333333332575</v>
      </c>
      <c r="L86">
        <v>0.13333333333332575</v>
      </c>
      <c r="M86" s="120">
        <v>0</v>
      </c>
      <c r="N86">
        <v>795005</v>
      </c>
      <c r="O86" s="120">
        <f t="shared" si="7"/>
        <v>19</v>
      </c>
      <c r="P86">
        <v>0</v>
      </c>
      <c r="Q86" s="120">
        <v>19</v>
      </c>
    </row>
    <row r="87" spans="1:17">
      <c r="A87">
        <v>795005</v>
      </c>
      <c r="B87" s="120">
        <f t="shared" si="4"/>
        <v>45</v>
      </c>
      <c r="C87">
        <v>2</v>
      </c>
      <c r="D87" s="120">
        <v>43</v>
      </c>
      <c r="F87">
        <v>795005</v>
      </c>
      <c r="G87" s="120">
        <f t="shared" si="5"/>
        <v>45</v>
      </c>
      <c r="H87">
        <v>44</v>
      </c>
      <c r="I87" s="120">
        <v>1</v>
      </c>
      <c r="J87">
        <v>795005</v>
      </c>
      <c r="K87" s="120">
        <f t="shared" si="6"/>
        <v>44</v>
      </c>
      <c r="L87">
        <v>44</v>
      </c>
      <c r="M87" s="120">
        <v>0</v>
      </c>
      <c r="N87">
        <v>841078</v>
      </c>
      <c r="O87" s="120">
        <f t="shared" si="7"/>
        <v>11</v>
      </c>
      <c r="P87">
        <v>7</v>
      </c>
      <c r="Q87" s="120">
        <v>4</v>
      </c>
    </row>
    <row r="88" spans="1:17">
      <c r="A88">
        <v>841078</v>
      </c>
      <c r="B88" s="120">
        <f t="shared" si="4"/>
        <v>52</v>
      </c>
      <c r="C88">
        <v>4</v>
      </c>
      <c r="D88" s="120">
        <v>48</v>
      </c>
      <c r="F88">
        <v>841078</v>
      </c>
      <c r="G88" s="120">
        <f t="shared" si="5"/>
        <v>52</v>
      </c>
      <c r="H88">
        <v>4</v>
      </c>
      <c r="I88" s="120">
        <v>48</v>
      </c>
      <c r="J88">
        <v>841078</v>
      </c>
      <c r="K88" s="120">
        <f t="shared" si="6"/>
        <v>11</v>
      </c>
      <c r="L88">
        <v>4</v>
      </c>
      <c r="M88" s="120">
        <v>7</v>
      </c>
      <c r="N88" t="s">
        <v>42</v>
      </c>
      <c r="O88" s="120">
        <f t="shared" si="7"/>
        <v>19</v>
      </c>
      <c r="P88">
        <v>0</v>
      </c>
      <c r="Q88" s="120">
        <v>19</v>
      </c>
    </row>
    <row r="89" spans="1:17">
      <c r="A89" t="s">
        <v>42</v>
      </c>
      <c r="B89" s="120">
        <f t="shared" si="4"/>
        <v>21</v>
      </c>
      <c r="C89">
        <v>19</v>
      </c>
      <c r="D89" s="120">
        <v>2</v>
      </c>
      <c r="F89" t="s">
        <v>42</v>
      </c>
      <c r="G89" s="120">
        <f t="shared" si="5"/>
        <v>21</v>
      </c>
      <c r="H89">
        <v>19</v>
      </c>
      <c r="I89" s="120">
        <v>2</v>
      </c>
      <c r="J89" t="s">
        <v>42</v>
      </c>
      <c r="K89" s="120">
        <f t="shared" si="6"/>
        <v>19</v>
      </c>
      <c r="L89">
        <v>19</v>
      </c>
      <c r="M89" s="120">
        <v>0</v>
      </c>
      <c r="N89">
        <v>844573</v>
      </c>
      <c r="O89" s="120">
        <f t="shared" si="7"/>
        <v>958</v>
      </c>
      <c r="P89">
        <v>906</v>
      </c>
      <c r="Q89" s="120">
        <v>52</v>
      </c>
    </row>
    <row r="90" spans="1:17">
      <c r="A90">
        <v>844573</v>
      </c>
      <c r="B90" s="120">
        <f t="shared" si="4"/>
        <v>7634</v>
      </c>
      <c r="C90">
        <v>4186</v>
      </c>
      <c r="D90" s="120">
        <v>3448</v>
      </c>
      <c r="F90">
        <v>844573</v>
      </c>
      <c r="G90" s="120">
        <f t="shared" si="5"/>
        <v>6450</v>
      </c>
      <c r="H90">
        <v>2818</v>
      </c>
      <c r="I90" s="120">
        <v>3632</v>
      </c>
      <c r="J90">
        <v>844573</v>
      </c>
      <c r="K90" s="120">
        <f t="shared" si="6"/>
        <v>1777</v>
      </c>
      <c r="L90">
        <v>52</v>
      </c>
      <c r="M90" s="120">
        <v>1725</v>
      </c>
      <c r="N90" t="s">
        <v>624</v>
      </c>
      <c r="O90" s="120">
        <f t="shared" si="7"/>
        <v>2</v>
      </c>
      <c r="P90">
        <v>0</v>
      </c>
      <c r="Q90" s="120">
        <v>2</v>
      </c>
    </row>
    <row r="91" spans="1:17">
      <c r="A91" t="s">
        <v>624</v>
      </c>
      <c r="B91" s="120">
        <f t="shared" si="4"/>
        <v>2</v>
      </c>
      <c r="C91">
        <v>2</v>
      </c>
      <c r="D91" s="120">
        <v>0</v>
      </c>
      <c r="F91" t="s">
        <v>624</v>
      </c>
      <c r="G91" s="120">
        <f t="shared" si="5"/>
        <v>2</v>
      </c>
      <c r="H91">
        <v>2</v>
      </c>
      <c r="I91" s="120">
        <v>0</v>
      </c>
      <c r="J91" t="s">
        <v>624</v>
      </c>
      <c r="K91" s="120">
        <f t="shared" si="6"/>
        <v>2</v>
      </c>
      <c r="L91">
        <v>2</v>
      </c>
      <c r="M91" s="120">
        <v>0</v>
      </c>
      <c r="N91" t="s">
        <v>625</v>
      </c>
      <c r="O91" s="120">
        <f t="shared" si="7"/>
        <v>2</v>
      </c>
      <c r="P91">
        <v>0</v>
      </c>
      <c r="Q91" s="120">
        <v>2</v>
      </c>
    </row>
    <row r="92" spans="1:17">
      <c r="A92" t="s">
        <v>625</v>
      </c>
      <c r="B92" s="120">
        <f t="shared" si="4"/>
        <v>2</v>
      </c>
      <c r="C92">
        <v>2</v>
      </c>
      <c r="D92" s="120">
        <v>0</v>
      </c>
      <c r="F92" t="s">
        <v>625</v>
      </c>
      <c r="G92" s="120">
        <f t="shared" si="5"/>
        <v>2</v>
      </c>
      <c r="H92">
        <v>2</v>
      </c>
      <c r="I92" s="120">
        <v>0</v>
      </c>
      <c r="J92" t="s">
        <v>625</v>
      </c>
      <c r="K92" s="120">
        <f t="shared" si="6"/>
        <v>2</v>
      </c>
      <c r="L92">
        <v>2</v>
      </c>
      <c r="M92" s="120">
        <v>0</v>
      </c>
      <c r="N92" t="s">
        <v>626</v>
      </c>
      <c r="O92" s="120">
        <f t="shared" si="7"/>
        <v>4</v>
      </c>
      <c r="P92">
        <v>0</v>
      </c>
      <c r="Q92" s="120">
        <v>4</v>
      </c>
    </row>
    <row r="93" spans="1:17">
      <c r="A93" t="s">
        <v>626</v>
      </c>
      <c r="B93" s="120">
        <f t="shared" si="4"/>
        <v>4</v>
      </c>
      <c r="C93">
        <v>4</v>
      </c>
      <c r="D93" s="120">
        <v>0</v>
      </c>
      <c r="F93" t="s">
        <v>626</v>
      </c>
      <c r="G93" s="120">
        <f t="shared" si="5"/>
        <v>4</v>
      </c>
      <c r="H93">
        <v>4</v>
      </c>
      <c r="I93" s="120">
        <v>0</v>
      </c>
      <c r="J93" t="s">
        <v>626</v>
      </c>
      <c r="K93" s="120">
        <f t="shared" si="6"/>
        <v>4</v>
      </c>
      <c r="L93">
        <v>4</v>
      </c>
      <c r="M93" s="120">
        <v>0</v>
      </c>
      <c r="N93" t="s">
        <v>627</v>
      </c>
      <c r="O93" s="120">
        <f t="shared" si="7"/>
        <v>3</v>
      </c>
      <c r="P93">
        <v>0</v>
      </c>
      <c r="Q93" s="120">
        <v>3</v>
      </c>
    </row>
    <row r="94" spans="1:17">
      <c r="A94" t="s">
        <v>627</v>
      </c>
      <c r="B94" s="120">
        <f t="shared" si="4"/>
        <v>3</v>
      </c>
      <c r="C94">
        <v>3</v>
      </c>
      <c r="D94" s="120">
        <v>0</v>
      </c>
      <c r="F94" t="s">
        <v>627</v>
      </c>
      <c r="G94" s="120">
        <f t="shared" si="5"/>
        <v>3</v>
      </c>
      <c r="H94">
        <v>3</v>
      </c>
      <c r="I94" s="120">
        <v>0</v>
      </c>
      <c r="J94" t="s">
        <v>627</v>
      </c>
      <c r="K94" s="120">
        <f t="shared" si="6"/>
        <v>3</v>
      </c>
      <c r="L94">
        <v>3</v>
      </c>
      <c r="M94" s="120">
        <v>0</v>
      </c>
      <c r="N94" t="s">
        <v>628</v>
      </c>
      <c r="O94" s="120">
        <f t="shared" si="7"/>
        <v>2</v>
      </c>
      <c r="P94">
        <v>0</v>
      </c>
      <c r="Q94" s="120">
        <v>2</v>
      </c>
    </row>
    <row r="95" spans="1:17">
      <c r="A95" t="s">
        <v>628</v>
      </c>
      <c r="B95" s="120">
        <f t="shared" si="4"/>
        <v>2</v>
      </c>
      <c r="C95">
        <v>2</v>
      </c>
      <c r="D95" s="120">
        <v>0</v>
      </c>
      <c r="F95" t="s">
        <v>628</v>
      </c>
      <c r="G95" s="120">
        <f t="shared" si="5"/>
        <v>2</v>
      </c>
      <c r="H95">
        <v>2</v>
      </c>
      <c r="I95" s="120">
        <v>0</v>
      </c>
      <c r="J95" t="s">
        <v>628</v>
      </c>
      <c r="K95" s="120">
        <f t="shared" si="6"/>
        <v>2</v>
      </c>
      <c r="L95">
        <v>2</v>
      </c>
      <c r="M95" s="120">
        <v>0</v>
      </c>
      <c r="N95" t="s">
        <v>629</v>
      </c>
      <c r="O95" s="120">
        <f t="shared" si="7"/>
        <v>1</v>
      </c>
      <c r="P95">
        <v>0</v>
      </c>
      <c r="Q95" s="120">
        <v>1</v>
      </c>
    </row>
    <row r="96" spans="1:17">
      <c r="A96" t="s">
        <v>629</v>
      </c>
      <c r="B96" s="120">
        <f t="shared" si="4"/>
        <v>1</v>
      </c>
      <c r="C96">
        <v>1</v>
      </c>
      <c r="D96" s="120">
        <v>0</v>
      </c>
      <c r="F96" t="s">
        <v>629</v>
      </c>
      <c r="G96" s="120">
        <f t="shared" si="5"/>
        <v>1</v>
      </c>
      <c r="H96">
        <v>1</v>
      </c>
      <c r="I96" s="120">
        <v>0</v>
      </c>
      <c r="J96" t="s">
        <v>629</v>
      </c>
      <c r="K96" s="120">
        <f t="shared" si="6"/>
        <v>1</v>
      </c>
      <c r="L96">
        <v>1</v>
      </c>
      <c r="M96" s="120">
        <v>0</v>
      </c>
      <c r="N96" t="s">
        <v>630</v>
      </c>
      <c r="O96" s="120">
        <f t="shared" si="7"/>
        <v>1</v>
      </c>
      <c r="P96">
        <v>0</v>
      </c>
      <c r="Q96" s="120">
        <v>1</v>
      </c>
    </row>
    <row r="97" spans="1:17">
      <c r="A97" t="s">
        <v>630</v>
      </c>
      <c r="B97" s="120">
        <f t="shared" si="4"/>
        <v>1</v>
      </c>
      <c r="C97">
        <v>1</v>
      </c>
      <c r="D97" s="120">
        <v>0</v>
      </c>
      <c r="F97" t="s">
        <v>630</v>
      </c>
      <c r="G97" s="120">
        <f t="shared" si="5"/>
        <v>1</v>
      </c>
      <c r="H97">
        <v>1</v>
      </c>
      <c r="I97" s="120">
        <v>0</v>
      </c>
      <c r="J97" t="s">
        <v>630</v>
      </c>
      <c r="K97" s="120">
        <f t="shared" si="6"/>
        <v>1</v>
      </c>
      <c r="L97">
        <v>1</v>
      </c>
      <c r="M97" s="120">
        <v>0</v>
      </c>
      <c r="N97" t="s">
        <v>631</v>
      </c>
      <c r="O97" s="120">
        <f t="shared" si="7"/>
        <v>1</v>
      </c>
      <c r="P97">
        <v>0</v>
      </c>
      <c r="Q97" s="120">
        <v>1</v>
      </c>
    </row>
    <row r="98" spans="1:17">
      <c r="A98" t="s">
        <v>631</v>
      </c>
      <c r="B98" s="120">
        <f t="shared" si="4"/>
        <v>1</v>
      </c>
      <c r="C98">
        <v>1</v>
      </c>
      <c r="D98" s="120">
        <v>0</v>
      </c>
      <c r="F98" t="s">
        <v>631</v>
      </c>
      <c r="G98" s="120">
        <f t="shared" si="5"/>
        <v>1</v>
      </c>
      <c r="H98">
        <v>1</v>
      </c>
      <c r="I98" s="120">
        <v>0</v>
      </c>
      <c r="J98" t="s">
        <v>631</v>
      </c>
      <c r="K98" s="120">
        <f t="shared" si="6"/>
        <v>1</v>
      </c>
      <c r="L98">
        <v>1</v>
      </c>
      <c r="M98" s="120">
        <v>0</v>
      </c>
      <c r="N98" t="s">
        <v>632</v>
      </c>
      <c r="O98" s="120">
        <f t="shared" si="7"/>
        <v>1</v>
      </c>
      <c r="P98">
        <v>0</v>
      </c>
      <c r="Q98" s="120">
        <v>1</v>
      </c>
    </row>
    <row r="99" spans="1:17">
      <c r="A99" t="s">
        <v>632</v>
      </c>
      <c r="B99" s="120">
        <f t="shared" si="4"/>
        <v>1</v>
      </c>
      <c r="C99">
        <v>1</v>
      </c>
      <c r="D99" s="120">
        <v>0</v>
      </c>
      <c r="F99" t="s">
        <v>632</v>
      </c>
      <c r="G99" s="120">
        <f t="shared" si="5"/>
        <v>1</v>
      </c>
      <c r="H99">
        <v>1</v>
      </c>
      <c r="I99" s="120">
        <v>0</v>
      </c>
      <c r="J99" t="s">
        <v>632</v>
      </c>
      <c r="K99" s="120">
        <f t="shared" si="6"/>
        <v>1</v>
      </c>
      <c r="L99">
        <v>1</v>
      </c>
      <c r="M99" s="120">
        <v>0</v>
      </c>
      <c r="N99" t="s">
        <v>633</v>
      </c>
      <c r="O99" s="120">
        <f t="shared" si="7"/>
        <v>1</v>
      </c>
      <c r="P99">
        <v>0</v>
      </c>
      <c r="Q99" s="120">
        <v>1</v>
      </c>
    </row>
    <row r="100" spans="1:17">
      <c r="A100" t="s">
        <v>633</v>
      </c>
      <c r="B100" s="120">
        <f t="shared" si="4"/>
        <v>1</v>
      </c>
      <c r="C100">
        <v>1</v>
      </c>
      <c r="D100" s="120">
        <v>0</v>
      </c>
      <c r="F100" t="s">
        <v>633</v>
      </c>
      <c r="G100" s="120">
        <f t="shared" si="5"/>
        <v>1</v>
      </c>
      <c r="H100">
        <v>1</v>
      </c>
      <c r="I100" s="120">
        <v>0</v>
      </c>
      <c r="J100" t="s">
        <v>633</v>
      </c>
      <c r="K100" s="120">
        <f t="shared" si="6"/>
        <v>1</v>
      </c>
      <c r="L100">
        <v>1</v>
      </c>
      <c r="M100" s="120">
        <v>0</v>
      </c>
      <c r="N100" t="s">
        <v>634</v>
      </c>
      <c r="O100" s="120">
        <f t="shared" si="7"/>
        <v>2</v>
      </c>
      <c r="P100">
        <v>0</v>
      </c>
      <c r="Q100" s="120">
        <v>2</v>
      </c>
    </row>
    <row r="101" spans="1:17">
      <c r="A101" t="s">
        <v>634</v>
      </c>
      <c r="B101" s="120">
        <f t="shared" si="4"/>
        <v>2</v>
      </c>
      <c r="C101">
        <v>2</v>
      </c>
      <c r="D101" s="120">
        <v>0</v>
      </c>
      <c r="F101" t="s">
        <v>634</v>
      </c>
      <c r="G101" s="120">
        <f t="shared" si="5"/>
        <v>2</v>
      </c>
      <c r="H101">
        <v>2</v>
      </c>
      <c r="I101" s="120">
        <v>0</v>
      </c>
      <c r="J101" t="s">
        <v>634</v>
      </c>
      <c r="K101" s="120">
        <f t="shared" si="6"/>
        <v>2</v>
      </c>
      <c r="L101">
        <v>2</v>
      </c>
      <c r="M101" s="120">
        <v>0</v>
      </c>
      <c r="N101" t="s">
        <v>178</v>
      </c>
      <c r="O101" s="120">
        <f t="shared" si="7"/>
        <v>89</v>
      </c>
      <c r="P101">
        <v>0</v>
      </c>
      <c r="Q101" s="120">
        <v>89</v>
      </c>
    </row>
    <row r="102" spans="1:17">
      <c r="A102" t="s">
        <v>178</v>
      </c>
      <c r="B102" s="120">
        <f t="shared" si="4"/>
        <v>89</v>
      </c>
      <c r="C102">
        <v>89</v>
      </c>
      <c r="D102" s="120">
        <v>0</v>
      </c>
      <c r="F102" t="s">
        <v>178</v>
      </c>
      <c r="G102" s="120">
        <f t="shared" si="5"/>
        <v>89</v>
      </c>
      <c r="H102">
        <v>89</v>
      </c>
      <c r="I102" s="120">
        <v>0</v>
      </c>
      <c r="J102" t="s">
        <v>178</v>
      </c>
      <c r="K102" s="120">
        <f t="shared" si="6"/>
        <v>89</v>
      </c>
      <c r="L102">
        <v>89</v>
      </c>
      <c r="M102" s="120">
        <v>0</v>
      </c>
      <c r="N102" t="s">
        <v>635</v>
      </c>
      <c r="O102" s="120">
        <f t="shared" si="7"/>
        <v>2</v>
      </c>
      <c r="P102">
        <v>0</v>
      </c>
      <c r="Q102" s="120">
        <v>2</v>
      </c>
    </row>
    <row r="103" spans="1:17">
      <c r="A103" t="s">
        <v>635</v>
      </c>
      <c r="B103" s="120">
        <f t="shared" si="4"/>
        <v>2</v>
      </c>
      <c r="C103">
        <v>2</v>
      </c>
      <c r="D103" s="120">
        <v>0</v>
      </c>
      <c r="F103" t="s">
        <v>635</v>
      </c>
      <c r="G103" s="120">
        <f t="shared" si="5"/>
        <v>2</v>
      </c>
      <c r="H103">
        <v>2</v>
      </c>
      <c r="I103" s="120">
        <v>0</v>
      </c>
      <c r="J103" t="s">
        <v>635</v>
      </c>
      <c r="K103" s="120">
        <f t="shared" si="6"/>
        <v>2</v>
      </c>
      <c r="L103">
        <v>2</v>
      </c>
      <c r="M103" s="120">
        <v>0</v>
      </c>
      <c r="N103" t="s">
        <v>636</v>
      </c>
      <c r="O103" s="120">
        <f t="shared" si="7"/>
        <v>15</v>
      </c>
      <c r="P103">
        <v>0</v>
      </c>
      <c r="Q103" s="120">
        <v>15</v>
      </c>
    </row>
    <row r="104" spans="1:17">
      <c r="A104" t="s">
        <v>636</v>
      </c>
      <c r="B104" s="120">
        <f t="shared" si="4"/>
        <v>15</v>
      </c>
      <c r="C104">
        <v>15</v>
      </c>
      <c r="D104" s="120">
        <v>0</v>
      </c>
      <c r="F104" t="s">
        <v>636</v>
      </c>
      <c r="G104" s="120">
        <f t="shared" si="5"/>
        <v>15</v>
      </c>
      <c r="H104">
        <v>15</v>
      </c>
      <c r="I104" s="120">
        <v>0</v>
      </c>
      <c r="J104" t="s">
        <v>636</v>
      </c>
      <c r="K104" s="120">
        <f t="shared" si="6"/>
        <v>15</v>
      </c>
      <c r="L104">
        <v>15</v>
      </c>
      <c r="M104" s="120">
        <v>0</v>
      </c>
      <c r="N104" t="s">
        <v>637</v>
      </c>
      <c r="O104" s="120">
        <f t="shared" si="7"/>
        <v>3</v>
      </c>
      <c r="P104">
        <v>0</v>
      </c>
      <c r="Q104" s="120">
        <v>3</v>
      </c>
    </row>
    <row r="105" spans="1:17">
      <c r="A105" t="s">
        <v>637</v>
      </c>
      <c r="B105" s="120">
        <f t="shared" si="4"/>
        <v>3</v>
      </c>
      <c r="C105">
        <v>3</v>
      </c>
      <c r="D105" s="120">
        <v>0</v>
      </c>
      <c r="F105" t="s">
        <v>637</v>
      </c>
      <c r="G105" s="120">
        <f t="shared" si="5"/>
        <v>3</v>
      </c>
      <c r="H105">
        <v>3</v>
      </c>
      <c r="I105" s="120">
        <v>0</v>
      </c>
      <c r="J105" t="s">
        <v>637</v>
      </c>
      <c r="K105" s="120">
        <f t="shared" si="6"/>
        <v>3</v>
      </c>
      <c r="L105">
        <v>3</v>
      </c>
      <c r="M105" s="120">
        <v>0</v>
      </c>
      <c r="N105" t="s">
        <v>638</v>
      </c>
      <c r="O105" s="120">
        <f t="shared" si="7"/>
        <v>39</v>
      </c>
      <c r="P105">
        <v>0</v>
      </c>
      <c r="Q105" s="120">
        <v>39</v>
      </c>
    </row>
    <row r="106" spans="1:17">
      <c r="A106" t="s">
        <v>638</v>
      </c>
      <c r="B106" s="120">
        <f t="shared" si="4"/>
        <v>39</v>
      </c>
      <c r="C106">
        <v>39</v>
      </c>
      <c r="D106" s="120">
        <v>0</v>
      </c>
      <c r="F106" t="s">
        <v>638</v>
      </c>
      <c r="G106" s="120">
        <f t="shared" si="5"/>
        <v>39</v>
      </c>
      <c r="H106">
        <v>39</v>
      </c>
      <c r="I106" s="120">
        <v>0</v>
      </c>
      <c r="J106" t="s">
        <v>638</v>
      </c>
      <c r="K106" s="120">
        <f t="shared" si="6"/>
        <v>39</v>
      </c>
      <c r="L106">
        <v>39</v>
      </c>
      <c r="M106" s="120">
        <v>0</v>
      </c>
      <c r="N106" t="s">
        <v>639</v>
      </c>
      <c r="O106" s="120">
        <f t="shared" si="7"/>
        <v>1</v>
      </c>
      <c r="P106">
        <v>0</v>
      </c>
      <c r="Q106" s="120">
        <v>1</v>
      </c>
    </row>
    <row r="107" spans="1:17">
      <c r="A107" t="s">
        <v>639</v>
      </c>
      <c r="B107" s="120">
        <f t="shared" si="4"/>
        <v>1</v>
      </c>
      <c r="C107">
        <v>1</v>
      </c>
      <c r="D107" s="120">
        <v>0</v>
      </c>
      <c r="F107" t="s">
        <v>639</v>
      </c>
      <c r="G107" s="120">
        <f t="shared" si="5"/>
        <v>1</v>
      </c>
      <c r="H107">
        <v>1</v>
      </c>
      <c r="I107" s="120">
        <v>0</v>
      </c>
      <c r="J107" t="s">
        <v>639</v>
      </c>
      <c r="K107" s="120">
        <f t="shared" si="6"/>
        <v>1</v>
      </c>
      <c r="L107">
        <v>1</v>
      </c>
      <c r="M107" s="120">
        <v>0</v>
      </c>
      <c r="N107" t="s">
        <v>641</v>
      </c>
      <c r="O107" s="120">
        <f t="shared" si="7"/>
        <v>1</v>
      </c>
      <c r="P107">
        <v>0</v>
      </c>
      <c r="Q107" s="120">
        <v>1</v>
      </c>
    </row>
    <row r="108" spans="1:17">
      <c r="A108" t="s">
        <v>641</v>
      </c>
      <c r="B108" s="120">
        <f t="shared" si="4"/>
        <v>1</v>
      </c>
      <c r="C108">
        <v>1</v>
      </c>
      <c r="D108" s="120">
        <v>0</v>
      </c>
      <c r="F108" t="s">
        <v>641</v>
      </c>
      <c r="G108" s="120">
        <f t="shared" si="5"/>
        <v>1</v>
      </c>
      <c r="H108">
        <v>1</v>
      </c>
      <c r="I108" s="120">
        <v>0</v>
      </c>
      <c r="J108" t="s">
        <v>641</v>
      </c>
      <c r="K108" s="120">
        <f t="shared" si="6"/>
        <v>1</v>
      </c>
      <c r="L108">
        <v>1</v>
      </c>
      <c r="M108" s="120">
        <v>0</v>
      </c>
      <c r="N108" t="s">
        <v>642</v>
      </c>
      <c r="O108" s="120">
        <f t="shared" si="7"/>
        <v>3</v>
      </c>
      <c r="P108">
        <v>0</v>
      </c>
      <c r="Q108" s="120">
        <v>3</v>
      </c>
    </row>
    <row r="109" spans="1:17">
      <c r="A109" t="s">
        <v>642</v>
      </c>
      <c r="B109" s="120">
        <f t="shared" si="4"/>
        <v>3</v>
      </c>
      <c r="C109">
        <v>3</v>
      </c>
      <c r="D109" s="120">
        <v>0</v>
      </c>
      <c r="F109" t="s">
        <v>642</v>
      </c>
      <c r="G109" s="120">
        <f t="shared" si="5"/>
        <v>3</v>
      </c>
      <c r="H109">
        <v>3</v>
      </c>
      <c r="I109" s="120">
        <v>0</v>
      </c>
      <c r="J109" t="s">
        <v>642</v>
      </c>
      <c r="K109" s="120">
        <f t="shared" si="6"/>
        <v>3</v>
      </c>
      <c r="L109">
        <v>3</v>
      </c>
      <c r="M109" s="120">
        <v>0</v>
      </c>
      <c r="N109">
        <v>2200052</v>
      </c>
      <c r="O109" s="120">
        <f t="shared" si="7"/>
        <v>2</v>
      </c>
      <c r="P109">
        <v>0</v>
      </c>
      <c r="Q109" s="120">
        <v>2</v>
      </c>
    </row>
    <row r="110" spans="1:17">
      <c r="A110">
        <v>2200052</v>
      </c>
      <c r="B110" s="120">
        <f t="shared" si="4"/>
        <v>2</v>
      </c>
      <c r="C110">
        <v>2</v>
      </c>
      <c r="D110" s="120">
        <v>0</v>
      </c>
      <c r="F110">
        <v>2200052</v>
      </c>
      <c r="G110" s="120">
        <f t="shared" si="5"/>
        <v>2</v>
      </c>
      <c r="H110">
        <v>2</v>
      </c>
      <c r="I110" s="120">
        <v>0</v>
      </c>
      <c r="J110">
        <v>2200052</v>
      </c>
      <c r="K110" s="120">
        <f t="shared" si="6"/>
        <v>2</v>
      </c>
      <c r="L110">
        <v>2</v>
      </c>
      <c r="M110" s="120">
        <v>0</v>
      </c>
      <c r="N110">
        <v>2200053</v>
      </c>
      <c r="O110" s="120">
        <f t="shared" si="7"/>
        <v>1</v>
      </c>
      <c r="P110">
        <v>0</v>
      </c>
      <c r="Q110" s="120">
        <v>1</v>
      </c>
    </row>
    <row r="111" spans="1:17">
      <c r="A111">
        <v>2200053</v>
      </c>
      <c r="B111" s="120">
        <f t="shared" si="4"/>
        <v>1</v>
      </c>
      <c r="C111">
        <v>1</v>
      </c>
      <c r="D111" s="120">
        <v>0</v>
      </c>
      <c r="F111">
        <v>2200053</v>
      </c>
      <c r="G111" s="120">
        <f t="shared" si="5"/>
        <v>1</v>
      </c>
      <c r="H111">
        <v>1</v>
      </c>
      <c r="I111" s="120">
        <v>0</v>
      </c>
      <c r="J111">
        <v>2200053</v>
      </c>
      <c r="K111" s="120">
        <f t="shared" si="6"/>
        <v>1</v>
      </c>
      <c r="L111">
        <v>1</v>
      </c>
      <c r="M111" s="120">
        <v>0</v>
      </c>
      <c r="N111">
        <v>2200055</v>
      </c>
      <c r="O111" s="120">
        <f t="shared" si="7"/>
        <v>1</v>
      </c>
      <c r="P111">
        <v>0</v>
      </c>
      <c r="Q111" s="120">
        <v>1</v>
      </c>
    </row>
    <row r="112" spans="1:17">
      <c r="A112">
        <v>2200055</v>
      </c>
      <c r="B112" s="120">
        <f t="shared" si="4"/>
        <v>1</v>
      </c>
      <c r="C112">
        <v>1</v>
      </c>
      <c r="D112" s="120">
        <v>0</v>
      </c>
      <c r="F112">
        <v>2200055</v>
      </c>
      <c r="G112" s="120">
        <f t="shared" si="5"/>
        <v>1</v>
      </c>
      <c r="H112">
        <v>1</v>
      </c>
      <c r="I112" s="120">
        <v>0</v>
      </c>
      <c r="J112">
        <v>2200055</v>
      </c>
      <c r="K112" s="120">
        <f t="shared" si="6"/>
        <v>1</v>
      </c>
      <c r="L112">
        <v>1</v>
      </c>
      <c r="M112" s="120">
        <v>0</v>
      </c>
      <c r="N112" t="s">
        <v>643</v>
      </c>
      <c r="O112" s="120">
        <f t="shared" si="7"/>
        <v>13</v>
      </c>
      <c r="P112">
        <v>0</v>
      </c>
      <c r="Q112" s="120">
        <v>13</v>
      </c>
    </row>
    <row r="113" spans="1:17">
      <c r="A113" t="s">
        <v>643</v>
      </c>
      <c r="B113" s="120">
        <f t="shared" si="4"/>
        <v>14</v>
      </c>
      <c r="C113">
        <v>14</v>
      </c>
      <c r="D113" s="120">
        <v>0</v>
      </c>
      <c r="F113" t="s">
        <v>643</v>
      </c>
      <c r="G113" s="120">
        <f t="shared" si="5"/>
        <v>14</v>
      </c>
      <c r="H113">
        <v>14</v>
      </c>
      <c r="I113" s="120">
        <v>0</v>
      </c>
      <c r="J113" t="s">
        <v>643</v>
      </c>
      <c r="K113" s="120">
        <f t="shared" si="6"/>
        <v>14</v>
      </c>
      <c r="L113">
        <v>14</v>
      </c>
      <c r="M113" s="120">
        <v>0</v>
      </c>
      <c r="N113" t="s">
        <v>645</v>
      </c>
      <c r="O113" s="120">
        <f t="shared" si="7"/>
        <v>1</v>
      </c>
      <c r="P113">
        <v>0</v>
      </c>
      <c r="Q113" s="120">
        <v>1</v>
      </c>
    </row>
    <row r="114" spans="1:17">
      <c r="A114" t="s">
        <v>645</v>
      </c>
      <c r="B114" s="120">
        <f t="shared" si="4"/>
        <v>1</v>
      </c>
      <c r="C114">
        <v>1</v>
      </c>
      <c r="D114" s="120">
        <v>0</v>
      </c>
      <c r="F114" t="s">
        <v>645</v>
      </c>
      <c r="G114" s="120">
        <f t="shared" si="5"/>
        <v>1</v>
      </c>
      <c r="H114">
        <v>1</v>
      </c>
      <c r="I114" s="120">
        <v>0</v>
      </c>
      <c r="J114" t="s">
        <v>645</v>
      </c>
      <c r="K114" s="120">
        <f t="shared" si="6"/>
        <v>1</v>
      </c>
      <c r="L114">
        <v>1</v>
      </c>
      <c r="M114" s="120">
        <v>0</v>
      </c>
      <c r="N114" t="s">
        <v>646</v>
      </c>
      <c r="O114" s="120">
        <f t="shared" si="7"/>
        <v>3</v>
      </c>
      <c r="P114">
        <v>0</v>
      </c>
      <c r="Q114" s="120">
        <v>3</v>
      </c>
    </row>
    <row r="115" spans="1:17">
      <c r="A115" t="s">
        <v>646</v>
      </c>
      <c r="B115" s="120">
        <f t="shared" si="4"/>
        <v>3</v>
      </c>
      <c r="C115">
        <v>3</v>
      </c>
      <c r="D115" s="120">
        <v>0</v>
      </c>
      <c r="F115" t="s">
        <v>646</v>
      </c>
      <c r="G115" s="120">
        <f t="shared" si="5"/>
        <v>3</v>
      </c>
      <c r="H115">
        <v>3</v>
      </c>
      <c r="I115" s="120">
        <v>0</v>
      </c>
      <c r="J115" t="s">
        <v>646</v>
      </c>
      <c r="K115" s="120">
        <f t="shared" si="6"/>
        <v>3</v>
      </c>
      <c r="L115">
        <v>3</v>
      </c>
      <c r="M115" s="120">
        <v>0</v>
      </c>
      <c r="N115" t="s">
        <v>650</v>
      </c>
      <c r="O115" s="120">
        <f t="shared" si="7"/>
        <v>5</v>
      </c>
      <c r="P115">
        <v>0</v>
      </c>
      <c r="Q115" s="120">
        <v>5</v>
      </c>
    </row>
    <row r="116" spans="1:17">
      <c r="A116" t="s">
        <v>650</v>
      </c>
      <c r="B116" s="120">
        <f t="shared" si="4"/>
        <v>5</v>
      </c>
      <c r="C116">
        <v>5</v>
      </c>
      <c r="D116" s="120">
        <v>0</v>
      </c>
      <c r="F116" t="s">
        <v>650</v>
      </c>
      <c r="G116" s="120">
        <f t="shared" si="5"/>
        <v>5</v>
      </c>
      <c r="H116">
        <v>5</v>
      </c>
      <c r="I116" s="120">
        <v>0</v>
      </c>
      <c r="J116" t="s">
        <v>650</v>
      </c>
      <c r="K116" s="120">
        <f t="shared" si="6"/>
        <v>5</v>
      </c>
      <c r="L116">
        <v>5</v>
      </c>
      <c r="M116" s="120">
        <v>0</v>
      </c>
      <c r="N116" t="s">
        <v>651</v>
      </c>
      <c r="O116" s="120">
        <f t="shared" si="7"/>
        <v>5</v>
      </c>
      <c r="P116">
        <v>0</v>
      </c>
      <c r="Q116" s="120">
        <v>5</v>
      </c>
    </row>
    <row r="117" spans="1:17">
      <c r="A117" t="s">
        <v>651</v>
      </c>
      <c r="B117" s="120">
        <f t="shared" si="4"/>
        <v>5</v>
      </c>
      <c r="C117">
        <v>5</v>
      </c>
      <c r="D117" s="120">
        <v>0</v>
      </c>
      <c r="F117" t="s">
        <v>651</v>
      </c>
      <c r="G117" s="120">
        <f t="shared" si="5"/>
        <v>5</v>
      </c>
      <c r="H117">
        <v>5</v>
      </c>
      <c r="I117" s="120">
        <v>0</v>
      </c>
      <c r="J117" t="s">
        <v>651</v>
      </c>
      <c r="K117" s="120">
        <f t="shared" si="6"/>
        <v>5</v>
      </c>
      <c r="L117">
        <v>5</v>
      </c>
      <c r="M117" s="120">
        <v>0</v>
      </c>
      <c r="N117" t="s">
        <v>653</v>
      </c>
      <c r="O117" s="120">
        <f t="shared" si="7"/>
        <v>3</v>
      </c>
      <c r="P117">
        <v>2</v>
      </c>
      <c r="Q117" s="120">
        <v>1</v>
      </c>
    </row>
    <row r="118" spans="1:17">
      <c r="A118" t="s">
        <v>653</v>
      </c>
      <c r="B118" s="120">
        <f t="shared" si="4"/>
        <v>3</v>
      </c>
      <c r="C118">
        <v>1</v>
      </c>
      <c r="D118" s="120">
        <v>2</v>
      </c>
      <c r="F118" t="s">
        <v>653</v>
      </c>
      <c r="G118" s="120">
        <f t="shared" si="5"/>
        <v>3</v>
      </c>
      <c r="H118">
        <v>1</v>
      </c>
      <c r="I118" s="120">
        <v>2</v>
      </c>
      <c r="J118" t="s">
        <v>653</v>
      </c>
      <c r="K118" s="120">
        <f t="shared" si="6"/>
        <v>3</v>
      </c>
      <c r="L118">
        <v>1</v>
      </c>
      <c r="M118" s="120">
        <v>2</v>
      </c>
      <c r="N118" t="s">
        <v>654</v>
      </c>
      <c r="O118" s="120">
        <f t="shared" si="7"/>
        <v>0</v>
      </c>
      <c r="P118">
        <v>0</v>
      </c>
      <c r="Q118" s="120">
        <v>0</v>
      </c>
    </row>
    <row r="119" spans="1:17">
      <c r="A119" t="s">
        <v>654</v>
      </c>
      <c r="B119" s="120">
        <f t="shared" si="4"/>
        <v>0</v>
      </c>
      <c r="C119">
        <v>0</v>
      </c>
      <c r="D119" s="120">
        <v>0</v>
      </c>
      <c r="F119" t="s">
        <v>654</v>
      </c>
      <c r="G119" s="120">
        <f t="shared" si="5"/>
        <v>0</v>
      </c>
      <c r="H119">
        <v>0</v>
      </c>
      <c r="I119" s="120">
        <v>0</v>
      </c>
      <c r="J119" t="s">
        <v>654</v>
      </c>
      <c r="K119" s="120">
        <f t="shared" si="6"/>
        <v>0</v>
      </c>
      <c r="L119">
        <v>0</v>
      </c>
      <c r="M119" s="120">
        <v>0</v>
      </c>
      <c r="N119" t="s">
        <v>655</v>
      </c>
      <c r="O119" s="120">
        <f t="shared" si="7"/>
        <v>0</v>
      </c>
      <c r="P119">
        <v>0</v>
      </c>
      <c r="Q119" s="120">
        <v>0</v>
      </c>
    </row>
    <row r="120" spans="1:17">
      <c r="A120" t="s">
        <v>655</v>
      </c>
      <c r="B120" s="120">
        <f t="shared" si="4"/>
        <v>0</v>
      </c>
      <c r="C120">
        <v>0</v>
      </c>
      <c r="D120" s="120">
        <v>0</v>
      </c>
      <c r="F120" t="s">
        <v>655</v>
      </c>
      <c r="G120" s="120">
        <f t="shared" si="5"/>
        <v>0</v>
      </c>
      <c r="H120">
        <v>0</v>
      </c>
      <c r="I120" s="120">
        <v>0</v>
      </c>
      <c r="J120" t="s">
        <v>655</v>
      </c>
      <c r="K120" s="120">
        <f t="shared" si="6"/>
        <v>0</v>
      </c>
      <c r="L120">
        <v>0</v>
      </c>
      <c r="M120" s="120">
        <v>0</v>
      </c>
      <c r="N120" t="s">
        <v>656</v>
      </c>
      <c r="O120" s="120">
        <f t="shared" si="7"/>
        <v>0</v>
      </c>
      <c r="P120">
        <v>0</v>
      </c>
      <c r="Q120" s="120">
        <v>0</v>
      </c>
    </row>
    <row r="121" spans="1:17">
      <c r="A121" t="s">
        <v>656</v>
      </c>
      <c r="B121" s="120">
        <f t="shared" si="4"/>
        <v>0</v>
      </c>
      <c r="C121">
        <v>0</v>
      </c>
      <c r="D121" s="120">
        <v>0</v>
      </c>
      <c r="F121" t="s">
        <v>656</v>
      </c>
      <c r="G121" s="120">
        <f t="shared" si="5"/>
        <v>0</v>
      </c>
      <c r="H121">
        <v>0</v>
      </c>
      <c r="I121" s="120">
        <v>0</v>
      </c>
      <c r="J121" t="s">
        <v>656</v>
      </c>
      <c r="K121" s="120">
        <f t="shared" si="6"/>
        <v>0</v>
      </c>
      <c r="L121">
        <v>0</v>
      </c>
      <c r="M121" s="120">
        <v>0</v>
      </c>
      <c r="N121" t="s">
        <v>657</v>
      </c>
      <c r="O121" s="120">
        <f t="shared" si="7"/>
        <v>9</v>
      </c>
      <c r="P121">
        <v>0</v>
      </c>
      <c r="Q121" s="120">
        <v>9</v>
      </c>
    </row>
    <row r="122" spans="1:17">
      <c r="A122" t="s">
        <v>657</v>
      </c>
      <c r="B122" s="120">
        <f t="shared" si="4"/>
        <v>9</v>
      </c>
      <c r="C122">
        <v>9</v>
      </c>
      <c r="D122" s="120">
        <v>0</v>
      </c>
      <c r="F122" t="s">
        <v>657</v>
      </c>
      <c r="G122" s="120">
        <f t="shared" si="5"/>
        <v>9</v>
      </c>
      <c r="H122">
        <v>9</v>
      </c>
      <c r="I122" s="120">
        <v>0</v>
      </c>
      <c r="J122" t="s">
        <v>657</v>
      </c>
      <c r="K122" s="120">
        <f t="shared" si="6"/>
        <v>9</v>
      </c>
      <c r="L122">
        <v>9</v>
      </c>
      <c r="M122" s="120">
        <v>0</v>
      </c>
      <c r="N122" t="s">
        <v>658</v>
      </c>
      <c r="O122" s="120">
        <f t="shared" si="7"/>
        <v>14</v>
      </c>
      <c r="P122">
        <v>0</v>
      </c>
      <c r="Q122" s="120">
        <v>14</v>
      </c>
    </row>
    <row r="123" spans="1:17">
      <c r="A123" t="s">
        <v>658</v>
      </c>
      <c r="B123" s="120">
        <f t="shared" si="4"/>
        <v>14</v>
      </c>
      <c r="C123">
        <v>14</v>
      </c>
      <c r="D123" s="120">
        <v>0</v>
      </c>
      <c r="F123" t="s">
        <v>658</v>
      </c>
      <c r="G123" s="120">
        <f t="shared" si="5"/>
        <v>14</v>
      </c>
      <c r="H123">
        <v>14</v>
      </c>
      <c r="I123" s="120">
        <v>0</v>
      </c>
      <c r="J123" t="s">
        <v>658</v>
      </c>
      <c r="K123" s="120">
        <f t="shared" si="6"/>
        <v>14</v>
      </c>
      <c r="L123">
        <v>14</v>
      </c>
      <c r="M123" s="120">
        <v>0</v>
      </c>
      <c r="N123" t="s">
        <v>659</v>
      </c>
      <c r="O123" s="120">
        <f t="shared" si="7"/>
        <v>9</v>
      </c>
      <c r="P123">
        <v>2</v>
      </c>
      <c r="Q123" s="120">
        <v>7</v>
      </c>
    </row>
    <row r="124" spans="1:17">
      <c r="A124" t="s">
        <v>659</v>
      </c>
      <c r="B124" s="120">
        <f t="shared" si="4"/>
        <v>9</v>
      </c>
      <c r="C124">
        <v>7</v>
      </c>
      <c r="D124" s="120">
        <v>2</v>
      </c>
      <c r="F124" t="s">
        <v>659</v>
      </c>
      <c r="G124" s="120">
        <f t="shared" si="5"/>
        <v>9</v>
      </c>
      <c r="H124">
        <v>7</v>
      </c>
      <c r="I124" s="120">
        <v>2</v>
      </c>
      <c r="J124" t="s">
        <v>659</v>
      </c>
      <c r="K124" s="120">
        <f t="shared" si="6"/>
        <v>9</v>
      </c>
      <c r="L124">
        <v>7</v>
      </c>
      <c r="M124" s="120">
        <v>2</v>
      </c>
      <c r="N124" t="s">
        <v>660</v>
      </c>
      <c r="O124" s="120">
        <f t="shared" si="7"/>
        <v>4</v>
      </c>
      <c r="P124">
        <v>1</v>
      </c>
      <c r="Q124" s="120">
        <v>3</v>
      </c>
    </row>
    <row r="125" spans="1:17">
      <c r="A125" t="s">
        <v>660</v>
      </c>
      <c r="B125" s="120">
        <f t="shared" si="4"/>
        <v>4</v>
      </c>
      <c r="C125">
        <v>3</v>
      </c>
      <c r="D125" s="120">
        <v>1</v>
      </c>
      <c r="F125" t="s">
        <v>660</v>
      </c>
      <c r="G125" s="120">
        <f t="shared" si="5"/>
        <v>4</v>
      </c>
      <c r="H125">
        <v>3</v>
      </c>
      <c r="I125" s="120">
        <v>1</v>
      </c>
      <c r="J125" t="s">
        <v>660</v>
      </c>
      <c r="K125" s="120">
        <f t="shared" si="6"/>
        <v>4</v>
      </c>
      <c r="L125">
        <v>3</v>
      </c>
      <c r="M125" s="120">
        <v>1</v>
      </c>
      <c r="N125" t="s">
        <v>661</v>
      </c>
      <c r="O125" s="120">
        <f t="shared" si="7"/>
        <v>2</v>
      </c>
      <c r="P125">
        <v>0</v>
      </c>
      <c r="Q125" s="120">
        <v>2</v>
      </c>
    </row>
    <row r="126" spans="1:17">
      <c r="A126" t="s">
        <v>661</v>
      </c>
      <c r="B126" s="120">
        <f t="shared" si="4"/>
        <v>2</v>
      </c>
      <c r="C126">
        <v>2</v>
      </c>
      <c r="D126" s="120">
        <v>0</v>
      </c>
      <c r="F126" t="s">
        <v>661</v>
      </c>
      <c r="G126" s="120">
        <f t="shared" si="5"/>
        <v>2</v>
      </c>
      <c r="H126">
        <v>2</v>
      </c>
      <c r="I126" s="120">
        <v>0</v>
      </c>
      <c r="J126" t="s">
        <v>661</v>
      </c>
      <c r="K126" s="120">
        <f t="shared" si="6"/>
        <v>2</v>
      </c>
      <c r="L126">
        <v>2</v>
      </c>
      <c r="M126" s="120">
        <v>0</v>
      </c>
      <c r="N126" t="s">
        <v>871</v>
      </c>
      <c r="O126" s="120">
        <f t="shared" si="7"/>
        <v>3</v>
      </c>
      <c r="P126">
        <v>0</v>
      </c>
      <c r="Q126" s="120">
        <v>3</v>
      </c>
    </row>
    <row r="127" spans="1:17">
      <c r="A127" t="s">
        <v>871</v>
      </c>
      <c r="B127" s="120">
        <f t="shared" si="4"/>
        <v>3</v>
      </c>
      <c r="C127">
        <v>3</v>
      </c>
      <c r="D127" s="120">
        <v>0</v>
      </c>
      <c r="F127" t="s">
        <v>871</v>
      </c>
      <c r="G127" s="120">
        <f t="shared" si="5"/>
        <v>3</v>
      </c>
      <c r="H127">
        <v>3</v>
      </c>
      <c r="I127" s="120">
        <v>0</v>
      </c>
      <c r="J127" t="s">
        <v>871</v>
      </c>
      <c r="K127" s="120">
        <f t="shared" si="6"/>
        <v>3</v>
      </c>
      <c r="L127">
        <v>3</v>
      </c>
      <c r="M127" s="120">
        <v>0</v>
      </c>
      <c r="N127" t="s">
        <v>662</v>
      </c>
      <c r="O127" s="120">
        <f t="shared" si="7"/>
        <v>27</v>
      </c>
      <c r="P127">
        <v>0</v>
      </c>
      <c r="Q127" s="120">
        <v>27</v>
      </c>
    </row>
    <row r="128" spans="1:17">
      <c r="A128" t="s">
        <v>662</v>
      </c>
      <c r="B128" s="120">
        <f t="shared" si="4"/>
        <v>27</v>
      </c>
      <c r="C128">
        <v>27</v>
      </c>
      <c r="D128" s="120">
        <v>0</v>
      </c>
      <c r="F128" t="s">
        <v>662</v>
      </c>
      <c r="G128" s="120">
        <f t="shared" si="5"/>
        <v>27</v>
      </c>
      <c r="H128">
        <v>27</v>
      </c>
      <c r="I128" s="120">
        <v>0</v>
      </c>
      <c r="J128" t="s">
        <v>662</v>
      </c>
      <c r="K128" s="120">
        <f t="shared" si="6"/>
        <v>27</v>
      </c>
      <c r="L128">
        <v>27</v>
      </c>
      <c r="M128" s="120">
        <v>0</v>
      </c>
      <c r="N128" t="s">
        <v>663</v>
      </c>
      <c r="O128" s="120">
        <f t="shared" si="7"/>
        <v>23</v>
      </c>
      <c r="P128">
        <v>0</v>
      </c>
      <c r="Q128" s="120">
        <v>23</v>
      </c>
    </row>
    <row r="129" spans="1:17">
      <c r="A129" t="s">
        <v>663</v>
      </c>
      <c r="B129" s="120">
        <f t="shared" si="4"/>
        <v>23</v>
      </c>
      <c r="C129">
        <v>23</v>
      </c>
      <c r="D129" s="120">
        <v>0</v>
      </c>
      <c r="F129" t="s">
        <v>663</v>
      </c>
      <c r="G129" s="120">
        <f t="shared" si="5"/>
        <v>23</v>
      </c>
      <c r="H129">
        <v>23</v>
      </c>
      <c r="I129" s="120">
        <v>0</v>
      </c>
      <c r="J129" t="s">
        <v>663</v>
      </c>
      <c r="K129" s="120">
        <f t="shared" si="6"/>
        <v>23</v>
      </c>
      <c r="L129">
        <v>23</v>
      </c>
      <c r="M129" s="120">
        <v>0</v>
      </c>
      <c r="N129" t="s">
        <v>664</v>
      </c>
      <c r="O129" s="120">
        <f t="shared" si="7"/>
        <v>2</v>
      </c>
      <c r="P129">
        <v>0</v>
      </c>
      <c r="Q129" s="120">
        <v>2</v>
      </c>
    </row>
    <row r="130" spans="1:17">
      <c r="A130" t="s">
        <v>664</v>
      </c>
      <c r="B130" s="120">
        <f t="shared" ref="B130:B193" si="8">C130+D130</f>
        <v>2</v>
      </c>
      <c r="C130">
        <v>2</v>
      </c>
      <c r="D130" s="120">
        <v>0</v>
      </c>
      <c r="F130" t="s">
        <v>664</v>
      </c>
      <c r="G130" s="120">
        <f t="shared" ref="G130:G193" si="9">H130+I130</f>
        <v>2</v>
      </c>
      <c r="H130">
        <v>2</v>
      </c>
      <c r="I130" s="120">
        <v>0</v>
      </c>
      <c r="J130" t="s">
        <v>664</v>
      </c>
      <c r="K130" s="120">
        <f t="shared" ref="K130:K193" si="10">L130+M130</f>
        <v>2</v>
      </c>
      <c r="L130">
        <v>2</v>
      </c>
      <c r="M130" s="120">
        <v>0</v>
      </c>
      <c r="N130" t="s">
        <v>665</v>
      </c>
      <c r="O130" s="120">
        <f t="shared" ref="O130:O193" si="11">P130+Q130</f>
        <v>0</v>
      </c>
      <c r="P130">
        <v>0</v>
      </c>
      <c r="Q130" s="120">
        <v>0</v>
      </c>
    </row>
    <row r="131" spans="1:17">
      <c r="A131" t="s">
        <v>665</v>
      </c>
      <c r="B131" s="120">
        <f t="shared" si="8"/>
        <v>0</v>
      </c>
      <c r="C131">
        <v>0</v>
      </c>
      <c r="D131" s="120">
        <v>0</v>
      </c>
      <c r="F131" t="s">
        <v>665</v>
      </c>
      <c r="G131" s="120">
        <f t="shared" si="9"/>
        <v>0</v>
      </c>
      <c r="H131">
        <v>0</v>
      </c>
      <c r="I131" s="120">
        <v>0</v>
      </c>
      <c r="J131" t="s">
        <v>665</v>
      </c>
      <c r="K131" s="120">
        <f t="shared" si="10"/>
        <v>0</v>
      </c>
      <c r="L131">
        <v>0</v>
      </c>
      <c r="M131" s="120">
        <v>0</v>
      </c>
      <c r="N131" t="s">
        <v>666</v>
      </c>
      <c r="O131" s="120">
        <f t="shared" si="11"/>
        <v>1</v>
      </c>
      <c r="P131">
        <v>0</v>
      </c>
      <c r="Q131" s="120">
        <v>1</v>
      </c>
    </row>
    <row r="132" spans="1:17">
      <c r="A132" t="s">
        <v>666</v>
      </c>
      <c r="B132" s="120">
        <f t="shared" si="8"/>
        <v>1</v>
      </c>
      <c r="C132">
        <v>1</v>
      </c>
      <c r="D132" s="120">
        <v>0</v>
      </c>
      <c r="F132" t="s">
        <v>666</v>
      </c>
      <c r="G132" s="120">
        <f t="shared" si="9"/>
        <v>1</v>
      </c>
      <c r="H132">
        <v>1</v>
      </c>
      <c r="I132" s="120">
        <v>0</v>
      </c>
      <c r="J132" t="s">
        <v>666</v>
      </c>
      <c r="K132" s="120">
        <f t="shared" si="10"/>
        <v>1</v>
      </c>
      <c r="L132">
        <v>1</v>
      </c>
      <c r="M132" s="120">
        <v>0</v>
      </c>
      <c r="N132" t="s">
        <v>667</v>
      </c>
      <c r="O132" s="120">
        <f t="shared" si="11"/>
        <v>0</v>
      </c>
      <c r="P132">
        <v>0</v>
      </c>
      <c r="Q132" s="120">
        <v>0</v>
      </c>
    </row>
    <row r="133" spans="1:17">
      <c r="A133" t="s">
        <v>667</v>
      </c>
      <c r="B133" s="120">
        <f t="shared" si="8"/>
        <v>0</v>
      </c>
      <c r="C133">
        <v>0</v>
      </c>
      <c r="D133" s="120">
        <v>0</v>
      </c>
      <c r="F133" t="s">
        <v>667</v>
      </c>
      <c r="G133" s="120">
        <f t="shared" si="9"/>
        <v>0</v>
      </c>
      <c r="H133">
        <v>0</v>
      </c>
      <c r="I133" s="120">
        <v>0</v>
      </c>
      <c r="J133" t="s">
        <v>667</v>
      </c>
      <c r="K133" s="120">
        <f t="shared" si="10"/>
        <v>0</v>
      </c>
      <c r="L133">
        <v>0</v>
      </c>
      <c r="M133" s="120">
        <v>0</v>
      </c>
      <c r="N133" t="s">
        <v>668</v>
      </c>
      <c r="O133" s="120">
        <f t="shared" si="11"/>
        <v>0</v>
      </c>
      <c r="P133">
        <v>0</v>
      </c>
      <c r="Q133" s="120">
        <v>0</v>
      </c>
    </row>
    <row r="134" spans="1:17">
      <c r="A134" t="s">
        <v>668</v>
      </c>
      <c r="B134" s="120">
        <f t="shared" si="8"/>
        <v>0</v>
      </c>
      <c r="C134">
        <v>0</v>
      </c>
      <c r="D134" s="120">
        <v>0</v>
      </c>
      <c r="F134" t="s">
        <v>668</v>
      </c>
      <c r="G134" s="120">
        <f t="shared" si="9"/>
        <v>0</v>
      </c>
      <c r="H134">
        <v>0</v>
      </c>
      <c r="I134" s="120">
        <v>0</v>
      </c>
      <c r="J134" t="s">
        <v>668</v>
      </c>
      <c r="K134" s="120">
        <f t="shared" si="10"/>
        <v>0</v>
      </c>
      <c r="L134">
        <v>0</v>
      </c>
      <c r="M134" s="120">
        <v>0</v>
      </c>
      <c r="N134" t="s">
        <v>669</v>
      </c>
      <c r="O134" s="120">
        <f t="shared" si="11"/>
        <v>2</v>
      </c>
      <c r="P134">
        <v>0</v>
      </c>
      <c r="Q134" s="120">
        <v>2</v>
      </c>
    </row>
    <row r="135" spans="1:17">
      <c r="A135" t="s">
        <v>669</v>
      </c>
      <c r="B135" s="120">
        <f t="shared" si="8"/>
        <v>2</v>
      </c>
      <c r="C135">
        <v>2</v>
      </c>
      <c r="D135" s="120">
        <v>0</v>
      </c>
      <c r="F135" t="s">
        <v>669</v>
      </c>
      <c r="G135" s="120">
        <f t="shared" si="9"/>
        <v>2</v>
      </c>
      <c r="H135">
        <v>2</v>
      </c>
      <c r="I135" s="120">
        <v>0</v>
      </c>
      <c r="J135" t="s">
        <v>669</v>
      </c>
      <c r="K135" s="120">
        <f t="shared" si="10"/>
        <v>2</v>
      </c>
      <c r="L135">
        <v>2</v>
      </c>
      <c r="M135" s="120">
        <v>0</v>
      </c>
      <c r="N135" t="s">
        <v>670</v>
      </c>
      <c r="O135" s="120">
        <f t="shared" si="11"/>
        <v>2</v>
      </c>
      <c r="P135">
        <v>0</v>
      </c>
      <c r="Q135" s="120">
        <v>2</v>
      </c>
    </row>
    <row r="136" spans="1:17">
      <c r="A136" t="s">
        <v>670</v>
      </c>
      <c r="B136" s="120">
        <f t="shared" si="8"/>
        <v>2</v>
      </c>
      <c r="C136">
        <v>2</v>
      </c>
      <c r="D136" s="120">
        <v>0</v>
      </c>
      <c r="F136" t="s">
        <v>670</v>
      </c>
      <c r="G136" s="120">
        <f t="shared" si="9"/>
        <v>2</v>
      </c>
      <c r="H136">
        <v>2</v>
      </c>
      <c r="I136" s="120">
        <v>0</v>
      </c>
      <c r="J136" t="s">
        <v>670</v>
      </c>
      <c r="K136" s="120">
        <f t="shared" si="10"/>
        <v>2</v>
      </c>
      <c r="L136">
        <v>2</v>
      </c>
      <c r="M136" s="120">
        <v>0</v>
      </c>
      <c r="N136" t="s">
        <v>671</v>
      </c>
      <c r="O136" s="120">
        <f t="shared" si="11"/>
        <v>0</v>
      </c>
      <c r="P136">
        <v>0</v>
      </c>
      <c r="Q136" s="120">
        <v>0</v>
      </c>
    </row>
    <row r="137" spans="1:17">
      <c r="A137" t="s">
        <v>671</v>
      </c>
      <c r="B137" s="120">
        <f t="shared" si="8"/>
        <v>0</v>
      </c>
      <c r="C137">
        <v>0</v>
      </c>
      <c r="D137" s="120">
        <v>0</v>
      </c>
      <c r="F137" t="s">
        <v>671</v>
      </c>
      <c r="G137" s="120">
        <f t="shared" si="9"/>
        <v>0</v>
      </c>
      <c r="H137">
        <v>0</v>
      </c>
      <c r="I137" s="120">
        <v>0</v>
      </c>
      <c r="J137" t="s">
        <v>671</v>
      </c>
      <c r="K137" s="120">
        <f t="shared" si="10"/>
        <v>0</v>
      </c>
      <c r="L137">
        <v>0</v>
      </c>
      <c r="M137" s="120">
        <v>0</v>
      </c>
      <c r="N137" t="s">
        <v>672</v>
      </c>
      <c r="O137" s="120">
        <f t="shared" si="11"/>
        <v>0</v>
      </c>
      <c r="P137">
        <v>0</v>
      </c>
      <c r="Q137" s="120">
        <v>0</v>
      </c>
    </row>
    <row r="138" spans="1:17">
      <c r="A138" t="s">
        <v>672</v>
      </c>
      <c r="B138" s="120">
        <f t="shared" si="8"/>
        <v>0</v>
      </c>
      <c r="C138">
        <v>0</v>
      </c>
      <c r="D138" s="120">
        <v>0</v>
      </c>
      <c r="F138" t="s">
        <v>672</v>
      </c>
      <c r="G138" s="120">
        <f t="shared" si="9"/>
        <v>0</v>
      </c>
      <c r="H138">
        <v>0</v>
      </c>
      <c r="I138" s="120">
        <v>0</v>
      </c>
      <c r="J138" t="s">
        <v>672</v>
      </c>
      <c r="K138" s="120">
        <f t="shared" si="10"/>
        <v>0</v>
      </c>
      <c r="L138">
        <v>0</v>
      </c>
      <c r="M138" s="120">
        <v>0</v>
      </c>
      <c r="N138" t="s">
        <v>673</v>
      </c>
      <c r="O138" s="120">
        <f t="shared" si="11"/>
        <v>3</v>
      </c>
      <c r="P138">
        <v>0</v>
      </c>
      <c r="Q138" s="120">
        <v>3</v>
      </c>
    </row>
    <row r="139" spans="1:17">
      <c r="A139" t="s">
        <v>673</v>
      </c>
      <c r="B139" s="120">
        <f t="shared" si="8"/>
        <v>3</v>
      </c>
      <c r="C139">
        <v>3</v>
      </c>
      <c r="D139" s="120">
        <v>0</v>
      </c>
      <c r="F139" t="s">
        <v>673</v>
      </c>
      <c r="G139" s="120">
        <f t="shared" si="9"/>
        <v>3</v>
      </c>
      <c r="H139">
        <v>3</v>
      </c>
      <c r="I139" s="120">
        <v>0</v>
      </c>
      <c r="J139" t="s">
        <v>673</v>
      </c>
      <c r="K139" s="120">
        <f t="shared" si="10"/>
        <v>3</v>
      </c>
      <c r="L139">
        <v>3</v>
      </c>
      <c r="M139" s="120">
        <v>0</v>
      </c>
      <c r="N139" t="s">
        <v>674</v>
      </c>
      <c r="O139" s="120">
        <f t="shared" si="11"/>
        <v>4</v>
      </c>
      <c r="P139">
        <v>0</v>
      </c>
      <c r="Q139" s="120">
        <v>4</v>
      </c>
    </row>
    <row r="140" spans="1:17">
      <c r="A140" t="s">
        <v>674</v>
      </c>
      <c r="B140" s="120">
        <f t="shared" si="8"/>
        <v>7</v>
      </c>
      <c r="C140">
        <v>7</v>
      </c>
      <c r="D140" s="120">
        <v>0</v>
      </c>
      <c r="F140" t="s">
        <v>674</v>
      </c>
      <c r="G140" s="120">
        <f t="shared" si="9"/>
        <v>4</v>
      </c>
      <c r="H140">
        <v>4</v>
      </c>
      <c r="I140" s="120">
        <v>0</v>
      </c>
      <c r="J140" t="s">
        <v>674</v>
      </c>
      <c r="K140" s="120">
        <f t="shared" si="10"/>
        <v>4</v>
      </c>
      <c r="L140">
        <v>4</v>
      </c>
      <c r="M140" s="120">
        <v>0</v>
      </c>
      <c r="N140" t="s">
        <v>675</v>
      </c>
      <c r="O140" s="120">
        <f t="shared" si="11"/>
        <v>4</v>
      </c>
      <c r="P140">
        <v>1</v>
      </c>
      <c r="Q140" s="120">
        <v>3</v>
      </c>
    </row>
    <row r="141" spans="1:17">
      <c r="A141" t="s">
        <v>675</v>
      </c>
      <c r="B141" s="120">
        <f t="shared" si="8"/>
        <v>4</v>
      </c>
      <c r="C141">
        <v>3</v>
      </c>
      <c r="D141" s="120">
        <v>1</v>
      </c>
      <c r="F141" t="s">
        <v>675</v>
      </c>
      <c r="G141" s="120">
        <f t="shared" si="9"/>
        <v>4</v>
      </c>
      <c r="H141">
        <v>3</v>
      </c>
      <c r="I141" s="120">
        <v>1</v>
      </c>
      <c r="J141" t="s">
        <v>675</v>
      </c>
      <c r="K141" s="120">
        <f t="shared" si="10"/>
        <v>4</v>
      </c>
      <c r="L141">
        <v>3</v>
      </c>
      <c r="M141" s="120">
        <v>1</v>
      </c>
      <c r="N141" t="s">
        <v>676</v>
      </c>
      <c r="O141" s="120">
        <f t="shared" si="11"/>
        <v>4</v>
      </c>
      <c r="P141">
        <v>0</v>
      </c>
      <c r="Q141" s="120">
        <v>4</v>
      </c>
    </row>
    <row r="142" spans="1:17">
      <c r="A142" t="s">
        <v>676</v>
      </c>
      <c r="B142" s="120">
        <f t="shared" si="8"/>
        <v>4</v>
      </c>
      <c r="C142">
        <v>4</v>
      </c>
      <c r="D142" s="120">
        <v>0</v>
      </c>
      <c r="F142" t="s">
        <v>676</v>
      </c>
      <c r="G142" s="120">
        <f t="shared" si="9"/>
        <v>4</v>
      </c>
      <c r="H142">
        <v>4</v>
      </c>
      <c r="I142" s="120">
        <v>0</v>
      </c>
      <c r="J142" t="s">
        <v>676</v>
      </c>
      <c r="K142" s="120">
        <f t="shared" si="10"/>
        <v>4</v>
      </c>
      <c r="L142">
        <v>4</v>
      </c>
      <c r="M142" s="120">
        <v>0</v>
      </c>
      <c r="N142" t="s">
        <v>677</v>
      </c>
      <c r="O142" s="120">
        <f t="shared" si="11"/>
        <v>2</v>
      </c>
      <c r="P142">
        <v>0</v>
      </c>
      <c r="Q142" s="120">
        <v>2</v>
      </c>
    </row>
    <row r="143" spans="1:17">
      <c r="A143" t="s">
        <v>677</v>
      </c>
      <c r="B143" s="120">
        <f t="shared" si="8"/>
        <v>2</v>
      </c>
      <c r="C143">
        <v>2</v>
      </c>
      <c r="D143" s="120">
        <v>0</v>
      </c>
      <c r="F143" t="s">
        <v>677</v>
      </c>
      <c r="G143" s="120">
        <f t="shared" si="9"/>
        <v>2</v>
      </c>
      <c r="H143">
        <v>2</v>
      </c>
      <c r="I143" s="120">
        <v>0</v>
      </c>
      <c r="J143" t="s">
        <v>677</v>
      </c>
      <c r="K143" s="120">
        <f t="shared" si="10"/>
        <v>2</v>
      </c>
      <c r="L143">
        <v>2</v>
      </c>
      <c r="M143" s="120">
        <v>0</v>
      </c>
      <c r="N143" t="s">
        <v>678</v>
      </c>
      <c r="O143" s="120">
        <f t="shared" si="11"/>
        <v>1</v>
      </c>
      <c r="P143">
        <v>0</v>
      </c>
      <c r="Q143" s="120">
        <v>1</v>
      </c>
    </row>
    <row r="144" spans="1:17">
      <c r="A144" t="s">
        <v>678</v>
      </c>
      <c r="B144" s="120">
        <f t="shared" si="8"/>
        <v>1</v>
      </c>
      <c r="C144">
        <v>1</v>
      </c>
      <c r="D144" s="120">
        <v>0</v>
      </c>
      <c r="F144" t="s">
        <v>678</v>
      </c>
      <c r="G144" s="120">
        <f t="shared" si="9"/>
        <v>1</v>
      </c>
      <c r="H144">
        <v>1</v>
      </c>
      <c r="I144" s="120">
        <v>0</v>
      </c>
      <c r="J144" t="s">
        <v>678</v>
      </c>
      <c r="K144" s="120">
        <f t="shared" si="10"/>
        <v>1</v>
      </c>
      <c r="L144">
        <v>1</v>
      </c>
      <c r="M144" s="120">
        <v>0</v>
      </c>
      <c r="N144" t="s">
        <v>679</v>
      </c>
      <c r="O144" s="120">
        <f t="shared" si="11"/>
        <v>0</v>
      </c>
      <c r="P144">
        <v>0</v>
      </c>
      <c r="Q144" s="120">
        <v>0</v>
      </c>
    </row>
    <row r="145" spans="1:17">
      <c r="A145" t="s">
        <v>679</v>
      </c>
      <c r="B145" s="120">
        <f t="shared" si="8"/>
        <v>2</v>
      </c>
      <c r="C145">
        <v>2</v>
      </c>
      <c r="D145" s="120">
        <v>0</v>
      </c>
      <c r="F145" t="s">
        <v>679</v>
      </c>
      <c r="G145" s="120">
        <f t="shared" si="9"/>
        <v>2</v>
      </c>
      <c r="H145">
        <v>2</v>
      </c>
      <c r="I145" s="120">
        <v>0</v>
      </c>
      <c r="J145" t="s">
        <v>679</v>
      </c>
      <c r="K145" s="120">
        <f t="shared" si="10"/>
        <v>2</v>
      </c>
      <c r="L145">
        <v>2</v>
      </c>
      <c r="M145" s="120">
        <v>0</v>
      </c>
      <c r="N145" t="s">
        <v>680</v>
      </c>
      <c r="O145" s="120">
        <f t="shared" si="11"/>
        <v>8</v>
      </c>
      <c r="P145">
        <v>0</v>
      </c>
      <c r="Q145" s="120">
        <v>8</v>
      </c>
    </row>
    <row r="146" spans="1:17">
      <c r="A146" t="s">
        <v>680</v>
      </c>
      <c r="B146" s="120">
        <f t="shared" si="8"/>
        <v>8</v>
      </c>
      <c r="C146">
        <v>8</v>
      </c>
      <c r="D146" s="120">
        <v>0</v>
      </c>
      <c r="F146" t="s">
        <v>680</v>
      </c>
      <c r="G146" s="120">
        <f t="shared" si="9"/>
        <v>8</v>
      </c>
      <c r="H146">
        <v>8</v>
      </c>
      <c r="I146" s="120">
        <v>0</v>
      </c>
      <c r="J146" t="s">
        <v>680</v>
      </c>
      <c r="K146" s="120">
        <f t="shared" si="10"/>
        <v>8</v>
      </c>
      <c r="L146">
        <v>8</v>
      </c>
      <c r="M146" s="120">
        <v>0</v>
      </c>
      <c r="N146" t="s">
        <v>681</v>
      </c>
      <c r="O146" s="120">
        <f t="shared" si="11"/>
        <v>5</v>
      </c>
      <c r="P146">
        <v>0</v>
      </c>
      <c r="Q146" s="120">
        <v>5</v>
      </c>
    </row>
    <row r="147" spans="1:17">
      <c r="A147" t="s">
        <v>681</v>
      </c>
      <c r="B147" s="120">
        <f t="shared" si="8"/>
        <v>5</v>
      </c>
      <c r="C147">
        <v>5</v>
      </c>
      <c r="D147" s="120">
        <v>0</v>
      </c>
      <c r="F147" t="s">
        <v>681</v>
      </c>
      <c r="G147" s="120">
        <f t="shared" si="9"/>
        <v>5</v>
      </c>
      <c r="H147">
        <v>5</v>
      </c>
      <c r="I147" s="120">
        <v>0</v>
      </c>
      <c r="J147" t="s">
        <v>681</v>
      </c>
      <c r="K147" s="120">
        <f t="shared" si="10"/>
        <v>5</v>
      </c>
      <c r="L147">
        <v>5</v>
      </c>
      <c r="M147" s="120">
        <v>0</v>
      </c>
      <c r="N147" t="s">
        <v>682</v>
      </c>
      <c r="O147" s="120">
        <f t="shared" si="11"/>
        <v>10</v>
      </c>
      <c r="P147">
        <v>0</v>
      </c>
      <c r="Q147" s="120">
        <v>10</v>
      </c>
    </row>
    <row r="148" spans="1:17">
      <c r="A148" t="s">
        <v>682</v>
      </c>
      <c r="B148" s="120">
        <f t="shared" si="8"/>
        <v>10</v>
      </c>
      <c r="C148">
        <v>10</v>
      </c>
      <c r="D148" s="120">
        <v>0</v>
      </c>
      <c r="F148" t="s">
        <v>682</v>
      </c>
      <c r="G148" s="120">
        <f t="shared" si="9"/>
        <v>10</v>
      </c>
      <c r="H148">
        <v>10</v>
      </c>
      <c r="I148" s="120">
        <v>0</v>
      </c>
      <c r="J148" t="s">
        <v>682</v>
      </c>
      <c r="K148" s="120">
        <f t="shared" si="10"/>
        <v>10</v>
      </c>
      <c r="L148">
        <v>10</v>
      </c>
      <c r="M148" s="120">
        <v>0</v>
      </c>
      <c r="N148" t="s">
        <v>683</v>
      </c>
      <c r="O148" s="120">
        <f t="shared" si="11"/>
        <v>0</v>
      </c>
      <c r="P148">
        <v>0</v>
      </c>
      <c r="Q148" s="120">
        <v>0</v>
      </c>
    </row>
    <row r="149" spans="1:17">
      <c r="A149" t="s">
        <v>683</v>
      </c>
      <c r="B149" s="120">
        <f t="shared" si="8"/>
        <v>0</v>
      </c>
      <c r="C149">
        <v>0</v>
      </c>
      <c r="D149" s="120">
        <v>0</v>
      </c>
      <c r="F149" t="s">
        <v>683</v>
      </c>
      <c r="G149" s="120">
        <f t="shared" si="9"/>
        <v>0</v>
      </c>
      <c r="H149">
        <v>0</v>
      </c>
      <c r="I149" s="120">
        <v>0</v>
      </c>
      <c r="J149" t="s">
        <v>683</v>
      </c>
      <c r="K149" s="120">
        <f t="shared" si="10"/>
        <v>0</v>
      </c>
      <c r="L149">
        <v>0</v>
      </c>
      <c r="M149" s="120">
        <v>0</v>
      </c>
      <c r="N149" t="s">
        <v>684</v>
      </c>
      <c r="O149" s="120">
        <f t="shared" si="11"/>
        <v>1</v>
      </c>
      <c r="P149">
        <v>0</v>
      </c>
      <c r="Q149" s="120">
        <v>1</v>
      </c>
    </row>
    <row r="150" spans="1:17">
      <c r="A150" t="s">
        <v>684</v>
      </c>
      <c r="B150" s="120">
        <f t="shared" si="8"/>
        <v>1</v>
      </c>
      <c r="C150">
        <v>1</v>
      </c>
      <c r="D150" s="120">
        <v>0</v>
      </c>
      <c r="F150" t="s">
        <v>684</v>
      </c>
      <c r="G150" s="120">
        <f t="shared" si="9"/>
        <v>1</v>
      </c>
      <c r="H150">
        <v>1</v>
      </c>
      <c r="I150" s="120">
        <v>0</v>
      </c>
      <c r="J150" t="s">
        <v>684</v>
      </c>
      <c r="K150" s="120">
        <f t="shared" si="10"/>
        <v>1</v>
      </c>
      <c r="L150">
        <v>1</v>
      </c>
      <c r="M150" s="120">
        <v>0</v>
      </c>
      <c r="N150" t="s">
        <v>652</v>
      </c>
      <c r="O150" s="120">
        <f t="shared" si="11"/>
        <v>0</v>
      </c>
      <c r="P150">
        <v>0</v>
      </c>
      <c r="Q150" s="120">
        <v>0</v>
      </c>
    </row>
    <row r="151" spans="1:17">
      <c r="A151" t="s">
        <v>652</v>
      </c>
      <c r="B151" s="120">
        <f t="shared" si="8"/>
        <v>0</v>
      </c>
      <c r="C151">
        <v>0</v>
      </c>
      <c r="D151" s="120">
        <v>0</v>
      </c>
      <c r="F151" t="s">
        <v>652</v>
      </c>
      <c r="G151" s="120">
        <f t="shared" si="9"/>
        <v>0</v>
      </c>
      <c r="H151">
        <v>0</v>
      </c>
      <c r="I151" s="120">
        <v>0</v>
      </c>
      <c r="J151" t="s">
        <v>652</v>
      </c>
      <c r="K151" s="120">
        <f t="shared" si="10"/>
        <v>0</v>
      </c>
      <c r="L151">
        <v>0</v>
      </c>
      <c r="M151" s="120">
        <v>0</v>
      </c>
      <c r="N151" t="s">
        <v>685</v>
      </c>
      <c r="O151" s="120">
        <f t="shared" si="11"/>
        <v>2</v>
      </c>
      <c r="P151">
        <v>0</v>
      </c>
      <c r="Q151" s="120">
        <v>2</v>
      </c>
    </row>
    <row r="152" spans="1:17">
      <c r="A152" t="s">
        <v>685</v>
      </c>
      <c r="B152" s="120">
        <f t="shared" si="8"/>
        <v>2</v>
      </c>
      <c r="C152">
        <v>2</v>
      </c>
      <c r="D152" s="120">
        <v>0</v>
      </c>
      <c r="F152" t="s">
        <v>685</v>
      </c>
      <c r="G152" s="120">
        <f t="shared" si="9"/>
        <v>2</v>
      </c>
      <c r="H152">
        <v>2</v>
      </c>
      <c r="I152" s="120">
        <v>0</v>
      </c>
      <c r="J152" t="s">
        <v>685</v>
      </c>
      <c r="K152" s="120">
        <f t="shared" si="10"/>
        <v>2</v>
      </c>
      <c r="L152">
        <v>2</v>
      </c>
      <c r="M152" s="120">
        <v>0</v>
      </c>
      <c r="N152" t="s">
        <v>687</v>
      </c>
      <c r="O152" s="120">
        <f t="shared" si="11"/>
        <v>7</v>
      </c>
      <c r="P152">
        <v>0</v>
      </c>
      <c r="Q152" s="120">
        <v>7</v>
      </c>
    </row>
    <row r="153" spans="1:17">
      <c r="A153" t="s">
        <v>687</v>
      </c>
      <c r="B153" s="120">
        <f t="shared" si="8"/>
        <v>7</v>
      </c>
      <c r="C153">
        <v>7</v>
      </c>
      <c r="D153" s="120">
        <v>0</v>
      </c>
      <c r="F153" t="s">
        <v>687</v>
      </c>
      <c r="G153" s="120">
        <f t="shared" si="9"/>
        <v>7</v>
      </c>
      <c r="H153">
        <v>7</v>
      </c>
      <c r="I153" s="120">
        <v>0</v>
      </c>
      <c r="J153" t="s">
        <v>687</v>
      </c>
      <c r="K153" s="120">
        <f t="shared" si="10"/>
        <v>7</v>
      </c>
      <c r="L153">
        <v>7</v>
      </c>
      <c r="M153" s="120">
        <v>0</v>
      </c>
      <c r="N153" t="s">
        <v>688</v>
      </c>
      <c r="O153" s="120">
        <f t="shared" si="11"/>
        <v>0</v>
      </c>
      <c r="P153">
        <v>0</v>
      </c>
      <c r="Q153" s="120">
        <v>0</v>
      </c>
    </row>
    <row r="154" spans="1:17">
      <c r="A154" t="s">
        <v>688</v>
      </c>
      <c r="B154" s="120">
        <f t="shared" si="8"/>
        <v>0</v>
      </c>
      <c r="C154">
        <v>0</v>
      </c>
      <c r="D154" s="120">
        <v>0</v>
      </c>
      <c r="F154" t="s">
        <v>688</v>
      </c>
      <c r="G154" s="120">
        <f t="shared" si="9"/>
        <v>0</v>
      </c>
      <c r="H154">
        <v>0</v>
      </c>
      <c r="I154" s="120">
        <v>0</v>
      </c>
      <c r="J154" t="s">
        <v>688</v>
      </c>
      <c r="K154" s="120">
        <f t="shared" si="10"/>
        <v>0</v>
      </c>
      <c r="L154">
        <v>0</v>
      </c>
      <c r="M154" s="120">
        <v>0</v>
      </c>
      <c r="N154" t="s">
        <v>689</v>
      </c>
      <c r="O154" s="120">
        <f t="shared" si="11"/>
        <v>0</v>
      </c>
      <c r="P154">
        <v>0</v>
      </c>
      <c r="Q154" s="120">
        <v>0</v>
      </c>
    </row>
    <row r="155" spans="1:17">
      <c r="A155" t="s">
        <v>689</v>
      </c>
      <c r="B155" s="120">
        <f t="shared" si="8"/>
        <v>0</v>
      </c>
      <c r="C155">
        <v>0</v>
      </c>
      <c r="D155" s="120">
        <v>0</v>
      </c>
      <c r="F155" t="s">
        <v>689</v>
      </c>
      <c r="G155" s="120">
        <f t="shared" si="9"/>
        <v>0</v>
      </c>
      <c r="H155">
        <v>0</v>
      </c>
      <c r="I155" s="120">
        <v>0</v>
      </c>
      <c r="J155" t="s">
        <v>689</v>
      </c>
      <c r="K155" s="120">
        <f t="shared" si="10"/>
        <v>0</v>
      </c>
      <c r="L155">
        <v>0</v>
      </c>
      <c r="M155" s="120">
        <v>0</v>
      </c>
      <c r="N155" t="s">
        <v>690</v>
      </c>
      <c r="O155" s="120">
        <f t="shared" si="11"/>
        <v>2</v>
      </c>
      <c r="P155">
        <v>0</v>
      </c>
      <c r="Q155" s="120">
        <v>2</v>
      </c>
    </row>
    <row r="156" spans="1:17">
      <c r="A156" t="s">
        <v>690</v>
      </c>
      <c r="B156" s="120">
        <f t="shared" si="8"/>
        <v>2</v>
      </c>
      <c r="C156">
        <v>2</v>
      </c>
      <c r="D156" s="120">
        <v>0</v>
      </c>
      <c r="F156" t="s">
        <v>690</v>
      </c>
      <c r="G156" s="120">
        <f t="shared" si="9"/>
        <v>2</v>
      </c>
      <c r="H156">
        <v>2</v>
      </c>
      <c r="I156" s="120">
        <v>0</v>
      </c>
      <c r="J156" t="s">
        <v>690</v>
      </c>
      <c r="K156" s="120">
        <f t="shared" si="10"/>
        <v>2</v>
      </c>
      <c r="L156">
        <v>2</v>
      </c>
      <c r="M156" s="120">
        <v>0</v>
      </c>
      <c r="N156" t="s">
        <v>691</v>
      </c>
      <c r="O156" s="120">
        <f t="shared" si="11"/>
        <v>5</v>
      </c>
      <c r="P156">
        <v>0</v>
      </c>
      <c r="Q156" s="120">
        <v>5</v>
      </c>
    </row>
    <row r="157" spans="1:17">
      <c r="A157" t="s">
        <v>691</v>
      </c>
      <c r="B157" s="120">
        <f t="shared" si="8"/>
        <v>5</v>
      </c>
      <c r="C157">
        <v>5</v>
      </c>
      <c r="D157" s="120">
        <v>0</v>
      </c>
      <c r="F157" t="s">
        <v>691</v>
      </c>
      <c r="G157" s="120">
        <f t="shared" si="9"/>
        <v>5</v>
      </c>
      <c r="H157">
        <v>5</v>
      </c>
      <c r="I157" s="120">
        <v>0</v>
      </c>
      <c r="J157" t="s">
        <v>691</v>
      </c>
      <c r="K157" s="120">
        <f t="shared" si="10"/>
        <v>5</v>
      </c>
      <c r="L157">
        <v>5</v>
      </c>
      <c r="M157" s="120">
        <v>0</v>
      </c>
      <c r="N157" t="s">
        <v>693</v>
      </c>
      <c r="O157" s="120">
        <f t="shared" si="11"/>
        <v>1</v>
      </c>
      <c r="P157">
        <v>0</v>
      </c>
      <c r="Q157" s="120">
        <v>1</v>
      </c>
    </row>
    <row r="158" spans="1:17">
      <c r="A158" t="s">
        <v>693</v>
      </c>
      <c r="B158" s="120">
        <f t="shared" si="8"/>
        <v>1</v>
      </c>
      <c r="C158">
        <v>1</v>
      </c>
      <c r="D158" s="120">
        <v>0</v>
      </c>
      <c r="F158" t="s">
        <v>693</v>
      </c>
      <c r="G158" s="120">
        <f t="shared" si="9"/>
        <v>1</v>
      </c>
      <c r="H158">
        <v>1</v>
      </c>
      <c r="I158" s="120">
        <v>0</v>
      </c>
      <c r="J158" t="s">
        <v>693</v>
      </c>
      <c r="K158" s="120">
        <f t="shared" si="10"/>
        <v>1</v>
      </c>
      <c r="L158">
        <v>1</v>
      </c>
      <c r="M158" s="120">
        <v>0</v>
      </c>
      <c r="N158" t="s">
        <v>694</v>
      </c>
      <c r="O158" s="120">
        <f t="shared" si="11"/>
        <v>12</v>
      </c>
      <c r="P158">
        <v>0</v>
      </c>
      <c r="Q158" s="120">
        <v>12</v>
      </c>
    </row>
    <row r="159" spans="1:17">
      <c r="A159" t="s">
        <v>694</v>
      </c>
      <c r="B159" s="120">
        <f t="shared" si="8"/>
        <v>12</v>
      </c>
      <c r="C159">
        <v>12</v>
      </c>
      <c r="D159" s="120">
        <v>0</v>
      </c>
      <c r="F159" t="s">
        <v>694</v>
      </c>
      <c r="G159" s="120">
        <f t="shared" si="9"/>
        <v>12</v>
      </c>
      <c r="H159">
        <v>12</v>
      </c>
      <c r="I159" s="120">
        <v>0</v>
      </c>
      <c r="J159" t="s">
        <v>694</v>
      </c>
      <c r="K159" s="120">
        <f t="shared" si="10"/>
        <v>12</v>
      </c>
      <c r="L159">
        <v>12</v>
      </c>
      <c r="M159" s="120">
        <v>0</v>
      </c>
      <c r="N159" t="s">
        <v>695</v>
      </c>
      <c r="O159" s="120">
        <f t="shared" si="11"/>
        <v>11</v>
      </c>
      <c r="P159">
        <v>0</v>
      </c>
      <c r="Q159" s="120">
        <v>11</v>
      </c>
    </row>
    <row r="160" spans="1:17">
      <c r="A160" t="s">
        <v>695</v>
      </c>
      <c r="B160" s="120">
        <f t="shared" si="8"/>
        <v>11</v>
      </c>
      <c r="C160">
        <v>11</v>
      </c>
      <c r="D160" s="120">
        <v>0</v>
      </c>
      <c r="F160" t="s">
        <v>695</v>
      </c>
      <c r="G160" s="120">
        <f t="shared" si="9"/>
        <v>11</v>
      </c>
      <c r="H160">
        <v>11</v>
      </c>
      <c r="I160" s="120">
        <v>0</v>
      </c>
      <c r="J160" t="s">
        <v>695</v>
      </c>
      <c r="K160" s="120">
        <f t="shared" si="10"/>
        <v>11</v>
      </c>
      <c r="L160">
        <v>11</v>
      </c>
      <c r="M160" s="120">
        <v>0</v>
      </c>
      <c r="N160" t="s">
        <v>696</v>
      </c>
      <c r="O160" s="120">
        <f t="shared" si="11"/>
        <v>4</v>
      </c>
      <c r="P160">
        <v>0</v>
      </c>
      <c r="Q160" s="120">
        <v>4</v>
      </c>
    </row>
    <row r="161" spans="1:17">
      <c r="A161" t="s">
        <v>696</v>
      </c>
      <c r="B161" s="120">
        <f t="shared" si="8"/>
        <v>4</v>
      </c>
      <c r="C161">
        <v>4</v>
      </c>
      <c r="D161" s="120">
        <v>0</v>
      </c>
      <c r="F161" t="s">
        <v>696</v>
      </c>
      <c r="G161" s="120">
        <f t="shared" si="9"/>
        <v>4</v>
      </c>
      <c r="H161">
        <v>4</v>
      </c>
      <c r="I161" s="120">
        <v>0</v>
      </c>
      <c r="J161" t="s">
        <v>696</v>
      </c>
      <c r="K161" s="120">
        <f t="shared" si="10"/>
        <v>4</v>
      </c>
      <c r="L161">
        <v>4</v>
      </c>
      <c r="M161" s="120">
        <v>0</v>
      </c>
      <c r="N161" t="s">
        <v>698</v>
      </c>
      <c r="O161" s="120">
        <f t="shared" si="11"/>
        <v>1</v>
      </c>
      <c r="P161">
        <v>0</v>
      </c>
      <c r="Q161" s="120">
        <v>1</v>
      </c>
    </row>
    <row r="162" spans="1:17">
      <c r="A162" t="s">
        <v>698</v>
      </c>
      <c r="B162" s="120">
        <f t="shared" si="8"/>
        <v>1</v>
      </c>
      <c r="C162">
        <v>1</v>
      </c>
      <c r="D162" s="120">
        <v>0</v>
      </c>
      <c r="F162" t="s">
        <v>698</v>
      </c>
      <c r="G162" s="120">
        <f t="shared" si="9"/>
        <v>1</v>
      </c>
      <c r="H162">
        <v>1</v>
      </c>
      <c r="I162" s="120">
        <v>0</v>
      </c>
      <c r="J162" t="s">
        <v>698</v>
      </c>
      <c r="K162" s="120">
        <f t="shared" si="10"/>
        <v>1</v>
      </c>
      <c r="L162">
        <v>1</v>
      </c>
      <c r="M162" s="120">
        <v>0</v>
      </c>
      <c r="N162" t="s">
        <v>701</v>
      </c>
      <c r="O162" s="120">
        <f t="shared" si="11"/>
        <v>37</v>
      </c>
      <c r="P162">
        <v>1</v>
      </c>
      <c r="Q162" s="120">
        <v>36</v>
      </c>
    </row>
    <row r="163" spans="1:17">
      <c r="A163" t="s">
        <v>701</v>
      </c>
      <c r="B163" s="120">
        <f t="shared" si="8"/>
        <v>37</v>
      </c>
      <c r="C163">
        <v>36</v>
      </c>
      <c r="D163" s="120">
        <v>1</v>
      </c>
      <c r="F163" t="s">
        <v>701</v>
      </c>
      <c r="G163" s="120">
        <f t="shared" si="9"/>
        <v>37</v>
      </c>
      <c r="H163">
        <v>36</v>
      </c>
      <c r="I163" s="120">
        <v>1</v>
      </c>
      <c r="J163" t="s">
        <v>701</v>
      </c>
      <c r="K163" s="120">
        <f t="shared" si="10"/>
        <v>37</v>
      </c>
      <c r="L163">
        <v>36</v>
      </c>
      <c r="M163" s="120">
        <v>1</v>
      </c>
      <c r="N163" t="s">
        <v>1054</v>
      </c>
      <c r="O163" s="120">
        <f t="shared" si="11"/>
        <v>8</v>
      </c>
      <c r="P163">
        <v>0</v>
      </c>
      <c r="Q163" s="120">
        <v>8</v>
      </c>
    </row>
    <row r="164" spans="1:17">
      <c r="A164" t="s">
        <v>1054</v>
      </c>
      <c r="B164" s="120">
        <f t="shared" si="8"/>
        <v>8</v>
      </c>
      <c r="C164">
        <v>8</v>
      </c>
      <c r="D164" s="120">
        <v>0</v>
      </c>
      <c r="F164" t="s">
        <v>1054</v>
      </c>
      <c r="G164" s="120">
        <f t="shared" si="9"/>
        <v>8</v>
      </c>
      <c r="H164">
        <v>8</v>
      </c>
      <c r="I164" s="120">
        <v>0</v>
      </c>
      <c r="J164" t="s">
        <v>1054</v>
      </c>
      <c r="K164" s="120">
        <f t="shared" si="10"/>
        <v>8</v>
      </c>
      <c r="L164">
        <v>8</v>
      </c>
      <c r="M164" s="120">
        <v>0</v>
      </c>
      <c r="N164" t="s">
        <v>836</v>
      </c>
      <c r="O164" s="120">
        <f t="shared" si="11"/>
        <v>1</v>
      </c>
      <c r="P164">
        <v>0</v>
      </c>
      <c r="Q164" s="120">
        <v>1</v>
      </c>
    </row>
    <row r="165" spans="1:17">
      <c r="A165" t="s">
        <v>836</v>
      </c>
      <c r="B165" s="120">
        <f t="shared" si="8"/>
        <v>1</v>
      </c>
      <c r="C165">
        <v>1</v>
      </c>
      <c r="D165" s="120">
        <v>0</v>
      </c>
      <c r="F165" t="s">
        <v>836</v>
      </c>
      <c r="G165" s="120">
        <f t="shared" si="9"/>
        <v>1</v>
      </c>
      <c r="H165">
        <v>1</v>
      </c>
      <c r="I165" s="120">
        <v>0</v>
      </c>
      <c r="J165" t="s">
        <v>836</v>
      </c>
      <c r="K165" s="120">
        <f t="shared" si="10"/>
        <v>1</v>
      </c>
      <c r="L165">
        <v>1</v>
      </c>
      <c r="M165" s="120">
        <v>0</v>
      </c>
      <c r="N165" t="s">
        <v>704</v>
      </c>
      <c r="O165" s="120">
        <f t="shared" si="11"/>
        <v>1</v>
      </c>
      <c r="P165">
        <v>0</v>
      </c>
      <c r="Q165" s="120">
        <v>1</v>
      </c>
    </row>
    <row r="166" spans="1:17">
      <c r="A166" t="s">
        <v>704</v>
      </c>
      <c r="B166" s="120">
        <f t="shared" si="8"/>
        <v>1</v>
      </c>
      <c r="C166">
        <v>1</v>
      </c>
      <c r="D166" s="120">
        <v>0</v>
      </c>
      <c r="F166" t="s">
        <v>704</v>
      </c>
      <c r="G166" s="120">
        <f t="shared" si="9"/>
        <v>1</v>
      </c>
      <c r="H166">
        <v>1</v>
      </c>
      <c r="I166" s="120">
        <v>0</v>
      </c>
      <c r="J166" t="s">
        <v>704</v>
      </c>
      <c r="K166" s="120">
        <f t="shared" si="10"/>
        <v>1</v>
      </c>
      <c r="L166">
        <v>1</v>
      </c>
      <c r="M166" s="120">
        <v>0</v>
      </c>
      <c r="N166" t="s">
        <v>705</v>
      </c>
      <c r="O166" s="120">
        <f t="shared" si="11"/>
        <v>1</v>
      </c>
      <c r="P166">
        <v>0</v>
      </c>
      <c r="Q166" s="120">
        <v>1</v>
      </c>
    </row>
    <row r="167" spans="1:17">
      <c r="A167" t="s">
        <v>705</v>
      </c>
      <c r="B167" s="120">
        <f t="shared" si="8"/>
        <v>1</v>
      </c>
      <c r="C167">
        <v>1</v>
      </c>
      <c r="D167" s="120">
        <v>0</v>
      </c>
      <c r="F167" t="s">
        <v>705</v>
      </c>
      <c r="G167" s="120">
        <f t="shared" si="9"/>
        <v>1</v>
      </c>
      <c r="H167">
        <v>1</v>
      </c>
      <c r="I167" s="120">
        <v>0</v>
      </c>
      <c r="J167" t="s">
        <v>705</v>
      </c>
      <c r="K167" s="120">
        <f t="shared" si="10"/>
        <v>1</v>
      </c>
      <c r="L167">
        <v>1</v>
      </c>
      <c r="M167" s="120">
        <v>0</v>
      </c>
      <c r="N167" t="s">
        <v>706</v>
      </c>
      <c r="O167" s="120">
        <f t="shared" si="11"/>
        <v>1</v>
      </c>
      <c r="P167">
        <v>0</v>
      </c>
      <c r="Q167" s="120">
        <v>1</v>
      </c>
    </row>
    <row r="168" spans="1:17">
      <c r="A168" t="s">
        <v>706</v>
      </c>
      <c r="B168" s="120">
        <f t="shared" si="8"/>
        <v>1</v>
      </c>
      <c r="C168">
        <v>1</v>
      </c>
      <c r="D168" s="120">
        <v>0</v>
      </c>
      <c r="F168" t="s">
        <v>706</v>
      </c>
      <c r="G168" s="120">
        <f t="shared" si="9"/>
        <v>1</v>
      </c>
      <c r="H168">
        <v>1</v>
      </c>
      <c r="I168" s="120">
        <v>0</v>
      </c>
      <c r="J168" t="s">
        <v>706</v>
      </c>
      <c r="K168" s="120">
        <f t="shared" si="10"/>
        <v>1</v>
      </c>
      <c r="L168">
        <v>1</v>
      </c>
      <c r="M168" s="120">
        <v>0</v>
      </c>
      <c r="N168" t="s">
        <v>708</v>
      </c>
      <c r="O168" s="120">
        <f t="shared" si="11"/>
        <v>1</v>
      </c>
      <c r="P168">
        <v>0</v>
      </c>
      <c r="Q168" s="120">
        <v>1</v>
      </c>
    </row>
    <row r="169" spans="1:17">
      <c r="A169" t="s">
        <v>708</v>
      </c>
      <c r="B169" s="120">
        <f t="shared" si="8"/>
        <v>1</v>
      </c>
      <c r="C169">
        <v>1</v>
      </c>
      <c r="D169" s="120">
        <v>0</v>
      </c>
      <c r="F169" t="s">
        <v>708</v>
      </c>
      <c r="G169" s="120">
        <f t="shared" si="9"/>
        <v>1</v>
      </c>
      <c r="H169">
        <v>1</v>
      </c>
      <c r="I169" s="120">
        <v>0</v>
      </c>
      <c r="J169" t="s">
        <v>708</v>
      </c>
      <c r="K169" s="120">
        <f t="shared" si="10"/>
        <v>1</v>
      </c>
      <c r="L169">
        <v>1</v>
      </c>
      <c r="M169" s="120">
        <v>0</v>
      </c>
      <c r="N169" t="s">
        <v>709</v>
      </c>
      <c r="O169" s="120">
        <f t="shared" si="11"/>
        <v>17</v>
      </c>
      <c r="P169">
        <v>2</v>
      </c>
      <c r="Q169" s="120">
        <v>15</v>
      </c>
    </row>
    <row r="170" spans="1:17">
      <c r="A170" t="s">
        <v>709</v>
      </c>
      <c r="B170" s="120">
        <f t="shared" si="8"/>
        <v>17</v>
      </c>
      <c r="C170">
        <v>15</v>
      </c>
      <c r="D170" s="120">
        <v>2</v>
      </c>
      <c r="F170" t="s">
        <v>709</v>
      </c>
      <c r="G170" s="120">
        <f t="shared" si="9"/>
        <v>17</v>
      </c>
      <c r="H170">
        <v>15</v>
      </c>
      <c r="I170" s="120">
        <v>2</v>
      </c>
      <c r="J170" t="s">
        <v>709</v>
      </c>
      <c r="K170" s="120">
        <f t="shared" si="10"/>
        <v>17</v>
      </c>
      <c r="L170">
        <v>15</v>
      </c>
      <c r="M170" s="120">
        <v>2</v>
      </c>
      <c r="N170" t="s">
        <v>710</v>
      </c>
      <c r="O170" s="120">
        <f t="shared" si="11"/>
        <v>13</v>
      </c>
      <c r="P170">
        <v>0</v>
      </c>
      <c r="Q170" s="120">
        <v>13</v>
      </c>
    </row>
    <row r="171" spans="1:17">
      <c r="A171" t="s">
        <v>710</v>
      </c>
      <c r="B171" s="120">
        <f t="shared" si="8"/>
        <v>13</v>
      </c>
      <c r="C171">
        <v>13</v>
      </c>
      <c r="D171" s="120">
        <v>0</v>
      </c>
      <c r="F171" t="s">
        <v>710</v>
      </c>
      <c r="G171" s="120">
        <f t="shared" si="9"/>
        <v>13</v>
      </c>
      <c r="H171">
        <v>13</v>
      </c>
      <c r="I171" s="120">
        <v>0</v>
      </c>
      <c r="J171" t="s">
        <v>710</v>
      </c>
      <c r="K171" s="120">
        <f t="shared" si="10"/>
        <v>13</v>
      </c>
      <c r="L171">
        <v>13</v>
      </c>
      <c r="M171" s="120">
        <v>0</v>
      </c>
      <c r="N171" t="s">
        <v>711</v>
      </c>
      <c r="O171" s="120">
        <f t="shared" si="11"/>
        <v>6</v>
      </c>
      <c r="P171">
        <v>0</v>
      </c>
      <c r="Q171" s="120">
        <v>6</v>
      </c>
    </row>
    <row r="172" spans="1:17">
      <c r="A172" t="s">
        <v>711</v>
      </c>
      <c r="B172" s="120">
        <f t="shared" si="8"/>
        <v>6</v>
      </c>
      <c r="C172">
        <v>6</v>
      </c>
      <c r="D172" s="120">
        <v>0</v>
      </c>
      <c r="F172" t="s">
        <v>711</v>
      </c>
      <c r="G172" s="120">
        <f t="shared" si="9"/>
        <v>6</v>
      </c>
      <c r="H172">
        <v>6</v>
      </c>
      <c r="I172" s="120">
        <v>0</v>
      </c>
      <c r="J172" t="s">
        <v>711</v>
      </c>
      <c r="K172" s="120">
        <f t="shared" si="10"/>
        <v>6</v>
      </c>
      <c r="L172">
        <v>6</v>
      </c>
      <c r="M172" s="120">
        <v>0</v>
      </c>
      <c r="N172" t="s">
        <v>712</v>
      </c>
      <c r="O172" s="120">
        <f t="shared" si="11"/>
        <v>2</v>
      </c>
      <c r="P172">
        <v>0</v>
      </c>
      <c r="Q172" s="120">
        <v>2</v>
      </c>
    </row>
    <row r="173" spans="1:17">
      <c r="A173" t="s">
        <v>712</v>
      </c>
      <c r="B173" s="120">
        <f t="shared" si="8"/>
        <v>2</v>
      </c>
      <c r="C173">
        <v>2</v>
      </c>
      <c r="D173" s="120">
        <v>0</v>
      </c>
      <c r="F173" t="s">
        <v>712</v>
      </c>
      <c r="G173" s="120">
        <f t="shared" si="9"/>
        <v>2</v>
      </c>
      <c r="H173">
        <v>2</v>
      </c>
      <c r="I173" s="120">
        <v>0</v>
      </c>
      <c r="J173" t="s">
        <v>712</v>
      </c>
      <c r="K173" s="120">
        <f t="shared" si="10"/>
        <v>2</v>
      </c>
      <c r="L173">
        <v>2</v>
      </c>
      <c r="M173" s="120">
        <v>0</v>
      </c>
      <c r="N173" t="s">
        <v>713</v>
      </c>
      <c r="O173" s="120">
        <f t="shared" si="11"/>
        <v>2</v>
      </c>
      <c r="P173">
        <v>0</v>
      </c>
      <c r="Q173" s="120">
        <v>2</v>
      </c>
    </row>
    <row r="174" spans="1:17">
      <c r="A174" t="s">
        <v>713</v>
      </c>
      <c r="B174" s="120">
        <f t="shared" si="8"/>
        <v>2</v>
      </c>
      <c r="C174">
        <v>2</v>
      </c>
      <c r="D174" s="120">
        <v>0</v>
      </c>
      <c r="F174" t="s">
        <v>713</v>
      </c>
      <c r="G174" s="120">
        <f t="shared" si="9"/>
        <v>2</v>
      </c>
      <c r="H174">
        <v>2</v>
      </c>
      <c r="I174" s="120">
        <v>0</v>
      </c>
      <c r="J174" t="s">
        <v>713</v>
      </c>
      <c r="K174" s="120">
        <f t="shared" si="10"/>
        <v>2</v>
      </c>
      <c r="L174">
        <v>2</v>
      </c>
      <c r="M174" s="120">
        <v>0</v>
      </c>
      <c r="N174" t="s">
        <v>714</v>
      </c>
      <c r="O174" s="120">
        <f t="shared" si="11"/>
        <v>7</v>
      </c>
      <c r="P174">
        <v>0</v>
      </c>
      <c r="Q174" s="120">
        <v>7</v>
      </c>
    </row>
    <row r="175" spans="1:17">
      <c r="A175" t="s">
        <v>714</v>
      </c>
      <c r="B175" s="120">
        <f t="shared" si="8"/>
        <v>7</v>
      </c>
      <c r="C175">
        <v>7</v>
      </c>
      <c r="D175" s="120">
        <v>0</v>
      </c>
      <c r="F175" t="s">
        <v>714</v>
      </c>
      <c r="G175" s="120">
        <f t="shared" si="9"/>
        <v>7</v>
      </c>
      <c r="H175">
        <v>7</v>
      </c>
      <c r="I175" s="120">
        <v>0</v>
      </c>
      <c r="J175" t="s">
        <v>714</v>
      </c>
      <c r="K175" s="120">
        <f t="shared" si="10"/>
        <v>7</v>
      </c>
      <c r="L175">
        <v>7</v>
      </c>
      <c r="M175" s="120">
        <v>0</v>
      </c>
      <c r="N175" t="s">
        <v>717</v>
      </c>
      <c r="O175" s="120">
        <f t="shared" si="11"/>
        <v>11</v>
      </c>
      <c r="P175">
        <v>0</v>
      </c>
      <c r="Q175" s="120">
        <v>11</v>
      </c>
    </row>
    <row r="176" spans="1:17">
      <c r="A176" t="s">
        <v>717</v>
      </c>
      <c r="B176" s="120">
        <f t="shared" si="8"/>
        <v>11</v>
      </c>
      <c r="C176">
        <v>11</v>
      </c>
      <c r="D176" s="120">
        <v>0</v>
      </c>
      <c r="F176" t="s">
        <v>717</v>
      </c>
      <c r="G176" s="120">
        <f t="shared" si="9"/>
        <v>11</v>
      </c>
      <c r="H176">
        <v>11</v>
      </c>
      <c r="I176" s="120">
        <v>0</v>
      </c>
      <c r="J176" t="s">
        <v>717</v>
      </c>
      <c r="K176" s="120">
        <f t="shared" si="10"/>
        <v>11</v>
      </c>
      <c r="L176">
        <v>11</v>
      </c>
      <c r="M176" s="120">
        <v>0</v>
      </c>
      <c r="N176" t="s">
        <v>719</v>
      </c>
      <c r="O176" s="120">
        <f t="shared" si="11"/>
        <v>2</v>
      </c>
      <c r="P176">
        <v>0</v>
      </c>
      <c r="Q176" s="120">
        <v>2</v>
      </c>
    </row>
    <row r="177" spans="1:17">
      <c r="A177" t="s">
        <v>719</v>
      </c>
      <c r="B177" s="120">
        <f t="shared" si="8"/>
        <v>2</v>
      </c>
      <c r="C177">
        <v>2</v>
      </c>
      <c r="D177" s="120">
        <v>0</v>
      </c>
      <c r="F177" t="s">
        <v>719</v>
      </c>
      <c r="G177" s="120">
        <f t="shared" si="9"/>
        <v>2</v>
      </c>
      <c r="H177">
        <v>2</v>
      </c>
      <c r="I177" s="120">
        <v>0</v>
      </c>
      <c r="J177" t="s">
        <v>719</v>
      </c>
      <c r="K177" s="120">
        <f t="shared" si="10"/>
        <v>2</v>
      </c>
      <c r="L177">
        <v>2</v>
      </c>
      <c r="M177" s="120">
        <v>0</v>
      </c>
      <c r="N177" t="s">
        <v>720</v>
      </c>
      <c r="O177" s="120">
        <f t="shared" si="11"/>
        <v>2</v>
      </c>
      <c r="P177">
        <v>0</v>
      </c>
      <c r="Q177" s="120">
        <v>2</v>
      </c>
    </row>
    <row r="178" spans="1:17">
      <c r="A178" t="s">
        <v>720</v>
      </c>
      <c r="B178" s="120">
        <f t="shared" si="8"/>
        <v>2</v>
      </c>
      <c r="C178">
        <v>2</v>
      </c>
      <c r="D178" s="120">
        <v>0</v>
      </c>
      <c r="F178" t="s">
        <v>720</v>
      </c>
      <c r="G178" s="120">
        <f t="shared" si="9"/>
        <v>2</v>
      </c>
      <c r="H178">
        <v>2</v>
      </c>
      <c r="I178" s="120">
        <v>0</v>
      </c>
      <c r="J178" t="s">
        <v>720</v>
      </c>
      <c r="K178" s="120">
        <f t="shared" si="10"/>
        <v>2</v>
      </c>
      <c r="L178">
        <v>2</v>
      </c>
      <c r="M178" s="120">
        <v>0</v>
      </c>
      <c r="N178" t="s">
        <v>721</v>
      </c>
      <c r="O178" s="120">
        <f t="shared" si="11"/>
        <v>0</v>
      </c>
      <c r="P178">
        <v>0</v>
      </c>
      <c r="Q178" s="120">
        <v>0</v>
      </c>
    </row>
    <row r="179" spans="1:17">
      <c r="A179" t="s">
        <v>721</v>
      </c>
      <c r="B179" s="120">
        <f t="shared" si="8"/>
        <v>0</v>
      </c>
      <c r="C179">
        <v>0</v>
      </c>
      <c r="D179" s="120">
        <v>0</v>
      </c>
      <c r="F179" t="s">
        <v>721</v>
      </c>
      <c r="G179" s="120">
        <f t="shared" si="9"/>
        <v>0</v>
      </c>
      <c r="H179">
        <v>0</v>
      </c>
      <c r="I179" s="120">
        <v>0</v>
      </c>
      <c r="J179" t="s">
        <v>721</v>
      </c>
      <c r="K179" s="120">
        <f t="shared" si="10"/>
        <v>0</v>
      </c>
      <c r="L179">
        <v>0</v>
      </c>
      <c r="M179" s="120">
        <v>0</v>
      </c>
      <c r="N179" t="s">
        <v>722</v>
      </c>
      <c r="O179" s="120">
        <f t="shared" si="11"/>
        <v>0</v>
      </c>
      <c r="P179">
        <v>0</v>
      </c>
      <c r="Q179" s="120">
        <v>0</v>
      </c>
    </row>
    <row r="180" spans="1:17">
      <c r="A180" t="s">
        <v>722</v>
      </c>
      <c r="B180" s="120">
        <f t="shared" si="8"/>
        <v>0</v>
      </c>
      <c r="C180">
        <v>0</v>
      </c>
      <c r="D180" s="120">
        <v>0</v>
      </c>
      <c r="F180" t="s">
        <v>722</v>
      </c>
      <c r="G180" s="120">
        <f t="shared" si="9"/>
        <v>0</v>
      </c>
      <c r="H180">
        <v>0</v>
      </c>
      <c r="I180" s="120">
        <v>0</v>
      </c>
      <c r="J180" t="s">
        <v>722</v>
      </c>
      <c r="K180" s="120">
        <f t="shared" si="10"/>
        <v>0</v>
      </c>
      <c r="L180">
        <v>0</v>
      </c>
      <c r="M180" s="120">
        <v>0</v>
      </c>
      <c r="N180" t="s">
        <v>723</v>
      </c>
      <c r="O180" s="120">
        <f t="shared" si="11"/>
        <v>0</v>
      </c>
      <c r="P180">
        <v>0</v>
      </c>
      <c r="Q180" s="120">
        <v>0</v>
      </c>
    </row>
    <row r="181" spans="1:17">
      <c r="A181" t="s">
        <v>723</v>
      </c>
      <c r="B181" s="120">
        <f t="shared" si="8"/>
        <v>0</v>
      </c>
      <c r="C181">
        <v>0</v>
      </c>
      <c r="D181" s="120">
        <v>0</v>
      </c>
      <c r="F181" t="s">
        <v>723</v>
      </c>
      <c r="G181" s="120">
        <f t="shared" si="9"/>
        <v>0</v>
      </c>
      <c r="H181">
        <v>0</v>
      </c>
      <c r="I181" s="120">
        <v>0</v>
      </c>
      <c r="J181" t="s">
        <v>723</v>
      </c>
      <c r="K181" s="120">
        <f t="shared" si="10"/>
        <v>0</v>
      </c>
      <c r="L181">
        <v>0</v>
      </c>
      <c r="M181" s="120">
        <v>0</v>
      </c>
      <c r="N181" t="s">
        <v>724</v>
      </c>
      <c r="O181" s="120">
        <f t="shared" si="11"/>
        <v>0</v>
      </c>
      <c r="P181">
        <v>0</v>
      </c>
      <c r="Q181" s="120">
        <v>0</v>
      </c>
    </row>
    <row r="182" spans="1:17">
      <c r="A182" t="s">
        <v>724</v>
      </c>
      <c r="B182" s="120">
        <f t="shared" si="8"/>
        <v>0</v>
      </c>
      <c r="C182">
        <v>0</v>
      </c>
      <c r="D182" s="120">
        <v>0</v>
      </c>
      <c r="F182" t="s">
        <v>724</v>
      </c>
      <c r="G182" s="120">
        <f t="shared" si="9"/>
        <v>0</v>
      </c>
      <c r="H182">
        <v>0</v>
      </c>
      <c r="I182" s="120">
        <v>0</v>
      </c>
      <c r="J182" t="s">
        <v>724</v>
      </c>
      <c r="K182" s="120">
        <f t="shared" si="10"/>
        <v>0</v>
      </c>
      <c r="L182">
        <v>0</v>
      </c>
      <c r="M182" s="120">
        <v>0</v>
      </c>
      <c r="N182" t="s">
        <v>725</v>
      </c>
      <c r="O182" s="120">
        <f t="shared" si="11"/>
        <v>2</v>
      </c>
      <c r="P182">
        <v>0</v>
      </c>
      <c r="Q182" s="120">
        <v>2</v>
      </c>
    </row>
    <row r="183" spans="1:17">
      <c r="A183" t="s">
        <v>725</v>
      </c>
      <c r="B183" s="120">
        <f t="shared" si="8"/>
        <v>2</v>
      </c>
      <c r="C183">
        <v>2</v>
      </c>
      <c r="D183" s="120">
        <v>0</v>
      </c>
      <c r="F183" t="s">
        <v>725</v>
      </c>
      <c r="G183" s="120">
        <f t="shared" si="9"/>
        <v>2</v>
      </c>
      <c r="H183">
        <v>2</v>
      </c>
      <c r="I183" s="120">
        <v>0</v>
      </c>
      <c r="J183" t="s">
        <v>725</v>
      </c>
      <c r="K183" s="120">
        <f t="shared" si="10"/>
        <v>2</v>
      </c>
      <c r="L183">
        <v>2</v>
      </c>
      <c r="M183" s="120">
        <v>0</v>
      </c>
      <c r="N183" t="s">
        <v>726</v>
      </c>
      <c r="O183" s="120">
        <f t="shared" si="11"/>
        <v>2</v>
      </c>
      <c r="P183">
        <v>0</v>
      </c>
      <c r="Q183" s="120">
        <v>2</v>
      </c>
    </row>
    <row r="184" spans="1:17">
      <c r="A184" t="s">
        <v>726</v>
      </c>
      <c r="B184" s="120">
        <f t="shared" si="8"/>
        <v>2</v>
      </c>
      <c r="C184">
        <v>2</v>
      </c>
      <c r="D184" s="120">
        <v>0</v>
      </c>
      <c r="F184" t="s">
        <v>726</v>
      </c>
      <c r="G184" s="120">
        <f t="shared" si="9"/>
        <v>2</v>
      </c>
      <c r="H184">
        <v>2</v>
      </c>
      <c r="I184" s="120">
        <v>0</v>
      </c>
      <c r="J184" t="s">
        <v>726</v>
      </c>
      <c r="K184" s="120">
        <f t="shared" si="10"/>
        <v>2</v>
      </c>
      <c r="L184">
        <v>2</v>
      </c>
      <c r="M184" s="120">
        <v>0</v>
      </c>
      <c r="N184" t="s">
        <v>727</v>
      </c>
      <c r="O184" s="120">
        <f t="shared" si="11"/>
        <v>0</v>
      </c>
      <c r="P184">
        <v>0</v>
      </c>
      <c r="Q184" s="120">
        <v>0</v>
      </c>
    </row>
    <row r="185" spans="1:17">
      <c r="A185" t="s">
        <v>727</v>
      </c>
      <c r="B185" s="120">
        <f t="shared" si="8"/>
        <v>0</v>
      </c>
      <c r="C185">
        <v>0</v>
      </c>
      <c r="D185" s="120">
        <v>0</v>
      </c>
      <c r="F185" t="s">
        <v>727</v>
      </c>
      <c r="G185" s="120">
        <f t="shared" si="9"/>
        <v>0</v>
      </c>
      <c r="H185">
        <v>0</v>
      </c>
      <c r="I185" s="120">
        <v>0</v>
      </c>
      <c r="J185" t="s">
        <v>727</v>
      </c>
      <c r="K185" s="120">
        <f t="shared" si="10"/>
        <v>0</v>
      </c>
      <c r="L185">
        <v>0</v>
      </c>
      <c r="M185" s="120">
        <v>0</v>
      </c>
      <c r="N185" t="s">
        <v>728</v>
      </c>
      <c r="O185" s="120">
        <f t="shared" si="11"/>
        <v>2</v>
      </c>
      <c r="P185">
        <v>0</v>
      </c>
      <c r="Q185" s="120">
        <v>2</v>
      </c>
    </row>
    <row r="186" spans="1:17">
      <c r="A186" t="s">
        <v>728</v>
      </c>
      <c r="B186" s="120">
        <f t="shared" si="8"/>
        <v>2</v>
      </c>
      <c r="C186">
        <v>2</v>
      </c>
      <c r="D186" s="120">
        <v>0</v>
      </c>
      <c r="F186" t="s">
        <v>728</v>
      </c>
      <c r="G186" s="120">
        <f t="shared" si="9"/>
        <v>2</v>
      </c>
      <c r="H186">
        <v>2</v>
      </c>
      <c r="I186" s="120">
        <v>0</v>
      </c>
      <c r="J186" t="s">
        <v>728</v>
      </c>
      <c r="K186" s="120">
        <f t="shared" si="10"/>
        <v>2</v>
      </c>
      <c r="L186">
        <v>2</v>
      </c>
      <c r="M186" s="120">
        <v>0</v>
      </c>
      <c r="N186" t="s">
        <v>729</v>
      </c>
      <c r="O186" s="120">
        <f t="shared" si="11"/>
        <v>2</v>
      </c>
      <c r="P186">
        <v>0</v>
      </c>
      <c r="Q186" s="120">
        <v>2</v>
      </c>
    </row>
    <row r="187" spans="1:17">
      <c r="A187" t="s">
        <v>729</v>
      </c>
      <c r="B187" s="120">
        <f t="shared" si="8"/>
        <v>2</v>
      </c>
      <c r="C187">
        <v>2</v>
      </c>
      <c r="D187" s="120">
        <v>0</v>
      </c>
      <c r="F187" t="s">
        <v>729</v>
      </c>
      <c r="G187" s="120">
        <f t="shared" si="9"/>
        <v>2</v>
      </c>
      <c r="H187">
        <v>2</v>
      </c>
      <c r="I187" s="120">
        <v>0</v>
      </c>
      <c r="J187" t="s">
        <v>729</v>
      </c>
      <c r="K187" s="120">
        <f t="shared" si="10"/>
        <v>2</v>
      </c>
      <c r="L187">
        <v>2</v>
      </c>
      <c r="M187" s="120">
        <v>0</v>
      </c>
      <c r="N187" t="s">
        <v>730</v>
      </c>
      <c r="O187" s="120">
        <f t="shared" si="11"/>
        <v>2</v>
      </c>
      <c r="P187">
        <v>0</v>
      </c>
      <c r="Q187" s="120">
        <v>2</v>
      </c>
    </row>
    <row r="188" spans="1:17">
      <c r="A188" t="s">
        <v>730</v>
      </c>
      <c r="B188" s="120">
        <f t="shared" si="8"/>
        <v>2</v>
      </c>
      <c r="C188">
        <v>2</v>
      </c>
      <c r="D188" s="120">
        <v>0</v>
      </c>
      <c r="F188" t="s">
        <v>730</v>
      </c>
      <c r="G188" s="120">
        <f t="shared" si="9"/>
        <v>2</v>
      </c>
      <c r="H188">
        <v>2</v>
      </c>
      <c r="I188" s="120">
        <v>0</v>
      </c>
      <c r="J188" t="s">
        <v>730</v>
      </c>
      <c r="K188" s="120">
        <f t="shared" si="10"/>
        <v>2</v>
      </c>
      <c r="L188">
        <v>2</v>
      </c>
      <c r="M188" s="120">
        <v>0</v>
      </c>
      <c r="N188" t="s">
        <v>731</v>
      </c>
      <c r="O188" s="120">
        <f t="shared" si="11"/>
        <v>0</v>
      </c>
      <c r="P188">
        <v>0</v>
      </c>
      <c r="Q188" s="120">
        <v>0</v>
      </c>
    </row>
    <row r="189" spans="1:17">
      <c r="A189" t="s">
        <v>731</v>
      </c>
      <c r="B189" s="120">
        <f t="shared" si="8"/>
        <v>0</v>
      </c>
      <c r="C189">
        <v>0</v>
      </c>
      <c r="D189" s="120">
        <v>0</v>
      </c>
      <c r="F189" t="s">
        <v>731</v>
      </c>
      <c r="G189" s="120">
        <f t="shared" si="9"/>
        <v>0</v>
      </c>
      <c r="H189">
        <v>0</v>
      </c>
      <c r="I189" s="120">
        <v>0</v>
      </c>
      <c r="J189" t="s">
        <v>731</v>
      </c>
      <c r="K189" s="120">
        <f t="shared" si="10"/>
        <v>0</v>
      </c>
      <c r="L189">
        <v>0</v>
      </c>
      <c r="M189" s="120">
        <v>0</v>
      </c>
      <c r="N189" t="s">
        <v>732</v>
      </c>
      <c r="O189" s="120">
        <f t="shared" si="11"/>
        <v>2</v>
      </c>
      <c r="P189">
        <v>0</v>
      </c>
      <c r="Q189" s="120">
        <v>2</v>
      </c>
    </row>
    <row r="190" spans="1:17">
      <c r="A190" t="s">
        <v>732</v>
      </c>
      <c r="B190" s="120">
        <f t="shared" si="8"/>
        <v>2</v>
      </c>
      <c r="C190">
        <v>2</v>
      </c>
      <c r="D190" s="120">
        <v>0</v>
      </c>
      <c r="F190" t="s">
        <v>732</v>
      </c>
      <c r="G190" s="120">
        <f t="shared" si="9"/>
        <v>2</v>
      </c>
      <c r="H190">
        <v>2</v>
      </c>
      <c r="I190" s="120">
        <v>0</v>
      </c>
      <c r="J190" t="s">
        <v>732</v>
      </c>
      <c r="K190" s="120">
        <f t="shared" si="10"/>
        <v>2</v>
      </c>
      <c r="L190">
        <v>2</v>
      </c>
      <c r="M190" s="120">
        <v>0</v>
      </c>
      <c r="N190" t="s">
        <v>733</v>
      </c>
      <c r="O190" s="120">
        <f t="shared" si="11"/>
        <v>0</v>
      </c>
      <c r="P190">
        <v>0</v>
      </c>
      <c r="Q190" s="120">
        <v>0</v>
      </c>
    </row>
    <row r="191" spans="1:17">
      <c r="A191" t="s">
        <v>733</v>
      </c>
      <c r="B191" s="120">
        <f t="shared" si="8"/>
        <v>0</v>
      </c>
      <c r="C191">
        <v>0</v>
      </c>
      <c r="D191" s="120">
        <v>0</v>
      </c>
      <c r="F191" t="s">
        <v>733</v>
      </c>
      <c r="G191" s="120">
        <f t="shared" si="9"/>
        <v>0</v>
      </c>
      <c r="H191">
        <v>0</v>
      </c>
      <c r="I191" s="120">
        <v>0</v>
      </c>
      <c r="J191" t="s">
        <v>733</v>
      </c>
      <c r="K191" s="120">
        <f t="shared" si="10"/>
        <v>0</v>
      </c>
      <c r="L191">
        <v>0</v>
      </c>
      <c r="M191" s="120">
        <v>0</v>
      </c>
      <c r="N191" t="s">
        <v>734</v>
      </c>
      <c r="O191" s="120">
        <f t="shared" si="11"/>
        <v>0</v>
      </c>
      <c r="P191">
        <v>0</v>
      </c>
      <c r="Q191" s="120">
        <v>0</v>
      </c>
    </row>
    <row r="192" spans="1:17">
      <c r="A192" t="s">
        <v>734</v>
      </c>
      <c r="B192" s="120">
        <f t="shared" si="8"/>
        <v>0</v>
      </c>
      <c r="C192">
        <v>0</v>
      </c>
      <c r="D192" s="120">
        <v>0</v>
      </c>
      <c r="F192" t="s">
        <v>734</v>
      </c>
      <c r="G192" s="120">
        <f t="shared" si="9"/>
        <v>0</v>
      </c>
      <c r="H192">
        <v>0</v>
      </c>
      <c r="I192" s="120">
        <v>0</v>
      </c>
      <c r="J192" t="s">
        <v>734</v>
      </c>
      <c r="K192" s="120">
        <f t="shared" si="10"/>
        <v>0</v>
      </c>
      <c r="L192">
        <v>0</v>
      </c>
      <c r="M192" s="120">
        <v>0</v>
      </c>
      <c r="N192" t="s">
        <v>735</v>
      </c>
      <c r="O192" s="120">
        <f t="shared" si="11"/>
        <v>2</v>
      </c>
      <c r="P192">
        <v>0</v>
      </c>
      <c r="Q192" s="120">
        <v>2</v>
      </c>
    </row>
    <row r="193" spans="1:17">
      <c r="A193" t="s">
        <v>735</v>
      </c>
      <c r="B193" s="120">
        <f t="shared" si="8"/>
        <v>2</v>
      </c>
      <c r="C193">
        <v>2</v>
      </c>
      <c r="D193" s="120">
        <v>0</v>
      </c>
      <c r="F193" t="s">
        <v>735</v>
      </c>
      <c r="G193" s="120">
        <f t="shared" si="9"/>
        <v>2</v>
      </c>
      <c r="H193">
        <v>2</v>
      </c>
      <c r="I193" s="120">
        <v>0</v>
      </c>
      <c r="J193" t="s">
        <v>735</v>
      </c>
      <c r="K193" s="120">
        <f t="shared" si="10"/>
        <v>2</v>
      </c>
      <c r="L193">
        <v>2</v>
      </c>
      <c r="M193" s="120">
        <v>0</v>
      </c>
      <c r="N193" t="s">
        <v>737</v>
      </c>
      <c r="O193" s="120">
        <f t="shared" si="11"/>
        <v>21</v>
      </c>
      <c r="P193">
        <v>0</v>
      </c>
      <c r="Q193" s="120">
        <v>21</v>
      </c>
    </row>
    <row r="194" spans="1:17">
      <c r="A194" t="s">
        <v>737</v>
      </c>
      <c r="B194" s="120">
        <f t="shared" ref="B194:B257" si="12">C194+D194</f>
        <v>21</v>
      </c>
      <c r="C194">
        <v>21</v>
      </c>
      <c r="D194" s="120">
        <v>0</v>
      </c>
      <c r="F194" t="s">
        <v>737</v>
      </c>
      <c r="G194" s="120">
        <f t="shared" ref="G194:G257" si="13">H194+I194</f>
        <v>21</v>
      </c>
      <c r="H194">
        <v>21</v>
      </c>
      <c r="I194" s="120">
        <v>0</v>
      </c>
      <c r="J194" t="s">
        <v>737</v>
      </c>
      <c r="K194" s="120">
        <f t="shared" ref="K194:K257" si="14">L194+M194</f>
        <v>21</v>
      </c>
      <c r="L194">
        <v>21</v>
      </c>
      <c r="M194" s="120">
        <v>0</v>
      </c>
      <c r="N194" t="s">
        <v>738</v>
      </c>
      <c r="O194" s="120">
        <f t="shared" ref="O194:O257" si="15">P194+Q194</f>
        <v>1815</v>
      </c>
      <c r="P194">
        <v>1226</v>
      </c>
      <c r="Q194" s="120">
        <v>589</v>
      </c>
    </row>
    <row r="195" spans="1:17">
      <c r="A195" t="s">
        <v>738</v>
      </c>
      <c r="B195" s="120">
        <f t="shared" si="12"/>
        <v>2043</v>
      </c>
      <c r="C195">
        <v>1810</v>
      </c>
      <c r="D195" s="120">
        <v>233</v>
      </c>
      <c r="F195" t="s">
        <v>738</v>
      </c>
      <c r="G195" s="120">
        <f t="shared" si="13"/>
        <v>2043</v>
      </c>
      <c r="H195">
        <v>1810</v>
      </c>
      <c r="I195" s="120">
        <v>233</v>
      </c>
      <c r="J195" t="s">
        <v>738</v>
      </c>
      <c r="K195" s="120">
        <f t="shared" si="14"/>
        <v>2043</v>
      </c>
      <c r="L195">
        <v>1810</v>
      </c>
      <c r="M195" s="120">
        <v>233</v>
      </c>
      <c r="N195" t="s">
        <v>739</v>
      </c>
      <c r="O195" s="120">
        <f t="shared" si="15"/>
        <v>5237</v>
      </c>
      <c r="P195">
        <v>255</v>
      </c>
      <c r="Q195" s="120">
        <v>4982</v>
      </c>
    </row>
    <row r="196" spans="1:17">
      <c r="A196" t="s">
        <v>739</v>
      </c>
      <c r="B196" s="120">
        <f t="shared" si="12"/>
        <v>5237</v>
      </c>
      <c r="C196">
        <v>4982</v>
      </c>
      <c r="D196" s="120">
        <v>255</v>
      </c>
      <c r="F196" t="s">
        <v>739</v>
      </c>
      <c r="G196" s="120">
        <f t="shared" si="13"/>
        <v>5237</v>
      </c>
      <c r="H196">
        <v>4982</v>
      </c>
      <c r="I196" s="120">
        <v>255</v>
      </c>
      <c r="J196" t="s">
        <v>739</v>
      </c>
      <c r="K196" s="120">
        <f t="shared" si="14"/>
        <v>5237</v>
      </c>
      <c r="L196">
        <v>4982</v>
      </c>
      <c r="M196" s="120">
        <v>255</v>
      </c>
      <c r="N196" t="s">
        <v>740</v>
      </c>
      <c r="O196" s="120">
        <f t="shared" si="15"/>
        <v>105</v>
      </c>
      <c r="P196">
        <v>25</v>
      </c>
      <c r="Q196" s="120">
        <v>80</v>
      </c>
    </row>
    <row r="197" spans="1:17">
      <c r="A197" t="s">
        <v>740</v>
      </c>
      <c r="B197" s="120">
        <f t="shared" si="12"/>
        <v>105</v>
      </c>
      <c r="C197">
        <v>80</v>
      </c>
      <c r="D197" s="120">
        <v>25</v>
      </c>
      <c r="F197" t="s">
        <v>740</v>
      </c>
      <c r="G197" s="120">
        <f t="shared" si="13"/>
        <v>105</v>
      </c>
      <c r="H197">
        <v>80</v>
      </c>
      <c r="I197" s="120">
        <v>25</v>
      </c>
      <c r="J197" t="s">
        <v>740</v>
      </c>
      <c r="K197" s="120">
        <f t="shared" si="14"/>
        <v>105</v>
      </c>
      <c r="L197">
        <v>80</v>
      </c>
      <c r="M197" s="120">
        <v>25</v>
      </c>
      <c r="N197" t="s">
        <v>804</v>
      </c>
      <c r="O197" s="120">
        <f t="shared" si="15"/>
        <v>2</v>
      </c>
      <c r="P197">
        <v>0</v>
      </c>
      <c r="Q197" s="120">
        <v>2</v>
      </c>
    </row>
    <row r="198" spans="1:17">
      <c r="A198" t="s">
        <v>804</v>
      </c>
      <c r="B198" s="120">
        <f t="shared" si="12"/>
        <v>2</v>
      </c>
      <c r="C198">
        <v>2</v>
      </c>
      <c r="D198" s="120">
        <v>0</v>
      </c>
      <c r="F198" t="s">
        <v>804</v>
      </c>
      <c r="G198" s="120">
        <f t="shared" si="13"/>
        <v>2</v>
      </c>
      <c r="H198">
        <v>2</v>
      </c>
      <c r="I198" s="120">
        <v>0</v>
      </c>
      <c r="J198" t="s">
        <v>804</v>
      </c>
      <c r="K198" s="120">
        <f t="shared" si="14"/>
        <v>2</v>
      </c>
      <c r="L198">
        <v>2</v>
      </c>
      <c r="M198" s="120">
        <v>0</v>
      </c>
      <c r="N198" t="s">
        <v>806</v>
      </c>
      <c r="O198" s="120">
        <f t="shared" si="15"/>
        <v>0</v>
      </c>
      <c r="P198">
        <v>0</v>
      </c>
      <c r="Q198" s="120">
        <v>0</v>
      </c>
    </row>
    <row r="199" spans="1:17">
      <c r="A199" t="s">
        <v>806</v>
      </c>
      <c r="B199" s="120">
        <f t="shared" si="12"/>
        <v>0</v>
      </c>
      <c r="C199">
        <v>0</v>
      </c>
      <c r="D199" s="120">
        <v>0</v>
      </c>
      <c r="F199" t="s">
        <v>806</v>
      </c>
      <c r="G199" s="120">
        <f t="shared" si="13"/>
        <v>0</v>
      </c>
      <c r="H199">
        <v>0</v>
      </c>
      <c r="I199" s="120">
        <v>0</v>
      </c>
      <c r="J199" t="s">
        <v>806</v>
      </c>
      <c r="K199" s="120">
        <f t="shared" si="14"/>
        <v>0</v>
      </c>
      <c r="L199">
        <v>0</v>
      </c>
      <c r="M199" s="120">
        <v>0</v>
      </c>
      <c r="N199">
        <v>9912</v>
      </c>
      <c r="O199" s="120">
        <f t="shared" si="15"/>
        <v>0</v>
      </c>
      <c r="P199">
        <v>0</v>
      </c>
      <c r="Q199" s="120">
        <v>0</v>
      </c>
    </row>
    <row r="200" spans="1:17">
      <c r="A200">
        <v>9912</v>
      </c>
      <c r="B200" s="120">
        <f t="shared" si="12"/>
        <v>11</v>
      </c>
      <c r="C200">
        <v>11</v>
      </c>
      <c r="D200" s="120">
        <v>0</v>
      </c>
      <c r="F200">
        <v>9912</v>
      </c>
      <c r="G200" s="120">
        <f t="shared" si="13"/>
        <v>11</v>
      </c>
      <c r="H200">
        <v>11</v>
      </c>
      <c r="I200" s="120">
        <v>0</v>
      </c>
      <c r="J200">
        <v>9912</v>
      </c>
      <c r="K200" s="120">
        <f t="shared" si="14"/>
        <v>9</v>
      </c>
      <c r="L200">
        <v>9</v>
      </c>
      <c r="M200" s="120">
        <v>0</v>
      </c>
      <c r="N200">
        <v>9902</v>
      </c>
      <c r="O200" s="120">
        <f t="shared" si="15"/>
        <v>6</v>
      </c>
      <c r="P200">
        <v>0</v>
      </c>
      <c r="Q200" s="120">
        <v>6</v>
      </c>
    </row>
    <row r="201" spans="1:17">
      <c r="A201">
        <v>9902</v>
      </c>
      <c r="B201" s="120">
        <f t="shared" si="12"/>
        <v>8</v>
      </c>
      <c r="C201">
        <v>8</v>
      </c>
      <c r="D201" s="120">
        <v>0</v>
      </c>
      <c r="F201">
        <v>9902</v>
      </c>
      <c r="G201" s="120">
        <f t="shared" si="13"/>
        <v>8</v>
      </c>
      <c r="H201">
        <v>8</v>
      </c>
      <c r="I201" s="120">
        <v>0</v>
      </c>
      <c r="J201">
        <v>9902</v>
      </c>
      <c r="K201" s="120">
        <f t="shared" si="14"/>
        <v>6</v>
      </c>
      <c r="L201">
        <v>6</v>
      </c>
      <c r="M201" s="120">
        <v>0</v>
      </c>
      <c r="N201">
        <v>9909</v>
      </c>
      <c r="O201" s="120">
        <f t="shared" si="15"/>
        <v>6</v>
      </c>
      <c r="P201">
        <v>0</v>
      </c>
      <c r="Q201" s="120">
        <v>6</v>
      </c>
    </row>
    <row r="202" spans="1:17">
      <c r="A202">
        <v>9909</v>
      </c>
      <c r="B202" s="120">
        <f t="shared" si="12"/>
        <v>6</v>
      </c>
      <c r="C202">
        <v>6</v>
      </c>
      <c r="D202" s="120">
        <v>0</v>
      </c>
      <c r="F202">
        <v>9909</v>
      </c>
      <c r="G202" s="120">
        <f t="shared" si="13"/>
        <v>6</v>
      </c>
      <c r="H202">
        <v>6</v>
      </c>
      <c r="I202" s="120">
        <v>0</v>
      </c>
      <c r="J202">
        <v>9909</v>
      </c>
      <c r="K202" s="120">
        <f t="shared" si="14"/>
        <v>6</v>
      </c>
      <c r="L202">
        <v>6</v>
      </c>
      <c r="M202" s="120">
        <v>0</v>
      </c>
      <c r="N202" t="s">
        <v>807</v>
      </c>
      <c r="O202" s="120">
        <f t="shared" si="15"/>
        <v>0</v>
      </c>
      <c r="P202">
        <v>0</v>
      </c>
      <c r="Q202" s="120">
        <v>0</v>
      </c>
    </row>
    <row r="203" spans="1:17">
      <c r="A203" t="s">
        <v>807</v>
      </c>
      <c r="B203" s="120">
        <f t="shared" si="12"/>
        <v>2</v>
      </c>
      <c r="C203">
        <v>2</v>
      </c>
      <c r="D203" s="120">
        <v>0</v>
      </c>
      <c r="F203" t="s">
        <v>807</v>
      </c>
      <c r="G203" s="120">
        <f t="shared" si="13"/>
        <v>2</v>
      </c>
      <c r="H203">
        <v>2</v>
      </c>
      <c r="I203" s="120">
        <v>0</v>
      </c>
      <c r="J203" t="s">
        <v>807</v>
      </c>
      <c r="K203" s="120">
        <f t="shared" si="14"/>
        <v>0</v>
      </c>
      <c r="L203">
        <v>0</v>
      </c>
      <c r="M203" s="120">
        <v>0</v>
      </c>
      <c r="N203">
        <v>4483</v>
      </c>
      <c r="O203" s="120">
        <f t="shared" si="15"/>
        <v>2</v>
      </c>
      <c r="P203">
        <v>0</v>
      </c>
      <c r="Q203" s="120">
        <v>2</v>
      </c>
    </row>
    <row r="204" spans="1:17">
      <c r="A204">
        <v>4483</v>
      </c>
      <c r="B204" s="120">
        <f t="shared" si="12"/>
        <v>2</v>
      </c>
      <c r="C204">
        <v>2</v>
      </c>
      <c r="D204" s="120">
        <v>0</v>
      </c>
      <c r="F204">
        <v>4483</v>
      </c>
      <c r="G204" s="120">
        <f t="shared" si="13"/>
        <v>2</v>
      </c>
      <c r="H204">
        <v>2</v>
      </c>
      <c r="I204" s="120">
        <v>0</v>
      </c>
      <c r="J204">
        <v>4483</v>
      </c>
      <c r="K204" s="120">
        <f t="shared" si="14"/>
        <v>2</v>
      </c>
      <c r="L204">
        <v>2</v>
      </c>
      <c r="M204" s="120">
        <v>0</v>
      </c>
      <c r="N204">
        <v>3903</v>
      </c>
      <c r="O204" s="120">
        <f t="shared" si="15"/>
        <v>10</v>
      </c>
      <c r="P204">
        <v>0</v>
      </c>
      <c r="Q204" s="120">
        <v>10</v>
      </c>
    </row>
    <row r="205" spans="1:17">
      <c r="A205">
        <v>3903</v>
      </c>
      <c r="B205" s="120">
        <f t="shared" si="12"/>
        <v>10</v>
      </c>
      <c r="C205">
        <v>10</v>
      </c>
      <c r="D205" s="120">
        <v>0</v>
      </c>
      <c r="F205">
        <v>3903</v>
      </c>
      <c r="G205" s="120">
        <f t="shared" si="13"/>
        <v>10</v>
      </c>
      <c r="H205">
        <v>10</v>
      </c>
      <c r="I205" s="120">
        <v>0</v>
      </c>
      <c r="J205">
        <v>3903</v>
      </c>
      <c r="K205" s="120">
        <f t="shared" si="14"/>
        <v>10</v>
      </c>
      <c r="L205">
        <v>10</v>
      </c>
      <c r="M205" s="120">
        <v>0</v>
      </c>
      <c r="N205">
        <v>3832</v>
      </c>
      <c r="O205" s="120">
        <f t="shared" si="15"/>
        <v>44</v>
      </c>
      <c r="P205">
        <v>0</v>
      </c>
      <c r="Q205" s="120">
        <v>44</v>
      </c>
    </row>
    <row r="206" spans="1:17">
      <c r="A206">
        <v>3832</v>
      </c>
      <c r="B206" s="120">
        <f t="shared" si="12"/>
        <v>44</v>
      </c>
      <c r="C206">
        <v>44</v>
      </c>
      <c r="D206" s="120">
        <v>0</v>
      </c>
      <c r="F206">
        <v>3832</v>
      </c>
      <c r="G206" s="120">
        <f t="shared" si="13"/>
        <v>44</v>
      </c>
      <c r="H206">
        <v>44</v>
      </c>
      <c r="I206" s="120">
        <v>0</v>
      </c>
      <c r="J206">
        <v>3832</v>
      </c>
      <c r="K206" s="120">
        <f t="shared" si="14"/>
        <v>44</v>
      </c>
      <c r="L206">
        <v>44</v>
      </c>
      <c r="M206" s="120">
        <v>0</v>
      </c>
      <c r="N206">
        <v>3602</v>
      </c>
      <c r="O206" s="120">
        <f t="shared" si="15"/>
        <v>20</v>
      </c>
      <c r="P206">
        <v>0</v>
      </c>
      <c r="Q206" s="120">
        <v>20</v>
      </c>
    </row>
    <row r="207" spans="1:17">
      <c r="A207">
        <v>3602</v>
      </c>
      <c r="B207" s="120">
        <f t="shared" si="12"/>
        <v>20</v>
      </c>
      <c r="C207">
        <v>20</v>
      </c>
      <c r="D207" s="120">
        <v>0</v>
      </c>
      <c r="F207">
        <v>3602</v>
      </c>
      <c r="G207" s="120">
        <f t="shared" si="13"/>
        <v>20</v>
      </c>
      <c r="H207">
        <v>20</v>
      </c>
      <c r="I207" s="120">
        <v>0</v>
      </c>
      <c r="J207">
        <v>3602</v>
      </c>
      <c r="K207" s="120">
        <f t="shared" si="14"/>
        <v>20</v>
      </c>
      <c r="L207">
        <v>20</v>
      </c>
      <c r="M207" s="120">
        <v>0</v>
      </c>
      <c r="N207">
        <v>3713</v>
      </c>
      <c r="O207" s="120">
        <f t="shared" si="15"/>
        <v>3</v>
      </c>
      <c r="P207">
        <v>0</v>
      </c>
      <c r="Q207" s="120">
        <v>3</v>
      </c>
    </row>
    <row r="208" spans="1:17">
      <c r="A208">
        <v>3713</v>
      </c>
      <c r="B208" s="120">
        <f t="shared" si="12"/>
        <v>3</v>
      </c>
      <c r="C208">
        <v>3</v>
      </c>
      <c r="D208" s="120">
        <v>0</v>
      </c>
      <c r="F208">
        <v>3713</v>
      </c>
      <c r="G208" s="120">
        <f t="shared" si="13"/>
        <v>3</v>
      </c>
      <c r="H208">
        <v>3</v>
      </c>
      <c r="I208" s="120">
        <v>0</v>
      </c>
      <c r="J208">
        <v>3713</v>
      </c>
      <c r="K208" s="120">
        <f t="shared" si="14"/>
        <v>3</v>
      </c>
      <c r="L208">
        <v>3</v>
      </c>
      <c r="M208" s="120">
        <v>0</v>
      </c>
      <c r="N208">
        <v>8201</v>
      </c>
      <c r="O208" s="120">
        <f t="shared" si="15"/>
        <v>137</v>
      </c>
      <c r="P208">
        <v>0</v>
      </c>
      <c r="Q208" s="120">
        <v>137</v>
      </c>
    </row>
    <row r="209" spans="1:17">
      <c r="A209">
        <v>8201</v>
      </c>
      <c r="B209" s="120">
        <f t="shared" si="12"/>
        <v>137</v>
      </c>
      <c r="C209">
        <v>137</v>
      </c>
      <c r="D209" s="120">
        <v>0</v>
      </c>
      <c r="F209">
        <v>8201</v>
      </c>
      <c r="G209" s="120">
        <f t="shared" si="13"/>
        <v>137</v>
      </c>
      <c r="H209">
        <v>137</v>
      </c>
      <c r="I209" s="120">
        <v>0</v>
      </c>
      <c r="J209">
        <v>8201</v>
      </c>
      <c r="K209" s="120">
        <f t="shared" si="14"/>
        <v>137</v>
      </c>
      <c r="L209">
        <v>137</v>
      </c>
      <c r="M209" s="120">
        <v>0</v>
      </c>
      <c r="N209">
        <v>4464</v>
      </c>
      <c r="O209" s="120">
        <f t="shared" si="15"/>
        <v>34</v>
      </c>
      <c r="P209">
        <v>0</v>
      </c>
      <c r="Q209" s="120">
        <v>34</v>
      </c>
    </row>
    <row r="210" spans="1:17">
      <c r="A210">
        <v>4464</v>
      </c>
      <c r="B210" s="120">
        <f t="shared" si="12"/>
        <v>34</v>
      </c>
      <c r="C210">
        <v>34</v>
      </c>
      <c r="D210" s="120">
        <v>0</v>
      </c>
      <c r="F210">
        <v>4464</v>
      </c>
      <c r="G210" s="120">
        <f t="shared" si="13"/>
        <v>34</v>
      </c>
      <c r="H210">
        <v>34</v>
      </c>
      <c r="I210" s="120">
        <v>0</v>
      </c>
      <c r="J210">
        <v>4464</v>
      </c>
      <c r="K210" s="120">
        <f t="shared" si="14"/>
        <v>34</v>
      </c>
      <c r="L210">
        <v>34</v>
      </c>
      <c r="M210" s="120">
        <v>0</v>
      </c>
      <c r="N210">
        <v>4496</v>
      </c>
      <c r="O210" s="120">
        <f t="shared" si="15"/>
        <v>10</v>
      </c>
      <c r="P210">
        <v>0</v>
      </c>
      <c r="Q210" s="120">
        <v>10</v>
      </c>
    </row>
    <row r="211" spans="1:17">
      <c r="A211">
        <v>4496</v>
      </c>
      <c r="B211" s="120">
        <f t="shared" si="12"/>
        <v>10</v>
      </c>
      <c r="C211">
        <v>10</v>
      </c>
      <c r="D211" s="120">
        <v>0</v>
      </c>
      <c r="F211">
        <v>4496</v>
      </c>
      <c r="G211" s="120">
        <f t="shared" si="13"/>
        <v>10</v>
      </c>
      <c r="H211">
        <v>10</v>
      </c>
      <c r="I211" s="120">
        <v>0</v>
      </c>
      <c r="J211">
        <v>4496</v>
      </c>
      <c r="K211" s="120">
        <f t="shared" si="14"/>
        <v>10</v>
      </c>
      <c r="L211">
        <v>10</v>
      </c>
      <c r="M211" s="120">
        <v>0</v>
      </c>
      <c r="N211" t="s">
        <v>815</v>
      </c>
      <c r="O211" s="120">
        <f t="shared" si="15"/>
        <v>1</v>
      </c>
      <c r="P211">
        <v>0</v>
      </c>
      <c r="Q211" s="120">
        <v>1</v>
      </c>
    </row>
    <row r="212" spans="1:17">
      <c r="A212" t="s">
        <v>815</v>
      </c>
      <c r="B212" s="120">
        <f t="shared" si="12"/>
        <v>1</v>
      </c>
      <c r="C212">
        <v>1</v>
      </c>
      <c r="D212" s="120">
        <v>0</v>
      </c>
      <c r="F212" t="s">
        <v>815</v>
      </c>
      <c r="G212" s="120">
        <f t="shared" si="13"/>
        <v>1</v>
      </c>
      <c r="H212">
        <v>1</v>
      </c>
      <c r="I212" s="120">
        <v>0</v>
      </c>
      <c r="J212" t="s">
        <v>815</v>
      </c>
      <c r="K212" s="120">
        <f t="shared" si="14"/>
        <v>1</v>
      </c>
      <c r="L212">
        <v>1</v>
      </c>
      <c r="M212" s="120">
        <v>0</v>
      </c>
      <c r="N212" t="s">
        <v>69</v>
      </c>
      <c r="O212" s="120">
        <f t="shared" si="15"/>
        <v>1</v>
      </c>
      <c r="P212">
        <v>0</v>
      </c>
      <c r="Q212" s="120">
        <v>1</v>
      </c>
    </row>
    <row r="213" spans="1:17">
      <c r="A213" t="s">
        <v>69</v>
      </c>
      <c r="B213" s="120">
        <f t="shared" si="12"/>
        <v>1</v>
      </c>
      <c r="C213">
        <v>1</v>
      </c>
      <c r="D213" s="120">
        <v>0</v>
      </c>
      <c r="F213" t="s">
        <v>69</v>
      </c>
      <c r="G213" s="120">
        <f t="shared" si="13"/>
        <v>1</v>
      </c>
      <c r="H213">
        <v>1</v>
      </c>
      <c r="I213" s="120">
        <v>0</v>
      </c>
      <c r="J213" t="s">
        <v>69</v>
      </c>
      <c r="K213" s="120">
        <f t="shared" si="14"/>
        <v>1</v>
      </c>
      <c r="L213">
        <v>1</v>
      </c>
      <c r="M213" s="120">
        <v>0</v>
      </c>
      <c r="N213" t="s">
        <v>72</v>
      </c>
      <c r="O213" s="120">
        <f t="shared" si="15"/>
        <v>4673</v>
      </c>
      <c r="P213">
        <v>303</v>
      </c>
      <c r="Q213" s="120">
        <v>4370</v>
      </c>
    </row>
    <row r="214" spans="1:17">
      <c r="A214" t="s">
        <v>72</v>
      </c>
      <c r="B214" s="120">
        <f t="shared" si="12"/>
        <v>5021</v>
      </c>
      <c r="C214">
        <v>4671</v>
      </c>
      <c r="D214" s="120">
        <v>350</v>
      </c>
      <c r="F214" t="s">
        <v>72</v>
      </c>
      <c r="G214" s="120">
        <f t="shared" si="13"/>
        <v>4944</v>
      </c>
      <c r="H214">
        <v>4612</v>
      </c>
      <c r="I214" s="120">
        <v>332</v>
      </c>
      <c r="J214" t="s">
        <v>72</v>
      </c>
      <c r="K214" s="120">
        <f t="shared" si="14"/>
        <v>4722</v>
      </c>
      <c r="L214">
        <v>4406</v>
      </c>
      <c r="M214" s="120">
        <v>316</v>
      </c>
      <c r="N214">
        <v>804751</v>
      </c>
      <c r="O214" s="120">
        <f t="shared" si="15"/>
        <v>496</v>
      </c>
      <c r="P214">
        <v>99</v>
      </c>
      <c r="Q214" s="120">
        <v>397</v>
      </c>
    </row>
    <row r="215" spans="1:17">
      <c r="A215">
        <v>804751</v>
      </c>
      <c r="B215" s="120">
        <f t="shared" si="12"/>
        <v>543</v>
      </c>
      <c r="C215">
        <v>445</v>
      </c>
      <c r="D215" s="120">
        <v>98</v>
      </c>
      <c r="F215">
        <v>804751</v>
      </c>
      <c r="G215" s="120">
        <f t="shared" si="13"/>
        <v>509</v>
      </c>
      <c r="H215">
        <v>427</v>
      </c>
      <c r="I215" s="120">
        <v>82</v>
      </c>
      <c r="J215">
        <v>804751</v>
      </c>
      <c r="K215" s="120">
        <f t="shared" si="14"/>
        <v>502</v>
      </c>
      <c r="L215">
        <v>409</v>
      </c>
      <c r="M215" s="120">
        <v>93</v>
      </c>
      <c r="N215" t="s">
        <v>77</v>
      </c>
      <c r="O215" s="120">
        <f t="shared" si="15"/>
        <v>1</v>
      </c>
      <c r="P215">
        <v>1</v>
      </c>
      <c r="Q215" s="120">
        <v>0</v>
      </c>
    </row>
    <row r="216" spans="1:17">
      <c r="A216" t="s">
        <v>77</v>
      </c>
      <c r="B216" s="120">
        <f t="shared" si="12"/>
        <v>1</v>
      </c>
      <c r="C216">
        <v>0</v>
      </c>
      <c r="D216" s="120">
        <v>1</v>
      </c>
      <c r="F216" t="s">
        <v>77</v>
      </c>
      <c r="G216" s="120">
        <f t="shared" si="13"/>
        <v>1</v>
      </c>
      <c r="H216">
        <v>0</v>
      </c>
      <c r="I216" s="120">
        <v>1</v>
      </c>
      <c r="J216" t="s">
        <v>77</v>
      </c>
      <c r="K216" s="120">
        <f t="shared" si="14"/>
        <v>1</v>
      </c>
      <c r="L216">
        <v>0</v>
      </c>
      <c r="M216" s="120">
        <v>1</v>
      </c>
      <c r="N216" t="s">
        <v>814</v>
      </c>
      <c r="O216" s="120">
        <f t="shared" si="15"/>
        <v>1</v>
      </c>
      <c r="P216">
        <v>0</v>
      </c>
      <c r="Q216" s="120">
        <v>1</v>
      </c>
    </row>
    <row r="217" spans="1:17">
      <c r="A217" t="s">
        <v>814</v>
      </c>
      <c r="B217" s="120">
        <f t="shared" si="12"/>
        <v>1</v>
      </c>
      <c r="C217">
        <v>1</v>
      </c>
      <c r="D217" s="120">
        <v>0</v>
      </c>
      <c r="F217" t="s">
        <v>814</v>
      </c>
      <c r="G217" s="120">
        <f t="shared" si="13"/>
        <v>1</v>
      </c>
      <c r="H217">
        <v>1</v>
      </c>
      <c r="I217" s="120">
        <v>0</v>
      </c>
      <c r="J217" t="s">
        <v>814</v>
      </c>
      <c r="K217" s="120">
        <f t="shared" si="14"/>
        <v>1</v>
      </c>
      <c r="L217">
        <v>1</v>
      </c>
      <c r="M217" s="120">
        <v>0</v>
      </c>
      <c r="N217" t="s">
        <v>827</v>
      </c>
      <c r="O217" s="120">
        <f t="shared" si="15"/>
        <v>5</v>
      </c>
      <c r="P217">
        <v>0</v>
      </c>
      <c r="Q217" s="120">
        <v>5</v>
      </c>
    </row>
    <row r="218" spans="1:17">
      <c r="A218" t="s">
        <v>827</v>
      </c>
      <c r="B218" s="120">
        <f t="shared" si="12"/>
        <v>5</v>
      </c>
      <c r="C218">
        <v>5</v>
      </c>
      <c r="D218" s="120">
        <v>0</v>
      </c>
      <c r="F218" t="s">
        <v>827</v>
      </c>
      <c r="G218" s="120">
        <f t="shared" si="13"/>
        <v>5</v>
      </c>
      <c r="H218">
        <v>5</v>
      </c>
      <c r="I218" s="120">
        <v>0</v>
      </c>
      <c r="J218" t="s">
        <v>827</v>
      </c>
      <c r="K218" s="120">
        <f t="shared" si="14"/>
        <v>5</v>
      </c>
      <c r="L218">
        <v>5</v>
      </c>
      <c r="M218" s="120">
        <v>0</v>
      </c>
      <c r="N218" t="s">
        <v>91</v>
      </c>
      <c r="O218" s="120">
        <f t="shared" si="15"/>
        <v>1943</v>
      </c>
      <c r="P218">
        <v>1918</v>
      </c>
      <c r="Q218" s="120">
        <v>25</v>
      </c>
    </row>
    <row r="219" spans="1:17">
      <c r="A219" t="s">
        <v>91</v>
      </c>
      <c r="B219" s="120">
        <f t="shared" si="12"/>
        <v>11020</v>
      </c>
      <c r="C219">
        <v>7764</v>
      </c>
      <c r="D219" s="120">
        <v>3256</v>
      </c>
      <c r="F219" t="s">
        <v>91</v>
      </c>
      <c r="G219" s="120">
        <f t="shared" si="13"/>
        <v>7859</v>
      </c>
      <c r="H219">
        <v>4585</v>
      </c>
      <c r="I219" s="120">
        <v>3274</v>
      </c>
      <c r="J219" t="s">
        <v>91</v>
      </c>
      <c r="K219" s="120">
        <f t="shared" si="14"/>
        <v>2521</v>
      </c>
      <c r="L219">
        <v>25</v>
      </c>
      <c r="M219" s="120">
        <v>2496</v>
      </c>
      <c r="N219" t="s">
        <v>818</v>
      </c>
      <c r="O219" s="120">
        <f t="shared" si="15"/>
        <v>58</v>
      </c>
      <c r="P219">
        <v>0</v>
      </c>
      <c r="Q219" s="120">
        <v>58</v>
      </c>
    </row>
    <row r="220" spans="1:17">
      <c r="A220" t="s">
        <v>818</v>
      </c>
      <c r="B220" s="120">
        <f t="shared" si="12"/>
        <v>58</v>
      </c>
      <c r="C220">
        <v>58</v>
      </c>
      <c r="D220" s="120">
        <v>0</v>
      </c>
      <c r="F220" t="s">
        <v>818</v>
      </c>
      <c r="G220" s="120">
        <f t="shared" si="13"/>
        <v>58</v>
      </c>
      <c r="H220">
        <v>58</v>
      </c>
      <c r="I220" s="120">
        <v>0</v>
      </c>
      <c r="J220" t="s">
        <v>818</v>
      </c>
      <c r="K220" s="120">
        <f t="shared" si="14"/>
        <v>58</v>
      </c>
      <c r="L220">
        <v>58</v>
      </c>
      <c r="M220" s="120">
        <v>0</v>
      </c>
      <c r="N220" t="s">
        <v>819</v>
      </c>
      <c r="O220" s="120">
        <f t="shared" si="15"/>
        <v>58</v>
      </c>
      <c r="P220">
        <v>0</v>
      </c>
      <c r="Q220" s="120">
        <v>58</v>
      </c>
    </row>
    <row r="221" spans="1:17">
      <c r="A221" t="s">
        <v>819</v>
      </c>
      <c r="B221" s="120">
        <f t="shared" si="12"/>
        <v>58</v>
      </c>
      <c r="C221">
        <v>58</v>
      </c>
      <c r="D221" s="120">
        <v>0</v>
      </c>
      <c r="F221" t="s">
        <v>819</v>
      </c>
      <c r="G221" s="120">
        <f t="shared" si="13"/>
        <v>58</v>
      </c>
      <c r="H221">
        <v>58</v>
      </c>
      <c r="I221" s="120">
        <v>0</v>
      </c>
      <c r="J221" t="s">
        <v>819</v>
      </c>
      <c r="K221" s="120">
        <f t="shared" si="14"/>
        <v>58</v>
      </c>
      <c r="L221">
        <v>58</v>
      </c>
      <c r="M221" s="120">
        <v>0</v>
      </c>
      <c r="N221" t="s">
        <v>821</v>
      </c>
      <c r="O221" s="120">
        <f t="shared" si="15"/>
        <v>0</v>
      </c>
      <c r="P221">
        <v>0</v>
      </c>
      <c r="Q221" s="120">
        <v>0</v>
      </c>
    </row>
    <row r="222" spans="1:17">
      <c r="A222" t="s">
        <v>821</v>
      </c>
      <c r="B222" s="120">
        <f t="shared" si="12"/>
        <v>0</v>
      </c>
      <c r="C222">
        <v>0</v>
      </c>
      <c r="D222" s="120">
        <v>0</v>
      </c>
      <c r="F222" t="s">
        <v>821</v>
      </c>
      <c r="G222" s="120">
        <f t="shared" si="13"/>
        <v>0</v>
      </c>
      <c r="H222">
        <v>0</v>
      </c>
      <c r="I222" s="120">
        <v>0</v>
      </c>
      <c r="J222" t="s">
        <v>821</v>
      </c>
      <c r="K222" s="120">
        <f t="shared" si="14"/>
        <v>0</v>
      </c>
      <c r="L222">
        <v>0</v>
      </c>
      <c r="M222" s="120">
        <v>0</v>
      </c>
      <c r="N222" t="s">
        <v>837</v>
      </c>
      <c r="O222" s="120">
        <f t="shared" si="15"/>
        <v>2</v>
      </c>
      <c r="P222">
        <v>0</v>
      </c>
      <c r="Q222" s="120">
        <v>2</v>
      </c>
    </row>
    <row r="223" spans="1:17">
      <c r="A223" t="s">
        <v>837</v>
      </c>
      <c r="B223" s="120">
        <f t="shared" si="12"/>
        <v>2</v>
      </c>
      <c r="C223">
        <v>2</v>
      </c>
      <c r="D223" s="120">
        <v>0</v>
      </c>
      <c r="F223" t="s">
        <v>837</v>
      </c>
      <c r="G223" s="120">
        <f t="shared" si="13"/>
        <v>2</v>
      </c>
      <c r="H223">
        <v>2</v>
      </c>
      <c r="I223" s="120">
        <v>0</v>
      </c>
      <c r="J223" t="s">
        <v>837</v>
      </c>
      <c r="K223" s="120">
        <f t="shared" si="14"/>
        <v>2</v>
      </c>
      <c r="L223">
        <v>2</v>
      </c>
      <c r="M223" s="120">
        <v>0</v>
      </c>
      <c r="N223" t="s">
        <v>813</v>
      </c>
      <c r="O223" s="120">
        <f t="shared" si="15"/>
        <v>0</v>
      </c>
      <c r="P223">
        <v>0</v>
      </c>
      <c r="Q223" s="120">
        <v>0</v>
      </c>
    </row>
    <row r="224" spans="1:17">
      <c r="A224" t="s">
        <v>813</v>
      </c>
      <c r="B224" s="120">
        <f t="shared" si="12"/>
        <v>0</v>
      </c>
      <c r="C224">
        <v>0</v>
      </c>
      <c r="D224" s="120">
        <v>0</v>
      </c>
      <c r="F224" t="s">
        <v>813</v>
      </c>
      <c r="G224" s="120">
        <f t="shared" si="13"/>
        <v>0</v>
      </c>
      <c r="H224">
        <v>0</v>
      </c>
      <c r="I224" s="120">
        <v>0</v>
      </c>
      <c r="J224" t="s">
        <v>813</v>
      </c>
      <c r="K224" s="120">
        <f t="shared" si="14"/>
        <v>0</v>
      </c>
      <c r="L224">
        <v>0</v>
      </c>
      <c r="M224" s="120">
        <v>0</v>
      </c>
      <c r="N224" t="s">
        <v>838</v>
      </c>
      <c r="O224" s="120">
        <f t="shared" si="15"/>
        <v>75</v>
      </c>
      <c r="P224">
        <v>0</v>
      </c>
      <c r="Q224" s="120">
        <v>75</v>
      </c>
    </row>
    <row r="225" spans="1:17">
      <c r="A225" t="s">
        <v>838</v>
      </c>
      <c r="B225" s="120">
        <f t="shared" si="12"/>
        <v>77</v>
      </c>
      <c r="C225">
        <v>77</v>
      </c>
      <c r="D225" s="120">
        <v>0</v>
      </c>
      <c r="F225" t="s">
        <v>838</v>
      </c>
      <c r="G225" s="120">
        <f t="shared" si="13"/>
        <v>75</v>
      </c>
      <c r="H225">
        <v>75</v>
      </c>
      <c r="I225" s="120">
        <v>0</v>
      </c>
      <c r="J225" t="s">
        <v>838</v>
      </c>
      <c r="K225" s="120">
        <f t="shared" si="14"/>
        <v>75</v>
      </c>
      <c r="L225">
        <v>75</v>
      </c>
      <c r="M225" s="120">
        <v>0</v>
      </c>
      <c r="N225" t="s">
        <v>839</v>
      </c>
      <c r="O225" s="120">
        <f t="shared" si="15"/>
        <v>1</v>
      </c>
      <c r="P225">
        <v>0</v>
      </c>
      <c r="Q225" s="120">
        <v>1</v>
      </c>
    </row>
    <row r="226" spans="1:17">
      <c r="A226" t="s">
        <v>839</v>
      </c>
      <c r="B226" s="120">
        <f t="shared" si="12"/>
        <v>1</v>
      </c>
      <c r="C226">
        <v>1</v>
      </c>
      <c r="D226" s="120">
        <v>0</v>
      </c>
      <c r="F226" t="s">
        <v>839</v>
      </c>
      <c r="G226" s="120">
        <f t="shared" si="13"/>
        <v>1</v>
      </c>
      <c r="H226">
        <v>1</v>
      </c>
      <c r="I226" s="120">
        <v>0</v>
      </c>
      <c r="J226" t="s">
        <v>839</v>
      </c>
      <c r="K226" s="120">
        <f t="shared" si="14"/>
        <v>1</v>
      </c>
      <c r="L226">
        <v>1</v>
      </c>
      <c r="M226" s="120">
        <v>0</v>
      </c>
      <c r="N226" t="s">
        <v>840</v>
      </c>
      <c r="O226" s="120">
        <f t="shared" si="15"/>
        <v>3</v>
      </c>
      <c r="P226">
        <v>0</v>
      </c>
      <c r="Q226" s="120">
        <v>3</v>
      </c>
    </row>
    <row r="227" spans="1:17">
      <c r="A227" t="s">
        <v>840</v>
      </c>
      <c r="B227" s="120">
        <f t="shared" si="12"/>
        <v>3</v>
      </c>
      <c r="C227">
        <v>3</v>
      </c>
      <c r="D227" s="120">
        <v>0</v>
      </c>
      <c r="F227" t="s">
        <v>840</v>
      </c>
      <c r="G227" s="120">
        <f t="shared" si="13"/>
        <v>3</v>
      </c>
      <c r="H227">
        <v>3</v>
      </c>
      <c r="I227" s="120">
        <v>0</v>
      </c>
      <c r="J227" t="s">
        <v>840</v>
      </c>
      <c r="K227" s="120">
        <f t="shared" si="14"/>
        <v>3</v>
      </c>
      <c r="L227">
        <v>3</v>
      </c>
      <c r="M227" s="120">
        <v>0</v>
      </c>
      <c r="N227" t="s">
        <v>841</v>
      </c>
      <c r="O227" s="120">
        <f t="shared" si="15"/>
        <v>2</v>
      </c>
      <c r="P227">
        <v>0</v>
      </c>
      <c r="Q227" s="120">
        <v>2</v>
      </c>
    </row>
    <row r="228" spans="1:17">
      <c r="A228" t="s">
        <v>841</v>
      </c>
      <c r="B228" s="120">
        <f t="shared" si="12"/>
        <v>2</v>
      </c>
      <c r="C228">
        <v>2</v>
      </c>
      <c r="D228" s="120">
        <v>0</v>
      </c>
      <c r="F228" t="s">
        <v>841</v>
      </c>
      <c r="G228" s="120">
        <f t="shared" si="13"/>
        <v>2</v>
      </c>
      <c r="H228">
        <v>2</v>
      </c>
      <c r="I228" s="120">
        <v>0</v>
      </c>
      <c r="J228" t="s">
        <v>841</v>
      </c>
      <c r="K228" s="120">
        <f t="shared" si="14"/>
        <v>2</v>
      </c>
      <c r="L228">
        <v>2</v>
      </c>
      <c r="M228" s="120">
        <v>0</v>
      </c>
      <c r="N228" t="s">
        <v>829</v>
      </c>
      <c r="O228" s="120">
        <f t="shared" si="15"/>
        <v>2</v>
      </c>
      <c r="P228">
        <v>0</v>
      </c>
      <c r="Q228" s="120">
        <v>2</v>
      </c>
    </row>
    <row r="229" spans="1:17">
      <c r="A229" t="s">
        <v>829</v>
      </c>
      <c r="B229" s="120">
        <f t="shared" si="12"/>
        <v>2</v>
      </c>
      <c r="C229">
        <v>2</v>
      </c>
      <c r="D229" s="120">
        <v>0</v>
      </c>
      <c r="F229" t="s">
        <v>829</v>
      </c>
      <c r="G229" s="120">
        <f t="shared" si="13"/>
        <v>2</v>
      </c>
      <c r="H229">
        <v>2</v>
      </c>
      <c r="I229" s="120">
        <v>0</v>
      </c>
      <c r="J229" t="s">
        <v>829</v>
      </c>
      <c r="K229" s="120">
        <f t="shared" si="14"/>
        <v>2</v>
      </c>
      <c r="L229">
        <v>2</v>
      </c>
      <c r="M229" s="120">
        <v>0</v>
      </c>
      <c r="N229">
        <v>5301000287</v>
      </c>
      <c r="O229" s="120">
        <f t="shared" si="15"/>
        <v>1</v>
      </c>
      <c r="P229">
        <v>0</v>
      </c>
      <c r="Q229" s="120">
        <v>1</v>
      </c>
    </row>
    <row r="230" spans="1:17">
      <c r="A230">
        <v>5301000287</v>
      </c>
      <c r="B230" s="120">
        <f t="shared" si="12"/>
        <v>1</v>
      </c>
      <c r="C230">
        <v>1</v>
      </c>
      <c r="D230" s="120">
        <v>0</v>
      </c>
      <c r="F230">
        <v>5301000287</v>
      </c>
      <c r="G230" s="120">
        <f t="shared" si="13"/>
        <v>1</v>
      </c>
      <c r="H230">
        <v>1</v>
      </c>
      <c r="I230" s="120">
        <v>0</v>
      </c>
      <c r="J230">
        <v>5301000287</v>
      </c>
      <c r="K230" s="120">
        <f t="shared" si="14"/>
        <v>1</v>
      </c>
      <c r="L230">
        <v>1</v>
      </c>
      <c r="M230" s="120">
        <v>0</v>
      </c>
      <c r="N230" t="s">
        <v>842</v>
      </c>
      <c r="O230" s="120">
        <f t="shared" si="15"/>
        <v>8</v>
      </c>
      <c r="P230">
        <v>0</v>
      </c>
      <c r="Q230" s="120">
        <v>8</v>
      </c>
    </row>
    <row r="231" spans="1:17">
      <c r="A231" t="s">
        <v>842</v>
      </c>
      <c r="B231" s="120">
        <f t="shared" si="12"/>
        <v>8</v>
      </c>
      <c r="C231">
        <v>8</v>
      </c>
      <c r="D231" s="120">
        <v>0</v>
      </c>
      <c r="F231" t="s">
        <v>842</v>
      </c>
      <c r="G231" s="120">
        <f t="shared" si="13"/>
        <v>8</v>
      </c>
      <c r="H231">
        <v>8</v>
      </c>
      <c r="I231" s="120">
        <v>0</v>
      </c>
      <c r="J231" t="s">
        <v>842</v>
      </c>
      <c r="K231" s="120">
        <f t="shared" si="14"/>
        <v>8</v>
      </c>
      <c r="L231">
        <v>8</v>
      </c>
      <c r="M231" s="120">
        <v>0</v>
      </c>
      <c r="N231" t="s">
        <v>843</v>
      </c>
      <c r="O231" s="120">
        <f t="shared" si="15"/>
        <v>4</v>
      </c>
      <c r="P231">
        <v>0</v>
      </c>
      <c r="Q231" s="120">
        <v>4</v>
      </c>
    </row>
    <row r="232" spans="1:17">
      <c r="A232" t="s">
        <v>843</v>
      </c>
      <c r="B232" s="120">
        <f t="shared" si="12"/>
        <v>4</v>
      </c>
      <c r="C232">
        <v>4</v>
      </c>
      <c r="D232" s="120">
        <v>0</v>
      </c>
      <c r="F232" t="s">
        <v>843</v>
      </c>
      <c r="G232" s="120">
        <f t="shared" si="13"/>
        <v>4</v>
      </c>
      <c r="H232">
        <v>4</v>
      </c>
      <c r="I232" s="120">
        <v>0</v>
      </c>
      <c r="J232" t="s">
        <v>843</v>
      </c>
      <c r="K232" s="120">
        <f t="shared" si="14"/>
        <v>4</v>
      </c>
      <c r="L232">
        <v>4</v>
      </c>
      <c r="M232" s="120">
        <v>0</v>
      </c>
      <c r="N232" t="s">
        <v>845</v>
      </c>
      <c r="O232" s="120">
        <f t="shared" si="15"/>
        <v>2</v>
      </c>
      <c r="P232">
        <v>0</v>
      </c>
      <c r="Q232" s="120">
        <v>2</v>
      </c>
    </row>
    <row r="233" spans="1:17">
      <c r="A233" t="s">
        <v>845</v>
      </c>
      <c r="B233" s="120">
        <f t="shared" si="12"/>
        <v>2</v>
      </c>
      <c r="C233">
        <v>2</v>
      </c>
      <c r="D233" s="120">
        <v>0</v>
      </c>
      <c r="F233" t="s">
        <v>845</v>
      </c>
      <c r="G233" s="120">
        <f t="shared" si="13"/>
        <v>2</v>
      </c>
      <c r="H233">
        <v>2</v>
      </c>
      <c r="I233" s="120">
        <v>0</v>
      </c>
      <c r="J233" t="s">
        <v>845</v>
      </c>
      <c r="K233" s="120">
        <f t="shared" si="14"/>
        <v>2</v>
      </c>
      <c r="L233">
        <v>2</v>
      </c>
      <c r="M233" s="120">
        <v>0</v>
      </c>
      <c r="N233" t="s">
        <v>846</v>
      </c>
      <c r="O233" s="120">
        <f t="shared" si="15"/>
        <v>1</v>
      </c>
      <c r="P233">
        <v>0</v>
      </c>
      <c r="Q233" s="120">
        <v>1</v>
      </c>
    </row>
    <row r="234" spans="1:17">
      <c r="A234" t="s">
        <v>846</v>
      </c>
      <c r="B234" s="120">
        <f t="shared" si="12"/>
        <v>1</v>
      </c>
      <c r="C234">
        <v>1</v>
      </c>
      <c r="D234" s="120">
        <v>0</v>
      </c>
      <c r="F234" t="s">
        <v>846</v>
      </c>
      <c r="G234" s="120">
        <f t="shared" si="13"/>
        <v>1</v>
      </c>
      <c r="H234">
        <v>1</v>
      </c>
      <c r="I234" s="120">
        <v>0</v>
      </c>
      <c r="J234" t="s">
        <v>846</v>
      </c>
      <c r="K234" s="120">
        <f t="shared" si="14"/>
        <v>1</v>
      </c>
      <c r="L234">
        <v>1</v>
      </c>
      <c r="M234" s="120">
        <v>0</v>
      </c>
      <c r="N234" t="s">
        <v>847</v>
      </c>
      <c r="O234" s="120">
        <f t="shared" si="15"/>
        <v>1</v>
      </c>
      <c r="P234">
        <v>0</v>
      </c>
      <c r="Q234" s="120">
        <v>1</v>
      </c>
    </row>
    <row r="235" spans="1:17">
      <c r="A235" t="s">
        <v>847</v>
      </c>
      <c r="B235" s="120">
        <f t="shared" si="12"/>
        <v>1</v>
      </c>
      <c r="C235">
        <v>1</v>
      </c>
      <c r="D235" s="120">
        <v>0</v>
      </c>
      <c r="F235" t="s">
        <v>847</v>
      </c>
      <c r="G235" s="120">
        <f t="shared" si="13"/>
        <v>1</v>
      </c>
      <c r="H235">
        <v>1</v>
      </c>
      <c r="I235" s="120">
        <v>0</v>
      </c>
      <c r="J235" t="s">
        <v>847</v>
      </c>
      <c r="K235" s="120">
        <f t="shared" si="14"/>
        <v>1</v>
      </c>
      <c r="L235">
        <v>1</v>
      </c>
      <c r="M235" s="120">
        <v>0</v>
      </c>
      <c r="N235" t="s">
        <v>848</v>
      </c>
      <c r="O235" s="120">
        <f t="shared" si="15"/>
        <v>3</v>
      </c>
      <c r="P235">
        <v>0</v>
      </c>
      <c r="Q235" s="120">
        <v>3</v>
      </c>
    </row>
    <row r="236" spans="1:17">
      <c r="A236" t="s">
        <v>848</v>
      </c>
      <c r="B236" s="120">
        <f t="shared" si="12"/>
        <v>3</v>
      </c>
      <c r="C236">
        <v>3</v>
      </c>
      <c r="D236" s="120">
        <v>0</v>
      </c>
      <c r="F236" t="s">
        <v>848</v>
      </c>
      <c r="G236" s="120">
        <f t="shared" si="13"/>
        <v>3</v>
      </c>
      <c r="H236">
        <v>3</v>
      </c>
      <c r="I236" s="120">
        <v>0</v>
      </c>
      <c r="J236" t="s">
        <v>848</v>
      </c>
      <c r="K236" s="120">
        <f t="shared" si="14"/>
        <v>3</v>
      </c>
      <c r="L236">
        <v>3</v>
      </c>
      <c r="M236" s="120">
        <v>0</v>
      </c>
      <c r="N236" t="s">
        <v>876</v>
      </c>
      <c r="O236" s="120">
        <f t="shared" si="15"/>
        <v>3</v>
      </c>
      <c r="P236">
        <v>0</v>
      </c>
      <c r="Q236" s="120">
        <v>3</v>
      </c>
    </row>
    <row r="237" spans="1:17">
      <c r="A237" t="s">
        <v>876</v>
      </c>
      <c r="B237" s="120">
        <f t="shared" si="12"/>
        <v>3</v>
      </c>
      <c r="C237">
        <v>3</v>
      </c>
      <c r="D237" s="120">
        <v>0</v>
      </c>
      <c r="F237" t="s">
        <v>876</v>
      </c>
      <c r="G237" s="120">
        <f t="shared" si="13"/>
        <v>3</v>
      </c>
      <c r="H237">
        <v>3</v>
      </c>
      <c r="I237" s="120">
        <v>0</v>
      </c>
      <c r="J237" t="s">
        <v>876</v>
      </c>
      <c r="K237" s="120">
        <f t="shared" si="14"/>
        <v>3</v>
      </c>
      <c r="L237">
        <v>3</v>
      </c>
      <c r="M237" s="120">
        <v>0</v>
      </c>
      <c r="N237" t="s">
        <v>877</v>
      </c>
      <c r="O237" s="120">
        <f t="shared" si="15"/>
        <v>2</v>
      </c>
      <c r="P237">
        <v>0</v>
      </c>
      <c r="Q237" s="120">
        <v>2</v>
      </c>
    </row>
    <row r="238" spans="1:17">
      <c r="A238" t="s">
        <v>877</v>
      </c>
      <c r="B238" s="120">
        <f t="shared" si="12"/>
        <v>2</v>
      </c>
      <c r="C238">
        <v>2</v>
      </c>
      <c r="D238" s="120">
        <v>0</v>
      </c>
      <c r="F238" t="s">
        <v>877</v>
      </c>
      <c r="G238" s="120">
        <f t="shared" si="13"/>
        <v>2</v>
      </c>
      <c r="H238">
        <v>2</v>
      </c>
      <c r="I238" s="120">
        <v>0</v>
      </c>
      <c r="J238" t="s">
        <v>877</v>
      </c>
      <c r="K238" s="120">
        <f t="shared" si="14"/>
        <v>2</v>
      </c>
      <c r="L238">
        <v>2</v>
      </c>
      <c r="M238" s="120">
        <v>0</v>
      </c>
      <c r="N238" t="s">
        <v>880</v>
      </c>
      <c r="O238" s="120">
        <f t="shared" si="15"/>
        <v>3</v>
      </c>
      <c r="P238">
        <v>0</v>
      </c>
      <c r="Q238" s="120">
        <v>3</v>
      </c>
    </row>
    <row r="239" spans="1:17">
      <c r="A239" t="s">
        <v>880</v>
      </c>
      <c r="B239" s="120">
        <f t="shared" si="12"/>
        <v>3</v>
      </c>
      <c r="C239">
        <v>3</v>
      </c>
      <c r="D239" s="120">
        <v>0</v>
      </c>
      <c r="F239" t="s">
        <v>880</v>
      </c>
      <c r="G239" s="120">
        <f t="shared" si="13"/>
        <v>3</v>
      </c>
      <c r="H239">
        <v>3</v>
      </c>
      <c r="I239" s="120">
        <v>0</v>
      </c>
      <c r="J239" t="s">
        <v>880</v>
      </c>
      <c r="K239" s="120">
        <f t="shared" si="14"/>
        <v>3</v>
      </c>
      <c r="L239">
        <v>3</v>
      </c>
      <c r="M239" s="120">
        <v>0</v>
      </c>
      <c r="N239">
        <v>869291</v>
      </c>
      <c r="O239" s="120">
        <f t="shared" si="15"/>
        <v>1</v>
      </c>
      <c r="P239">
        <v>0</v>
      </c>
      <c r="Q239" s="120">
        <v>1</v>
      </c>
    </row>
    <row r="240" spans="1:17">
      <c r="A240">
        <v>869291</v>
      </c>
      <c r="B240" s="120">
        <f t="shared" si="12"/>
        <v>1</v>
      </c>
      <c r="C240">
        <v>1</v>
      </c>
      <c r="D240" s="120">
        <v>0</v>
      </c>
      <c r="F240">
        <v>869291</v>
      </c>
      <c r="G240" s="120">
        <f t="shared" si="13"/>
        <v>1</v>
      </c>
      <c r="H240">
        <v>1</v>
      </c>
      <c r="I240" s="120">
        <v>0</v>
      </c>
      <c r="J240">
        <v>869291</v>
      </c>
      <c r="K240" s="120">
        <f t="shared" si="14"/>
        <v>1</v>
      </c>
      <c r="L240">
        <v>1</v>
      </c>
      <c r="M240" s="120">
        <v>0</v>
      </c>
      <c r="N240">
        <v>869553</v>
      </c>
      <c r="O240" s="120">
        <f t="shared" si="15"/>
        <v>17</v>
      </c>
      <c r="P240">
        <v>17</v>
      </c>
      <c r="Q240" s="120">
        <v>0</v>
      </c>
    </row>
    <row r="241" spans="1:17">
      <c r="A241">
        <v>869553</v>
      </c>
      <c r="B241" s="120">
        <f t="shared" si="12"/>
        <v>19</v>
      </c>
      <c r="C241">
        <v>0</v>
      </c>
      <c r="D241" s="120">
        <v>19</v>
      </c>
      <c r="F241">
        <v>869553</v>
      </c>
      <c r="G241" s="120">
        <f t="shared" si="13"/>
        <v>17</v>
      </c>
      <c r="H241">
        <v>0</v>
      </c>
      <c r="I241" s="120">
        <v>17</v>
      </c>
      <c r="J241">
        <v>869553</v>
      </c>
      <c r="K241" s="120">
        <f t="shared" si="14"/>
        <v>17</v>
      </c>
      <c r="L241">
        <v>0</v>
      </c>
      <c r="M241" s="120">
        <v>17</v>
      </c>
      <c r="N241">
        <v>773775</v>
      </c>
      <c r="O241" s="120">
        <f t="shared" si="15"/>
        <v>14</v>
      </c>
      <c r="P241">
        <v>6</v>
      </c>
      <c r="Q241" s="120">
        <v>8</v>
      </c>
    </row>
    <row r="242" spans="1:17">
      <c r="A242">
        <v>773775</v>
      </c>
      <c r="B242" s="120">
        <f t="shared" si="12"/>
        <v>14</v>
      </c>
      <c r="C242">
        <v>8</v>
      </c>
      <c r="D242" s="120">
        <v>6</v>
      </c>
      <c r="F242">
        <v>773775</v>
      </c>
      <c r="G242" s="120">
        <f t="shared" si="13"/>
        <v>14</v>
      </c>
      <c r="H242">
        <v>8</v>
      </c>
      <c r="I242" s="120">
        <v>6</v>
      </c>
      <c r="J242">
        <v>773775</v>
      </c>
      <c r="K242" s="120">
        <f t="shared" si="14"/>
        <v>14</v>
      </c>
      <c r="L242">
        <v>8</v>
      </c>
      <c r="M242" s="120">
        <v>6</v>
      </c>
      <c r="N242" t="s">
        <v>849</v>
      </c>
      <c r="O242" s="120">
        <f t="shared" si="15"/>
        <v>4</v>
      </c>
      <c r="P242">
        <v>0</v>
      </c>
      <c r="Q242" s="120">
        <v>4</v>
      </c>
    </row>
    <row r="243" spans="1:17">
      <c r="A243" t="s">
        <v>849</v>
      </c>
      <c r="B243" s="120">
        <f t="shared" si="12"/>
        <v>4</v>
      </c>
      <c r="C243">
        <v>4</v>
      </c>
      <c r="D243" s="120">
        <v>0</v>
      </c>
      <c r="F243" t="s">
        <v>849</v>
      </c>
      <c r="G243" s="120">
        <f t="shared" si="13"/>
        <v>4</v>
      </c>
      <c r="H243">
        <v>4</v>
      </c>
      <c r="I243" s="120">
        <v>0</v>
      </c>
      <c r="J243" t="s">
        <v>849</v>
      </c>
      <c r="K243" s="120">
        <f t="shared" si="14"/>
        <v>4</v>
      </c>
      <c r="L243">
        <v>4</v>
      </c>
      <c r="M243" s="120">
        <v>0</v>
      </c>
      <c r="N243">
        <v>881118</v>
      </c>
      <c r="O243" s="120">
        <f t="shared" si="15"/>
        <v>43</v>
      </c>
      <c r="P243">
        <v>43</v>
      </c>
      <c r="Q243" s="120">
        <v>0</v>
      </c>
    </row>
    <row r="244" spans="1:17">
      <c r="A244">
        <v>881118</v>
      </c>
      <c r="B244" s="120">
        <f t="shared" si="12"/>
        <v>77</v>
      </c>
      <c r="C244">
        <v>70</v>
      </c>
      <c r="D244" s="120">
        <v>7</v>
      </c>
      <c r="F244">
        <v>881118</v>
      </c>
      <c r="G244" s="120">
        <f t="shared" si="13"/>
        <v>142</v>
      </c>
      <c r="H244">
        <v>120</v>
      </c>
      <c r="I244" s="120">
        <v>22</v>
      </c>
      <c r="J244">
        <v>881118</v>
      </c>
      <c r="K244" s="120">
        <f t="shared" si="14"/>
        <v>84</v>
      </c>
      <c r="L244">
        <v>41</v>
      </c>
      <c r="M244" s="120">
        <v>43</v>
      </c>
      <c r="N244" t="s">
        <v>832</v>
      </c>
      <c r="O244" s="120">
        <f t="shared" si="15"/>
        <v>3</v>
      </c>
      <c r="P244">
        <v>0</v>
      </c>
      <c r="Q244" s="120">
        <v>3</v>
      </c>
    </row>
    <row r="245" spans="1:17">
      <c r="A245" t="s">
        <v>832</v>
      </c>
      <c r="B245" s="120">
        <f t="shared" si="12"/>
        <v>3</v>
      </c>
      <c r="C245">
        <v>3</v>
      </c>
      <c r="D245" s="120">
        <v>0</v>
      </c>
      <c r="F245" t="s">
        <v>832</v>
      </c>
      <c r="G245" s="120">
        <f t="shared" si="13"/>
        <v>3</v>
      </c>
      <c r="H245">
        <v>3</v>
      </c>
      <c r="I245" s="120">
        <v>0</v>
      </c>
      <c r="J245" t="s">
        <v>832</v>
      </c>
      <c r="K245" s="120">
        <f t="shared" si="14"/>
        <v>3</v>
      </c>
      <c r="L245">
        <v>3</v>
      </c>
      <c r="M245" s="120">
        <v>0</v>
      </c>
      <c r="N245" t="s">
        <v>1161</v>
      </c>
      <c r="O245" s="120">
        <f t="shared" si="15"/>
        <v>5</v>
      </c>
      <c r="P245">
        <v>0</v>
      </c>
      <c r="Q245" s="120">
        <v>5</v>
      </c>
    </row>
    <row r="246" spans="1:17">
      <c r="A246" t="s">
        <v>1161</v>
      </c>
      <c r="B246" s="120">
        <f t="shared" si="12"/>
        <v>5</v>
      </c>
      <c r="C246">
        <v>5</v>
      </c>
      <c r="D246" s="120">
        <v>0</v>
      </c>
      <c r="F246" t="s">
        <v>1161</v>
      </c>
      <c r="G246" s="120">
        <f t="shared" si="13"/>
        <v>5</v>
      </c>
      <c r="H246">
        <v>5</v>
      </c>
      <c r="I246" s="120">
        <v>0</v>
      </c>
      <c r="J246" t="s">
        <v>1161</v>
      </c>
      <c r="K246" s="120">
        <f t="shared" si="14"/>
        <v>5</v>
      </c>
      <c r="L246">
        <v>5</v>
      </c>
      <c r="M246" s="120">
        <v>0</v>
      </c>
      <c r="N246" t="s">
        <v>851</v>
      </c>
      <c r="O246" s="120">
        <f t="shared" si="15"/>
        <v>1</v>
      </c>
      <c r="P246">
        <v>0</v>
      </c>
      <c r="Q246" s="120">
        <v>1</v>
      </c>
    </row>
    <row r="247" spans="1:17">
      <c r="A247" t="s">
        <v>851</v>
      </c>
      <c r="B247" s="120">
        <f t="shared" si="12"/>
        <v>1</v>
      </c>
      <c r="C247">
        <v>1</v>
      </c>
      <c r="D247" s="120">
        <v>0</v>
      </c>
      <c r="F247" t="s">
        <v>851</v>
      </c>
      <c r="G247" s="120">
        <f t="shared" si="13"/>
        <v>1</v>
      </c>
      <c r="H247">
        <v>1</v>
      </c>
      <c r="I247" s="120">
        <v>0</v>
      </c>
      <c r="J247" t="s">
        <v>851</v>
      </c>
      <c r="K247" s="120">
        <f t="shared" si="14"/>
        <v>1</v>
      </c>
      <c r="L247">
        <v>1</v>
      </c>
      <c r="M247" s="120">
        <v>0</v>
      </c>
      <c r="N247" t="s">
        <v>852</v>
      </c>
      <c r="O247" s="120">
        <f t="shared" si="15"/>
        <v>2</v>
      </c>
      <c r="P247">
        <v>0</v>
      </c>
      <c r="Q247" s="120">
        <v>2</v>
      </c>
    </row>
    <row r="248" spans="1:17">
      <c r="A248" t="s">
        <v>852</v>
      </c>
      <c r="B248" s="120">
        <f t="shared" si="12"/>
        <v>2</v>
      </c>
      <c r="C248">
        <v>2</v>
      </c>
      <c r="D248" s="120">
        <v>0</v>
      </c>
      <c r="F248" t="s">
        <v>852</v>
      </c>
      <c r="G248" s="120">
        <f t="shared" si="13"/>
        <v>2</v>
      </c>
      <c r="H248">
        <v>2</v>
      </c>
      <c r="I248" s="120">
        <v>0</v>
      </c>
      <c r="J248" t="s">
        <v>852</v>
      </c>
      <c r="K248" s="120">
        <f t="shared" si="14"/>
        <v>2</v>
      </c>
      <c r="L248">
        <v>2</v>
      </c>
      <c r="M248" s="120">
        <v>0</v>
      </c>
      <c r="N248" t="s">
        <v>885</v>
      </c>
      <c r="O248" s="120">
        <f t="shared" si="15"/>
        <v>4</v>
      </c>
      <c r="P248">
        <v>0</v>
      </c>
      <c r="Q248" s="120">
        <v>4</v>
      </c>
    </row>
    <row r="249" spans="1:17">
      <c r="A249" t="s">
        <v>885</v>
      </c>
      <c r="B249" s="120">
        <f t="shared" si="12"/>
        <v>7</v>
      </c>
      <c r="C249">
        <v>7</v>
      </c>
      <c r="D249" s="120">
        <v>0</v>
      </c>
      <c r="F249" t="s">
        <v>885</v>
      </c>
      <c r="G249" s="120">
        <f t="shared" si="13"/>
        <v>4</v>
      </c>
      <c r="H249">
        <v>4</v>
      </c>
      <c r="I249" s="120">
        <v>0</v>
      </c>
      <c r="J249" t="s">
        <v>885</v>
      </c>
      <c r="K249" s="120">
        <f t="shared" si="14"/>
        <v>4</v>
      </c>
      <c r="L249">
        <v>4</v>
      </c>
      <c r="M249" s="120">
        <v>0</v>
      </c>
      <c r="N249" t="s">
        <v>853</v>
      </c>
      <c r="O249" s="120">
        <f t="shared" si="15"/>
        <v>1</v>
      </c>
      <c r="P249">
        <v>0</v>
      </c>
      <c r="Q249" s="120">
        <v>1</v>
      </c>
    </row>
    <row r="250" spans="1:17">
      <c r="A250" t="s">
        <v>853</v>
      </c>
      <c r="B250" s="120">
        <f t="shared" si="12"/>
        <v>1</v>
      </c>
      <c r="C250">
        <v>1</v>
      </c>
      <c r="D250" s="120">
        <v>0</v>
      </c>
      <c r="F250" t="s">
        <v>853</v>
      </c>
      <c r="G250" s="120">
        <f t="shared" si="13"/>
        <v>1</v>
      </c>
      <c r="H250">
        <v>1</v>
      </c>
      <c r="I250" s="120">
        <v>0</v>
      </c>
      <c r="J250" t="s">
        <v>853</v>
      </c>
      <c r="K250" s="120">
        <f t="shared" si="14"/>
        <v>1</v>
      </c>
      <c r="L250">
        <v>1</v>
      </c>
      <c r="M250" s="120">
        <v>0</v>
      </c>
      <c r="N250" t="s">
        <v>855</v>
      </c>
      <c r="O250" s="120">
        <f t="shared" si="15"/>
        <v>1</v>
      </c>
      <c r="P250">
        <v>0</v>
      </c>
      <c r="Q250" s="120">
        <v>1</v>
      </c>
    </row>
    <row r="251" spans="1:17">
      <c r="A251" t="s">
        <v>855</v>
      </c>
      <c r="B251" s="120">
        <f t="shared" si="12"/>
        <v>1</v>
      </c>
      <c r="C251">
        <v>1</v>
      </c>
      <c r="D251" s="120">
        <v>0</v>
      </c>
      <c r="F251" t="s">
        <v>855</v>
      </c>
      <c r="G251" s="120">
        <f t="shared" si="13"/>
        <v>1</v>
      </c>
      <c r="H251">
        <v>1</v>
      </c>
      <c r="I251" s="120">
        <v>0</v>
      </c>
      <c r="J251" t="s">
        <v>855</v>
      </c>
      <c r="K251" s="120">
        <f t="shared" si="14"/>
        <v>1</v>
      </c>
      <c r="L251">
        <v>1</v>
      </c>
      <c r="M251" s="120">
        <v>0</v>
      </c>
      <c r="N251">
        <v>877932</v>
      </c>
      <c r="O251" s="120">
        <f t="shared" si="15"/>
        <v>0</v>
      </c>
      <c r="P251">
        <v>0</v>
      </c>
      <c r="Q251" s="120">
        <v>0</v>
      </c>
    </row>
    <row r="252" spans="1:17">
      <c r="A252">
        <v>877932</v>
      </c>
      <c r="B252" s="120">
        <f t="shared" si="12"/>
        <v>0</v>
      </c>
      <c r="C252">
        <v>0</v>
      </c>
      <c r="D252" s="120">
        <v>0</v>
      </c>
      <c r="F252">
        <v>877932</v>
      </c>
      <c r="G252" s="120">
        <f t="shared" si="13"/>
        <v>0</v>
      </c>
      <c r="H252">
        <v>0</v>
      </c>
      <c r="I252" s="120">
        <v>0</v>
      </c>
      <c r="J252">
        <v>877932</v>
      </c>
      <c r="K252" s="120">
        <f t="shared" si="14"/>
        <v>0</v>
      </c>
      <c r="L252">
        <v>0</v>
      </c>
      <c r="M252" s="120">
        <v>0</v>
      </c>
      <c r="N252" t="s">
        <v>889</v>
      </c>
      <c r="O252" s="120">
        <f t="shared" si="15"/>
        <v>0.70000000000000007</v>
      </c>
      <c r="P252">
        <v>0</v>
      </c>
      <c r="Q252" s="120">
        <v>0.70000000000000007</v>
      </c>
    </row>
    <row r="253" spans="1:17">
      <c r="A253" t="s">
        <v>889</v>
      </c>
      <c r="B253" s="120">
        <f t="shared" si="12"/>
        <v>0.70000000000000007</v>
      </c>
      <c r="C253">
        <v>0.70000000000000007</v>
      </c>
      <c r="D253" s="120">
        <v>0</v>
      </c>
      <c r="F253" t="s">
        <v>889</v>
      </c>
      <c r="G253" s="120">
        <f t="shared" si="13"/>
        <v>0.70000000000000007</v>
      </c>
      <c r="H253">
        <v>0.70000000000000007</v>
      </c>
      <c r="I253" s="120">
        <v>0</v>
      </c>
      <c r="J253" t="s">
        <v>889</v>
      </c>
      <c r="K253" s="120">
        <f t="shared" si="14"/>
        <v>0.70000000000000007</v>
      </c>
      <c r="L253">
        <v>0.70000000000000007</v>
      </c>
      <c r="M253" s="120">
        <v>0</v>
      </c>
      <c r="N253" t="s">
        <v>890</v>
      </c>
      <c r="O253" s="120">
        <f t="shared" si="15"/>
        <v>1</v>
      </c>
      <c r="P253">
        <v>0</v>
      </c>
      <c r="Q253" s="120">
        <v>1</v>
      </c>
    </row>
    <row r="254" spans="1:17">
      <c r="A254" t="s">
        <v>890</v>
      </c>
      <c r="B254" s="120">
        <f t="shared" si="12"/>
        <v>3</v>
      </c>
      <c r="C254">
        <v>3</v>
      </c>
      <c r="D254" s="120">
        <v>0</v>
      </c>
      <c r="F254" t="s">
        <v>890</v>
      </c>
      <c r="G254" s="120">
        <f t="shared" si="13"/>
        <v>3</v>
      </c>
      <c r="H254">
        <v>3</v>
      </c>
      <c r="I254" s="120">
        <v>0</v>
      </c>
      <c r="J254" t="s">
        <v>890</v>
      </c>
      <c r="K254" s="120">
        <f t="shared" si="14"/>
        <v>3</v>
      </c>
      <c r="L254">
        <v>3</v>
      </c>
      <c r="M254" s="120">
        <v>0</v>
      </c>
      <c r="N254" t="s">
        <v>856</v>
      </c>
      <c r="O254" s="120">
        <f t="shared" si="15"/>
        <v>1</v>
      </c>
      <c r="P254">
        <v>0</v>
      </c>
      <c r="Q254" s="120">
        <v>1</v>
      </c>
    </row>
    <row r="255" spans="1:17">
      <c r="A255" t="s">
        <v>856</v>
      </c>
      <c r="B255" s="120">
        <f t="shared" si="12"/>
        <v>1</v>
      </c>
      <c r="C255">
        <v>1</v>
      </c>
      <c r="D255" s="120">
        <v>0</v>
      </c>
      <c r="F255" t="s">
        <v>856</v>
      </c>
      <c r="G255" s="120">
        <f t="shared" si="13"/>
        <v>1</v>
      </c>
      <c r="H255">
        <v>1</v>
      </c>
      <c r="I255" s="120">
        <v>0</v>
      </c>
      <c r="J255" t="s">
        <v>856</v>
      </c>
      <c r="K255" s="120">
        <f t="shared" si="14"/>
        <v>1</v>
      </c>
      <c r="L255">
        <v>1</v>
      </c>
      <c r="M255" s="120">
        <v>0</v>
      </c>
      <c r="N255" t="s">
        <v>896</v>
      </c>
      <c r="O255" s="120">
        <f t="shared" si="15"/>
        <v>1</v>
      </c>
      <c r="P255">
        <v>0</v>
      </c>
      <c r="Q255" s="120">
        <v>1</v>
      </c>
    </row>
    <row r="256" spans="1:17">
      <c r="A256" t="s">
        <v>896</v>
      </c>
      <c r="B256" s="120">
        <f t="shared" si="12"/>
        <v>1</v>
      </c>
      <c r="C256">
        <v>1</v>
      </c>
      <c r="D256" s="120">
        <v>0</v>
      </c>
      <c r="F256" t="s">
        <v>896</v>
      </c>
      <c r="G256" s="120">
        <f t="shared" si="13"/>
        <v>1</v>
      </c>
      <c r="H256">
        <v>1</v>
      </c>
      <c r="I256" s="120">
        <v>0</v>
      </c>
      <c r="J256" t="s">
        <v>896</v>
      </c>
      <c r="K256" s="120">
        <f t="shared" si="14"/>
        <v>1</v>
      </c>
      <c r="L256">
        <v>1</v>
      </c>
      <c r="M256" s="120">
        <v>0</v>
      </c>
      <c r="N256">
        <v>881119</v>
      </c>
      <c r="O256" s="120">
        <f t="shared" si="15"/>
        <v>2</v>
      </c>
      <c r="P256">
        <v>2</v>
      </c>
      <c r="Q256" s="120">
        <v>0</v>
      </c>
    </row>
    <row r="257" spans="1:17">
      <c r="A257">
        <v>881119</v>
      </c>
      <c r="B257" s="120">
        <f t="shared" si="12"/>
        <v>2</v>
      </c>
      <c r="C257">
        <v>0</v>
      </c>
      <c r="D257" s="120">
        <v>2</v>
      </c>
      <c r="F257">
        <v>881119</v>
      </c>
      <c r="G257" s="120">
        <f t="shared" si="13"/>
        <v>2</v>
      </c>
      <c r="H257">
        <v>0</v>
      </c>
      <c r="I257" s="120">
        <v>2</v>
      </c>
      <c r="J257">
        <v>881119</v>
      </c>
      <c r="K257" s="120">
        <f t="shared" si="14"/>
        <v>2</v>
      </c>
      <c r="L257">
        <v>0</v>
      </c>
      <c r="M257" s="120">
        <v>2</v>
      </c>
      <c r="N257" t="s">
        <v>900</v>
      </c>
      <c r="O257" s="120">
        <f t="shared" si="15"/>
        <v>11</v>
      </c>
      <c r="P257">
        <v>0</v>
      </c>
      <c r="Q257" s="120">
        <v>11</v>
      </c>
    </row>
    <row r="258" spans="1:17">
      <c r="A258" t="s">
        <v>900</v>
      </c>
      <c r="B258" s="120">
        <f t="shared" ref="B258:B321" si="16">C258+D258</f>
        <v>11</v>
      </c>
      <c r="C258">
        <v>11</v>
      </c>
      <c r="D258" s="120">
        <v>0</v>
      </c>
      <c r="F258" t="s">
        <v>900</v>
      </c>
      <c r="G258" s="120">
        <f t="shared" ref="G258:G321" si="17">H258+I258</f>
        <v>11</v>
      </c>
      <c r="H258">
        <v>11</v>
      </c>
      <c r="I258" s="120">
        <v>0</v>
      </c>
      <c r="J258" t="s">
        <v>900</v>
      </c>
      <c r="K258" s="120">
        <f t="shared" ref="K258:K321" si="18">L258+M258</f>
        <v>11</v>
      </c>
      <c r="L258">
        <v>11</v>
      </c>
      <c r="M258" s="120">
        <v>0</v>
      </c>
      <c r="N258" t="s">
        <v>858</v>
      </c>
      <c r="O258" s="120">
        <f t="shared" ref="O258:O321" si="19">P258+Q258</f>
        <v>1</v>
      </c>
      <c r="P258">
        <v>0</v>
      </c>
      <c r="Q258" s="120">
        <v>1</v>
      </c>
    </row>
    <row r="259" spans="1:17">
      <c r="A259" t="s">
        <v>858</v>
      </c>
      <c r="B259" s="120">
        <f t="shared" si="16"/>
        <v>1</v>
      </c>
      <c r="C259">
        <v>1</v>
      </c>
      <c r="D259" s="120">
        <v>0</v>
      </c>
      <c r="F259" t="s">
        <v>858</v>
      </c>
      <c r="G259" s="120">
        <f t="shared" si="17"/>
        <v>1</v>
      </c>
      <c r="H259">
        <v>1</v>
      </c>
      <c r="I259" s="120">
        <v>0</v>
      </c>
      <c r="J259" t="s">
        <v>858</v>
      </c>
      <c r="K259" s="120">
        <f t="shared" si="18"/>
        <v>1</v>
      </c>
      <c r="L259">
        <v>1</v>
      </c>
      <c r="M259" s="120">
        <v>0</v>
      </c>
      <c r="N259" t="s">
        <v>863</v>
      </c>
      <c r="O259" s="120">
        <f t="shared" si="19"/>
        <v>0</v>
      </c>
      <c r="P259">
        <v>0</v>
      </c>
      <c r="Q259" s="120">
        <v>0</v>
      </c>
    </row>
    <row r="260" spans="1:17">
      <c r="A260" t="s">
        <v>863</v>
      </c>
      <c r="B260" s="120">
        <f t="shared" si="16"/>
        <v>0</v>
      </c>
      <c r="C260">
        <v>0</v>
      </c>
      <c r="D260" s="120">
        <v>0</v>
      </c>
      <c r="F260" t="s">
        <v>863</v>
      </c>
      <c r="G260" s="120">
        <f t="shared" si="17"/>
        <v>0</v>
      </c>
      <c r="H260">
        <v>0</v>
      </c>
      <c r="I260" s="120">
        <v>0</v>
      </c>
      <c r="J260" t="s">
        <v>863</v>
      </c>
      <c r="K260" s="120">
        <f t="shared" si="18"/>
        <v>0</v>
      </c>
      <c r="L260">
        <v>0</v>
      </c>
      <c r="M260" s="120">
        <v>0</v>
      </c>
      <c r="N260" t="s">
        <v>865</v>
      </c>
      <c r="O260" s="120">
        <f t="shared" si="19"/>
        <v>2</v>
      </c>
      <c r="P260">
        <v>0</v>
      </c>
      <c r="Q260" s="120">
        <v>2</v>
      </c>
    </row>
    <row r="261" spans="1:17">
      <c r="A261" t="s">
        <v>865</v>
      </c>
      <c r="B261" s="120">
        <f t="shared" si="16"/>
        <v>2</v>
      </c>
      <c r="C261">
        <v>2</v>
      </c>
      <c r="D261" s="120">
        <v>0</v>
      </c>
      <c r="F261" t="s">
        <v>865</v>
      </c>
      <c r="G261" s="120">
        <f t="shared" si="17"/>
        <v>2</v>
      </c>
      <c r="H261">
        <v>2</v>
      </c>
      <c r="I261" s="120">
        <v>0</v>
      </c>
      <c r="J261" t="s">
        <v>865</v>
      </c>
      <c r="K261" s="120">
        <f t="shared" si="18"/>
        <v>2</v>
      </c>
      <c r="L261">
        <v>2</v>
      </c>
      <c r="M261" s="120">
        <v>0</v>
      </c>
      <c r="N261" t="s">
        <v>866</v>
      </c>
      <c r="O261" s="120">
        <f t="shared" si="19"/>
        <v>1</v>
      </c>
      <c r="P261">
        <v>0</v>
      </c>
      <c r="Q261" s="120">
        <v>1</v>
      </c>
    </row>
    <row r="262" spans="1:17">
      <c r="A262" t="s">
        <v>866</v>
      </c>
      <c r="B262" s="120">
        <f t="shared" si="16"/>
        <v>1</v>
      </c>
      <c r="C262">
        <v>1</v>
      </c>
      <c r="D262" s="120">
        <v>0</v>
      </c>
      <c r="F262" t="s">
        <v>866</v>
      </c>
      <c r="G262" s="120">
        <f t="shared" si="17"/>
        <v>1</v>
      </c>
      <c r="H262">
        <v>1</v>
      </c>
      <c r="I262" s="120">
        <v>0</v>
      </c>
      <c r="J262" t="s">
        <v>866</v>
      </c>
      <c r="K262" s="120">
        <f t="shared" si="18"/>
        <v>1</v>
      </c>
      <c r="L262">
        <v>1</v>
      </c>
      <c r="M262" s="120">
        <v>0</v>
      </c>
      <c r="N262" t="s">
        <v>867</v>
      </c>
      <c r="O262" s="120">
        <f t="shared" si="19"/>
        <v>1</v>
      </c>
      <c r="P262">
        <v>0</v>
      </c>
      <c r="Q262" s="120">
        <v>1</v>
      </c>
    </row>
    <row r="263" spans="1:17">
      <c r="A263" t="s">
        <v>867</v>
      </c>
      <c r="B263" s="120">
        <f t="shared" si="16"/>
        <v>1</v>
      </c>
      <c r="C263">
        <v>1</v>
      </c>
      <c r="D263" s="120">
        <v>0</v>
      </c>
      <c r="F263" t="s">
        <v>867</v>
      </c>
      <c r="G263" s="120">
        <f t="shared" si="17"/>
        <v>1</v>
      </c>
      <c r="H263">
        <v>1</v>
      </c>
      <c r="I263" s="120">
        <v>0</v>
      </c>
      <c r="J263" t="s">
        <v>867</v>
      </c>
      <c r="K263" s="120">
        <f t="shared" si="18"/>
        <v>1</v>
      </c>
      <c r="L263">
        <v>1</v>
      </c>
      <c r="M263" s="120">
        <v>0</v>
      </c>
      <c r="N263">
        <v>880912</v>
      </c>
      <c r="O263" s="120">
        <f t="shared" si="19"/>
        <v>0</v>
      </c>
      <c r="P263">
        <v>0</v>
      </c>
      <c r="Q263" s="120">
        <v>0</v>
      </c>
    </row>
    <row r="264" spans="1:17">
      <c r="A264">
        <v>880912</v>
      </c>
      <c r="B264" s="120">
        <f t="shared" si="16"/>
        <v>1</v>
      </c>
      <c r="C264">
        <v>1</v>
      </c>
      <c r="D264" s="120">
        <v>0</v>
      </c>
      <c r="F264">
        <v>880912</v>
      </c>
      <c r="G264" s="120">
        <f t="shared" si="17"/>
        <v>1</v>
      </c>
      <c r="H264">
        <v>1</v>
      </c>
      <c r="I264" s="120">
        <v>0</v>
      </c>
      <c r="J264">
        <v>880912</v>
      </c>
      <c r="K264" s="120">
        <f t="shared" si="18"/>
        <v>1</v>
      </c>
      <c r="L264">
        <v>1</v>
      </c>
      <c r="M264" s="120">
        <v>0</v>
      </c>
      <c r="N264">
        <v>880946</v>
      </c>
      <c r="O264" s="120">
        <f t="shared" si="19"/>
        <v>0</v>
      </c>
      <c r="P264">
        <v>0</v>
      </c>
      <c r="Q264" s="120">
        <v>0</v>
      </c>
    </row>
    <row r="265" spans="1:17">
      <c r="A265">
        <v>880946</v>
      </c>
      <c r="B265" s="120">
        <f t="shared" si="16"/>
        <v>3</v>
      </c>
      <c r="C265">
        <v>3</v>
      </c>
      <c r="D265" s="120">
        <v>0</v>
      </c>
      <c r="F265">
        <v>880946</v>
      </c>
      <c r="G265" s="120">
        <f t="shared" si="17"/>
        <v>3</v>
      </c>
      <c r="H265">
        <v>3</v>
      </c>
      <c r="I265" s="120">
        <v>0</v>
      </c>
      <c r="J265">
        <v>880946</v>
      </c>
      <c r="K265" s="120">
        <f t="shared" si="18"/>
        <v>3</v>
      </c>
      <c r="L265">
        <v>3</v>
      </c>
      <c r="M265" s="120">
        <v>0</v>
      </c>
      <c r="N265">
        <v>874946</v>
      </c>
      <c r="O265" s="120">
        <f t="shared" si="19"/>
        <v>0</v>
      </c>
      <c r="P265">
        <v>0</v>
      </c>
      <c r="Q265" s="120">
        <v>0</v>
      </c>
    </row>
    <row r="266" spans="1:17">
      <c r="A266">
        <v>874946</v>
      </c>
      <c r="B266" s="120">
        <f t="shared" si="16"/>
        <v>0</v>
      </c>
      <c r="C266">
        <v>0</v>
      </c>
      <c r="D266" s="120">
        <v>0</v>
      </c>
      <c r="F266">
        <v>874946</v>
      </c>
      <c r="G266" s="120">
        <f t="shared" si="17"/>
        <v>0</v>
      </c>
      <c r="H266">
        <v>0</v>
      </c>
      <c r="I266" s="120">
        <v>0</v>
      </c>
      <c r="J266">
        <v>874946</v>
      </c>
      <c r="K266" s="120">
        <f t="shared" si="18"/>
        <v>0</v>
      </c>
      <c r="L266">
        <v>0</v>
      </c>
      <c r="M266" s="120">
        <v>0</v>
      </c>
      <c r="N266" t="s">
        <v>903</v>
      </c>
      <c r="O266" s="120">
        <f t="shared" si="19"/>
        <v>0</v>
      </c>
      <c r="P266">
        <v>0</v>
      </c>
      <c r="Q266" s="120">
        <v>0</v>
      </c>
    </row>
    <row r="267" spans="1:17">
      <c r="A267" t="s">
        <v>903</v>
      </c>
      <c r="B267" s="120">
        <f t="shared" si="16"/>
        <v>0</v>
      </c>
      <c r="C267">
        <v>0</v>
      </c>
      <c r="D267" s="120">
        <v>0</v>
      </c>
      <c r="F267" t="s">
        <v>903</v>
      </c>
      <c r="G267" s="120">
        <f t="shared" si="17"/>
        <v>0</v>
      </c>
      <c r="H267">
        <v>0</v>
      </c>
      <c r="I267" s="120">
        <v>0</v>
      </c>
      <c r="J267" t="s">
        <v>903</v>
      </c>
      <c r="K267" s="120">
        <f t="shared" si="18"/>
        <v>0</v>
      </c>
      <c r="L267">
        <v>0</v>
      </c>
      <c r="M267" s="120">
        <v>0</v>
      </c>
      <c r="N267" t="s">
        <v>868</v>
      </c>
      <c r="O267" s="120">
        <f t="shared" si="19"/>
        <v>37.777777777777771</v>
      </c>
      <c r="P267">
        <v>34</v>
      </c>
      <c r="Q267" s="120">
        <v>3.7777777777777715</v>
      </c>
    </row>
    <row r="268" spans="1:17">
      <c r="A268" t="s">
        <v>868</v>
      </c>
      <c r="B268" s="120">
        <f t="shared" si="16"/>
        <v>65.777777777777771</v>
      </c>
      <c r="C268">
        <v>33.777777777777771</v>
      </c>
      <c r="D268" s="120">
        <v>32</v>
      </c>
      <c r="F268" t="s">
        <v>868</v>
      </c>
      <c r="G268" s="120">
        <f t="shared" si="17"/>
        <v>62.777777777777771</v>
      </c>
      <c r="H268">
        <v>33.777777777777771</v>
      </c>
      <c r="I268" s="120">
        <v>29</v>
      </c>
      <c r="J268" t="s">
        <v>868</v>
      </c>
      <c r="K268" s="120">
        <f t="shared" si="18"/>
        <v>80.777777777777771</v>
      </c>
      <c r="L268">
        <v>46.777777777777771</v>
      </c>
      <c r="M268" s="120">
        <v>34</v>
      </c>
      <c r="N268">
        <v>885120</v>
      </c>
      <c r="O268" s="120">
        <f t="shared" si="19"/>
        <v>54</v>
      </c>
      <c r="P268">
        <v>24</v>
      </c>
      <c r="Q268" s="120">
        <v>30</v>
      </c>
    </row>
    <row r="269" spans="1:17">
      <c r="A269">
        <v>885120</v>
      </c>
      <c r="B269" s="120">
        <f t="shared" si="16"/>
        <v>54</v>
      </c>
      <c r="C269">
        <v>30</v>
      </c>
      <c r="D269" s="120">
        <v>24</v>
      </c>
      <c r="F269">
        <v>885120</v>
      </c>
      <c r="G269" s="120">
        <f t="shared" si="17"/>
        <v>54</v>
      </c>
      <c r="H269">
        <v>30</v>
      </c>
      <c r="I269" s="120">
        <v>24</v>
      </c>
      <c r="J269">
        <v>885120</v>
      </c>
      <c r="K269" s="120">
        <f t="shared" si="18"/>
        <v>54</v>
      </c>
      <c r="L269">
        <v>30</v>
      </c>
      <c r="M269" s="120">
        <v>24</v>
      </c>
      <c r="N269">
        <v>885194</v>
      </c>
      <c r="O269" s="120">
        <f t="shared" si="19"/>
        <v>8</v>
      </c>
      <c r="P269">
        <v>8</v>
      </c>
      <c r="Q269" s="120">
        <v>0</v>
      </c>
    </row>
    <row r="270" spans="1:17">
      <c r="A270">
        <v>885194</v>
      </c>
      <c r="B270" s="120">
        <f t="shared" si="16"/>
        <v>8</v>
      </c>
      <c r="C270">
        <v>0</v>
      </c>
      <c r="D270" s="120">
        <v>8</v>
      </c>
      <c r="F270">
        <v>885194</v>
      </c>
      <c r="G270" s="120">
        <f t="shared" si="17"/>
        <v>8</v>
      </c>
      <c r="H270">
        <v>0</v>
      </c>
      <c r="I270" s="120">
        <v>8</v>
      </c>
      <c r="J270">
        <v>885194</v>
      </c>
      <c r="K270" s="120">
        <f t="shared" si="18"/>
        <v>8</v>
      </c>
      <c r="L270">
        <v>0</v>
      </c>
      <c r="M270" s="120">
        <v>8</v>
      </c>
      <c r="N270">
        <v>874950</v>
      </c>
      <c r="O270" s="120">
        <f t="shared" si="19"/>
        <v>0</v>
      </c>
      <c r="P270">
        <v>0</v>
      </c>
      <c r="Q270" s="120">
        <v>0</v>
      </c>
    </row>
    <row r="271" spans="1:17">
      <c r="A271">
        <v>874950</v>
      </c>
      <c r="B271" s="120">
        <f t="shared" si="16"/>
        <v>0</v>
      </c>
      <c r="C271">
        <v>0</v>
      </c>
      <c r="D271" s="120">
        <v>0</v>
      </c>
      <c r="F271">
        <v>874950</v>
      </c>
      <c r="G271" s="120">
        <f t="shared" si="17"/>
        <v>0</v>
      </c>
      <c r="H271">
        <v>0</v>
      </c>
      <c r="I271" s="120">
        <v>0</v>
      </c>
      <c r="J271">
        <v>874950</v>
      </c>
      <c r="K271" s="120">
        <f t="shared" si="18"/>
        <v>0</v>
      </c>
      <c r="L271">
        <v>0</v>
      </c>
      <c r="M271" s="120">
        <v>0</v>
      </c>
      <c r="N271">
        <v>803820</v>
      </c>
      <c r="O271" s="120">
        <f t="shared" si="19"/>
        <v>0</v>
      </c>
      <c r="P271">
        <v>0</v>
      </c>
      <c r="Q271" s="120">
        <v>0</v>
      </c>
    </row>
    <row r="272" spans="1:17">
      <c r="A272">
        <v>803820</v>
      </c>
      <c r="B272" s="120">
        <f t="shared" si="16"/>
        <v>0</v>
      </c>
      <c r="C272">
        <v>0</v>
      </c>
      <c r="D272" s="120">
        <v>0</v>
      </c>
      <c r="F272">
        <v>803820</v>
      </c>
      <c r="G272" s="120">
        <f t="shared" si="17"/>
        <v>0</v>
      </c>
      <c r="H272">
        <v>0</v>
      </c>
      <c r="I272" s="120">
        <v>0</v>
      </c>
      <c r="J272">
        <v>803820</v>
      </c>
      <c r="K272" s="120">
        <f t="shared" si="18"/>
        <v>0</v>
      </c>
      <c r="L272">
        <v>0</v>
      </c>
      <c r="M272" s="120">
        <v>0</v>
      </c>
      <c r="N272">
        <v>881285</v>
      </c>
      <c r="O272" s="120">
        <f t="shared" si="19"/>
        <v>61</v>
      </c>
      <c r="P272">
        <v>22</v>
      </c>
      <c r="Q272" s="120">
        <v>39</v>
      </c>
    </row>
    <row r="273" spans="1:17">
      <c r="A273">
        <v>881285</v>
      </c>
      <c r="B273" s="120">
        <f t="shared" si="16"/>
        <v>25</v>
      </c>
      <c r="C273">
        <v>15</v>
      </c>
      <c r="D273" s="120">
        <v>10</v>
      </c>
      <c r="F273">
        <v>881285</v>
      </c>
      <c r="G273" s="120">
        <f t="shared" si="17"/>
        <v>105</v>
      </c>
      <c r="H273">
        <v>85</v>
      </c>
      <c r="I273" s="120">
        <v>20</v>
      </c>
      <c r="J273">
        <v>881285</v>
      </c>
      <c r="K273" s="120">
        <f t="shared" si="18"/>
        <v>81</v>
      </c>
      <c r="L273">
        <v>57</v>
      </c>
      <c r="M273" s="120">
        <v>24</v>
      </c>
      <c r="N273" t="s">
        <v>935</v>
      </c>
      <c r="O273" s="120">
        <f t="shared" si="19"/>
        <v>12</v>
      </c>
      <c r="P273">
        <v>0</v>
      </c>
      <c r="Q273" s="120">
        <v>12</v>
      </c>
    </row>
    <row r="274" spans="1:17">
      <c r="A274" t="s">
        <v>935</v>
      </c>
      <c r="B274" s="120">
        <f t="shared" si="16"/>
        <v>12</v>
      </c>
      <c r="C274">
        <v>12</v>
      </c>
      <c r="D274" s="120">
        <v>0</v>
      </c>
      <c r="F274" t="s">
        <v>935</v>
      </c>
      <c r="G274" s="120">
        <f t="shared" si="17"/>
        <v>12</v>
      </c>
      <c r="H274">
        <v>12</v>
      </c>
      <c r="I274" s="120">
        <v>0</v>
      </c>
      <c r="J274" t="s">
        <v>935</v>
      </c>
      <c r="K274" s="120">
        <f t="shared" si="18"/>
        <v>12</v>
      </c>
      <c r="L274">
        <v>12</v>
      </c>
      <c r="M274" s="120">
        <v>0</v>
      </c>
      <c r="N274" t="s">
        <v>943</v>
      </c>
      <c r="O274" s="120">
        <f t="shared" si="19"/>
        <v>0</v>
      </c>
      <c r="P274">
        <v>0</v>
      </c>
      <c r="Q274" s="120">
        <v>0</v>
      </c>
    </row>
    <row r="275" spans="1:17">
      <c r="A275" t="s">
        <v>943</v>
      </c>
      <c r="B275" s="120">
        <f t="shared" si="16"/>
        <v>0</v>
      </c>
      <c r="C275">
        <v>0</v>
      </c>
      <c r="D275" s="120">
        <v>0</v>
      </c>
      <c r="F275" t="s">
        <v>943</v>
      </c>
      <c r="G275" s="120">
        <f t="shared" si="17"/>
        <v>0</v>
      </c>
      <c r="H275">
        <v>0</v>
      </c>
      <c r="I275" s="120">
        <v>0</v>
      </c>
      <c r="J275" t="s">
        <v>943</v>
      </c>
      <c r="K275" s="120">
        <f t="shared" si="18"/>
        <v>0</v>
      </c>
      <c r="L275">
        <v>0</v>
      </c>
      <c r="M275" s="120">
        <v>0</v>
      </c>
      <c r="N275" t="s">
        <v>967</v>
      </c>
      <c r="O275" s="120">
        <f t="shared" si="19"/>
        <v>0</v>
      </c>
      <c r="P275">
        <v>0</v>
      </c>
      <c r="Q275" s="120">
        <v>0</v>
      </c>
    </row>
    <row r="276" spans="1:17">
      <c r="A276" t="s">
        <v>967</v>
      </c>
      <c r="B276" s="120">
        <f t="shared" si="16"/>
        <v>1</v>
      </c>
      <c r="C276">
        <v>0</v>
      </c>
      <c r="D276" s="120">
        <v>1</v>
      </c>
      <c r="F276" t="s">
        <v>967</v>
      </c>
      <c r="G276" s="120">
        <f t="shared" si="17"/>
        <v>1</v>
      </c>
      <c r="H276">
        <v>0</v>
      </c>
      <c r="I276" s="120">
        <v>1</v>
      </c>
      <c r="J276" t="s">
        <v>967</v>
      </c>
      <c r="K276" s="120">
        <f t="shared" si="18"/>
        <v>0</v>
      </c>
      <c r="L276">
        <v>0</v>
      </c>
      <c r="M276" s="120">
        <v>0</v>
      </c>
      <c r="N276" t="s">
        <v>968</v>
      </c>
      <c r="O276" s="120">
        <f t="shared" si="19"/>
        <v>0</v>
      </c>
      <c r="P276">
        <v>0</v>
      </c>
      <c r="Q276" s="120">
        <v>0</v>
      </c>
    </row>
    <row r="277" spans="1:17">
      <c r="A277" t="s">
        <v>968</v>
      </c>
      <c r="B277" s="120">
        <f t="shared" si="16"/>
        <v>0</v>
      </c>
      <c r="C277">
        <v>0</v>
      </c>
      <c r="D277" s="120">
        <v>0</v>
      </c>
      <c r="F277" t="s">
        <v>968</v>
      </c>
      <c r="G277" s="120">
        <f t="shared" si="17"/>
        <v>0</v>
      </c>
      <c r="H277">
        <v>0</v>
      </c>
      <c r="I277" s="120">
        <v>0</v>
      </c>
      <c r="J277" t="s">
        <v>968</v>
      </c>
      <c r="K277" s="120">
        <f t="shared" si="18"/>
        <v>0</v>
      </c>
      <c r="L277">
        <v>0</v>
      </c>
      <c r="M277" s="120">
        <v>0</v>
      </c>
      <c r="N277" t="s">
        <v>969</v>
      </c>
      <c r="O277" s="120">
        <f t="shared" si="19"/>
        <v>0</v>
      </c>
      <c r="P277">
        <v>0</v>
      </c>
      <c r="Q277" s="120">
        <v>0</v>
      </c>
    </row>
    <row r="278" spans="1:17">
      <c r="A278" t="s">
        <v>969</v>
      </c>
      <c r="B278" s="120">
        <f t="shared" si="16"/>
        <v>0</v>
      </c>
      <c r="C278">
        <v>0</v>
      </c>
      <c r="D278" s="120">
        <v>0</v>
      </c>
      <c r="F278" t="s">
        <v>969</v>
      </c>
      <c r="G278" s="120">
        <f t="shared" si="17"/>
        <v>0</v>
      </c>
      <c r="H278">
        <v>0</v>
      </c>
      <c r="I278" s="120">
        <v>0</v>
      </c>
      <c r="J278" t="s">
        <v>969</v>
      </c>
      <c r="K278" s="120">
        <f t="shared" si="18"/>
        <v>0</v>
      </c>
      <c r="L278">
        <v>0</v>
      </c>
      <c r="M278" s="120">
        <v>0</v>
      </c>
      <c r="N278">
        <v>26560163</v>
      </c>
      <c r="O278" s="120">
        <f t="shared" si="19"/>
        <v>1</v>
      </c>
      <c r="P278">
        <v>1</v>
      </c>
      <c r="Q278" s="120">
        <v>0</v>
      </c>
    </row>
    <row r="279" spans="1:17">
      <c r="A279" t="s">
        <v>964</v>
      </c>
      <c r="B279" s="120">
        <f t="shared" si="16"/>
        <v>0</v>
      </c>
      <c r="C279">
        <v>0</v>
      </c>
      <c r="D279" s="120">
        <v>0</v>
      </c>
      <c r="F279" t="s">
        <v>964</v>
      </c>
      <c r="G279" s="120">
        <f t="shared" si="17"/>
        <v>0</v>
      </c>
      <c r="H279">
        <v>0</v>
      </c>
      <c r="I279" s="120">
        <v>0</v>
      </c>
      <c r="J279" t="s">
        <v>964</v>
      </c>
      <c r="K279" s="120">
        <f t="shared" si="18"/>
        <v>0</v>
      </c>
      <c r="L279">
        <v>0</v>
      </c>
      <c r="M279" s="120">
        <v>0</v>
      </c>
      <c r="N279" t="s">
        <v>964</v>
      </c>
      <c r="O279" s="120">
        <f t="shared" si="19"/>
        <v>0</v>
      </c>
      <c r="P279">
        <v>0</v>
      </c>
      <c r="Q279" s="120">
        <v>0</v>
      </c>
    </row>
    <row r="280" spans="1:17">
      <c r="A280">
        <v>881568</v>
      </c>
      <c r="B280" s="120">
        <f t="shared" si="16"/>
        <v>0</v>
      </c>
      <c r="C280">
        <v>0</v>
      </c>
      <c r="D280" s="120">
        <v>0</v>
      </c>
      <c r="F280">
        <v>881568</v>
      </c>
      <c r="G280" s="120">
        <f t="shared" si="17"/>
        <v>0</v>
      </c>
      <c r="H280">
        <v>0</v>
      </c>
      <c r="I280" s="120">
        <v>0</v>
      </c>
      <c r="J280">
        <v>881568</v>
      </c>
      <c r="K280" s="120">
        <f t="shared" si="18"/>
        <v>0</v>
      </c>
      <c r="L280">
        <v>0</v>
      </c>
      <c r="M280" s="120">
        <v>0</v>
      </c>
      <c r="N280">
        <v>881568</v>
      </c>
      <c r="O280" s="120">
        <f t="shared" si="19"/>
        <v>0</v>
      </c>
      <c r="P280">
        <v>0</v>
      </c>
      <c r="Q280" s="120">
        <v>0</v>
      </c>
    </row>
    <row r="281" spans="1:17">
      <c r="A281">
        <v>550001</v>
      </c>
      <c r="B281" s="120">
        <f t="shared" si="16"/>
        <v>0</v>
      </c>
      <c r="C281">
        <v>0</v>
      </c>
      <c r="D281" s="120">
        <v>0</v>
      </c>
      <c r="F281">
        <v>550001</v>
      </c>
      <c r="G281" s="120">
        <f t="shared" si="17"/>
        <v>0</v>
      </c>
      <c r="H281">
        <v>0</v>
      </c>
      <c r="I281" s="120">
        <v>0</v>
      </c>
      <c r="J281">
        <v>550001</v>
      </c>
      <c r="K281" s="120">
        <f t="shared" si="18"/>
        <v>0</v>
      </c>
      <c r="L281">
        <v>0</v>
      </c>
      <c r="M281" s="120">
        <v>0</v>
      </c>
      <c r="N281">
        <v>550001</v>
      </c>
      <c r="O281" s="120">
        <f t="shared" si="19"/>
        <v>0</v>
      </c>
      <c r="P281">
        <v>0</v>
      </c>
      <c r="Q281" s="120">
        <v>0</v>
      </c>
    </row>
    <row r="282" spans="1:17">
      <c r="A282">
        <v>450001</v>
      </c>
      <c r="B282" s="120">
        <f t="shared" si="16"/>
        <v>0</v>
      </c>
      <c r="C282">
        <v>0</v>
      </c>
      <c r="D282" s="120">
        <v>0</v>
      </c>
      <c r="F282">
        <v>450001</v>
      </c>
      <c r="G282" s="120">
        <f t="shared" si="17"/>
        <v>0</v>
      </c>
      <c r="H282">
        <v>0</v>
      </c>
      <c r="I282" s="120">
        <v>0</v>
      </c>
      <c r="J282">
        <v>450001</v>
      </c>
      <c r="K282" s="120">
        <f t="shared" si="18"/>
        <v>0</v>
      </c>
      <c r="L282">
        <v>0</v>
      </c>
      <c r="M282" s="120">
        <v>0</v>
      </c>
      <c r="N282">
        <v>450001</v>
      </c>
      <c r="O282" s="120">
        <f t="shared" si="19"/>
        <v>0</v>
      </c>
      <c r="P282">
        <v>0</v>
      </c>
      <c r="Q282" s="120">
        <v>0</v>
      </c>
    </row>
    <row r="283" spans="1:17">
      <c r="A283">
        <v>450013</v>
      </c>
      <c r="B283" s="120">
        <f t="shared" si="16"/>
        <v>1911</v>
      </c>
      <c r="C283">
        <v>1146</v>
      </c>
      <c r="D283" s="120">
        <v>765</v>
      </c>
      <c r="F283">
        <v>450013</v>
      </c>
      <c r="G283" s="120">
        <f t="shared" si="17"/>
        <v>1119</v>
      </c>
      <c r="H283">
        <v>436</v>
      </c>
      <c r="I283" s="120">
        <v>683</v>
      </c>
      <c r="J283">
        <v>450013</v>
      </c>
      <c r="K283" s="120">
        <f t="shared" si="18"/>
        <v>340</v>
      </c>
      <c r="L283">
        <v>0</v>
      </c>
      <c r="M283" s="120">
        <v>340</v>
      </c>
      <c r="N283">
        <v>450012</v>
      </c>
      <c r="O283" s="120">
        <f t="shared" si="19"/>
        <v>154</v>
      </c>
      <c r="P283">
        <v>52</v>
      </c>
      <c r="Q283" s="120">
        <v>102</v>
      </c>
    </row>
    <row r="284" spans="1:17">
      <c r="A284">
        <v>450012</v>
      </c>
      <c r="B284" s="120">
        <f t="shared" si="16"/>
        <v>200</v>
      </c>
      <c r="C284">
        <v>131</v>
      </c>
      <c r="D284" s="120">
        <v>69</v>
      </c>
      <c r="F284">
        <v>450012</v>
      </c>
      <c r="G284" s="120">
        <f t="shared" si="17"/>
        <v>136</v>
      </c>
      <c r="H284">
        <v>71</v>
      </c>
      <c r="I284" s="120">
        <v>65</v>
      </c>
      <c r="J284">
        <v>450012</v>
      </c>
      <c r="K284" s="120">
        <f t="shared" si="18"/>
        <v>57</v>
      </c>
      <c r="L284">
        <v>0</v>
      </c>
      <c r="M284" s="120">
        <v>57</v>
      </c>
      <c r="N284">
        <v>450013</v>
      </c>
      <c r="O284" s="120">
        <f t="shared" si="19"/>
        <v>5111</v>
      </c>
      <c r="P284">
        <v>292</v>
      </c>
      <c r="Q284" s="120">
        <v>4819</v>
      </c>
    </row>
    <row r="285" spans="1:17">
      <c r="A285">
        <v>887715</v>
      </c>
      <c r="B285" s="120">
        <f t="shared" si="16"/>
        <v>117</v>
      </c>
      <c r="C285">
        <v>0</v>
      </c>
      <c r="D285" s="120">
        <v>117</v>
      </c>
      <c r="F285">
        <v>887715</v>
      </c>
      <c r="G285" s="120">
        <f t="shared" si="17"/>
        <v>114</v>
      </c>
      <c r="H285">
        <v>8</v>
      </c>
      <c r="I285" s="120">
        <v>106</v>
      </c>
      <c r="J285">
        <v>887715</v>
      </c>
      <c r="K285" s="120">
        <f t="shared" si="18"/>
        <v>94</v>
      </c>
      <c r="L285">
        <v>0</v>
      </c>
      <c r="M285" s="120">
        <v>94</v>
      </c>
      <c r="N285">
        <v>887715</v>
      </c>
      <c r="O285" s="120">
        <f t="shared" si="19"/>
        <v>94</v>
      </c>
      <c r="P285">
        <v>94</v>
      </c>
      <c r="Q285" s="120">
        <v>0</v>
      </c>
    </row>
    <row r="286" spans="1:17">
      <c r="A286">
        <v>887517</v>
      </c>
      <c r="B286" s="120">
        <f t="shared" si="16"/>
        <v>543</v>
      </c>
      <c r="C286">
        <v>59</v>
      </c>
      <c r="D286" s="120">
        <v>484</v>
      </c>
      <c r="F286">
        <v>887517</v>
      </c>
      <c r="G286" s="120">
        <f t="shared" si="17"/>
        <v>420</v>
      </c>
      <c r="H286">
        <v>17</v>
      </c>
      <c r="I286" s="120">
        <v>403</v>
      </c>
      <c r="J286">
        <v>887517</v>
      </c>
      <c r="K286" s="120">
        <f t="shared" si="18"/>
        <v>198</v>
      </c>
      <c r="L286">
        <v>3</v>
      </c>
      <c r="M286" s="120">
        <v>195</v>
      </c>
      <c r="N286">
        <v>887517</v>
      </c>
      <c r="O286" s="120">
        <f t="shared" si="19"/>
        <v>191</v>
      </c>
      <c r="P286">
        <v>188</v>
      </c>
      <c r="Q286" s="120">
        <v>3</v>
      </c>
    </row>
    <row r="287" spans="1:17">
      <c r="A287">
        <v>150035</v>
      </c>
      <c r="B287" s="120">
        <f t="shared" si="16"/>
        <v>277</v>
      </c>
      <c r="C287">
        <v>204</v>
      </c>
      <c r="D287" s="120">
        <v>73</v>
      </c>
      <c r="F287">
        <v>150035</v>
      </c>
      <c r="G287" s="120">
        <f t="shared" si="17"/>
        <v>261</v>
      </c>
      <c r="H287">
        <v>187</v>
      </c>
      <c r="I287" s="120">
        <v>74</v>
      </c>
      <c r="J287">
        <v>150035</v>
      </c>
      <c r="K287" s="120">
        <f t="shared" si="18"/>
        <v>184</v>
      </c>
      <c r="L287">
        <v>75</v>
      </c>
      <c r="M287" s="120">
        <v>109</v>
      </c>
      <c r="N287">
        <v>150035</v>
      </c>
      <c r="O287" s="120">
        <f t="shared" si="19"/>
        <v>165</v>
      </c>
      <c r="P287">
        <v>105</v>
      </c>
      <c r="Q287" s="120">
        <v>60</v>
      </c>
    </row>
    <row r="288" spans="1:17">
      <c r="A288" t="s">
        <v>992</v>
      </c>
      <c r="B288" s="120">
        <f t="shared" si="16"/>
        <v>0</v>
      </c>
      <c r="C288">
        <v>0</v>
      </c>
      <c r="D288" s="120">
        <v>0</v>
      </c>
      <c r="F288" t="s">
        <v>992</v>
      </c>
      <c r="G288" s="120">
        <f t="shared" si="17"/>
        <v>0</v>
      </c>
      <c r="H288">
        <v>0</v>
      </c>
      <c r="I288" s="120">
        <v>0</v>
      </c>
      <c r="J288" t="s">
        <v>992</v>
      </c>
      <c r="K288" s="120">
        <f t="shared" si="18"/>
        <v>0</v>
      </c>
      <c r="L288">
        <v>0</v>
      </c>
      <c r="M288" s="120">
        <v>0</v>
      </c>
      <c r="N288" t="s">
        <v>992</v>
      </c>
      <c r="O288" s="120">
        <f t="shared" si="19"/>
        <v>0</v>
      </c>
      <c r="P288">
        <v>0</v>
      </c>
      <c r="Q288" s="120">
        <v>0</v>
      </c>
    </row>
    <row r="289" spans="1:17">
      <c r="A289" t="s">
        <v>993</v>
      </c>
      <c r="B289" s="120">
        <f t="shared" si="16"/>
        <v>4</v>
      </c>
      <c r="C289">
        <v>4</v>
      </c>
      <c r="D289" s="120">
        <v>0</v>
      </c>
      <c r="F289" t="s">
        <v>993</v>
      </c>
      <c r="G289" s="120">
        <f t="shared" si="17"/>
        <v>4</v>
      </c>
      <c r="H289">
        <v>4</v>
      </c>
      <c r="I289" s="120">
        <v>0</v>
      </c>
      <c r="J289" t="s">
        <v>993</v>
      </c>
      <c r="K289" s="120">
        <f t="shared" si="18"/>
        <v>4</v>
      </c>
      <c r="L289">
        <v>4</v>
      </c>
      <c r="M289" s="120">
        <v>0</v>
      </c>
      <c r="N289" t="s">
        <v>993</v>
      </c>
      <c r="O289" s="120">
        <f t="shared" si="19"/>
        <v>4</v>
      </c>
      <c r="P289">
        <v>0</v>
      </c>
      <c r="Q289" s="120">
        <v>4</v>
      </c>
    </row>
    <row r="290" spans="1:17">
      <c r="A290" t="s">
        <v>994</v>
      </c>
      <c r="B290" s="120">
        <f t="shared" si="16"/>
        <v>1</v>
      </c>
      <c r="C290">
        <v>1</v>
      </c>
      <c r="D290" s="120">
        <v>0</v>
      </c>
      <c r="F290" t="s">
        <v>994</v>
      </c>
      <c r="G290" s="120">
        <f t="shared" si="17"/>
        <v>1</v>
      </c>
      <c r="H290">
        <v>1</v>
      </c>
      <c r="I290" s="120">
        <v>0</v>
      </c>
      <c r="J290" t="s">
        <v>994</v>
      </c>
      <c r="K290" s="120">
        <f t="shared" si="18"/>
        <v>1</v>
      </c>
      <c r="L290">
        <v>1</v>
      </c>
      <c r="M290" s="120">
        <v>0</v>
      </c>
      <c r="N290" t="s">
        <v>994</v>
      </c>
      <c r="O290" s="120">
        <f t="shared" si="19"/>
        <v>1</v>
      </c>
      <c r="P290">
        <v>0</v>
      </c>
      <c r="Q290" s="120">
        <v>1</v>
      </c>
    </row>
    <row r="291" spans="1:17">
      <c r="A291" t="s">
        <v>1007</v>
      </c>
      <c r="B291" s="120">
        <f t="shared" si="16"/>
        <v>4990</v>
      </c>
      <c r="C291">
        <v>4104</v>
      </c>
      <c r="D291" s="120">
        <v>886</v>
      </c>
      <c r="F291" t="s">
        <v>1007</v>
      </c>
      <c r="G291" s="120">
        <f t="shared" si="17"/>
        <v>4065</v>
      </c>
      <c r="H291">
        <v>1656</v>
      </c>
      <c r="I291" s="120">
        <v>2409</v>
      </c>
      <c r="J291" t="s">
        <v>1007</v>
      </c>
      <c r="K291" s="120">
        <f t="shared" si="18"/>
        <v>663</v>
      </c>
      <c r="L291">
        <v>14</v>
      </c>
      <c r="M291" s="120">
        <v>649</v>
      </c>
      <c r="N291" t="s">
        <v>1007</v>
      </c>
      <c r="O291" s="120">
        <f t="shared" si="19"/>
        <v>475</v>
      </c>
      <c r="P291">
        <v>466</v>
      </c>
      <c r="Q291" s="120">
        <v>9</v>
      </c>
    </row>
    <row r="292" spans="1:17">
      <c r="A292" t="s">
        <v>1008</v>
      </c>
      <c r="B292" s="120">
        <f t="shared" si="16"/>
        <v>2517</v>
      </c>
      <c r="C292">
        <v>2055</v>
      </c>
      <c r="D292" s="120">
        <v>462</v>
      </c>
      <c r="F292" t="s">
        <v>1008</v>
      </c>
      <c r="G292" s="120">
        <f t="shared" si="17"/>
        <v>2276</v>
      </c>
      <c r="H292">
        <v>1175</v>
      </c>
      <c r="I292" s="120">
        <v>1101</v>
      </c>
      <c r="J292" t="s">
        <v>1008</v>
      </c>
      <c r="K292" s="120">
        <f t="shared" si="18"/>
        <v>3883</v>
      </c>
      <c r="L292">
        <v>3226</v>
      </c>
      <c r="M292" s="120">
        <v>657</v>
      </c>
      <c r="N292" t="s">
        <v>1008</v>
      </c>
      <c r="O292" s="120">
        <f t="shared" si="19"/>
        <v>3323</v>
      </c>
      <c r="P292">
        <v>577</v>
      </c>
      <c r="Q292" s="120">
        <v>2746</v>
      </c>
    </row>
    <row r="293" spans="1:17">
      <c r="A293" t="s">
        <v>1009</v>
      </c>
      <c r="B293" s="120">
        <f t="shared" si="16"/>
        <v>894</v>
      </c>
      <c r="C293">
        <v>329</v>
      </c>
      <c r="D293" s="120">
        <v>565</v>
      </c>
      <c r="F293" t="s">
        <v>1009</v>
      </c>
      <c r="G293" s="120">
        <f t="shared" si="17"/>
        <v>776</v>
      </c>
      <c r="H293">
        <v>213</v>
      </c>
      <c r="I293" s="120">
        <v>563</v>
      </c>
      <c r="J293" t="s">
        <v>1009</v>
      </c>
      <c r="K293" s="120">
        <f t="shared" si="18"/>
        <v>1588</v>
      </c>
      <c r="L293">
        <v>1032</v>
      </c>
      <c r="M293" s="120">
        <v>556</v>
      </c>
      <c r="N293" t="s">
        <v>1009</v>
      </c>
      <c r="O293" s="120">
        <f t="shared" si="19"/>
        <v>971</v>
      </c>
      <c r="P293">
        <v>520</v>
      </c>
      <c r="Q293" s="120">
        <v>451</v>
      </c>
    </row>
    <row r="294" spans="1:17">
      <c r="A294" t="s">
        <v>1010</v>
      </c>
      <c r="B294" s="120">
        <f t="shared" si="16"/>
        <v>831</v>
      </c>
      <c r="C294">
        <v>753</v>
      </c>
      <c r="D294" s="120">
        <v>78</v>
      </c>
      <c r="F294" t="s">
        <v>1010</v>
      </c>
      <c r="G294" s="120">
        <f t="shared" si="17"/>
        <v>914</v>
      </c>
      <c r="H294">
        <v>675</v>
      </c>
      <c r="I294" s="120">
        <v>239</v>
      </c>
      <c r="J294" t="s">
        <v>1010</v>
      </c>
      <c r="K294" s="120">
        <f t="shared" si="18"/>
        <v>492</v>
      </c>
      <c r="L294">
        <v>235</v>
      </c>
      <c r="M294" s="120">
        <v>257</v>
      </c>
      <c r="N294" t="s">
        <v>1010</v>
      </c>
      <c r="O294" s="120">
        <f t="shared" si="19"/>
        <v>348</v>
      </c>
      <c r="P294">
        <v>250</v>
      </c>
      <c r="Q294" s="120">
        <v>98</v>
      </c>
    </row>
    <row r="295" spans="1:17">
      <c r="A295" t="s">
        <v>1011</v>
      </c>
      <c r="B295" s="120">
        <f t="shared" si="16"/>
        <v>30</v>
      </c>
      <c r="C295">
        <v>12</v>
      </c>
      <c r="D295" s="120">
        <v>18</v>
      </c>
      <c r="F295" t="s">
        <v>1011</v>
      </c>
      <c r="G295" s="120">
        <f t="shared" si="17"/>
        <v>30</v>
      </c>
      <c r="H295">
        <v>12</v>
      </c>
      <c r="I295" s="120">
        <v>18</v>
      </c>
      <c r="J295" t="s">
        <v>1011</v>
      </c>
      <c r="K295" s="120">
        <f t="shared" si="18"/>
        <v>30</v>
      </c>
      <c r="L295">
        <v>12</v>
      </c>
      <c r="M295" s="120">
        <v>18</v>
      </c>
      <c r="N295" t="s">
        <v>1011</v>
      </c>
      <c r="O295" s="120">
        <f t="shared" si="19"/>
        <v>30</v>
      </c>
      <c r="P295">
        <v>18</v>
      </c>
      <c r="Q295" s="120">
        <v>12</v>
      </c>
    </row>
    <row r="296" spans="1:17">
      <c r="A296" t="s">
        <v>1012</v>
      </c>
      <c r="B296" s="120">
        <f t="shared" si="16"/>
        <v>118</v>
      </c>
      <c r="C296">
        <v>102</v>
      </c>
      <c r="D296" s="120">
        <v>16</v>
      </c>
      <c r="F296" t="s">
        <v>1012</v>
      </c>
      <c r="G296" s="120">
        <f t="shared" si="17"/>
        <v>134</v>
      </c>
      <c r="H296">
        <v>90</v>
      </c>
      <c r="I296" s="120">
        <v>44</v>
      </c>
      <c r="J296" t="s">
        <v>1012</v>
      </c>
      <c r="K296" s="120">
        <f t="shared" si="18"/>
        <v>130</v>
      </c>
      <c r="L296">
        <v>90</v>
      </c>
      <c r="M296" s="120">
        <v>40</v>
      </c>
      <c r="N296" t="s">
        <v>1012</v>
      </c>
      <c r="O296" s="120">
        <f t="shared" si="19"/>
        <v>117</v>
      </c>
      <c r="P296">
        <v>51</v>
      </c>
      <c r="Q296" s="120">
        <v>66</v>
      </c>
    </row>
    <row r="297" spans="1:17">
      <c r="A297" t="s">
        <v>1013</v>
      </c>
      <c r="B297" s="120">
        <f t="shared" si="16"/>
        <v>164</v>
      </c>
      <c r="C297">
        <v>164</v>
      </c>
      <c r="D297" s="120">
        <v>0</v>
      </c>
      <c r="F297" t="s">
        <v>1013</v>
      </c>
      <c r="G297" s="120">
        <f t="shared" si="17"/>
        <v>178</v>
      </c>
      <c r="H297">
        <v>150</v>
      </c>
      <c r="I297" s="120">
        <v>28</v>
      </c>
      <c r="J297" t="s">
        <v>1013</v>
      </c>
      <c r="K297" s="120">
        <f t="shared" si="18"/>
        <v>163</v>
      </c>
      <c r="L297">
        <v>146</v>
      </c>
      <c r="M297" s="120">
        <v>17</v>
      </c>
      <c r="N297" t="s">
        <v>1013</v>
      </c>
      <c r="O297" s="120">
        <f t="shared" si="19"/>
        <v>147</v>
      </c>
      <c r="P297">
        <v>13</v>
      </c>
      <c r="Q297" s="120">
        <v>134</v>
      </c>
    </row>
    <row r="298" spans="1:17">
      <c r="A298" t="s">
        <v>1014</v>
      </c>
      <c r="B298" s="120">
        <f t="shared" si="16"/>
        <v>22</v>
      </c>
      <c r="C298">
        <v>22</v>
      </c>
      <c r="D298" s="120">
        <v>0</v>
      </c>
      <c r="F298" t="s">
        <v>1014</v>
      </c>
      <c r="G298" s="120">
        <f t="shared" si="17"/>
        <v>2</v>
      </c>
      <c r="H298">
        <v>2</v>
      </c>
      <c r="I298" s="120">
        <v>0</v>
      </c>
      <c r="J298" t="s">
        <v>1014</v>
      </c>
      <c r="K298" s="120">
        <f t="shared" si="18"/>
        <v>2</v>
      </c>
      <c r="L298">
        <v>2</v>
      </c>
      <c r="M298" s="120">
        <v>0</v>
      </c>
      <c r="N298" t="s">
        <v>1014</v>
      </c>
      <c r="O298" s="120">
        <f t="shared" si="19"/>
        <v>2</v>
      </c>
      <c r="P298">
        <v>0</v>
      </c>
      <c r="Q298" s="120">
        <v>2</v>
      </c>
    </row>
    <row r="299" spans="1:17">
      <c r="A299" t="s">
        <v>1015</v>
      </c>
      <c r="B299" s="120">
        <f t="shared" si="16"/>
        <v>26</v>
      </c>
      <c r="C299">
        <v>25</v>
      </c>
      <c r="D299" s="120">
        <v>1</v>
      </c>
      <c r="F299" t="s">
        <v>1015</v>
      </c>
      <c r="G299" s="120">
        <f t="shared" si="17"/>
        <v>26</v>
      </c>
      <c r="H299">
        <v>25</v>
      </c>
      <c r="I299" s="120">
        <v>1</v>
      </c>
      <c r="J299" t="s">
        <v>1015</v>
      </c>
      <c r="K299" s="120">
        <f t="shared" si="18"/>
        <v>24</v>
      </c>
      <c r="L299">
        <v>22</v>
      </c>
      <c r="M299" s="120">
        <v>2</v>
      </c>
      <c r="N299" t="s">
        <v>1015</v>
      </c>
      <c r="O299" s="120">
        <f t="shared" si="19"/>
        <v>23</v>
      </c>
      <c r="P299">
        <v>3</v>
      </c>
      <c r="Q299" s="120">
        <v>20</v>
      </c>
    </row>
    <row r="300" spans="1:17">
      <c r="A300" t="s">
        <v>1016</v>
      </c>
      <c r="B300" s="120">
        <f t="shared" si="16"/>
        <v>26</v>
      </c>
      <c r="C300">
        <v>18</v>
      </c>
      <c r="D300" s="120">
        <v>8</v>
      </c>
      <c r="F300" t="s">
        <v>1016</v>
      </c>
      <c r="G300" s="120">
        <f t="shared" si="17"/>
        <v>22</v>
      </c>
      <c r="H300">
        <v>14</v>
      </c>
      <c r="I300" s="120">
        <v>8</v>
      </c>
      <c r="J300" t="s">
        <v>1016</v>
      </c>
      <c r="K300" s="120">
        <f t="shared" si="18"/>
        <v>10</v>
      </c>
      <c r="L300">
        <v>1</v>
      </c>
      <c r="M300" s="120">
        <v>9</v>
      </c>
      <c r="N300" t="s">
        <v>1016</v>
      </c>
      <c r="O300" s="120">
        <f t="shared" si="19"/>
        <v>10</v>
      </c>
      <c r="P300">
        <v>9</v>
      </c>
      <c r="Q300" s="120">
        <v>1</v>
      </c>
    </row>
    <row r="301" spans="1:17">
      <c r="A301">
        <v>450016</v>
      </c>
      <c r="B301" s="120">
        <f t="shared" si="16"/>
        <v>0.2</v>
      </c>
      <c r="C301">
        <v>0</v>
      </c>
      <c r="D301" s="120">
        <v>0.2</v>
      </c>
      <c r="F301">
        <v>450016</v>
      </c>
      <c r="G301" s="120">
        <f t="shared" si="17"/>
        <v>0.2</v>
      </c>
      <c r="H301">
        <v>0</v>
      </c>
      <c r="I301" s="120">
        <v>0.2</v>
      </c>
      <c r="J301">
        <v>450016</v>
      </c>
      <c r="K301" s="120">
        <f t="shared" si="18"/>
        <v>0</v>
      </c>
      <c r="L301">
        <v>0</v>
      </c>
      <c r="M301" s="120">
        <v>0</v>
      </c>
      <c r="N301">
        <v>450016</v>
      </c>
      <c r="O301" s="120">
        <f t="shared" si="19"/>
        <v>0</v>
      </c>
      <c r="P301">
        <v>0</v>
      </c>
      <c r="Q301" s="120">
        <v>0</v>
      </c>
    </row>
    <row r="302" spans="1:17">
      <c r="A302" t="s">
        <v>1021</v>
      </c>
      <c r="B302" s="120">
        <f t="shared" si="16"/>
        <v>6</v>
      </c>
      <c r="C302">
        <v>0</v>
      </c>
      <c r="D302" s="120">
        <v>6</v>
      </c>
      <c r="F302" t="s">
        <v>1021</v>
      </c>
      <c r="G302" s="120">
        <f t="shared" si="17"/>
        <v>6</v>
      </c>
      <c r="H302">
        <v>0</v>
      </c>
      <c r="I302" s="120">
        <v>6</v>
      </c>
      <c r="J302" t="s">
        <v>1021</v>
      </c>
      <c r="K302" s="120">
        <f t="shared" si="18"/>
        <v>6</v>
      </c>
      <c r="L302">
        <v>0</v>
      </c>
      <c r="M302" s="120">
        <v>6</v>
      </c>
      <c r="N302" t="s">
        <v>1021</v>
      </c>
      <c r="O302" s="120">
        <f t="shared" si="19"/>
        <v>6</v>
      </c>
      <c r="P302">
        <v>6</v>
      </c>
      <c r="Q302" s="120">
        <v>0</v>
      </c>
    </row>
    <row r="303" spans="1:17">
      <c r="A303" t="s">
        <v>1022</v>
      </c>
      <c r="B303" s="120">
        <f t="shared" si="16"/>
        <v>0</v>
      </c>
      <c r="C303">
        <v>0</v>
      </c>
      <c r="D303" s="120">
        <v>0</v>
      </c>
      <c r="F303" t="s">
        <v>1022</v>
      </c>
      <c r="G303" s="120">
        <f t="shared" si="17"/>
        <v>0</v>
      </c>
      <c r="H303">
        <v>0</v>
      </c>
      <c r="I303" s="120">
        <v>0</v>
      </c>
      <c r="J303" t="s">
        <v>1022</v>
      </c>
      <c r="K303" s="120">
        <f t="shared" si="18"/>
        <v>0</v>
      </c>
      <c r="L303">
        <v>0</v>
      </c>
      <c r="M303" s="120">
        <v>0</v>
      </c>
      <c r="N303" t="s">
        <v>1022</v>
      </c>
      <c r="O303" s="120">
        <f t="shared" si="19"/>
        <v>0</v>
      </c>
      <c r="P303">
        <v>0</v>
      </c>
      <c r="Q303" s="120">
        <v>0</v>
      </c>
    </row>
    <row r="304" spans="1:17">
      <c r="A304" t="s">
        <v>1023</v>
      </c>
      <c r="B304" s="120">
        <f t="shared" si="16"/>
        <v>2.2222222222224586E-3</v>
      </c>
      <c r="C304">
        <v>2.2222222222224586E-3</v>
      </c>
      <c r="D304" s="120">
        <v>0</v>
      </c>
      <c r="F304" t="s">
        <v>1023</v>
      </c>
      <c r="G304" s="120">
        <f t="shared" si="17"/>
        <v>2.2222222222224586E-3</v>
      </c>
      <c r="H304">
        <v>2.2222222222224586E-3</v>
      </c>
      <c r="I304" s="120">
        <v>0</v>
      </c>
      <c r="J304" t="s">
        <v>1023</v>
      </c>
      <c r="K304" s="120">
        <f t="shared" si="18"/>
        <v>2.2222222222224586E-3</v>
      </c>
      <c r="L304">
        <v>2.2222222222224586E-3</v>
      </c>
      <c r="M304" s="120">
        <v>0</v>
      </c>
      <c r="N304" t="s">
        <v>1023</v>
      </c>
      <c r="O304" s="120">
        <f t="shared" si="19"/>
        <v>2.2222222222224586E-3</v>
      </c>
      <c r="P304">
        <v>0</v>
      </c>
      <c r="Q304" s="120">
        <v>2.2222222222224586E-3</v>
      </c>
    </row>
    <row r="305" spans="1:17">
      <c r="A305" t="s">
        <v>1024</v>
      </c>
      <c r="B305" s="120">
        <f t="shared" si="16"/>
        <v>4</v>
      </c>
      <c r="C305">
        <v>0</v>
      </c>
      <c r="D305" s="120">
        <v>4</v>
      </c>
      <c r="F305" t="s">
        <v>1024</v>
      </c>
      <c r="G305" s="120">
        <f t="shared" si="17"/>
        <v>4</v>
      </c>
      <c r="H305">
        <v>0</v>
      </c>
      <c r="I305" s="120">
        <v>4</v>
      </c>
      <c r="J305" t="s">
        <v>1024</v>
      </c>
      <c r="K305" s="120">
        <f t="shared" si="18"/>
        <v>3</v>
      </c>
      <c r="L305">
        <v>0</v>
      </c>
      <c r="M305" s="120">
        <v>3</v>
      </c>
      <c r="N305" t="s">
        <v>1024</v>
      </c>
      <c r="O305" s="120">
        <f t="shared" si="19"/>
        <v>2</v>
      </c>
      <c r="P305">
        <v>2</v>
      </c>
      <c r="Q305" s="120">
        <v>0</v>
      </c>
    </row>
    <row r="306" spans="1:17">
      <c r="A306" t="s">
        <v>1025</v>
      </c>
      <c r="B306" s="120">
        <f t="shared" si="16"/>
        <v>5</v>
      </c>
      <c r="C306">
        <v>0</v>
      </c>
      <c r="D306" s="120">
        <v>5</v>
      </c>
      <c r="F306" t="s">
        <v>1025</v>
      </c>
      <c r="G306" s="120">
        <f t="shared" si="17"/>
        <v>0</v>
      </c>
      <c r="H306">
        <v>0</v>
      </c>
      <c r="I306" s="120">
        <v>0</v>
      </c>
      <c r="J306" t="s">
        <v>1025</v>
      </c>
      <c r="K306" s="120">
        <f t="shared" si="18"/>
        <v>0</v>
      </c>
      <c r="L306">
        <v>0</v>
      </c>
      <c r="M306" s="120">
        <v>0</v>
      </c>
      <c r="N306" t="s">
        <v>1025</v>
      </c>
      <c r="O306" s="120">
        <f t="shared" si="19"/>
        <v>0</v>
      </c>
      <c r="P306">
        <v>0</v>
      </c>
      <c r="Q306" s="120">
        <v>0</v>
      </c>
    </row>
    <row r="307" spans="1:17">
      <c r="A307" t="s">
        <v>1026</v>
      </c>
      <c r="B307" s="120">
        <f t="shared" si="16"/>
        <v>0</v>
      </c>
      <c r="C307">
        <v>0</v>
      </c>
      <c r="D307" s="120">
        <v>0</v>
      </c>
      <c r="F307" t="s">
        <v>1026</v>
      </c>
      <c r="G307" s="120">
        <f t="shared" si="17"/>
        <v>0</v>
      </c>
      <c r="H307">
        <v>0</v>
      </c>
      <c r="I307" s="120">
        <v>0</v>
      </c>
      <c r="J307" t="s">
        <v>1026</v>
      </c>
      <c r="K307" s="120">
        <f t="shared" si="18"/>
        <v>0</v>
      </c>
      <c r="L307">
        <v>0</v>
      </c>
      <c r="M307" s="120">
        <v>0</v>
      </c>
      <c r="N307" t="s">
        <v>1026</v>
      </c>
      <c r="O307" s="120">
        <f t="shared" si="19"/>
        <v>0</v>
      </c>
      <c r="P307">
        <v>0</v>
      </c>
      <c r="Q307" s="120">
        <v>0</v>
      </c>
    </row>
    <row r="308" spans="1:17">
      <c r="A308" t="s">
        <v>1027</v>
      </c>
      <c r="B308" s="120">
        <f t="shared" si="16"/>
        <v>0</v>
      </c>
      <c r="C308">
        <v>0</v>
      </c>
      <c r="D308" s="120">
        <v>0</v>
      </c>
      <c r="F308" t="s">
        <v>1027</v>
      </c>
      <c r="G308" s="120">
        <f t="shared" si="17"/>
        <v>0</v>
      </c>
      <c r="H308">
        <v>0</v>
      </c>
      <c r="I308" s="120">
        <v>0</v>
      </c>
      <c r="J308" t="s">
        <v>1027</v>
      </c>
      <c r="K308" s="120">
        <f t="shared" si="18"/>
        <v>0</v>
      </c>
      <c r="L308">
        <v>0</v>
      </c>
      <c r="M308" s="120">
        <v>0</v>
      </c>
      <c r="N308" t="s">
        <v>1027</v>
      </c>
      <c r="O308" s="120">
        <f t="shared" si="19"/>
        <v>0</v>
      </c>
      <c r="P308">
        <v>0</v>
      </c>
      <c r="Q308" s="120">
        <v>0</v>
      </c>
    </row>
    <row r="309" spans="1:17">
      <c r="A309" t="s">
        <v>1028</v>
      </c>
      <c r="B309" s="120">
        <f t="shared" si="16"/>
        <v>3</v>
      </c>
      <c r="C309">
        <v>0</v>
      </c>
      <c r="D309" s="120">
        <v>3</v>
      </c>
      <c r="F309" t="s">
        <v>1028</v>
      </c>
      <c r="G309" s="120">
        <f t="shared" si="17"/>
        <v>3</v>
      </c>
      <c r="H309">
        <v>0</v>
      </c>
      <c r="I309" s="120">
        <v>3</v>
      </c>
      <c r="J309" t="s">
        <v>1028</v>
      </c>
      <c r="K309" s="120">
        <f t="shared" si="18"/>
        <v>3</v>
      </c>
      <c r="L309">
        <v>0</v>
      </c>
      <c r="M309" s="120">
        <v>3</v>
      </c>
      <c r="N309" t="s">
        <v>1028</v>
      </c>
      <c r="O309" s="120">
        <f t="shared" si="19"/>
        <v>3</v>
      </c>
      <c r="P309">
        <v>3</v>
      </c>
      <c r="Q309" s="120">
        <v>0</v>
      </c>
    </row>
    <row r="310" spans="1:17">
      <c r="A310">
        <v>869084</v>
      </c>
      <c r="B310" s="120">
        <f t="shared" si="16"/>
        <v>337</v>
      </c>
      <c r="C310">
        <v>0</v>
      </c>
      <c r="D310" s="120">
        <v>337</v>
      </c>
      <c r="F310">
        <v>869084</v>
      </c>
      <c r="G310" s="120">
        <f t="shared" si="17"/>
        <v>123</v>
      </c>
      <c r="H310">
        <v>0</v>
      </c>
      <c r="I310" s="120">
        <v>123</v>
      </c>
      <c r="J310">
        <v>869084</v>
      </c>
      <c r="K310" s="120">
        <f t="shared" si="18"/>
        <v>0</v>
      </c>
      <c r="L310">
        <v>0</v>
      </c>
      <c r="M310" s="120">
        <v>0</v>
      </c>
      <c r="N310">
        <v>869084</v>
      </c>
      <c r="O310" s="120">
        <f t="shared" si="19"/>
        <v>0</v>
      </c>
      <c r="P310">
        <v>0</v>
      </c>
      <c r="Q310" s="120">
        <v>0</v>
      </c>
    </row>
    <row r="311" spans="1:17">
      <c r="A311" t="s">
        <v>1034</v>
      </c>
      <c r="B311" s="120">
        <f t="shared" si="16"/>
        <v>590</v>
      </c>
      <c r="C311">
        <v>459</v>
      </c>
      <c r="D311" s="120">
        <v>131</v>
      </c>
      <c r="F311" t="s">
        <v>1034</v>
      </c>
      <c r="G311" s="120">
        <f t="shared" si="17"/>
        <v>642</v>
      </c>
      <c r="H311">
        <v>379</v>
      </c>
      <c r="I311" s="120">
        <v>263</v>
      </c>
      <c r="J311" t="s">
        <v>1034</v>
      </c>
      <c r="K311" s="120">
        <f t="shared" si="18"/>
        <v>388</v>
      </c>
      <c r="L311">
        <v>0</v>
      </c>
      <c r="M311" s="120">
        <v>388</v>
      </c>
      <c r="N311" t="s">
        <v>1034</v>
      </c>
      <c r="O311" s="120">
        <f t="shared" si="19"/>
        <v>384</v>
      </c>
      <c r="P311">
        <v>384</v>
      </c>
      <c r="Q311" s="120">
        <v>0</v>
      </c>
    </row>
    <row r="312" spans="1:17">
      <c r="A312" t="s">
        <v>1035</v>
      </c>
      <c r="B312" s="120">
        <f t="shared" si="16"/>
        <v>176</v>
      </c>
      <c r="C312">
        <v>117</v>
      </c>
      <c r="D312" s="120">
        <v>59</v>
      </c>
      <c r="F312" t="s">
        <v>1035</v>
      </c>
      <c r="G312" s="120">
        <f t="shared" si="17"/>
        <v>171</v>
      </c>
      <c r="H312">
        <v>117</v>
      </c>
      <c r="I312" s="120">
        <v>54</v>
      </c>
      <c r="J312" t="s">
        <v>1035</v>
      </c>
      <c r="K312" s="120">
        <f t="shared" si="18"/>
        <v>168</v>
      </c>
      <c r="L312">
        <v>117</v>
      </c>
      <c r="M312" s="120">
        <v>51</v>
      </c>
      <c r="N312" t="s">
        <v>1035</v>
      </c>
      <c r="O312" s="120">
        <f t="shared" si="19"/>
        <v>168</v>
      </c>
      <c r="P312">
        <v>51</v>
      </c>
      <c r="Q312" s="120">
        <v>117</v>
      </c>
    </row>
    <row r="313" spans="1:17">
      <c r="A313" t="s">
        <v>1036</v>
      </c>
      <c r="B313" s="120">
        <f t="shared" si="16"/>
        <v>107</v>
      </c>
      <c r="C313">
        <v>46</v>
      </c>
      <c r="D313" s="120">
        <v>61</v>
      </c>
      <c r="F313" t="s">
        <v>1036</v>
      </c>
      <c r="G313" s="120">
        <f t="shared" si="17"/>
        <v>98</v>
      </c>
      <c r="H313">
        <v>41</v>
      </c>
      <c r="I313" s="120">
        <v>57</v>
      </c>
      <c r="J313" t="s">
        <v>1036</v>
      </c>
      <c r="K313" s="120">
        <f t="shared" si="18"/>
        <v>98</v>
      </c>
      <c r="L313">
        <v>41</v>
      </c>
      <c r="M313" s="120">
        <v>57</v>
      </c>
      <c r="N313" t="s">
        <v>1036</v>
      </c>
      <c r="O313" s="120">
        <f t="shared" si="19"/>
        <v>98</v>
      </c>
      <c r="P313">
        <v>57</v>
      </c>
      <c r="Q313" s="120">
        <v>41</v>
      </c>
    </row>
    <row r="314" spans="1:17">
      <c r="A314" t="s">
        <v>1037</v>
      </c>
      <c r="B314" s="120">
        <f t="shared" si="16"/>
        <v>563</v>
      </c>
      <c r="C314">
        <v>469</v>
      </c>
      <c r="D314" s="120">
        <v>94</v>
      </c>
      <c r="F314" t="s">
        <v>1037</v>
      </c>
      <c r="G314" s="120">
        <f t="shared" si="17"/>
        <v>540</v>
      </c>
      <c r="H314">
        <v>421</v>
      </c>
      <c r="I314" s="120">
        <v>119</v>
      </c>
      <c r="J314" t="s">
        <v>1037</v>
      </c>
      <c r="K314" s="120">
        <f t="shared" si="18"/>
        <v>490</v>
      </c>
      <c r="L314">
        <v>370</v>
      </c>
      <c r="M314" s="120">
        <v>120</v>
      </c>
      <c r="N314" t="s">
        <v>1037</v>
      </c>
      <c r="O314" s="120">
        <f t="shared" si="19"/>
        <v>298</v>
      </c>
      <c r="P314">
        <v>168</v>
      </c>
      <c r="Q314" s="120">
        <v>130</v>
      </c>
    </row>
    <row r="315" spans="1:17">
      <c r="A315" t="s">
        <v>1038</v>
      </c>
      <c r="B315" s="120">
        <f t="shared" si="16"/>
        <v>33</v>
      </c>
      <c r="C315">
        <v>0</v>
      </c>
      <c r="D315" s="120">
        <v>33</v>
      </c>
      <c r="F315" t="s">
        <v>1038</v>
      </c>
      <c r="G315" s="120">
        <f t="shared" si="17"/>
        <v>19</v>
      </c>
      <c r="H315">
        <v>0</v>
      </c>
      <c r="I315" s="120">
        <v>19</v>
      </c>
      <c r="J315" t="s">
        <v>1038</v>
      </c>
      <c r="K315" s="120">
        <f t="shared" si="18"/>
        <v>12</v>
      </c>
      <c r="L315">
        <v>0</v>
      </c>
      <c r="M315" s="120">
        <v>12</v>
      </c>
      <c r="N315" t="s">
        <v>1038</v>
      </c>
      <c r="O315" s="120">
        <f t="shared" si="19"/>
        <v>11</v>
      </c>
      <c r="P315">
        <v>11</v>
      </c>
      <c r="Q315" s="120">
        <v>0</v>
      </c>
    </row>
    <row r="316" spans="1:17">
      <c r="A316" t="s">
        <v>1039</v>
      </c>
      <c r="B316" s="120">
        <f t="shared" si="16"/>
        <v>2</v>
      </c>
      <c r="C316">
        <v>0</v>
      </c>
      <c r="D316" s="120">
        <v>2</v>
      </c>
      <c r="F316" t="s">
        <v>1039</v>
      </c>
      <c r="G316" s="120">
        <f t="shared" si="17"/>
        <v>0</v>
      </c>
      <c r="H316">
        <v>0</v>
      </c>
      <c r="I316" s="120">
        <v>0</v>
      </c>
      <c r="J316" t="s">
        <v>1039</v>
      </c>
      <c r="K316" s="120">
        <f t="shared" si="18"/>
        <v>0</v>
      </c>
      <c r="L316">
        <v>0</v>
      </c>
      <c r="M316" s="120">
        <v>0</v>
      </c>
      <c r="N316" t="s">
        <v>1039</v>
      </c>
      <c r="O316" s="120">
        <f t="shared" si="19"/>
        <v>0</v>
      </c>
      <c r="P316">
        <v>0</v>
      </c>
      <c r="Q316" s="120">
        <v>0</v>
      </c>
    </row>
    <row r="317" spans="1:17">
      <c r="A317" t="s">
        <v>1040</v>
      </c>
      <c r="B317" s="120">
        <f t="shared" si="16"/>
        <v>55</v>
      </c>
      <c r="C317">
        <v>13</v>
      </c>
      <c r="D317" s="120">
        <v>42</v>
      </c>
      <c r="F317" t="s">
        <v>1040</v>
      </c>
      <c r="G317" s="120">
        <f t="shared" si="17"/>
        <v>52</v>
      </c>
      <c r="H317">
        <v>0</v>
      </c>
      <c r="I317" s="120">
        <v>52</v>
      </c>
      <c r="J317" t="s">
        <v>1040</v>
      </c>
      <c r="K317" s="120">
        <f t="shared" si="18"/>
        <v>37</v>
      </c>
      <c r="L317">
        <v>0</v>
      </c>
      <c r="M317" s="120">
        <v>37</v>
      </c>
      <c r="N317" t="s">
        <v>1040</v>
      </c>
      <c r="O317" s="120">
        <f t="shared" si="19"/>
        <v>36</v>
      </c>
      <c r="P317">
        <v>36</v>
      </c>
      <c r="Q317" s="120">
        <v>0</v>
      </c>
    </row>
    <row r="318" spans="1:17">
      <c r="A318" t="s">
        <v>1041</v>
      </c>
      <c r="B318" s="120">
        <f t="shared" si="16"/>
        <v>2</v>
      </c>
      <c r="C318">
        <v>0</v>
      </c>
      <c r="D318" s="120">
        <v>2</v>
      </c>
      <c r="F318" t="s">
        <v>1041</v>
      </c>
      <c r="G318" s="120">
        <f t="shared" si="17"/>
        <v>2</v>
      </c>
      <c r="H318">
        <v>0</v>
      </c>
      <c r="I318" s="120">
        <v>2</v>
      </c>
      <c r="J318" t="s">
        <v>1041</v>
      </c>
      <c r="K318" s="120">
        <f t="shared" si="18"/>
        <v>2</v>
      </c>
      <c r="L318">
        <v>0</v>
      </c>
      <c r="M318" s="120">
        <v>2</v>
      </c>
      <c r="N318" t="s">
        <v>1041</v>
      </c>
      <c r="O318" s="120">
        <f t="shared" si="19"/>
        <v>2</v>
      </c>
      <c r="P318">
        <v>2</v>
      </c>
      <c r="Q318" s="120">
        <v>0</v>
      </c>
    </row>
    <row r="319" spans="1:17">
      <c r="A319">
        <v>887716</v>
      </c>
      <c r="B319" s="120">
        <f t="shared" si="16"/>
        <v>595</v>
      </c>
      <c r="C319">
        <v>317</v>
      </c>
      <c r="D319" s="120">
        <v>278</v>
      </c>
      <c r="F319">
        <v>887716</v>
      </c>
      <c r="G319" s="120">
        <f t="shared" si="17"/>
        <v>489</v>
      </c>
      <c r="H319">
        <v>223</v>
      </c>
      <c r="I319" s="120">
        <v>266</v>
      </c>
      <c r="J319">
        <v>887716</v>
      </c>
      <c r="K319" s="120">
        <f t="shared" si="18"/>
        <v>363</v>
      </c>
      <c r="L319">
        <v>151</v>
      </c>
      <c r="M319" s="120">
        <v>212</v>
      </c>
      <c r="N319">
        <v>887716</v>
      </c>
      <c r="O319" s="120">
        <f t="shared" si="19"/>
        <v>295</v>
      </c>
      <c r="P319">
        <v>226</v>
      </c>
      <c r="Q319" s="120">
        <v>69</v>
      </c>
    </row>
    <row r="320" spans="1:17">
      <c r="A320" t="s">
        <v>1042</v>
      </c>
      <c r="B320" s="120">
        <f t="shared" si="16"/>
        <v>1</v>
      </c>
      <c r="C320">
        <v>1</v>
      </c>
      <c r="D320" s="120">
        <v>0</v>
      </c>
      <c r="F320" t="s">
        <v>1042</v>
      </c>
      <c r="G320" s="120">
        <f t="shared" si="17"/>
        <v>1</v>
      </c>
      <c r="H320">
        <v>1</v>
      </c>
      <c r="I320" s="120">
        <v>0</v>
      </c>
      <c r="J320" t="s">
        <v>1042</v>
      </c>
      <c r="K320" s="120">
        <f t="shared" si="18"/>
        <v>1</v>
      </c>
      <c r="L320">
        <v>1</v>
      </c>
      <c r="M320" s="120">
        <v>0</v>
      </c>
      <c r="N320" t="s">
        <v>1042</v>
      </c>
      <c r="O320" s="120">
        <f t="shared" si="19"/>
        <v>1</v>
      </c>
      <c r="P320">
        <v>0</v>
      </c>
      <c r="Q320" s="120">
        <v>1</v>
      </c>
    </row>
    <row r="321" spans="1:17">
      <c r="A321">
        <v>888811</v>
      </c>
      <c r="B321" s="120">
        <f t="shared" si="16"/>
        <v>381</v>
      </c>
      <c r="C321">
        <v>281</v>
      </c>
      <c r="D321" s="120">
        <v>100</v>
      </c>
      <c r="F321">
        <v>888811</v>
      </c>
      <c r="G321" s="120">
        <f t="shared" si="17"/>
        <v>537</v>
      </c>
      <c r="H321">
        <v>425</v>
      </c>
      <c r="I321" s="120">
        <v>112</v>
      </c>
      <c r="J321">
        <v>888811</v>
      </c>
      <c r="K321" s="120">
        <f t="shared" si="18"/>
        <v>413</v>
      </c>
      <c r="L321">
        <v>317</v>
      </c>
      <c r="M321" s="120">
        <v>96</v>
      </c>
      <c r="N321">
        <v>888811</v>
      </c>
      <c r="O321" s="120">
        <f t="shared" si="19"/>
        <v>382</v>
      </c>
      <c r="P321">
        <v>120</v>
      </c>
      <c r="Q321" s="120">
        <v>262</v>
      </c>
    </row>
    <row r="322" spans="1:17">
      <c r="A322">
        <v>888770</v>
      </c>
      <c r="B322" s="120">
        <f t="shared" ref="B322:B385" si="20">C322+D322</f>
        <v>532</v>
      </c>
      <c r="C322">
        <v>293</v>
      </c>
      <c r="D322" s="120">
        <v>239</v>
      </c>
      <c r="F322">
        <v>888770</v>
      </c>
      <c r="G322" s="120">
        <f t="shared" ref="G322:G385" si="21">H322+I322</f>
        <v>365</v>
      </c>
      <c r="H322">
        <v>148</v>
      </c>
      <c r="I322" s="120">
        <v>217</v>
      </c>
      <c r="J322">
        <v>888770</v>
      </c>
      <c r="K322" s="120">
        <f t="shared" ref="K322:K385" si="22">L322+M322</f>
        <v>239</v>
      </c>
      <c r="L322">
        <v>53</v>
      </c>
      <c r="M322" s="120">
        <v>186</v>
      </c>
      <c r="N322">
        <v>888770</v>
      </c>
      <c r="O322" s="120">
        <f t="shared" ref="O322:O385" si="23">P322+Q322</f>
        <v>200</v>
      </c>
      <c r="P322">
        <v>190</v>
      </c>
      <c r="Q322" s="120">
        <v>10</v>
      </c>
    </row>
    <row r="323" spans="1:17">
      <c r="A323" t="s">
        <v>1060</v>
      </c>
      <c r="B323" s="120">
        <f t="shared" si="20"/>
        <v>1</v>
      </c>
      <c r="C323">
        <v>1</v>
      </c>
      <c r="D323" s="120">
        <v>0</v>
      </c>
      <c r="F323" t="s">
        <v>1060</v>
      </c>
      <c r="G323" s="120">
        <f t="shared" si="21"/>
        <v>1</v>
      </c>
      <c r="H323">
        <v>1</v>
      </c>
      <c r="I323" s="120">
        <v>0</v>
      </c>
      <c r="J323" t="s">
        <v>1060</v>
      </c>
      <c r="K323" s="120">
        <f t="shared" si="22"/>
        <v>1</v>
      </c>
      <c r="L323">
        <v>1</v>
      </c>
      <c r="M323" s="120">
        <v>0</v>
      </c>
      <c r="N323" t="s">
        <v>1060</v>
      </c>
      <c r="O323" s="120">
        <f t="shared" si="23"/>
        <v>1</v>
      </c>
      <c r="P323">
        <v>0</v>
      </c>
      <c r="Q323" s="120">
        <v>1</v>
      </c>
    </row>
    <row r="324" spans="1:17">
      <c r="A324" t="s">
        <v>1061</v>
      </c>
      <c r="B324" s="120">
        <f t="shared" si="20"/>
        <v>1032</v>
      </c>
      <c r="C324">
        <v>370</v>
      </c>
      <c r="D324" s="120">
        <v>662</v>
      </c>
      <c r="F324" t="s">
        <v>1061</v>
      </c>
      <c r="G324" s="120">
        <f t="shared" si="21"/>
        <v>768</v>
      </c>
      <c r="H324">
        <v>58</v>
      </c>
      <c r="I324" s="120">
        <v>710</v>
      </c>
      <c r="J324" t="s">
        <v>1061</v>
      </c>
      <c r="K324" s="120">
        <f t="shared" si="22"/>
        <v>456</v>
      </c>
      <c r="L324">
        <v>10</v>
      </c>
      <c r="M324" s="120">
        <v>446</v>
      </c>
      <c r="N324" t="s">
        <v>1061</v>
      </c>
      <c r="O324" s="120">
        <f t="shared" si="23"/>
        <v>434</v>
      </c>
      <c r="P324">
        <v>434</v>
      </c>
      <c r="Q324" s="120">
        <v>0</v>
      </c>
    </row>
    <row r="325" spans="1:17">
      <c r="A325" t="s">
        <v>1062</v>
      </c>
      <c r="B325" s="120">
        <f t="shared" si="20"/>
        <v>3084</v>
      </c>
      <c r="C325">
        <v>2280</v>
      </c>
      <c r="D325" s="120">
        <v>804</v>
      </c>
      <c r="F325" t="s">
        <v>1062</v>
      </c>
      <c r="G325" s="120">
        <f t="shared" si="21"/>
        <v>2216</v>
      </c>
      <c r="H325">
        <v>1510</v>
      </c>
      <c r="I325" s="120">
        <v>706</v>
      </c>
      <c r="J325" t="s">
        <v>1062</v>
      </c>
      <c r="K325" s="120">
        <f t="shared" si="22"/>
        <v>2284</v>
      </c>
      <c r="L325">
        <v>1265</v>
      </c>
      <c r="M325" s="120">
        <v>1019</v>
      </c>
      <c r="N325" t="s">
        <v>1062</v>
      </c>
      <c r="O325" s="120">
        <f t="shared" si="23"/>
        <v>715</v>
      </c>
      <c r="P325">
        <v>663</v>
      </c>
      <c r="Q325" s="120">
        <v>52</v>
      </c>
    </row>
    <row r="326" spans="1:17">
      <c r="A326" t="s">
        <v>1063</v>
      </c>
      <c r="B326" s="120">
        <f t="shared" si="20"/>
        <v>2337</v>
      </c>
      <c r="C326">
        <v>2039</v>
      </c>
      <c r="D326" s="120">
        <v>298</v>
      </c>
      <c r="F326" t="s">
        <v>1063</v>
      </c>
      <c r="G326" s="120">
        <f t="shared" si="21"/>
        <v>2144</v>
      </c>
      <c r="H326">
        <v>1854</v>
      </c>
      <c r="I326" s="120">
        <v>290</v>
      </c>
      <c r="J326" t="s">
        <v>1063</v>
      </c>
      <c r="K326" s="120">
        <f t="shared" si="22"/>
        <v>3819</v>
      </c>
      <c r="L326">
        <v>3473</v>
      </c>
      <c r="M326" s="120">
        <v>346</v>
      </c>
      <c r="N326" t="s">
        <v>1063</v>
      </c>
      <c r="O326" s="120">
        <f t="shared" si="23"/>
        <v>3497</v>
      </c>
      <c r="P326">
        <v>299</v>
      </c>
      <c r="Q326" s="120">
        <v>3198</v>
      </c>
    </row>
    <row r="327" spans="1:17">
      <c r="A327" t="s">
        <v>1064</v>
      </c>
      <c r="B327" s="120">
        <f t="shared" si="20"/>
        <v>834</v>
      </c>
      <c r="C327">
        <v>514</v>
      </c>
      <c r="D327" s="120">
        <v>320</v>
      </c>
      <c r="F327" t="s">
        <v>1064</v>
      </c>
      <c r="G327" s="120">
        <f t="shared" si="21"/>
        <v>755</v>
      </c>
      <c r="H327">
        <v>424</v>
      </c>
      <c r="I327" s="120">
        <v>331</v>
      </c>
      <c r="J327" t="s">
        <v>1064</v>
      </c>
      <c r="K327" s="120">
        <f t="shared" si="22"/>
        <v>1239</v>
      </c>
      <c r="L327">
        <v>873</v>
      </c>
      <c r="M327" s="120">
        <v>366</v>
      </c>
      <c r="N327" t="s">
        <v>1064</v>
      </c>
      <c r="O327" s="120">
        <f t="shared" si="23"/>
        <v>1209</v>
      </c>
      <c r="P327">
        <v>342</v>
      </c>
      <c r="Q327" s="120">
        <v>867</v>
      </c>
    </row>
    <row r="328" spans="1:17">
      <c r="A328" t="s">
        <v>1065</v>
      </c>
      <c r="B328" s="120">
        <f t="shared" si="20"/>
        <v>656</v>
      </c>
      <c r="C328">
        <v>267</v>
      </c>
      <c r="D328" s="120">
        <v>389</v>
      </c>
      <c r="F328" t="s">
        <v>1065</v>
      </c>
      <c r="G328" s="120">
        <f t="shared" si="21"/>
        <v>516</v>
      </c>
      <c r="H328">
        <v>143</v>
      </c>
      <c r="I328" s="120">
        <v>373</v>
      </c>
      <c r="J328" t="s">
        <v>1065</v>
      </c>
      <c r="K328" s="120">
        <f t="shared" si="22"/>
        <v>159</v>
      </c>
      <c r="L328">
        <v>0</v>
      </c>
      <c r="M328" s="120">
        <v>159</v>
      </c>
      <c r="N328" t="s">
        <v>1065</v>
      </c>
      <c r="O328" s="120">
        <f t="shared" si="23"/>
        <v>134</v>
      </c>
      <c r="P328">
        <v>126</v>
      </c>
      <c r="Q328" s="120">
        <v>8</v>
      </c>
    </row>
    <row r="329" spans="1:17">
      <c r="A329" t="s">
        <v>1066</v>
      </c>
      <c r="B329" s="120">
        <f t="shared" si="20"/>
        <v>6</v>
      </c>
      <c r="C329">
        <v>0</v>
      </c>
      <c r="D329" s="120">
        <v>6</v>
      </c>
      <c r="F329" t="s">
        <v>1066</v>
      </c>
      <c r="G329" s="120">
        <f t="shared" si="21"/>
        <v>6</v>
      </c>
      <c r="H329">
        <v>0</v>
      </c>
      <c r="I329" s="120">
        <v>6</v>
      </c>
      <c r="J329" t="s">
        <v>1066</v>
      </c>
      <c r="K329" s="120">
        <f t="shared" si="22"/>
        <v>34</v>
      </c>
      <c r="L329">
        <v>21</v>
      </c>
      <c r="M329" s="120">
        <v>13</v>
      </c>
      <c r="N329" t="s">
        <v>1066</v>
      </c>
      <c r="O329" s="120">
        <f t="shared" si="23"/>
        <v>33</v>
      </c>
      <c r="P329">
        <v>12</v>
      </c>
      <c r="Q329" s="120">
        <v>21</v>
      </c>
    </row>
    <row r="330" spans="1:17">
      <c r="A330" t="s">
        <v>1067</v>
      </c>
      <c r="B330" s="120">
        <f t="shared" si="20"/>
        <v>0</v>
      </c>
      <c r="C330">
        <v>0</v>
      </c>
      <c r="D330" s="120">
        <v>0</v>
      </c>
      <c r="F330" t="s">
        <v>1067</v>
      </c>
      <c r="G330" s="120">
        <f t="shared" si="21"/>
        <v>0</v>
      </c>
      <c r="H330">
        <v>0</v>
      </c>
      <c r="I330" s="120">
        <v>0</v>
      </c>
      <c r="J330" t="s">
        <v>1067</v>
      </c>
      <c r="K330" s="120">
        <f t="shared" si="22"/>
        <v>0</v>
      </c>
      <c r="L330">
        <v>0</v>
      </c>
      <c r="M330" s="120">
        <v>0</v>
      </c>
      <c r="N330" t="s">
        <v>1067</v>
      </c>
      <c r="O330" s="120">
        <f t="shared" si="23"/>
        <v>0</v>
      </c>
      <c r="P330">
        <v>0</v>
      </c>
      <c r="Q330" s="120">
        <v>0</v>
      </c>
    </row>
    <row r="331" spans="1:17">
      <c r="A331" t="s">
        <v>1068</v>
      </c>
      <c r="B331" s="120">
        <f t="shared" si="20"/>
        <v>0</v>
      </c>
      <c r="C331">
        <v>0</v>
      </c>
      <c r="D331" s="120">
        <v>0</v>
      </c>
      <c r="F331" t="s">
        <v>1068</v>
      </c>
      <c r="G331" s="120">
        <f t="shared" si="21"/>
        <v>0</v>
      </c>
      <c r="H331">
        <v>0</v>
      </c>
      <c r="I331" s="120">
        <v>0</v>
      </c>
      <c r="J331" t="s">
        <v>1068</v>
      </c>
      <c r="K331" s="120">
        <f t="shared" si="22"/>
        <v>0</v>
      </c>
      <c r="L331">
        <v>0</v>
      </c>
      <c r="M331" s="120">
        <v>0</v>
      </c>
      <c r="N331" t="s">
        <v>1068</v>
      </c>
      <c r="O331" s="120">
        <f t="shared" si="23"/>
        <v>0</v>
      </c>
      <c r="P331">
        <v>0</v>
      </c>
      <c r="Q331" s="120">
        <v>0</v>
      </c>
    </row>
    <row r="332" spans="1:17">
      <c r="A332" t="s">
        <v>1069</v>
      </c>
      <c r="B332" s="120">
        <f t="shared" si="20"/>
        <v>0</v>
      </c>
      <c r="C332">
        <v>0</v>
      </c>
      <c r="D332" s="120">
        <v>0</v>
      </c>
      <c r="F332" t="s">
        <v>1069</v>
      </c>
      <c r="G332" s="120">
        <f t="shared" si="21"/>
        <v>0</v>
      </c>
      <c r="H332">
        <v>0</v>
      </c>
      <c r="I332" s="120">
        <v>0</v>
      </c>
      <c r="J332" t="s">
        <v>1069</v>
      </c>
      <c r="K332" s="120">
        <f t="shared" si="22"/>
        <v>240</v>
      </c>
      <c r="L332">
        <v>240</v>
      </c>
      <c r="M332" s="120">
        <v>0</v>
      </c>
      <c r="N332" t="s">
        <v>1069</v>
      </c>
      <c r="O332" s="120">
        <f t="shared" si="23"/>
        <v>140</v>
      </c>
      <c r="P332">
        <v>0</v>
      </c>
      <c r="Q332" s="120">
        <v>140</v>
      </c>
    </row>
    <row r="333" spans="1:17">
      <c r="A333" t="s">
        <v>1070</v>
      </c>
      <c r="B333" s="120">
        <f t="shared" si="20"/>
        <v>0</v>
      </c>
      <c r="C333">
        <v>0</v>
      </c>
      <c r="D333" s="120">
        <v>0</v>
      </c>
      <c r="F333" t="s">
        <v>1070</v>
      </c>
      <c r="G333" s="120">
        <f t="shared" si="21"/>
        <v>0</v>
      </c>
      <c r="H333">
        <v>0</v>
      </c>
      <c r="I333" s="120">
        <v>0</v>
      </c>
      <c r="J333" t="s">
        <v>1070</v>
      </c>
      <c r="K333" s="120">
        <f t="shared" si="22"/>
        <v>0</v>
      </c>
      <c r="L333">
        <v>0</v>
      </c>
      <c r="M333" s="120">
        <v>0</v>
      </c>
      <c r="N333" t="s">
        <v>1070</v>
      </c>
      <c r="O333" s="120">
        <f t="shared" si="23"/>
        <v>0</v>
      </c>
      <c r="P333">
        <v>0</v>
      </c>
      <c r="Q333" s="120">
        <v>0</v>
      </c>
    </row>
    <row r="334" spans="1:17">
      <c r="A334" t="s">
        <v>1071</v>
      </c>
      <c r="B334" s="120">
        <f t="shared" si="20"/>
        <v>36</v>
      </c>
      <c r="C334">
        <v>1</v>
      </c>
      <c r="D334" s="120">
        <v>35</v>
      </c>
      <c r="F334" t="s">
        <v>1071</v>
      </c>
      <c r="G334" s="120">
        <f t="shared" si="21"/>
        <v>36</v>
      </c>
      <c r="H334">
        <v>1</v>
      </c>
      <c r="I334" s="120">
        <v>35</v>
      </c>
      <c r="J334" t="s">
        <v>1071</v>
      </c>
      <c r="K334" s="120">
        <f t="shared" si="22"/>
        <v>33</v>
      </c>
      <c r="L334">
        <v>0</v>
      </c>
      <c r="M334" s="120">
        <v>33</v>
      </c>
      <c r="N334" t="s">
        <v>1071</v>
      </c>
      <c r="O334" s="120">
        <f t="shared" si="23"/>
        <v>33</v>
      </c>
      <c r="P334">
        <v>33</v>
      </c>
      <c r="Q334" s="120">
        <v>0</v>
      </c>
    </row>
    <row r="335" spans="1:17">
      <c r="A335" t="s">
        <v>1072</v>
      </c>
      <c r="B335" s="120">
        <f t="shared" si="20"/>
        <v>349</v>
      </c>
      <c r="C335">
        <v>317</v>
      </c>
      <c r="D335" s="120">
        <v>32</v>
      </c>
      <c r="F335" t="s">
        <v>1072</v>
      </c>
      <c r="G335" s="120">
        <f t="shared" si="21"/>
        <v>318</v>
      </c>
      <c r="H335">
        <v>270</v>
      </c>
      <c r="I335" s="120">
        <v>48</v>
      </c>
      <c r="J335" t="s">
        <v>1072</v>
      </c>
      <c r="K335" s="120">
        <f t="shared" si="22"/>
        <v>616</v>
      </c>
      <c r="L335">
        <v>566</v>
      </c>
      <c r="M335" s="120">
        <v>50</v>
      </c>
      <c r="N335" t="s">
        <v>1072</v>
      </c>
      <c r="O335" s="120">
        <f t="shared" si="23"/>
        <v>525</v>
      </c>
      <c r="P335">
        <v>46</v>
      </c>
      <c r="Q335" s="120">
        <v>479</v>
      </c>
    </row>
    <row r="336" spans="1:17">
      <c r="A336" t="s">
        <v>1073</v>
      </c>
      <c r="B336" s="120">
        <f t="shared" si="20"/>
        <v>552</v>
      </c>
      <c r="C336">
        <v>438</v>
      </c>
      <c r="D336" s="120">
        <v>114</v>
      </c>
      <c r="F336" t="s">
        <v>1073</v>
      </c>
      <c r="G336" s="120">
        <f t="shared" si="21"/>
        <v>480</v>
      </c>
      <c r="H336">
        <v>432</v>
      </c>
      <c r="I336" s="120">
        <v>48</v>
      </c>
      <c r="J336" t="s">
        <v>1073</v>
      </c>
      <c r="K336" s="120">
        <f t="shared" si="22"/>
        <v>1053</v>
      </c>
      <c r="L336">
        <v>969</v>
      </c>
      <c r="M336" s="120">
        <v>84</v>
      </c>
      <c r="N336" t="s">
        <v>1073</v>
      </c>
      <c r="O336" s="120">
        <f t="shared" si="23"/>
        <v>989</v>
      </c>
      <c r="P336">
        <v>84</v>
      </c>
      <c r="Q336" s="120">
        <v>905</v>
      </c>
    </row>
    <row r="337" spans="1:17">
      <c r="A337" t="s">
        <v>1074</v>
      </c>
      <c r="B337" s="120">
        <f t="shared" si="20"/>
        <v>0</v>
      </c>
      <c r="C337">
        <v>0</v>
      </c>
      <c r="D337" s="120">
        <v>0</v>
      </c>
      <c r="F337" t="s">
        <v>1074</v>
      </c>
      <c r="G337" s="120">
        <f t="shared" si="21"/>
        <v>0</v>
      </c>
      <c r="H337">
        <v>0</v>
      </c>
      <c r="I337" s="120">
        <v>0</v>
      </c>
      <c r="J337" t="s">
        <v>1074</v>
      </c>
      <c r="K337" s="120">
        <f t="shared" si="22"/>
        <v>0</v>
      </c>
      <c r="L337">
        <v>0</v>
      </c>
      <c r="M337" s="120">
        <v>0</v>
      </c>
      <c r="N337" t="s">
        <v>1074</v>
      </c>
      <c r="O337" s="120">
        <f t="shared" si="23"/>
        <v>0</v>
      </c>
      <c r="P337">
        <v>0</v>
      </c>
      <c r="Q337" s="120">
        <v>0</v>
      </c>
    </row>
    <row r="338" spans="1:17">
      <c r="A338" t="s">
        <v>1075</v>
      </c>
      <c r="B338" s="120">
        <f t="shared" si="20"/>
        <v>5</v>
      </c>
      <c r="C338">
        <v>0</v>
      </c>
      <c r="D338" s="120">
        <v>5</v>
      </c>
      <c r="F338" t="s">
        <v>1075</v>
      </c>
      <c r="G338" s="120">
        <f t="shared" si="21"/>
        <v>5</v>
      </c>
      <c r="H338">
        <v>0</v>
      </c>
      <c r="I338" s="120">
        <v>5</v>
      </c>
      <c r="J338" t="s">
        <v>1075</v>
      </c>
      <c r="K338" s="120">
        <f t="shared" si="22"/>
        <v>5</v>
      </c>
      <c r="L338">
        <v>0</v>
      </c>
      <c r="M338" s="120">
        <v>5</v>
      </c>
      <c r="N338" t="s">
        <v>1075</v>
      </c>
      <c r="O338" s="120">
        <f t="shared" si="23"/>
        <v>5</v>
      </c>
      <c r="P338">
        <v>5</v>
      </c>
      <c r="Q338" s="120">
        <v>0</v>
      </c>
    </row>
    <row r="339" spans="1:17">
      <c r="A339" t="s">
        <v>1076</v>
      </c>
      <c r="B339" s="120">
        <f t="shared" si="20"/>
        <v>105</v>
      </c>
      <c r="C339">
        <v>44</v>
      </c>
      <c r="D339" s="120">
        <v>61</v>
      </c>
      <c r="F339" t="s">
        <v>1076</v>
      </c>
      <c r="G339" s="120">
        <f t="shared" si="21"/>
        <v>108</v>
      </c>
      <c r="H339">
        <v>23</v>
      </c>
      <c r="I339" s="120">
        <v>85</v>
      </c>
      <c r="J339" t="s">
        <v>1076</v>
      </c>
      <c r="K339" s="120">
        <f t="shared" si="22"/>
        <v>78</v>
      </c>
      <c r="L339">
        <v>5</v>
      </c>
      <c r="M339" s="120">
        <v>73</v>
      </c>
      <c r="N339" t="s">
        <v>1076</v>
      </c>
      <c r="O339" s="120">
        <f t="shared" si="23"/>
        <v>72</v>
      </c>
      <c r="P339">
        <v>61</v>
      </c>
      <c r="Q339" s="120">
        <v>11</v>
      </c>
    </row>
    <row r="340" spans="1:17">
      <c r="A340" t="s">
        <v>1077</v>
      </c>
      <c r="B340" s="120">
        <f t="shared" si="20"/>
        <v>1678</v>
      </c>
      <c r="C340">
        <v>1489</v>
      </c>
      <c r="D340" s="120">
        <v>189</v>
      </c>
      <c r="F340" t="s">
        <v>1077</v>
      </c>
      <c r="G340" s="120">
        <f t="shared" si="21"/>
        <v>1403</v>
      </c>
      <c r="H340">
        <v>1304</v>
      </c>
      <c r="I340" s="120">
        <v>99</v>
      </c>
      <c r="J340" t="s">
        <v>1077</v>
      </c>
      <c r="K340" s="120">
        <f t="shared" si="22"/>
        <v>958</v>
      </c>
      <c r="L340">
        <v>737</v>
      </c>
      <c r="M340" s="120">
        <v>221</v>
      </c>
      <c r="N340" t="s">
        <v>1077</v>
      </c>
      <c r="O340" s="120">
        <f t="shared" si="23"/>
        <v>721</v>
      </c>
      <c r="P340">
        <v>173</v>
      </c>
      <c r="Q340" s="120">
        <v>548</v>
      </c>
    </row>
    <row r="341" spans="1:17">
      <c r="A341">
        <v>846438</v>
      </c>
      <c r="B341" s="120">
        <f t="shared" si="20"/>
        <v>0</v>
      </c>
      <c r="C341">
        <v>0</v>
      </c>
      <c r="D341" s="120">
        <v>0</v>
      </c>
      <c r="F341">
        <v>846438</v>
      </c>
      <c r="G341" s="120">
        <f t="shared" si="21"/>
        <v>0</v>
      </c>
      <c r="H341">
        <v>0</v>
      </c>
      <c r="I341" s="120">
        <v>0</v>
      </c>
      <c r="J341">
        <v>846438</v>
      </c>
      <c r="K341" s="120">
        <f t="shared" si="22"/>
        <v>0</v>
      </c>
      <c r="L341">
        <v>0</v>
      </c>
      <c r="M341" s="120">
        <v>0</v>
      </c>
      <c r="N341">
        <v>846438</v>
      </c>
      <c r="O341" s="120">
        <f t="shared" si="23"/>
        <v>0</v>
      </c>
      <c r="P341">
        <v>0</v>
      </c>
      <c r="Q341" s="120">
        <v>0</v>
      </c>
    </row>
    <row r="342" spans="1:17">
      <c r="A342" t="s">
        <v>1080</v>
      </c>
      <c r="B342" s="120">
        <f t="shared" si="20"/>
        <v>11</v>
      </c>
      <c r="C342">
        <v>0</v>
      </c>
      <c r="D342" s="120">
        <v>11</v>
      </c>
      <c r="F342" t="s">
        <v>1080</v>
      </c>
      <c r="G342" s="120">
        <f t="shared" si="21"/>
        <v>11</v>
      </c>
      <c r="H342">
        <v>0</v>
      </c>
      <c r="I342" s="120">
        <v>11</v>
      </c>
      <c r="J342" t="s">
        <v>1080</v>
      </c>
      <c r="K342" s="120">
        <f t="shared" si="22"/>
        <v>10</v>
      </c>
      <c r="L342">
        <v>0</v>
      </c>
      <c r="M342" s="120">
        <v>10</v>
      </c>
      <c r="N342" t="s">
        <v>1080</v>
      </c>
      <c r="O342" s="120">
        <f t="shared" si="23"/>
        <v>9</v>
      </c>
      <c r="P342">
        <v>9</v>
      </c>
      <c r="Q342" s="120">
        <v>0</v>
      </c>
    </row>
    <row r="343" spans="1:17">
      <c r="A343" t="s">
        <v>1081</v>
      </c>
      <c r="B343" s="120">
        <f t="shared" si="20"/>
        <v>0</v>
      </c>
      <c r="C343">
        <v>0</v>
      </c>
      <c r="D343" s="120">
        <v>0</v>
      </c>
      <c r="F343" t="s">
        <v>1081</v>
      </c>
      <c r="G343" s="120">
        <f t="shared" si="21"/>
        <v>0</v>
      </c>
      <c r="H343">
        <v>0</v>
      </c>
      <c r="I343" s="120">
        <v>0</v>
      </c>
      <c r="J343" t="s">
        <v>1081</v>
      </c>
      <c r="K343" s="120">
        <f t="shared" si="22"/>
        <v>0</v>
      </c>
      <c r="L343">
        <v>0</v>
      </c>
      <c r="M343" s="120">
        <v>0</v>
      </c>
      <c r="N343" t="s">
        <v>1081</v>
      </c>
      <c r="O343" s="120">
        <f t="shared" si="23"/>
        <v>0</v>
      </c>
      <c r="P343">
        <v>0</v>
      </c>
      <c r="Q343" s="120">
        <v>0</v>
      </c>
    </row>
    <row r="344" spans="1:17">
      <c r="A344" t="s">
        <v>1082</v>
      </c>
      <c r="B344" s="120">
        <f t="shared" si="20"/>
        <v>7.9950000000000045</v>
      </c>
      <c r="C344">
        <v>1.9950000000000045</v>
      </c>
      <c r="D344" s="120">
        <v>6</v>
      </c>
      <c r="F344" t="s">
        <v>1082</v>
      </c>
      <c r="G344" s="120">
        <f t="shared" si="21"/>
        <v>143.995</v>
      </c>
      <c r="H344">
        <v>135.995</v>
      </c>
      <c r="I344" s="120">
        <v>8</v>
      </c>
      <c r="J344" t="s">
        <v>1082</v>
      </c>
      <c r="K344" s="120">
        <f t="shared" si="22"/>
        <v>153.995</v>
      </c>
      <c r="L344">
        <v>83.995000000000005</v>
      </c>
      <c r="M344" s="120">
        <v>70</v>
      </c>
      <c r="N344" t="s">
        <v>1082</v>
      </c>
      <c r="O344" s="120">
        <f t="shared" si="23"/>
        <v>149.995</v>
      </c>
      <c r="P344">
        <v>70</v>
      </c>
      <c r="Q344" s="120">
        <v>79.995000000000005</v>
      </c>
    </row>
    <row r="345" spans="1:17">
      <c r="A345" t="s">
        <v>1085</v>
      </c>
      <c r="B345" s="120">
        <f t="shared" si="20"/>
        <v>96</v>
      </c>
      <c r="C345">
        <v>96</v>
      </c>
      <c r="D345" s="120">
        <v>0</v>
      </c>
      <c r="F345" t="s">
        <v>1085</v>
      </c>
      <c r="G345" s="120">
        <f t="shared" si="21"/>
        <v>96</v>
      </c>
      <c r="H345">
        <v>96</v>
      </c>
      <c r="I345" s="120">
        <v>0</v>
      </c>
      <c r="J345" t="s">
        <v>1085</v>
      </c>
      <c r="K345" s="120">
        <f t="shared" si="22"/>
        <v>96</v>
      </c>
      <c r="L345">
        <v>96</v>
      </c>
      <c r="M345" s="120">
        <v>0</v>
      </c>
      <c r="N345" t="s">
        <v>1085</v>
      </c>
      <c r="O345" s="120">
        <f t="shared" si="23"/>
        <v>96</v>
      </c>
      <c r="P345">
        <v>0</v>
      </c>
      <c r="Q345" s="120">
        <v>96</v>
      </c>
    </row>
    <row r="346" spans="1:17">
      <c r="A346" t="s">
        <v>1097</v>
      </c>
      <c r="B346" s="120">
        <f t="shared" si="20"/>
        <v>18</v>
      </c>
      <c r="C346">
        <v>0</v>
      </c>
      <c r="D346" s="120">
        <v>18</v>
      </c>
      <c r="F346" t="s">
        <v>1097</v>
      </c>
      <c r="G346" s="120">
        <f t="shared" si="21"/>
        <v>13</v>
      </c>
      <c r="H346">
        <v>0</v>
      </c>
      <c r="I346" s="120">
        <v>13</v>
      </c>
      <c r="J346" t="s">
        <v>1097</v>
      </c>
      <c r="K346" s="120">
        <f t="shared" si="22"/>
        <v>4</v>
      </c>
      <c r="L346">
        <v>0</v>
      </c>
      <c r="M346" s="120">
        <v>4</v>
      </c>
      <c r="N346" t="s">
        <v>1097</v>
      </c>
      <c r="O346" s="120">
        <f t="shared" si="23"/>
        <v>4</v>
      </c>
      <c r="P346">
        <v>4</v>
      </c>
      <c r="Q346" s="120">
        <v>0</v>
      </c>
    </row>
    <row r="347" spans="1:17">
      <c r="A347">
        <v>891553</v>
      </c>
      <c r="B347" s="120">
        <f t="shared" si="20"/>
        <v>460</v>
      </c>
      <c r="C347">
        <v>242</v>
      </c>
      <c r="D347" s="120">
        <v>218</v>
      </c>
      <c r="F347">
        <v>891553</v>
      </c>
      <c r="G347" s="120">
        <f t="shared" si="21"/>
        <v>595</v>
      </c>
      <c r="H347">
        <v>365</v>
      </c>
      <c r="I347" s="120">
        <v>230</v>
      </c>
      <c r="J347">
        <v>891553</v>
      </c>
      <c r="K347" s="120">
        <f t="shared" si="22"/>
        <v>355</v>
      </c>
      <c r="L347">
        <v>155</v>
      </c>
      <c r="M347" s="120">
        <v>200</v>
      </c>
      <c r="N347">
        <v>891553</v>
      </c>
      <c r="O347" s="120">
        <f t="shared" si="23"/>
        <v>241</v>
      </c>
      <c r="P347">
        <v>168</v>
      </c>
      <c r="Q347" s="120">
        <v>73</v>
      </c>
    </row>
    <row r="348" spans="1:17">
      <c r="A348">
        <v>887513</v>
      </c>
      <c r="B348" s="120">
        <f t="shared" si="20"/>
        <v>535</v>
      </c>
      <c r="C348">
        <v>196</v>
      </c>
      <c r="D348" s="120">
        <v>339</v>
      </c>
      <c r="F348">
        <v>887513</v>
      </c>
      <c r="G348" s="120">
        <f t="shared" si="21"/>
        <v>486</v>
      </c>
      <c r="H348">
        <v>138</v>
      </c>
      <c r="I348" s="120">
        <v>348</v>
      </c>
      <c r="J348">
        <v>887513</v>
      </c>
      <c r="K348" s="120">
        <f t="shared" si="22"/>
        <v>483</v>
      </c>
      <c r="L348">
        <v>84</v>
      </c>
      <c r="M348" s="120">
        <v>399</v>
      </c>
      <c r="N348">
        <v>887513</v>
      </c>
      <c r="O348" s="120">
        <f t="shared" si="23"/>
        <v>428</v>
      </c>
      <c r="P348">
        <v>374</v>
      </c>
      <c r="Q348" s="120">
        <v>54</v>
      </c>
    </row>
    <row r="349" spans="1:17">
      <c r="A349">
        <v>894325</v>
      </c>
      <c r="B349" s="120">
        <f t="shared" si="20"/>
        <v>173</v>
      </c>
      <c r="C349">
        <v>134</v>
      </c>
      <c r="D349" s="120">
        <v>39</v>
      </c>
      <c r="F349">
        <v>894325</v>
      </c>
      <c r="G349" s="120">
        <f t="shared" si="21"/>
        <v>176</v>
      </c>
      <c r="H349">
        <v>134</v>
      </c>
      <c r="I349" s="120">
        <v>42</v>
      </c>
      <c r="J349">
        <v>894325</v>
      </c>
      <c r="K349" s="120">
        <f t="shared" si="22"/>
        <v>67</v>
      </c>
      <c r="L349">
        <v>17</v>
      </c>
      <c r="M349" s="120">
        <v>50</v>
      </c>
      <c r="N349">
        <v>894325</v>
      </c>
      <c r="O349" s="120">
        <f t="shared" si="23"/>
        <v>43</v>
      </c>
      <c r="P349">
        <v>42</v>
      </c>
      <c r="Q349" s="120">
        <v>1</v>
      </c>
    </row>
    <row r="350" spans="1:17">
      <c r="A350">
        <v>887713</v>
      </c>
      <c r="B350" s="120">
        <f t="shared" si="20"/>
        <v>107</v>
      </c>
      <c r="C350">
        <v>79</v>
      </c>
      <c r="D350" s="120">
        <v>28</v>
      </c>
      <c r="F350">
        <v>887713</v>
      </c>
      <c r="G350" s="120">
        <f t="shared" si="21"/>
        <v>114</v>
      </c>
      <c r="H350">
        <v>64</v>
      </c>
      <c r="I350" s="120">
        <v>50</v>
      </c>
      <c r="J350">
        <v>887713</v>
      </c>
      <c r="K350" s="120">
        <f t="shared" si="22"/>
        <v>169</v>
      </c>
      <c r="L350">
        <v>118</v>
      </c>
      <c r="M350" s="120">
        <v>51</v>
      </c>
      <c r="N350">
        <v>887713</v>
      </c>
      <c r="O350" s="120">
        <f t="shared" si="23"/>
        <v>164</v>
      </c>
      <c r="P350">
        <v>51</v>
      </c>
      <c r="Q350" s="120">
        <v>113</v>
      </c>
    </row>
    <row r="351" spans="1:17">
      <c r="A351" t="s">
        <v>1129</v>
      </c>
      <c r="B351" s="120">
        <f t="shared" si="20"/>
        <v>15</v>
      </c>
      <c r="C351">
        <v>15</v>
      </c>
      <c r="D351" s="120">
        <v>0</v>
      </c>
      <c r="F351" t="s">
        <v>1129</v>
      </c>
      <c r="G351" s="120">
        <f t="shared" si="21"/>
        <v>11</v>
      </c>
      <c r="H351">
        <v>11</v>
      </c>
      <c r="I351" s="120">
        <v>0</v>
      </c>
      <c r="J351" t="s">
        <v>1129</v>
      </c>
      <c r="K351" s="120">
        <f t="shared" si="22"/>
        <v>11</v>
      </c>
      <c r="L351">
        <v>11</v>
      </c>
      <c r="M351" s="120">
        <v>0</v>
      </c>
      <c r="N351" t="s">
        <v>1129</v>
      </c>
      <c r="O351" s="120">
        <f t="shared" si="23"/>
        <v>11</v>
      </c>
      <c r="P351">
        <v>0</v>
      </c>
      <c r="Q351" s="120">
        <v>11</v>
      </c>
    </row>
    <row r="352" spans="1:17">
      <c r="A352" t="s">
        <v>1130</v>
      </c>
      <c r="B352" s="120">
        <f t="shared" si="20"/>
        <v>6.9444444444444429</v>
      </c>
      <c r="C352">
        <v>0.94444444444444287</v>
      </c>
      <c r="D352" s="120">
        <v>6</v>
      </c>
      <c r="F352" t="s">
        <v>1130</v>
      </c>
      <c r="G352" s="120">
        <f t="shared" si="21"/>
        <v>4.9444444444444429</v>
      </c>
      <c r="H352">
        <v>0.94444444444444287</v>
      </c>
      <c r="I352" s="120">
        <v>4</v>
      </c>
      <c r="J352" t="s">
        <v>1130</v>
      </c>
      <c r="K352" s="120">
        <f t="shared" si="22"/>
        <v>37.944444444444443</v>
      </c>
      <c r="L352">
        <v>18.944444444444443</v>
      </c>
      <c r="M352" s="120">
        <v>19</v>
      </c>
      <c r="N352" t="s">
        <v>1130</v>
      </c>
      <c r="O352" s="120">
        <f t="shared" si="23"/>
        <v>28.944444444444443</v>
      </c>
      <c r="P352">
        <v>28</v>
      </c>
      <c r="Q352" s="120">
        <v>0.94444444444444287</v>
      </c>
    </row>
    <row r="353" spans="1:17">
      <c r="A353" t="s">
        <v>1131</v>
      </c>
      <c r="B353" s="120">
        <f t="shared" si="20"/>
        <v>14</v>
      </c>
      <c r="C353">
        <v>3</v>
      </c>
      <c r="D353" s="120">
        <v>11</v>
      </c>
      <c r="F353" t="s">
        <v>1131</v>
      </c>
      <c r="G353" s="120">
        <f t="shared" si="21"/>
        <v>10</v>
      </c>
      <c r="H353">
        <v>1</v>
      </c>
      <c r="I353" s="120">
        <v>9</v>
      </c>
      <c r="J353" t="s">
        <v>1131</v>
      </c>
      <c r="K353" s="120">
        <f t="shared" si="22"/>
        <v>81</v>
      </c>
      <c r="L353">
        <v>55</v>
      </c>
      <c r="M353" s="120">
        <v>26</v>
      </c>
      <c r="N353" t="s">
        <v>1131</v>
      </c>
      <c r="O353" s="120">
        <f t="shared" si="23"/>
        <v>73</v>
      </c>
      <c r="P353">
        <v>25</v>
      </c>
      <c r="Q353" s="120">
        <v>48</v>
      </c>
    </row>
    <row r="354" spans="1:17">
      <c r="A354" t="s">
        <v>1132</v>
      </c>
      <c r="B354" s="120">
        <f t="shared" si="20"/>
        <v>47</v>
      </c>
      <c r="C354">
        <v>3</v>
      </c>
      <c r="D354" s="120">
        <v>44</v>
      </c>
      <c r="F354" t="s">
        <v>1132</v>
      </c>
      <c r="G354" s="120">
        <f t="shared" si="21"/>
        <v>26</v>
      </c>
      <c r="H354">
        <v>0</v>
      </c>
      <c r="I354" s="120">
        <v>26</v>
      </c>
      <c r="J354" t="s">
        <v>1132</v>
      </c>
      <c r="K354" s="120">
        <f t="shared" si="22"/>
        <v>91</v>
      </c>
      <c r="L354">
        <v>60</v>
      </c>
      <c r="M354" s="120">
        <v>31</v>
      </c>
      <c r="N354" t="s">
        <v>1132</v>
      </c>
      <c r="O354" s="120">
        <f t="shared" si="23"/>
        <v>76</v>
      </c>
      <c r="P354">
        <v>36</v>
      </c>
      <c r="Q354" s="120">
        <v>40</v>
      </c>
    </row>
    <row r="355" spans="1:17">
      <c r="A355" t="s">
        <v>1133</v>
      </c>
      <c r="B355" s="120">
        <f t="shared" si="20"/>
        <v>2061</v>
      </c>
      <c r="C355">
        <v>11</v>
      </c>
      <c r="D355" s="120">
        <v>2050</v>
      </c>
      <c r="F355" t="s">
        <v>1133</v>
      </c>
      <c r="G355" s="120">
        <f t="shared" si="21"/>
        <v>1210</v>
      </c>
      <c r="H355">
        <v>128</v>
      </c>
      <c r="I355" s="120">
        <v>1082</v>
      </c>
      <c r="J355" t="s">
        <v>1133</v>
      </c>
      <c r="K355" s="120">
        <f t="shared" si="22"/>
        <v>429</v>
      </c>
      <c r="L355">
        <v>0</v>
      </c>
      <c r="M355" s="120">
        <v>429</v>
      </c>
      <c r="N355" t="s">
        <v>1133</v>
      </c>
      <c r="O355" s="120">
        <f t="shared" si="23"/>
        <v>330</v>
      </c>
      <c r="P355">
        <v>330</v>
      </c>
      <c r="Q355" s="120">
        <v>0</v>
      </c>
    </row>
    <row r="356" spans="1:17">
      <c r="A356" t="s">
        <v>1134</v>
      </c>
      <c r="B356" s="120">
        <f t="shared" si="20"/>
        <v>1807</v>
      </c>
      <c r="C356">
        <v>1034</v>
      </c>
      <c r="D356" s="120">
        <v>773</v>
      </c>
      <c r="F356" t="s">
        <v>1134</v>
      </c>
      <c r="G356" s="120">
        <f t="shared" si="21"/>
        <v>1367</v>
      </c>
      <c r="H356">
        <v>622</v>
      </c>
      <c r="I356" s="120">
        <v>745</v>
      </c>
      <c r="J356" t="s">
        <v>1134</v>
      </c>
      <c r="K356" s="120">
        <f t="shared" si="22"/>
        <v>1214</v>
      </c>
      <c r="L356">
        <v>550</v>
      </c>
      <c r="M356" s="120">
        <v>664</v>
      </c>
      <c r="N356" t="s">
        <v>1134</v>
      </c>
      <c r="O356" s="120">
        <f t="shared" si="23"/>
        <v>979</v>
      </c>
      <c r="P356">
        <v>622</v>
      </c>
      <c r="Q356" s="120">
        <v>357</v>
      </c>
    </row>
    <row r="357" spans="1:17">
      <c r="A357">
        <v>891908</v>
      </c>
      <c r="B357" s="120">
        <f t="shared" si="20"/>
        <v>486</v>
      </c>
      <c r="C357">
        <v>434</v>
      </c>
      <c r="D357" s="120">
        <v>52</v>
      </c>
      <c r="F357">
        <v>891908</v>
      </c>
      <c r="G357" s="120">
        <f t="shared" si="21"/>
        <v>482</v>
      </c>
      <c r="H357">
        <v>430</v>
      </c>
      <c r="I357" s="120">
        <v>52</v>
      </c>
      <c r="J357">
        <v>891908</v>
      </c>
      <c r="K357" s="120">
        <f t="shared" si="22"/>
        <v>472</v>
      </c>
      <c r="L357">
        <v>420</v>
      </c>
      <c r="M357" s="120">
        <v>52</v>
      </c>
      <c r="N357">
        <v>891908</v>
      </c>
      <c r="O357" s="120">
        <f t="shared" si="23"/>
        <v>472</v>
      </c>
      <c r="P357">
        <v>52</v>
      </c>
      <c r="Q357" s="120">
        <v>420</v>
      </c>
    </row>
    <row r="358" spans="1:17">
      <c r="A358">
        <v>896345</v>
      </c>
      <c r="B358" s="120">
        <f t="shared" si="20"/>
        <v>175</v>
      </c>
      <c r="C358">
        <v>56</v>
      </c>
      <c r="D358" s="120">
        <v>119</v>
      </c>
      <c r="F358">
        <v>896345</v>
      </c>
      <c r="G358" s="120">
        <f t="shared" si="21"/>
        <v>113</v>
      </c>
      <c r="H358">
        <v>7</v>
      </c>
      <c r="I358" s="120">
        <v>106</v>
      </c>
      <c r="J358">
        <v>896345</v>
      </c>
      <c r="K358" s="120">
        <f t="shared" si="22"/>
        <v>109</v>
      </c>
      <c r="L358">
        <v>13</v>
      </c>
      <c r="M358" s="120">
        <v>96</v>
      </c>
      <c r="N358">
        <v>896345</v>
      </c>
      <c r="O358" s="120">
        <f t="shared" si="23"/>
        <v>72</v>
      </c>
      <c r="P358">
        <v>72</v>
      </c>
      <c r="Q358" s="120">
        <v>0</v>
      </c>
    </row>
    <row r="359" spans="1:17">
      <c r="A359" t="s">
        <v>1135</v>
      </c>
      <c r="B359" s="120">
        <f t="shared" si="20"/>
        <v>630</v>
      </c>
      <c r="C359">
        <v>630</v>
      </c>
      <c r="D359" s="120">
        <v>0</v>
      </c>
      <c r="F359" t="s">
        <v>1135</v>
      </c>
      <c r="G359" s="120">
        <f t="shared" si="21"/>
        <v>630</v>
      </c>
      <c r="H359">
        <v>630</v>
      </c>
      <c r="I359" s="120">
        <v>0</v>
      </c>
      <c r="J359" t="s">
        <v>1135</v>
      </c>
      <c r="K359" s="120">
        <f t="shared" si="22"/>
        <v>630</v>
      </c>
      <c r="L359">
        <v>630</v>
      </c>
      <c r="M359" s="120">
        <v>0</v>
      </c>
      <c r="N359" t="s">
        <v>1135</v>
      </c>
      <c r="O359" s="120">
        <f t="shared" si="23"/>
        <v>630</v>
      </c>
      <c r="P359">
        <v>0</v>
      </c>
      <c r="Q359" s="120">
        <v>630</v>
      </c>
    </row>
    <row r="360" spans="1:17">
      <c r="A360" t="s">
        <v>1136</v>
      </c>
      <c r="B360" s="120">
        <f t="shared" si="20"/>
        <v>1381</v>
      </c>
      <c r="C360">
        <v>1049</v>
      </c>
      <c r="D360" s="120">
        <v>332</v>
      </c>
      <c r="F360" t="s">
        <v>1136</v>
      </c>
      <c r="G360" s="120">
        <f t="shared" si="21"/>
        <v>1113</v>
      </c>
      <c r="H360">
        <v>739</v>
      </c>
      <c r="I360" s="120">
        <v>374</v>
      </c>
      <c r="J360" t="s">
        <v>1136</v>
      </c>
      <c r="K360" s="120">
        <f t="shared" si="22"/>
        <v>5278</v>
      </c>
      <c r="L360">
        <v>4806</v>
      </c>
      <c r="M360" s="120">
        <v>472</v>
      </c>
      <c r="N360" t="s">
        <v>1136</v>
      </c>
      <c r="O360" s="120">
        <f t="shared" si="23"/>
        <v>4938</v>
      </c>
      <c r="P360">
        <v>364</v>
      </c>
      <c r="Q360" s="120">
        <v>4574</v>
      </c>
    </row>
    <row r="361" spans="1:17">
      <c r="A361" t="s">
        <v>1137</v>
      </c>
      <c r="B361" s="120">
        <f t="shared" si="20"/>
        <v>562</v>
      </c>
      <c r="C361">
        <v>212</v>
      </c>
      <c r="D361" s="120">
        <v>350</v>
      </c>
      <c r="F361" t="s">
        <v>1137</v>
      </c>
      <c r="G361" s="120">
        <f t="shared" si="21"/>
        <v>447</v>
      </c>
      <c r="H361">
        <v>18</v>
      </c>
      <c r="I361" s="120">
        <v>429</v>
      </c>
      <c r="J361" t="s">
        <v>1137</v>
      </c>
      <c r="K361" s="120">
        <f t="shared" si="22"/>
        <v>2520</v>
      </c>
      <c r="L361">
        <v>2162</v>
      </c>
      <c r="M361" s="120">
        <v>358</v>
      </c>
      <c r="N361" t="s">
        <v>1137</v>
      </c>
      <c r="O361" s="120">
        <f t="shared" si="23"/>
        <v>1999</v>
      </c>
      <c r="P361">
        <v>243</v>
      </c>
      <c r="Q361" s="120">
        <v>1756</v>
      </c>
    </row>
    <row r="362" spans="1:17">
      <c r="A362" t="s">
        <v>1138</v>
      </c>
      <c r="B362" s="120">
        <f t="shared" si="20"/>
        <v>9</v>
      </c>
      <c r="C362">
        <v>0</v>
      </c>
      <c r="D362" s="120">
        <v>9</v>
      </c>
      <c r="F362" t="s">
        <v>1138</v>
      </c>
      <c r="G362" s="120">
        <f t="shared" si="21"/>
        <v>5</v>
      </c>
      <c r="H362">
        <v>0</v>
      </c>
      <c r="I362" s="120">
        <v>5</v>
      </c>
      <c r="J362" t="s">
        <v>1138</v>
      </c>
      <c r="K362" s="120">
        <f t="shared" si="22"/>
        <v>3</v>
      </c>
      <c r="L362">
        <v>0</v>
      </c>
      <c r="M362" s="120">
        <v>3</v>
      </c>
      <c r="N362" t="s">
        <v>1138</v>
      </c>
      <c r="O362" s="120">
        <f t="shared" si="23"/>
        <v>3</v>
      </c>
      <c r="P362">
        <v>3</v>
      </c>
      <c r="Q362" s="120">
        <v>0</v>
      </c>
    </row>
    <row r="363" spans="1:17">
      <c r="A363" t="s">
        <v>1139</v>
      </c>
      <c r="B363" s="120">
        <f t="shared" si="20"/>
        <v>0</v>
      </c>
      <c r="C363">
        <v>0</v>
      </c>
      <c r="D363" s="120">
        <v>0</v>
      </c>
      <c r="F363" t="s">
        <v>1139</v>
      </c>
      <c r="G363" s="120">
        <f t="shared" si="21"/>
        <v>0</v>
      </c>
      <c r="H363">
        <v>0</v>
      </c>
      <c r="I363" s="120">
        <v>0</v>
      </c>
      <c r="J363" t="s">
        <v>1139</v>
      </c>
      <c r="K363" s="120">
        <f t="shared" si="22"/>
        <v>0</v>
      </c>
      <c r="L363">
        <v>0</v>
      </c>
      <c r="M363" s="120">
        <v>0</v>
      </c>
      <c r="N363" t="s">
        <v>1139</v>
      </c>
      <c r="O363" s="120">
        <f t="shared" si="23"/>
        <v>0</v>
      </c>
      <c r="P363">
        <v>0</v>
      </c>
      <c r="Q363" s="120">
        <v>0</v>
      </c>
    </row>
    <row r="364" spans="1:17">
      <c r="A364" t="s">
        <v>1140</v>
      </c>
      <c r="B364" s="120">
        <f t="shared" si="20"/>
        <v>0</v>
      </c>
      <c r="C364">
        <v>0</v>
      </c>
      <c r="D364" s="120">
        <v>0</v>
      </c>
      <c r="F364" t="s">
        <v>1140</v>
      </c>
      <c r="G364" s="120">
        <f t="shared" si="21"/>
        <v>0</v>
      </c>
      <c r="H364">
        <v>0</v>
      </c>
      <c r="I364" s="120">
        <v>0</v>
      </c>
      <c r="J364" t="s">
        <v>1140</v>
      </c>
      <c r="K364" s="120">
        <f t="shared" si="22"/>
        <v>0</v>
      </c>
      <c r="L364">
        <v>0</v>
      </c>
      <c r="M364" s="120">
        <v>0</v>
      </c>
      <c r="N364" t="s">
        <v>1140</v>
      </c>
      <c r="O364" s="120">
        <f t="shared" si="23"/>
        <v>0</v>
      </c>
      <c r="P364">
        <v>0</v>
      </c>
      <c r="Q364" s="120">
        <v>0</v>
      </c>
    </row>
    <row r="365" spans="1:17">
      <c r="A365" t="s">
        <v>1141</v>
      </c>
      <c r="B365" s="120">
        <f t="shared" si="20"/>
        <v>5526</v>
      </c>
      <c r="C365">
        <v>4517</v>
      </c>
      <c r="D365" s="120">
        <v>1009</v>
      </c>
      <c r="F365" t="s">
        <v>1141</v>
      </c>
      <c r="G365" s="120">
        <f t="shared" si="21"/>
        <v>4905</v>
      </c>
      <c r="H365">
        <v>3677</v>
      </c>
      <c r="I365" s="120">
        <v>1228</v>
      </c>
      <c r="J365" t="s">
        <v>1141</v>
      </c>
      <c r="K365" s="120">
        <f t="shared" si="22"/>
        <v>3419</v>
      </c>
      <c r="L365">
        <v>2272</v>
      </c>
      <c r="M365" s="120">
        <v>1147</v>
      </c>
      <c r="N365" t="s">
        <v>1141</v>
      </c>
      <c r="O365" s="120">
        <f t="shared" si="23"/>
        <v>2029</v>
      </c>
      <c r="P365">
        <v>801</v>
      </c>
      <c r="Q365" s="120">
        <v>1228</v>
      </c>
    </row>
    <row r="366" spans="1:17">
      <c r="A366" t="s">
        <v>1142</v>
      </c>
      <c r="B366" s="120">
        <f t="shared" si="20"/>
        <v>0</v>
      </c>
      <c r="C366">
        <v>0</v>
      </c>
      <c r="D366" s="120">
        <v>0</v>
      </c>
      <c r="F366" t="s">
        <v>1142</v>
      </c>
      <c r="G366" s="120">
        <f t="shared" si="21"/>
        <v>0</v>
      </c>
      <c r="H366">
        <v>0</v>
      </c>
      <c r="I366" s="120">
        <v>0</v>
      </c>
      <c r="J366" t="s">
        <v>1142</v>
      </c>
      <c r="K366" s="120">
        <f t="shared" si="22"/>
        <v>0</v>
      </c>
      <c r="L366">
        <v>0</v>
      </c>
      <c r="M366" s="120">
        <v>0</v>
      </c>
      <c r="N366" t="s">
        <v>1142</v>
      </c>
      <c r="O366" s="120">
        <f t="shared" si="23"/>
        <v>0</v>
      </c>
      <c r="P366">
        <v>0</v>
      </c>
      <c r="Q366" s="120">
        <v>0</v>
      </c>
    </row>
    <row r="367" spans="1:17">
      <c r="A367">
        <v>894333</v>
      </c>
      <c r="B367" s="120">
        <f t="shared" si="20"/>
        <v>809</v>
      </c>
      <c r="C367">
        <v>576</v>
      </c>
      <c r="D367" s="120">
        <v>233</v>
      </c>
      <c r="F367">
        <v>894333</v>
      </c>
      <c r="G367" s="120">
        <f t="shared" si="21"/>
        <v>763</v>
      </c>
      <c r="H367">
        <v>574</v>
      </c>
      <c r="I367" s="120">
        <v>189</v>
      </c>
      <c r="J367">
        <v>894333</v>
      </c>
      <c r="K367" s="120">
        <f t="shared" si="22"/>
        <v>591</v>
      </c>
      <c r="L367">
        <v>337</v>
      </c>
      <c r="M367" s="120">
        <v>254</v>
      </c>
      <c r="N367">
        <v>894333</v>
      </c>
      <c r="O367" s="120">
        <f t="shared" si="23"/>
        <v>379</v>
      </c>
      <c r="P367">
        <v>215</v>
      </c>
      <c r="Q367" s="120">
        <v>164</v>
      </c>
    </row>
    <row r="368" spans="1:17">
      <c r="A368" t="s">
        <v>1143</v>
      </c>
      <c r="B368" s="120">
        <f t="shared" si="20"/>
        <v>0</v>
      </c>
      <c r="C368">
        <v>0</v>
      </c>
      <c r="D368" s="120">
        <v>0</v>
      </c>
      <c r="F368" t="s">
        <v>1143</v>
      </c>
      <c r="G368" s="120">
        <f t="shared" si="21"/>
        <v>0</v>
      </c>
      <c r="H368">
        <v>0</v>
      </c>
      <c r="I368" s="120">
        <v>0</v>
      </c>
      <c r="J368" t="s">
        <v>1143</v>
      </c>
      <c r="K368" s="120">
        <f t="shared" si="22"/>
        <v>0</v>
      </c>
      <c r="L368">
        <v>0</v>
      </c>
      <c r="M368" s="120">
        <v>0</v>
      </c>
      <c r="N368" t="s">
        <v>1143</v>
      </c>
      <c r="O368" s="120">
        <f t="shared" si="23"/>
        <v>0</v>
      </c>
      <c r="P368">
        <v>0</v>
      </c>
      <c r="Q368" s="120">
        <v>0</v>
      </c>
    </row>
    <row r="369" spans="1:17">
      <c r="A369" t="s">
        <v>1119</v>
      </c>
      <c r="B369" s="120">
        <f t="shared" si="20"/>
        <v>2</v>
      </c>
      <c r="C369">
        <v>0</v>
      </c>
      <c r="D369" s="120">
        <v>2</v>
      </c>
      <c r="F369" t="s">
        <v>1119</v>
      </c>
      <c r="G369" s="120">
        <f t="shared" si="21"/>
        <v>2</v>
      </c>
      <c r="H369">
        <v>0</v>
      </c>
      <c r="I369" s="120">
        <v>2</v>
      </c>
      <c r="J369" t="s">
        <v>1119</v>
      </c>
      <c r="K369" s="120">
        <f t="shared" si="22"/>
        <v>2</v>
      </c>
      <c r="L369">
        <v>0</v>
      </c>
      <c r="M369" s="120">
        <v>2</v>
      </c>
      <c r="N369" t="s">
        <v>1119</v>
      </c>
      <c r="O369" s="120">
        <f t="shared" si="23"/>
        <v>2</v>
      </c>
      <c r="P369">
        <v>2</v>
      </c>
      <c r="Q369" s="120">
        <v>0</v>
      </c>
    </row>
    <row r="370" spans="1:17">
      <c r="A370" t="s">
        <v>1145</v>
      </c>
      <c r="B370" s="120">
        <f t="shared" si="20"/>
        <v>0</v>
      </c>
      <c r="C370">
        <v>0</v>
      </c>
      <c r="D370" s="120">
        <v>0</v>
      </c>
      <c r="F370" t="s">
        <v>1145</v>
      </c>
      <c r="G370" s="120">
        <f t="shared" si="21"/>
        <v>0</v>
      </c>
      <c r="H370">
        <v>0</v>
      </c>
      <c r="I370" s="120">
        <v>0</v>
      </c>
      <c r="J370" t="s">
        <v>1145</v>
      </c>
      <c r="K370" s="120">
        <f t="shared" si="22"/>
        <v>0</v>
      </c>
      <c r="L370">
        <v>0</v>
      </c>
      <c r="M370" s="120">
        <v>0</v>
      </c>
      <c r="N370" t="s">
        <v>1145</v>
      </c>
      <c r="O370" s="120">
        <f t="shared" si="23"/>
        <v>0</v>
      </c>
      <c r="P370">
        <v>0</v>
      </c>
      <c r="Q370" s="120">
        <v>0</v>
      </c>
    </row>
    <row r="371" spans="1:17">
      <c r="A371" t="s">
        <v>1149</v>
      </c>
      <c r="B371" s="120">
        <f t="shared" si="20"/>
        <v>66</v>
      </c>
      <c r="C371">
        <v>44</v>
      </c>
      <c r="D371" s="120">
        <v>22</v>
      </c>
      <c r="F371" t="s">
        <v>1149</v>
      </c>
      <c r="G371" s="120">
        <f t="shared" si="21"/>
        <v>24.300000000000011</v>
      </c>
      <c r="H371">
        <v>1.3000000000000114</v>
      </c>
      <c r="I371" s="120">
        <v>23</v>
      </c>
      <c r="J371" t="s">
        <v>1149</v>
      </c>
      <c r="K371" s="120">
        <f t="shared" si="22"/>
        <v>16.200000000000017</v>
      </c>
      <c r="L371">
        <v>0.20000000000001705</v>
      </c>
      <c r="M371" s="120">
        <v>16</v>
      </c>
      <c r="N371" t="s">
        <v>1149</v>
      </c>
      <c r="O371" s="120">
        <f t="shared" si="23"/>
        <v>15.200000000000017</v>
      </c>
      <c r="P371">
        <v>15</v>
      </c>
      <c r="Q371" s="120">
        <v>0.20000000000001705</v>
      </c>
    </row>
    <row r="372" spans="1:17">
      <c r="A372" t="s">
        <v>1150</v>
      </c>
      <c r="B372" s="120">
        <f t="shared" si="20"/>
        <v>0</v>
      </c>
      <c r="C372">
        <v>0</v>
      </c>
      <c r="D372" s="120">
        <v>0</v>
      </c>
      <c r="F372" t="s">
        <v>1150</v>
      </c>
      <c r="G372" s="120">
        <f t="shared" si="21"/>
        <v>0</v>
      </c>
      <c r="H372">
        <v>0</v>
      </c>
      <c r="I372" s="120">
        <v>0</v>
      </c>
      <c r="J372" t="s">
        <v>1150</v>
      </c>
      <c r="K372" s="120">
        <f t="shared" si="22"/>
        <v>0</v>
      </c>
      <c r="L372">
        <v>0</v>
      </c>
      <c r="M372" s="120">
        <v>0</v>
      </c>
      <c r="N372" t="s">
        <v>1150</v>
      </c>
      <c r="O372" s="120">
        <f t="shared" si="23"/>
        <v>0</v>
      </c>
      <c r="P372">
        <v>0</v>
      </c>
      <c r="Q372" s="120">
        <v>0</v>
      </c>
    </row>
    <row r="373" spans="1:17">
      <c r="A373" t="s">
        <v>1152</v>
      </c>
      <c r="B373" s="120">
        <f t="shared" si="20"/>
        <v>0</v>
      </c>
      <c r="C373">
        <v>0</v>
      </c>
      <c r="D373" s="120">
        <v>0</v>
      </c>
      <c r="F373" t="s">
        <v>1152</v>
      </c>
      <c r="G373" s="120">
        <f t="shared" si="21"/>
        <v>0</v>
      </c>
      <c r="H373">
        <v>0</v>
      </c>
      <c r="I373" s="120">
        <v>0</v>
      </c>
      <c r="J373" t="s">
        <v>1152</v>
      </c>
      <c r="K373" s="120">
        <f t="shared" si="22"/>
        <v>0</v>
      </c>
      <c r="L373">
        <v>0</v>
      </c>
      <c r="M373" s="120">
        <v>0</v>
      </c>
      <c r="N373" t="s">
        <v>1152</v>
      </c>
      <c r="O373" s="120">
        <f t="shared" si="23"/>
        <v>0</v>
      </c>
      <c r="P373">
        <v>0</v>
      </c>
      <c r="Q373" s="120">
        <v>0</v>
      </c>
    </row>
    <row r="374" spans="1:17">
      <c r="A374">
        <v>889677</v>
      </c>
      <c r="B374" s="120">
        <f t="shared" si="20"/>
        <v>110</v>
      </c>
      <c r="C374">
        <v>110</v>
      </c>
      <c r="D374" s="120">
        <v>0</v>
      </c>
      <c r="F374">
        <v>889677</v>
      </c>
      <c r="G374" s="120">
        <f t="shared" si="21"/>
        <v>110</v>
      </c>
      <c r="H374">
        <v>110</v>
      </c>
      <c r="I374" s="120">
        <v>0</v>
      </c>
      <c r="J374">
        <v>889677</v>
      </c>
      <c r="K374" s="120">
        <f t="shared" si="22"/>
        <v>10</v>
      </c>
      <c r="L374">
        <v>8</v>
      </c>
      <c r="M374" s="120">
        <v>2</v>
      </c>
      <c r="N374">
        <v>889677</v>
      </c>
      <c r="O374" s="120">
        <f t="shared" si="23"/>
        <v>10</v>
      </c>
      <c r="P374">
        <v>2</v>
      </c>
      <c r="Q374" s="120">
        <v>8</v>
      </c>
    </row>
    <row r="375" spans="1:17">
      <c r="A375" t="s">
        <v>1154</v>
      </c>
      <c r="B375" s="120">
        <f t="shared" si="20"/>
        <v>215</v>
      </c>
      <c r="C375">
        <v>159</v>
      </c>
      <c r="D375" s="120">
        <v>56</v>
      </c>
      <c r="F375" t="s">
        <v>1154</v>
      </c>
      <c r="G375" s="120">
        <f t="shared" si="21"/>
        <v>145</v>
      </c>
      <c r="H375">
        <v>89</v>
      </c>
      <c r="I375" s="120">
        <v>56</v>
      </c>
      <c r="J375" t="s">
        <v>1154</v>
      </c>
      <c r="K375" s="120">
        <f t="shared" si="22"/>
        <v>416</v>
      </c>
      <c r="L375">
        <v>368</v>
      </c>
      <c r="M375" s="120">
        <v>48</v>
      </c>
      <c r="N375" t="s">
        <v>1154</v>
      </c>
      <c r="O375" s="120">
        <f t="shared" si="23"/>
        <v>344</v>
      </c>
      <c r="P375">
        <v>44</v>
      </c>
      <c r="Q375" s="120">
        <v>300</v>
      </c>
    </row>
    <row r="376" spans="1:17">
      <c r="A376" t="s">
        <v>1155</v>
      </c>
      <c r="B376" s="120">
        <f t="shared" si="20"/>
        <v>0</v>
      </c>
      <c r="C376">
        <v>0</v>
      </c>
      <c r="D376" s="120">
        <v>0</v>
      </c>
      <c r="F376" t="s">
        <v>1155</v>
      </c>
      <c r="G376" s="120">
        <f t="shared" si="21"/>
        <v>0</v>
      </c>
      <c r="H376">
        <v>0</v>
      </c>
      <c r="I376" s="120">
        <v>0</v>
      </c>
      <c r="J376" t="s">
        <v>1155</v>
      </c>
      <c r="K376" s="120">
        <f t="shared" si="22"/>
        <v>0</v>
      </c>
      <c r="L376">
        <v>0</v>
      </c>
      <c r="M376" s="120">
        <v>0</v>
      </c>
      <c r="N376" t="s">
        <v>1155</v>
      </c>
      <c r="O376" s="120">
        <f t="shared" si="23"/>
        <v>0</v>
      </c>
      <c r="P376">
        <v>0</v>
      </c>
      <c r="Q376" s="120">
        <v>0</v>
      </c>
    </row>
    <row r="377" spans="1:17">
      <c r="A377" t="s">
        <v>1157</v>
      </c>
      <c r="B377" s="120">
        <f t="shared" si="20"/>
        <v>0</v>
      </c>
      <c r="C377">
        <v>0</v>
      </c>
      <c r="D377" s="120">
        <v>0</v>
      </c>
      <c r="F377" t="s">
        <v>1157</v>
      </c>
      <c r="G377" s="120">
        <f t="shared" si="21"/>
        <v>0</v>
      </c>
      <c r="H377">
        <v>0</v>
      </c>
      <c r="I377" s="120">
        <v>0</v>
      </c>
      <c r="J377" t="s">
        <v>1157</v>
      </c>
      <c r="K377" s="120">
        <f t="shared" si="22"/>
        <v>0</v>
      </c>
      <c r="L377">
        <v>0</v>
      </c>
      <c r="M377" s="120">
        <v>0</v>
      </c>
      <c r="N377" t="s">
        <v>1157</v>
      </c>
      <c r="O377" s="120">
        <f t="shared" si="23"/>
        <v>0</v>
      </c>
      <c r="P377">
        <v>0</v>
      </c>
      <c r="Q377" s="120">
        <v>0</v>
      </c>
    </row>
    <row r="378" spans="1:17">
      <c r="A378" t="s">
        <v>1158</v>
      </c>
      <c r="B378" s="120">
        <f t="shared" si="20"/>
        <v>6</v>
      </c>
      <c r="C378">
        <v>0</v>
      </c>
      <c r="D378" s="120">
        <v>6</v>
      </c>
      <c r="F378" t="s">
        <v>1158</v>
      </c>
      <c r="G378" s="120">
        <f t="shared" si="21"/>
        <v>4</v>
      </c>
      <c r="H378">
        <v>0</v>
      </c>
      <c r="I378" s="120">
        <v>4</v>
      </c>
      <c r="J378" t="s">
        <v>1158</v>
      </c>
      <c r="K378" s="120">
        <f t="shared" si="22"/>
        <v>40</v>
      </c>
      <c r="L378">
        <v>29</v>
      </c>
      <c r="M378" s="120">
        <v>11</v>
      </c>
      <c r="N378" t="s">
        <v>1158</v>
      </c>
      <c r="O378" s="120">
        <f t="shared" si="23"/>
        <v>36</v>
      </c>
      <c r="P378">
        <v>9</v>
      </c>
      <c r="Q378" s="120">
        <v>27</v>
      </c>
    </row>
    <row r="379" spans="1:17">
      <c r="A379" t="s">
        <v>1162</v>
      </c>
      <c r="B379" s="120">
        <f t="shared" si="20"/>
        <v>50</v>
      </c>
      <c r="C379">
        <v>42</v>
      </c>
      <c r="D379" s="120">
        <v>8</v>
      </c>
      <c r="F379" t="s">
        <v>1162</v>
      </c>
      <c r="G379" s="120">
        <f t="shared" si="21"/>
        <v>50</v>
      </c>
      <c r="H379">
        <v>39</v>
      </c>
      <c r="I379" s="120">
        <v>11</v>
      </c>
      <c r="J379" t="s">
        <v>1162</v>
      </c>
      <c r="K379" s="120">
        <f t="shared" si="22"/>
        <v>45</v>
      </c>
      <c r="L379">
        <v>28</v>
      </c>
      <c r="M379" s="120">
        <v>17</v>
      </c>
      <c r="N379" t="s">
        <v>1162</v>
      </c>
      <c r="O379" s="120">
        <f t="shared" si="23"/>
        <v>28</v>
      </c>
      <c r="P379">
        <v>17</v>
      </c>
      <c r="Q379" s="120">
        <v>11</v>
      </c>
    </row>
    <row r="380" spans="1:17">
      <c r="A380" t="s">
        <v>1163</v>
      </c>
      <c r="B380" s="120">
        <f t="shared" si="20"/>
        <v>34</v>
      </c>
      <c r="C380">
        <v>34</v>
      </c>
      <c r="D380" s="120">
        <v>0</v>
      </c>
      <c r="F380" t="s">
        <v>1163</v>
      </c>
      <c r="G380" s="120">
        <f t="shared" si="21"/>
        <v>4</v>
      </c>
      <c r="H380">
        <v>4</v>
      </c>
      <c r="I380" s="120">
        <v>0</v>
      </c>
      <c r="J380" t="s">
        <v>1163</v>
      </c>
      <c r="K380" s="120">
        <f t="shared" si="22"/>
        <v>0</v>
      </c>
      <c r="L380">
        <v>0</v>
      </c>
      <c r="M380" s="120">
        <v>0</v>
      </c>
      <c r="N380" t="s">
        <v>1163</v>
      </c>
      <c r="O380" s="120">
        <f t="shared" si="23"/>
        <v>0</v>
      </c>
      <c r="P380">
        <v>0</v>
      </c>
      <c r="Q380" s="120">
        <v>0</v>
      </c>
    </row>
    <row r="381" spans="1:17">
      <c r="A381" t="s">
        <v>1164</v>
      </c>
      <c r="B381" s="120">
        <f t="shared" si="20"/>
        <v>19</v>
      </c>
      <c r="C381">
        <v>19</v>
      </c>
      <c r="D381" s="120">
        <v>0</v>
      </c>
      <c r="F381" t="s">
        <v>1164</v>
      </c>
      <c r="G381" s="120">
        <f t="shared" si="21"/>
        <v>16</v>
      </c>
      <c r="H381">
        <v>7</v>
      </c>
      <c r="I381" s="120">
        <v>9</v>
      </c>
      <c r="J381" t="s">
        <v>1164</v>
      </c>
      <c r="K381" s="120">
        <f t="shared" si="22"/>
        <v>11</v>
      </c>
      <c r="L381">
        <v>2</v>
      </c>
      <c r="M381" s="120">
        <v>9</v>
      </c>
      <c r="N381" t="s">
        <v>1164</v>
      </c>
      <c r="O381" s="120">
        <f t="shared" si="23"/>
        <v>11</v>
      </c>
      <c r="P381">
        <v>9</v>
      </c>
      <c r="Q381" s="120">
        <v>2</v>
      </c>
    </row>
    <row r="382" spans="1:17">
      <c r="A382" t="s">
        <v>1165</v>
      </c>
      <c r="B382" s="120">
        <f t="shared" si="20"/>
        <v>161</v>
      </c>
      <c r="C382">
        <v>150</v>
      </c>
      <c r="D382" s="120">
        <v>11</v>
      </c>
      <c r="F382" t="s">
        <v>1165</v>
      </c>
      <c r="G382" s="120">
        <f t="shared" si="21"/>
        <v>127</v>
      </c>
      <c r="H382">
        <v>96</v>
      </c>
      <c r="I382" s="120">
        <v>31</v>
      </c>
      <c r="J382" t="s">
        <v>1165</v>
      </c>
      <c r="K382" s="120">
        <f t="shared" si="22"/>
        <v>20</v>
      </c>
      <c r="L382">
        <v>0</v>
      </c>
      <c r="M382" s="120">
        <v>20</v>
      </c>
      <c r="N382" t="s">
        <v>1165</v>
      </c>
      <c r="O382" s="120">
        <f t="shared" si="23"/>
        <v>19</v>
      </c>
      <c r="P382">
        <v>19</v>
      </c>
      <c r="Q382" s="120">
        <v>0</v>
      </c>
    </row>
    <row r="383" spans="1:17">
      <c r="A383" t="s">
        <v>1166</v>
      </c>
      <c r="B383" s="120">
        <f t="shared" si="20"/>
        <v>140</v>
      </c>
      <c r="C383">
        <v>89</v>
      </c>
      <c r="D383" s="120">
        <v>51</v>
      </c>
      <c r="F383" t="s">
        <v>1166</v>
      </c>
      <c r="G383" s="120">
        <f t="shared" si="21"/>
        <v>103</v>
      </c>
      <c r="H383">
        <v>53</v>
      </c>
      <c r="I383" s="120">
        <v>50</v>
      </c>
      <c r="J383" t="s">
        <v>1166</v>
      </c>
      <c r="K383" s="120">
        <f t="shared" si="22"/>
        <v>45</v>
      </c>
      <c r="L383">
        <v>5</v>
      </c>
      <c r="M383" s="120">
        <v>40</v>
      </c>
      <c r="N383" t="s">
        <v>1166</v>
      </c>
      <c r="O383" s="120">
        <f t="shared" si="23"/>
        <v>29</v>
      </c>
      <c r="P383">
        <v>26</v>
      </c>
      <c r="Q383" s="120">
        <v>3</v>
      </c>
    </row>
    <row r="384" spans="1:17">
      <c r="A384" t="s">
        <v>1167</v>
      </c>
      <c r="B384" s="120">
        <f t="shared" si="20"/>
        <v>9</v>
      </c>
      <c r="C384">
        <v>9</v>
      </c>
      <c r="D384" s="120">
        <v>0</v>
      </c>
      <c r="F384" t="s">
        <v>1167</v>
      </c>
      <c r="G384" s="120">
        <f t="shared" si="21"/>
        <v>9</v>
      </c>
      <c r="H384">
        <v>9</v>
      </c>
      <c r="I384" s="120">
        <v>0</v>
      </c>
      <c r="J384" t="s">
        <v>1167</v>
      </c>
      <c r="K384" s="120">
        <f t="shared" si="22"/>
        <v>8</v>
      </c>
      <c r="L384">
        <v>6</v>
      </c>
      <c r="M384" s="120">
        <v>2</v>
      </c>
      <c r="N384" t="s">
        <v>1167</v>
      </c>
      <c r="O384" s="120">
        <f t="shared" si="23"/>
        <v>8</v>
      </c>
      <c r="P384">
        <v>2</v>
      </c>
      <c r="Q384" s="120">
        <v>6</v>
      </c>
    </row>
    <row r="385" spans="1:17">
      <c r="A385" t="s">
        <v>1168</v>
      </c>
      <c r="B385" s="120">
        <f t="shared" si="20"/>
        <v>48</v>
      </c>
      <c r="C385">
        <v>48</v>
      </c>
      <c r="D385" s="120">
        <v>0</v>
      </c>
      <c r="F385" t="s">
        <v>1168</v>
      </c>
      <c r="G385" s="120">
        <f t="shared" si="21"/>
        <v>48</v>
      </c>
      <c r="H385">
        <v>48</v>
      </c>
      <c r="I385" s="120">
        <v>0</v>
      </c>
      <c r="J385" t="s">
        <v>1168</v>
      </c>
      <c r="K385" s="120">
        <f t="shared" si="22"/>
        <v>40</v>
      </c>
      <c r="L385">
        <v>30</v>
      </c>
      <c r="M385" s="120">
        <v>10</v>
      </c>
      <c r="N385" t="s">
        <v>1168</v>
      </c>
      <c r="O385" s="120">
        <f t="shared" si="23"/>
        <v>35</v>
      </c>
      <c r="P385">
        <v>8</v>
      </c>
      <c r="Q385" s="120">
        <v>27</v>
      </c>
    </row>
    <row r="386" spans="1:17">
      <c r="F386" t="s">
        <v>1174</v>
      </c>
      <c r="G386" s="120">
        <f t="shared" ref="G386:G387" si="24">H386+I386</f>
        <v>55</v>
      </c>
      <c r="H386">
        <v>43</v>
      </c>
      <c r="I386" s="120">
        <v>12</v>
      </c>
      <c r="J386" t="s">
        <v>1174</v>
      </c>
      <c r="K386" s="120">
        <f t="shared" ref="K386:K388" si="25">L386+M386</f>
        <v>33</v>
      </c>
      <c r="L386">
        <v>16</v>
      </c>
      <c r="M386" s="120">
        <v>17</v>
      </c>
      <c r="N386" t="s">
        <v>1174</v>
      </c>
      <c r="O386" s="120">
        <f t="shared" ref="O386:O388" si="26">P386+Q386</f>
        <v>25</v>
      </c>
      <c r="P386">
        <v>18</v>
      </c>
      <c r="Q386" s="120">
        <v>7</v>
      </c>
    </row>
    <row r="387" spans="1:17">
      <c r="F387" t="s">
        <v>1175</v>
      </c>
      <c r="G387" s="120">
        <f t="shared" si="24"/>
        <v>43</v>
      </c>
      <c r="H387">
        <v>41</v>
      </c>
      <c r="I387" s="120">
        <v>2</v>
      </c>
      <c r="J387" t="s">
        <v>1175</v>
      </c>
      <c r="K387" s="120">
        <f t="shared" si="25"/>
        <v>15</v>
      </c>
      <c r="L387">
        <v>0</v>
      </c>
      <c r="M387" s="120">
        <v>15</v>
      </c>
      <c r="N387" t="s">
        <v>1175</v>
      </c>
      <c r="O387" s="120">
        <f t="shared" si="26"/>
        <v>12</v>
      </c>
      <c r="P387">
        <v>12</v>
      </c>
      <c r="Q387" s="120">
        <v>0</v>
      </c>
    </row>
    <row r="388" spans="1:17">
      <c r="J388" t="s">
        <v>1180</v>
      </c>
      <c r="K388" s="120">
        <f t="shared" si="25"/>
        <v>178</v>
      </c>
      <c r="L388">
        <v>178</v>
      </c>
      <c r="M388" s="120">
        <v>0</v>
      </c>
      <c r="N388" t="s">
        <v>1180</v>
      </c>
      <c r="O388" s="120">
        <f t="shared" si="26"/>
        <v>163</v>
      </c>
      <c r="P388">
        <v>0</v>
      </c>
      <c r="Q388" s="120">
        <v>163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133</v>
      </c>
      <c r="B1" s="6">
        <v>6</v>
      </c>
      <c r="C1" s="6" t="s">
        <v>139</v>
      </c>
      <c r="D1" s="7">
        <v>2</v>
      </c>
      <c r="E1" s="6" t="s">
        <v>37</v>
      </c>
      <c r="F1" s="37" t="s">
        <v>129</v>
      </c>
      <c r="G1" s="11" t="s">
        <v>140</v>
      </c>
    </row>
    <row r="2" spans="1:7">
      <c r="A2" s="4" t="s">
        <v>134</v>
      </c>
      <c r="B2" s="6">
        <v>12</v>
      </c>
      <c r="C2" s="6" t="s">
        <v>139</v>
      </c>
      <c r="D2" s="7">
        <v>1</v>
      </c>
      <c r="E2" s="6" t="s">
        <v>37</v>
      </c>
      <c r="F2" s="37" t="s">
        <v>130</v>
      </c>
      <c r="G2" s="11" t="s">
        <v>140</v>
      </c>
    </row>
    <row r="3" spans="1:7">
      <c r="A3" s="4" t="s">
        <v>135</v>
      </c>
      <c r="B3" s="6">
        <v>24</v>
      </c>
      <c r="C3" s="6" t="s">
        <v>139</v>
      </c>
      <c r="D3" s="7">
        <v>0.5</v>
      </c>
      <c r="E3" s="6" t="s">
        <v>37</v>
      </c>
      <c r="F3" s="37" t="s">
        <v>131</v>
      </c>
      <c r="G3" s="11" t="s">
        <v>141</v>
      </c>
    </row>
    <row r="4" spans="1:7">
      <c r="A4" s="4" t="s">
        <v>136</v>
      </c>
      <c r="B4" s="6">
        <v>60</v>
      </c>
      <c r="C4" s="6" t="s">
        <v>139</v>
      </c>
      <c r="D4" s="7">
        <v>0.2</v>
      </c>
      <c r="E4" s="6" t="s">
        <v>37</v>
      </c>
      <c r="F4" s="37" t="s">
        <v>132</v>
      </c>
      <c r="G4" s="11" t="s">
        <v>140</v>
      </c>
    </row>
    <row r="5" spans="1:7">
      <c r="A5" s="4" t="s">
        <v>36</v>
      </c>
      <c r="B5" s="6">
        <v>1</v>
      </c>
      <c r="C5" s="6" t="s">
        <v>25</v>
      </c>
      <c r="D5" s="7">
        <v>20</v>
      </c>
      <c r="E5" s="6" t="s">
        <v>37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89</v>
      </c>
      <c r="G1" s="45"/>
      <c r="H1" s="45" t="s">
        <v>137</v>
      </c>
    </row>
    <row r="2" spans="1:9">
      <c r="A2" s="13" t="s">
        <v>24</v>
      </c>
      <c r="B2" s="14">
        <v>24</v>
      </c>
      <c r="C2" s="14" t="s">
        <v>25</v>
      </c>
      <c r="D2" s="14">
        <v>1</v>
      </c>
      <c r="E2" s="14" t="s">
        <v>26</v>
      </c>
      <c r="F2" s="15">
        <v>692247</v>
      </c>
      <c r="G2" s="15" t="s">
        <v>27</v>
      </c>
      <c r="H2" s="46">
        <v>1.98</v>
      </c>
      <c r="I2" s="10">
        <f t="shared" ref="I2:I14" si="0">H2*B2*D2</f>
        <v>47.519999999999996</v>
      </c>
    </row>
    <row r="3" spans="1:9">
      <c r="A3" s="13" t="s">
        <v>28</v>
      </c>
      <c r="B3" s="14">
        <v>1</v>
      </c>
      <c r="C3" s="14" t="s">
        <v>25</v>
      </c>
      <c r="D3" s="14">
        <v>200</v>
      </c>
      <c r="E3" s="14" t="s">
        <v>26</v>
      </c>
      <c r="F3" s="15">
        <v>692052</v>
      </c>
      <c r="G3" s="15" t="s">
        <v>29</v>
      </c>
      <c r="H3" s="46">
        <v>1.85</v>
      </c>
      <c r="I3" s="10">
        <f t="shared" si="0"/>
        <v>370</v>
      </c>
    </row>
    <row r="4" spans="1:9">
      <c r="A4" s="13" t="s">
        <v>28</v>
      </c>
      <c r="B4" s="14">
        <v>1</v>
      </c>
      <c r="C4" s="14" t="s">
        <v>25</v>
      </c>
      <c r="D4" s="14">
        <v>18</v>
      </c>
      <c r="E4" s="14" t="s">
        <v>26</v>
      </c>
      <c r="F4" s="15">
        <v>692053</v>
      </c>
      <c r="G4" s="15" t="s">
        <v>30</v>
      </c>
      <c r="H4" s="46">
        <v>1.92</v>
      </c>
      <c r="I4" s="10">
        <f t="shared" si="0"/>
        <v>34.56</v>
      </c>
    </row>
    <row r="5" spans="1:9">
      <c r="A5" s="13" t="s">
        <v>28</v>
      </c>
      <c r="B5" s="14">
        <v>4</v>
      </c>
      <c r="C5" s="14" t="s">
        <v>25</v>
      </c>
      <c r="D5" s="14">
        <v>5</v>
      </c>
      <c r="E5" s="14" t="s">
        <v>26</v>
      </c>
      <c r="F5" s="15">
        <v>692054</v>
      </c>
      <c r="G5" s="15" t="s">
        <v>27</v>
      </c>
      <c r="H5" s="46">
        <v>2.37</v>
      </c>
      <c r="I5" s="10">
        <f t="shared" si="0"/>
        <v>47.400000000000006</v>
      </c>
    </row>
    <row r="6" spans="1:9">
      <c r="A6" s="13" t="s">
        <v>32</v>
      </c>
      <c r="B6" s="14">
        <v>24</v>
      </c>
      <c r="C6" s="14" t="s">
        <v>25</v>
      </c>
      <c r="D6" s="14">
        <v>1</v>
      </c>
      <c r="E6" s="14" t="s">
        <v>26</v>
      </c>
      <c r="F6" s="15">
        <v>692249</v>
      </c>
      <c r="G6" s="15" t="s">
        <v>27</v>
      </c>
      <c r="H6" s="46">
        <v>1.89</v>
      </c>
      <c r="I6" s="10">
        <f t="shared" si="0"/>
        <v>45.36</v>
      </c>
    </row>
    <row r="7" spans="1:9">
      <c r="A7" s="13" t="s">
        <v>35</v>
      </c>
      <c r="B7" s="14">
        <v>24</v>
      </c>
      <c r="C7" s="14" t="s">
        <v>25</v>
      </c>
      <c r="D7" s="14">
        <v>1</v>
      </c>
      <c r="E7" s="14" t="s">
        <v>26</v>
      </c>
      <c r="F7" s="15">
        <v>807562</v>
      </c>
      <c r="G7" s="15" t="s">
        <v>27</v>
      </c>
      <c r="H7" s="46">
        <v>3.07</v>
      </c>
      <c r="I7" s="10">
        <f t="shared" si="0"/>
        <v>73.679999999999993</v>
      </c>
    </row>
    <row r="8" spans="1:9">
      <c r="A8" s="13" t="s">
        <v>36</v>
      </c>
      <c r="B8" s="14">
        <v>1</v>
      </c>
      <c r="C8" s="14" t="s">
        <v>25</v>
      </c>
      <c r="D8" s="14">
        <v>18</v>
      </c>
      <c r="E8" s="14" t="s">
        <v>37</v>
      </c>
      <c r="F8" s="15">
        <v>793317</v>
      </c>
      <c r="G8" s="15" t="s">
        <v>30</v>
      </c>
      <c r="H8" s="46">
        <v>2.69</v>
      </c>
      <c r="I8" s="10">
        <f t="shared" si="0"/>
        <v>48.42</v>
      </c>
    </row>
    <row r="9" spans="1:9">
      <c r="A9" s="13" t="s">
        <v>39</v>
      </c>
      <c r="B9" s="14">
        <v>4</v>
      </c>
      <c r="C9" s="14" t="s">
        <v>25</v>
      </c>
      <c r="D9" s="14">
        <v>4</v>
      </c>
      <c r="E9" s="14" t="s">
        <v>26</v>
      </c>
      <c r="F9" s="15">
        <v>690814</v>
      </c>
      <c r="G9" s="15" t="s">
        <v>27</v>
      </c>
      <c r="H9" s="46">
        <v>3.29</v>
      </c>
      <c r="I9" s="10">
        <f t="shared" si="0"/>
        <v>52.64</v>
      </c>
    </row>
    <row r="10" spans="1:9">
      <c r="A10" s="13" t="s">
        <v>43</v>
      </c>
      <c r="B10" s="14">
        <v>4</v>
      </c>
      <c r="C10" s="14" t="s">
        <v>25</v>
      </c>
      <c r="D10" s="14">
        <v>4</v>
      </c>
      <c r="E10" s="14" t="s">
        <v>26</v>
      </c>
      <c r="F10" s="15">
        <v>691849</v>
      </c>
      <c r="G10" s="15" t="s">
        <v>27</v>
      </c>
      <c r="H10" s="46">
        <v>2.5299999999999998</v>
      </c>
      <c r="I10" s="10">
        <f t="shared" si="0"/>
        <v>40.479999999999997</v>
      </c>
    </row>
    <row r="11" spans="1:9">
      <c r="A11" s="13" t="s">
        <v>48</v>
      </c>
      <c r="B11" s="14">
        <v>1</v>
      </c>
      <c r="C11" s="14" t="s">
        <v>25</v>
      </c>
      <c r="D11" s="14">
        <v>200</v>
      </c>
      <c r="E11" s="14" t="s">
        <v>26</v>
      </c>
      <c r="F11" s="15">
        <v>692332</v>
      </c>
      <c r="G11" s="15" t="s">
        <v>29</v>
      </c>
      <c r="H11" s="46">
        <v>1.5</v>
      </c>
      <c r="I11" s="10">
        <f t="shared" si="0"/>
        <v>300</v>
      </c>
    </row>
    <row r="12" spans="1:9">
      <c r="A12" s="13" t="s">
        <v>55</v>
      </c>
      <c r="B12" s="14">
        <v>24</v>
      </c>
      <c r="C12" s="14" t="s">
        <v>25</v>
      </c>
      <c r="D12" s="19">
        <v>0.8</v>
      </c>
      <c r="E12" s="14" t="s">
        <v>26</v>
      </c>
      <c r="F12" s="15">
        <v>844573</v>
      </c>
      <c r="G12" s="15" t="s">
        <v>27</v>
      </c>
      <c r="H12" s="46">
        <v>2.15</v>
      </c>
      <c r="I12" s="10">
        <f t="shared" si="0"/>
        <v>41.28</v>
      </c>
    </row>
    <row r="13" spans="1:9">
      <c r="A13" s="13" t="s">
        <v>31</v>
      </c>
      <c r="B13" s="14">
        <v>1</v>
      </c>
      <c r="C13" s="14" t="s">
        <v>25</v>
      </c>
      <c r="D13" s="14">
        <v>200</v>
      </c>
      <c r="E13" s="14" t="s">
        <v>26</v>
      </c>
      <c r="F13" s="15">
        <v>692090</v>
      </c>
      <c r="G13" s="15" t="s">
        <v>29</v>
      </c>
      <c r="H13" s="46">
        <v>1.2</v>
      </c>
      <c r="I13" s="10">
        <f t="shared" si="0"/>
        <v>240</v>
      </c>
    </row>
    <row r="14" spans="1:9">
      <c r="A14" s="13" t="s">
        <v>66</v>
      </c>
      <c r="B14" s="14">
        <v>1</v>
      </c>
      <c r="C14" s="14" t="s">
        <v>25</v>
      </c>
      <c r="D14" s="14">
        <v>18</v>
      </c>
      <c r="E14" s="14" t="s">
        <v>26</v>
      </c>
      <c r="F14" s="15">
        <v>692335</v>
      </c>
      <c r="G14" s="15" t="s">
        <v>30</v>
      </c>
      <c r="H14" s="46">
        <v>1.61</v>
      </c>
      <c r="I14" s="10">
        <f t="shared" si="0"/>
        <v>28.98</v>
      </c>
    </row>
    <row r="15" spans="1:9">
      <c r="A15" s="13" t="s">
        <v>75</v>
      </c>
      <c r="B15" s="14">
        <v>12</v>
      </c>
      <c r="C15" s="14" t="s">
        <v>25</v>
      </c>
      <c r="D15" s="14">
        <v>12</v>
      </c>
      <c r="E15" s="14" t="s">
        <v>76</v>
      </c>
      <c r="F15" s="15" t="s">
        <v>77</v>
      </c>
      <c r="G15" s="15" t="s">
        <v>27</v>
      </c>
      <c r="H15" s="46" t="s">
        <v>138</v>
      </c>
      <c r="I15" s="10" t="str">
        <f>H15</f>
        <v>$   19.44 / CS</v>
      </c>
    </row>
    <row r="16" spans="1:9">
      <c r="A16" s="13" t="s">
        <v>28</v>
      </c>
      <c r="B16" s="14">
        <v>1</v>
      </c>
      <c r="C16" s="14" t="s">
        <v>25</v>
      </c>
      <c r="D16" s="14">
        <v>25</v>
      </c>
      <c r="E16" s="14" t="s">
        <v>26</v>
      </c>
      <c r="F16" s="15">
        <v>881118</v>
      </c>
      <c r="G16" s="15" t="s">
        <v>30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91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120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2019-05-21T09:10:41Z</cp:lastPrinted>
  <dcterms:created xsi:type="dcterms:W3CDTF">2015-08-12T15:27:47Z</dcterms:created>
  <dcterms:modified xsi:type="dcterms:W3CDTF">2023-10-03T04:41:35Z</dcterms:modified>
</cp:coreProperties>
</file>