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Nann\Tax\2024-2025\4 Querter\Feb\"/>
    </mc:Choice>
  </mc:AlternateContent>
  <bookViews>
    <workbookView xWindow="-105" yWindow="-105" windowWidth="23250" windowHeight="12450" tabRatio="804" activeTab="1"/>
  </bookViews>
  <sheets>
    <sheet name="FORM 31 LIST " sheetId="8" r:id="rId1"/>
    <sheet name="Summary for Querterly" sheetId="6" r:id="rId2"/>
    <sheet name="FORM 31 LIST" sheetId="1" state="hidden" r:id="rId3"/>
    <sheet name="Aug 24" sheetId="16" r:id="rId4"/>
    <sheet name="Sept 24" sheetId="17" r:id="rId5"/>
    <sheet name="Oct 24" sheetId="12" r:id="rId6"/>
    <sheet name="Nov 24" sheetId="13" r:id="rId7"/>
    <sheet name="Dec 24" sheetId="14" r:id="rId8"/>
    <sheet name="Jan 25" sheetId="15" r:id="rId9"/>
    <sheet name="Tax Payment" sheetId="5" r:id="rId10"/>
  </sheets>
  <definedNames>
    <definedName name="_xlnm._FilterDatabase" localSheetId="3" hidden="1">'Aug 24'!$A$3:$V$93</definedName>
    <definedName name="_xlnm._FilterDatabase" localSheetId="7" hidden="1">'Dec 24'!$A$4:$W$265</definedName>
    <definedName name="_xlnm._FilterDatabase" localSheetId="2" hidden="1">'FORM 31 LIST'!$A$8:$R$90</definedName>
    <definedName name="_xlnm._FilterDatabase" localSheetId="0" hidden="1">'FORM 31 LIST '!$A$8:$U$8</definedName>
    <definedName name="_xlnm._FilterDatabase" localSheetId="8" hidden="1">'Jan 25'!$A$4:$V$314</definedName>
    <definedName name="_xlnm._FilterDatabase" localSheetId="6" hidden="1">'Nov 24'!$A$4:$V$250</definedName>
    <definedName name="_xlnm._FilterDatabase" localSheetId="5" hidden="1">'Oct 24'!$A$4:$V$249</definedName>
    <definedName name="_xlnm._FilterDatabase" localSheetId="4" hidden="1">'Sept 24'!$A$3:$V$252</definedName>
    <definedName name="_xlnm._FilterDatabase" localSheetId="1" hidden="1">'Summary for Querterly'!$A$2:$AF$59</definedName>
    <definedName name="_xlnm.Print_Area" localSheetId="2">'FORM 31 LIST'!$A$1:$R$29</definedName>
    <definedName name="_xlnm.Print_Area" localSheetId="0">'FORM 31 LIST '!$A$1:$Q$30</definedName>
    <definedName name="_xlnm.Print_Area" localSheetId="1">'Summary for Querterly'!$A$1:$AE$58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" i="6" l="1"/>
  <c r="N15" i="6" l="1"/>
  <c r="O15" i="6" s="1"/>
  <c r="AA15" i="6"/>
  <c r="N16" i="6"/>
  <c r="O16" i="6" s="1"/>
  <c r="AA16" i="6"/>
  <c r="N17" i="6"/>
  <c r="O17" i="6" s="1"/>
  <c r="AA17" i="6"/>
  <c r="N18" i="6"/>
  <c r="O18" i="6" s="1"/>
  <c r="AA18" i="6"/>
  <c r="N19" i="6"/>
  <c r="O19" i="6" s="1"/>
  <c r="AA19" i="6"/>
  <c r="N20" i="6"/>
  <c r="O20" i="6" s="1"/>
  <c r="AA20" i="6"/>
  <c r="N21" i="6"/>
  <c r="O21" i="6" s="1"/>
  <c r="AA21" i="6"/>
  <c r="N22" i="6"/>
  <c r="O22" i="6" s="1"/>
  <c r="AA22" i="6"/>
  <c r="N23" i="6"/>
  <c r="O23" i="6" s="1"/>
  <c r="AA23" i="6"/>
  <c r="N24" i="6"/>
  <c r="O24" i="6" s="1"/>
  <c r="AA24" i="6"/>
  <c r="N25" i="6"/>
  <c r="O25" i="6" s="1"/>
  <c r="AA25" i="6"/>
  <c r="N26" i="6"/>
  <c r="O26" i="6" s="1"/>
  <c r="AA26" i="6"/>
  <c r="N27" i="6"/>
  <c r="O27" i="6" s="1"/>
  <c r="AA27" i="6"/>
  <c r="N28" i="6"/>
  <c r="O28" i="6" s="1"/>
  <c r="AA28" i="6"/>
  <c r="N29" i="6"/>
  <c r="O29" i="6" s="1"/>
  <c r="AA29" i="6"/>
  <c r="N30" i="6"/>
  <c r="O30" i="6" s="1"/>
  <c r="AA30" i="6"/>
  <c r="N31" i="6"/>
  <c r="O31" i="6" s="1"/>
  <c r="AA31" i="6"/>
  <c r="N32" i="6"/>
  <c r="O32" i="6" s="1"/>
  <c r="AA32" i="6"/>
  <c r="N33" i="6"/>
  <c r="O33" i="6" s="1"/>
  <c r="AA33" i="6"/>
  <c r="N34" i="6"/>
  <c r="O34" i="6" s="1"/>
  <c r="AA34" i="6"/>
  <c r="N35" i="6"/>
  <c r="O35" i="6" s="1"/>
  <c r="AA35" i="6"/>
  <c r="N36" i="6"/>
  <c r="O36" i="6" s="1"/>
  <c r="AA36" i="6"/>
  <c r="N14" i="6"/>
  <c r="O14" i="6" s="1"/>
  <c r="AA14" i="6"/>
  <c r="N37" i="6"/>
  <c r="O37" i="6" s="1"/>
  <c r="AA37" i="6"/>
  <c r="N38" i="6"/>
  <c r="O38" i="6" s="1"/>
  <c r="AA38" i="6"/>
  <c r="N39" i="6"/>
  <c r="O39" i="6" s="1"/>
  <c r="AA39" i="6"/>
  <c r="N40" i="6"/>
  <c r="O40" i="6" s="1"/>
  <c r="AA40" i="6"/>
  <c r="N41" i="6"/>
  <c r="O41" i="6" s="1"/>
  <c r="AA41" i="6"/>
  <c r="N42" i="6"/>
  <c r="O42" i="6" s="1"/>
  <c r="AA42" i="6"/>
  <c r="N43" i="6"/>
  <c r="O43" i="6" s="1"/>
  <c r="AA43" i="6"/>
  <c r="N44" i="6"/>
  <c r="O44" i="6" s="1"/>
  <c r="AA44" i="6"/>
  <c r="N45" i="6"/>
  <c r="O45" i="6" s="1"/>
  <c r="AA45" i="6"/>
  <c r="N46" i="6"/>
  <c r="O46" i="6" s="1"/>
  <c r="AA46" i="6"/>
  <c r="N47" i="6"/>
  <c r="O47" i="6" s="1"/>
  <c r="AA47" i="6"/>
  <c r="N48" i="6"/>
  <c r="O48" i="6" s="1"/>
  <c r="AA48" i="6"/>
  <c r="N49" i="6"/>
  <c r="O49" i="6" s="1"/>
  <c r="AA49" i="6"/>
  <c r="N50" i="6"/>
  <c r="O50" i="6" s="1"/>
  <c r="AA50" i="6"/>
  <c r="N51" i="6"/>
  <c r="O51" i="6" s="1"/>
  <c r="AA51" i="6"/>
  <c r="N52" i="6"/>
  <c r="O52" i="6" s="1"/>
  <c r="AA52" i="6"/>
  <c r="N53" i="6"/>
  <c r="O53" i="6" s="1"/>
  <c r="AA53" i="6"/>
  <c r="N54" i="6"/>
  <c r="O54" i="6" s="1"/>
  <c r="AA54" i="6"/>
  <c r="N55" i="6"/>
  <c r="O55" i="6" s="1"/>
  <c r="AA55" i="6"/>
  <c r="M223" i="17"/>
  <c r="M251" i="17"/>
  <c r="M250" i="17"/>
  <c r="M249" i="17"/>
  <c r="M248" i="17"/>
  <c r="M247" i="17"/>
  <c r="M246" i="17"/>
  <c r="M245" i="17"/>
  <c r="M244" i="17"/>
  <c r="M243" i="17"/>
  <c r="M242" i="17"/>
  <c r="M241" i="17"/>
  <c r="M240" i="17"/>
  <c r="M239" i="17"/>
  <c r="M238" i="17"/>
  <c r="M237" i="17"/>
  <c r="M236" i="17"/>
  <c r="M235" i="17"/>
  <c r="M234" i="17"/>
  <c r="M233" i="17"/>
  <c r="M232" i="17"/>
  <c r="M231" i="17"/>
  <c r="M230" i="17"/>
  <c r="M229" i="17"/>
  <c r="M228" i="17"/>
  <c r="M227" i="17"/>
  <c r="M226" i="17"/>
  <c r="M225" i="17"/>
  <c r="M224" i="17"/>
  <c r="M222" i="17"/>
  <c r="M221" i="17"/>
  <c r="M220" i="17"/>
  <c r="M219" i="17"/>
  <c r="M218" i="17"/>
  <c r="M217" i="17"/>
  <c r="M216" i="17"/>
  <c r="M215" i="17"/>
  <c r="M214" i="17"/>
  <c r="M213" i="17"/>
  <c r="M212" i="17"/>
  <c r="M211" i="17"/>
  <c r="M210" i="17"/>
  <c r="M209" i="17"/>
  <c r="M208" i="17"/>
  <c r="M207" i="17"/>
  <c r="M206" i="17"/>
  <c r="M205" i="17"/>
  <c r="M204" i="17"/>
  <c r="M203" i="17"/>
  <c r="M202" i="17"/>
  <c r="M201" i="17"/>
  <c r="M200" i="17"/>
  <c r="M199" i="17"/>
  <c r="M198" i="17"/>
  <c r="M197" i="17"/>
  <c r="M196" i="17"/>
  <c r="M195" i="17"/>
  <c r="M194" i="17"/>
  <c r="M193" i="17"/>
  <c r="M192" i="17"/>
  <c r="M191" i="17"/>
  <c r="M190" i="17"/>
  <c r="M189" i="17"/>
  <c r="M188" i="17"/>
  <c r="M187" i="17"/>
  <c r="M186" i="17"/>
  <c r="M185" i="17"/>
  <c r="M184" i="17"/>
  <c r="M183" i="17"/>
  <c r="M182" i="17"/>
  <c r="M181" i="17"/>
  <c r="M180" i="17"/>
  <c r="M179" i="17"/>
  <c r="M178" i="17"/>
  <c r="M177" i="17"/>
  <c r="N177" i="17" s="1"/>
  <c r="U177" i="17" s="1"/>
  <c r="M176" i="17"/>
  <c r="N176" i="17" s="1"/>
  <c r="U176" i="17" s="1"/>
  <c r="M175" i="17"/>
  <c r="N175" i="17" s="1"/>
  <c r="U175" i="17" s="1"/>
  <c r="M174" i="17"/>
  <c r="M173" i="17"/>
  <c r="N173" i="17" s="1"/>
  <c r="U173" i="17" s="1"/>
  <c r="M172" i="17"/>
  <c r="N172" i="17" s="1"/>
  <c r="U172" i="17" s="1"/>
  <c r="M171" i="17"/>
  <c r="N171" i="17" s="1"/>
  <c r="U171" i="17" s="1"/>
  <c r="M170" i="17"/>
  <c r="M169" i="17"/>
  <c r="N169" i="17" s="1"/>
  <c r="U169" i="17" s="1"/>
  <c r="M168" i="17"/>
  <c r="N168" i="17" s="1"/>
  <c r="U168" i="17" s="1"/>
  <c r="M167" i="17"/>
  <c r="M166" i="17"/>
  <c r="M165" i="17"/>
  <c r="N165" i="17" s="1"/>
  <c r="U165" i="17" s="1"/>
  <c r="M164" i="17"/>
  <c r="N164" i="17" s="1"/>
  <c r="M163" i="17"/>
  <c r="M162" i="17"/>
  <c r="M161" i="17"/>
  <c r="N161" i="17" s="1"/>
  <c r="U161" i="17" s="1"/>
  <c r="M160" i="17"/>
  <c r="N160" i="17" s="1"/>
  <c r="M159" i="17"/>
  <c r="M158" i="17"/>
  <c r="M157" i="17"/>
  <c r="N157" i="17" s="1"/>
  <c r="U157" i="17" s="1"/>
  <c r="M156" i="17"/>
  <c r="N156" i="17" s="1"/>
  <c r="M155" i="17"/>
  <c r="N155" i="17" s="1"/>
  <c r="U155" i="17" s="1"/>
  <c r="M154" i="17"/>
  <c r="M153" i="17"/>
  <c r="N153" i="17" s="1"/>
  <c r="U153" i="17" s="1"/>
  <c r="M152" i="17"/>
  <c r="N152" i="17" s="1"/>
  <c r="M151" i="17"/>
  <c r="M150" i="17"/>
  <c r="M149" i="17"/>
  <c r="N149" i="17" s="1"/>
  <c r="U149" i="17" s="1"/>
  <c r="M148" i="17"/>
  <c r="N148" i="17" s="1"/>
  <c r="M147" i="17"/>
  <c r="N147" i="17" s="1"/>
  <c r="U147" i="17" s="1"/>
  <c r="M146" i="17"/>
  <c r="M145" i="17"/>
  <c r="N145" i="17" s="1"/>
  <c r="U145" i="17" s="1"/>
  <c r="M144" i="17"/>
  <c r="N144" i="17" s="1"/>
  <c r="M143" i="17"/>
  <c r="M142" i="17"/>
  <c r="M141" i="17"/>
  <c r="N141" i="17" s="1"/>
  <c r="U141" i="17" s="1"/>
  <c r="M140" i="17"/>
  <c r="N140" i="17" s="1"/>
  <c r="M139" i="17"/>
  <c r="M138" i="17"/>
  <c r="M137" i="17"/>
  <c r="N137" i="17" s="1"/>
  <c r="U137" i="17" s="1"/>
  <c r="M136" i="17"/>
  <c r="N136" i="17" s="1"/>
  <c r="M135" i="17"/>
  <c r="M134" i="17"/>
  <c r="M133" i="17"/>
  <c r="N133" i="17" s="1"/>
  <c r="U133" i="17" s="1"/>
  <c r="M132" i="17"/>
  <c r="N132" i="17" s="1"/>
  <c r="M131" i="17"/>
  <c r="M130" i="17"/>
  <c r="M129" i="17"/>
  <c r="N129" i="17" s="1"/>
  <c r="U129" i="17" s="1"/>
  <c r="M128" i="17"/>
  <c r="N128" i="17" s="1"/>
  <c r="M127" i="17"/>
  <c r="M126" i="17"/>
  <c r="M125" i="17"/>
  <c r="N125" i="17" s="1"/>
  <c r="U125" i="17" s="1"/>
  <c r="M124" i="17"/>
  <c r="N124" i="17" s="1"/>
  <c r="M123" i="17"/>
  <c r="N123" i="17" s="1"/>
  <c r="U123" i="17" s="1"/>
  <c r="M122" i="17"/>
  <c r="M121" i="17"/>
  <c r="N121" i="17" s="1"/>
  <c r="U121" i="17" s="1"/>
  <c r="M120" i="17"/>
  <c r="N120" i="17" s="1"/>
  <c r="M119" i="17"/>
  <c r="N119" i="17" s="1"/>
  <c r="U119" i="17" s="1"/>
  <c r="M118" i="17"/>
  <c r="M117" i="17"/>
  <c r="N117" i="17" s="1"/>
  <c r="U117" i="17" s="1"/>
  <c r="M116" i="17"/>
  <c r="N116" i="17" s="1"/>
  <c r="M115" i="17"/>
  <c r="N115" i="17" s="1"/>
  <c r="U115" i="17" s="1"/>
  <c r="M114" i="17"/>
  <c r="M113" i="17"/>
  <c r="N113" i="17" s="1"/>
  <c r="U113" i="17" s="1"/>
  <c r="M112" i="17"/>
  <c r="N112" i="17" s="1"/>
  <c r="U112" i="17" s="1"/>
  <c r="M111" i="17"/>
  <c r="M110" i="17"/>
  <c r="M109" i="17"/>
  <c r="M108" i="17"/>
  <c r="N108" i="17" s="1"/>
  <c r="U108" i="17" s="1"/>
  <c r="M107" i="17"/>
  <c r="N107" i="17" s="1"/>
  <c r="M106" i="17"/>
  <c r="N106" i="17" s="1"/>
  <c r="U106" i="17" s="1"/>
  <c r="M105" i="17"/>
  <c r="M104" i="17"/>
  <c r="N104" i="17" s="1"/>
  <c r="U104" i="17" s="1"/>
  <c r="M103" i="17"/>
  <c r="N103" i="17" s="1"/>
  <c r="M102" i="17"/>
  <c r="M101" i="17"/>
  <c r="M100" i="17"/>
  <c r="N100" i="17" s="1"/>
  <c r="U100" i="17" s="1"/>
  <c r="M99" i="17"/>
  <c r="N99" i="17" s="1"/>
  <c r="M98" i="17"/>
  <c r="N98" i="17" s="1"/>
  <c r="U98" i="17" s="1"/>
  <c r="M97" i="17"/>
  <c r="M96" i="17"/>
  <c r="N96" i="17" s="1"/>
  <c r="U96" i="17" s="1"/>
  <c r="M95" i="17"/>
  <c r="N95" i="17" s="1"/>
  <c r="M94" i="17"/>
  <c r="N94" i="17" s="1"/>
  <c r="U94" i="17" s="1"/>
  <c r="M93" i="17"/>
  <c r="N93" i="17" s="1"/>
  <c r="U93" i="17" s="1"/>
  <c r="M92" i="17"/>
  <c r="N92" i="17" s="1"/>
  <c r="U92" i="17" s="1"/>
  <c r="M91" i="17"/>
  <c r="N91" i="17" s="1"/>
  <c r="U91" i="17" s="1"/>
  <c r="M90" i="17"/>
  <c r="N90" i="17" s="1"/>
  <c r="U90" i="17" s="1"/>
  <c r="M89" i="17"/>
  <c r="N89" i="17" s="1"/>
  <c r="U89" i="17" s="1"/>
  <c r="M88" i="17"/>
  <c r="N88" i="17" s="1"/>
  <c r="U88" i="17" s="1"/>
  <c r="M87" i="17"/>
  <c r="N87" i="17" s="1"/>
  <c r="U87" i="17" s="1"/>
  <c r="M86" i="17"/>
  <c r="N86" i="17" s="1"/>
  <c r="U86" i="17" s="1"/>
  <c r="M85" i="17"/>
  <c r="N85" i="17" s="1"/>
  <c r="U85" i="17" s="1"/>
  <c r="M84" i="17"/>
  <c r="N84" i="17" s="1"/>
  <c r="U84" i="17" s="1"/>
  <c r="M83" i="17"/>
  <c r="N83" i="17" s="1"/>
  <c r="U83" i="17" s="1"/>
  <c r="M82" i="17"/>
  <c r="N82" i="17" s="1"/>
  <c r="U82" i="17" s="1"/>
  <c r="M81" i="17"/>
  <c r="N81" i="17" s="1"/>
  <c r="U81" i="17" s="1"/>
  <c r="M80" i="17"/>
  <c r="N80" i="17" s="1"/>
  <c r="U80" i="17" s="1"/>
  <c r="M79" i="17"/>
  <c r="N79" i="17" s="1"/>
  <c r="U79" i="17" s="1"/>
  <c r="M78" i="17"/>
  <c r="N78" i="17" s="1"/>
  <c r="U78" i="17" s="1"/>
  <c r="M77" i="17"/>
  <c r="N77" i="17" s="1"/>
  <c r="U77" i="17" s="1"/>
  <c r="M76" i="17"/>
  <c r="N76" i="17" s="1"/>
  <c r="U76" i="17" s="1"/>
  <c r="M75" i="17"/>
  <c r="N75" i="17" s="1"/>
  <c r="U75" i="17" s="1"/>
  <c r="M74" i="17"/>
  <c r="M73" i="17"/>
  <c r="M72" i="17"/>
  <c r="M71" i="17"/>
  <c r="N71" i="17" s="1"/>
  <c r="U71" i="17" s="1"/>
  <c r="M70" i="17"/>
  <c r="M69" i="17"/>
  <c r="M68" i="17"/>
  <c r="M67" i="17"/>
  <c r="N67" i="17" s="1"/>
  <c r="U67" i="17" s="1"/>
  <c r="M66" i="17"/>
  <c r="M65" i="17"/>
  <c r="N65" i="17" s="1"/>
  <c r="U65" i="17" s="1"/>
  <c r="M64" i="17"/>
  <c r="M63" i="17"/>
  <c r="N63" i="17" s="1"/>
  <c r="U63" i="17" s="1"/>
  <c r="M62" i="17"/>
  <c r="M61" i="17"/>
  <c r="M60" i="17"/>
  <c r="M59" i="17"/>
  <c r="N59" i="17" s="1"/>
  <c r="U59" i="17" s="1"/>
  <c r="M58" i="17"/>
  <c r="M57" i="17"/>
  <c r="N57" i="17" s="1"/>
  <c r="U57" i="17" s="1"/>
  <c r="M56" i="17"/>
  <c r="M55" i="17"/>
  <c r="M54" i="17"/>
  <c r="M53" i="17"/>
  <c r="N53" i="17" s="1"/>
  <c r="U53" i="17" s="1"/>
  <c r="M52" i="17"/>
  <c r="M51" i="17"/>
  <c r="N51" i="17" s="1"/>
  <c r="U51" i="17" s="1"/>
  <c r="M50" i="17"/>
  <c r="M49" i="17"/>
  <c r="M48" i="17"/>
  <c r="M47" i="17"/>
  <c r="N47" i="17" s="1"/>
  <c r="U47" i="17" s="1"/>
  <c r="M46" i="17"/>
  <c r="M45" i="17"/>
  <c r="M44" i="17"/>
  <c r="M43" i="17"/>
  <c r="M42" i="17"/>
  <c r="M41" i="17"/>
  <c r="M40" i="17"/>
  <c r="N40" i="17" s="1"/>
  <c r="U40" i="17" s="1"/>
  <c r="M39" i="17"/>
  <c r="N39" i="17" s="1"/>
  <c r="U39" i="17" s="1"/>
  <c r="M38" i="17"/>
  <c r="N38" i="17" s="1"/>
  <c r="U38" i="17" s="1"/>
  <c r="M37" i="17"/>
  <c r="N37" i="17" s="1"/>
  <c r="U37" i="17" s="1"/>
  <c r="M36" i="17"/>
  <c r="N36" i="17" s="1"/>
  <c r="U36" i="17" s="1"/>
  <c r="M35" i="17"/>
  <c r="N35" i="17" s="1"/>
  <c r="U35" i="17" s="1"/>
  <c r="M34" i="17"/>
  <c r="N34" i="17" s="1"/>
  <c r="U34" i="17" s="1"/>
  <c r="M33" i="17"/>
  <c r="N33" i="17" s="1"/>
  <c r="U33" i="17" s="1"/>
  <c r="M32" i="17"/>
  <c r="N32" i="17" s="1"/>
  <c r="U32" i="17" s="1"/>
  <c r="M31" i="17"/>
  <c r="N31" i="17" s="1"/>
  <c r="U31" i="17" s="1"/>
  <c r="M30" i="17"/>
  <c r="N30" i="17" s="1"/>
  <c r="U30" i="17" s="1"/>
  <c r="M29" i="17"/>
  <c r="N29" i="17" s="1"/>
  <c r="U29" i="17" s="1"/>
  <c r="M28" i="17"/>
  <c r="N28" i="17" s="1"/>
  <c r="U28" i="17" s="1"/>
  <c r="M27" i="17"/>
  <c r="N27" i="17" s="1"/>
  <c r="U27" i="17" s="1"/>
  <c r="M26" i="17"/>
  <c r="N26" i="17" s="1"/>
  <c r="U26" i="17" s="1"/>
  <c r="M25" i="17"/>
  <c r="N25" i="17" s="1"/>
  <c r="U25" i="17" s="1"/>
  <c r="M24" i="17"/>
  <c r="N24" i="17" s="1"/>
  <c r="U24" i="17" s="1"/>
  <c r="M23" i="17"/>
  <c r="N23" i="17" s="1"/>
  <c r="U23" i="17" s="1"/>
  <c r="M22" i="17"/>
  <c r="N22" i="17" s="1"/>
  <c r="U22" i="17" s="1"/>
  <c r="M21" i="17"/>
  <c r="N21" i="17" s="1"/>
  <c r="U21" i="17" s="1"/>
  <c r="M20" i="17"/>
  <c r="N20" i="17" s="1"/>
  <c r="U20" i="17" s="1"/>
  <c r="M19" i="17"/>
  <c r="N19" i="17" s="1"/>
  <c r="U19" i="17" s="1"/>
  <c r="M18" i="17"/>
  <c r="N18" i="17" s="1"/>
  <c r="U18" i="17" s="1"/>
  <c r="M17" i="17"/>
  <c r="N17" i="17" s="1"/>
  <c r="M16" i="17"/>
  <c r="N16" i="17" s="1"/>
  <c r="U16" i="17" s="1"/>
  <c r="M15" i="17"/>
  <c r="N15" i="17" s="1"/>
  <c r="U15" i="17" s="1"/>
  <c r="M14" i="17"/>
  <c r="N14" i="17" s="1"/>
  <c r="U14" i="17" s="1"/>
  <c r="M13" i="17"/>
  <c r="N13" i="17" s="1"/>
  <c r="U13" i="17" s="1"/>
  <c r="M12" i="17"/>
  <c r="N12" i="17" s="1"/>
  <c r="U12" i="17" s="1"/>
  <c r="M11" i="17"/>
  <c r="N11" i="17" s="1"/>
  <c r="U11" i="17" s="1"/>
  <c r="M10" i="17"/>
  <c r="N10" i="17" s="1"/>
  <c r="U10" i="17" s="1"/>
  <c r="M9" i="17"/>
  <c r="N9" i="17" s="1"/>
  <c r="U9" i="17" s="1"/>
  <c r="M8" i="17"/>
  <c r="N8" i="17" s="1"/>
  <c r="U8" i="17" s="1"/>
  <c r="M7" i="17"/>
  <c r="N7" i="17" s="1"/>
  <c r="U7" i="17" s="1"/>
  <c r="M6" i="17"/>
  <c r="N6" i="17" s="1"/>
  <c r="U6" i="17" s="1"/>
  <c r="M5" i="17"/>
  <c r="N5" i="17" s="1"/>
  <c r="U5" i="17" s="1"/>
  <c r="M4" i="17"/>
  <c r="N4" i="17" s="1"/>
  <c r="M93" i="16"/>
  <c r="M92" i="16"/>
  <c r="M91" i="16"/>
  <c r="M90" i="16"/>
  <c r="M89" i="16"/>
  <c r="M88" i="16"/>
  <c r="M87" i="16"/>
  <c r="M86" i="16"/>
  <c r="M85" i="16"/>
  <c r="M84" i="16"/>
  <c r="M83" i="16"/>
  <c r="M82" i="16"/>
  <c r="M81" i="16"/>
  <c r="M80" i="16"/>
  <c r="M79" i="16"/>
  <c r="M78" i="16"/>
  <c r="M77" i="16"/>
  <c r="M76" i="16"/>
  <c r="M75" i="16"/>
  <c r="M74" i="16"/>
  <c r="M73" i="16"/>
  <c r="M72" i="16"/>
  <c r="M71" i="16"/>
  <c r="M70" i="16"/>
  <c r="M69" i="16"/>
  <c r="M68" i="16"/>
  <c r="M67" i="16"/>
  <c r="M66" i="16"/>
  <c r="M65" i="16"/>
  <c r="M64" i="16"/>
  <c r="M63" i="16"/>
  <c r="M62" i="16"/>
  <c r="M61" i="16"/>
  <c r="M60" i="16"/>
  <c r="M59" i="16"/>
  <c r="M58" i="16"/>
  <c r="M57" i="16"/>
  <c r="M56" i="16"/>
  <c r="M55" i="16"/>
  <c r="M54" i="16"/>
  <c r="M53" i="16"/>
  <c r="M52" i="16"/>
  <c r="M51" i="16"/>
  <c r="M50" i="16"/>
  <c r="M49" i="16"/>
  <c r="M48" i="16"/>
  <c r="M47" i="16"/>
  <c r="M46" i="16"/>
  <c r="M45" i="16"/>
  <c r="M44" i="16"/>
  <c r="M43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6" i="16"/>
  <c r="M5" i="16"/>
  <c r="M4" i="16"/>
  <c r="AE15" i="6" l="1"/>
  <c r="P15" i="6"/>
  <c r="AF15" i="6" s="1"/>
  <c r="AE16" i="6"/>
  <c r="P16" i="6"/>
  <c r="AF16" i="6" s="1"/>
  <c r="AE17" i="6"/>
  <c r="AE18" i="6"/>
  <c r="P17" i="6"/>
  <c r="AF17" i="6" s="1"/>
  <c r="P18" i="6"/>
  <c r="AF18" i="6" s="1"/>
  <c r="AE19" i="6"/>
  <c r="AE20" i="6"/>
  <c r="P19" i="6"/>
  <c r="AF19" i="6" s="1"/>
  <c r="AE21" i="6"/>
  <c r="P20" i="6"/>
  <c r="AF20" i="6" s="1"/>
  <c r="AE22" i="6"/>
  <c r="P21" i="6"/>
  <c r="AF21" i="6" s="1"/>
  <c r="AE23" i="6"/>
  <c r="P22" i="6"/>
  <c r="AF22" i="6" s="1"/>
  <c r="P23" i="6"/>
  <c r="AF23" i="6" s="1"/>
  <c r="AE24" i="6"/>
  <c r="P24" i="6"/>
  <c r="AF24" i="6" s="1"/>
  <c r="AE25" i="6"/>
  <c r="P25" i="6"/>
  <c r="AF25" i="6" s="1"/>
  <c r="AE26" i="6"/>
  <c r="P26" i="6"/>
  <c r="AF26" i="6" s="1"/>
  <c r="AE27" i="6"/>
  <c r="AE28" i="6"/>
  <c r="P27" i="6"/>
  <c r="AF27" i="6" s="1"/>
  <c r="AE29" i="6"/>
  <c r="P28" i="6"/>
  <c r="AF28" i="6" s="1"/>
  <c r="P29" i="6"/>
  <c r="AF29" i="6" s="1"/>
  <c r="AE30" i="6"/>
  <c r="AE31" i="6"/>
  <c r="P30" i="6"/>
  <c r="AF30" i="6" s="1"/>
  <c r="AE32" i="6"/>
  <c r="P31" i="6"/>
  <c r="AF31" i="6" s="1"/>
  <c r="AE33" i="6"/>
  <c r="P32" i="6"/>
  <c r="AF32" i="6" s="1"/>
  <c r="AE34" i="6"/>
  <c r="P33" i="6"/>
  <c r="AF33" i="6" s="1"/>
  <c r="AE35" i="6"/>
  <c r="P34" i="6"/>
  <c r="AF34" i="6" s="1"/>
  <c r="AE36" i="6"/>
  <c r="P35" i="6"/>
  <c r="AF35" i="6" s="1"/>
  <c r="AE14" i="6"/>
  <c r="P36" i="6"/>
  <c r="AF36" i="6" s="1"/>
  <c r="AE37" i="6"/>
  <c r="P14" i="6"/>
  <c r="AF14" i="6" s="1"/>
  <c r="AE38" i="6"/>
  <c r="P37" i="6"/>
  <c r="AF37" i="6" s="1"/>
  <c r="AE39" i="6"/>
  <c r="P38" i="6"/>
  <c r="AF38" i="6" s="1"/>
  <c r="AE40" i="6"/>
  <c r="P39" i="6"/>
  <c r="AF39" i="6" s="1"/>
  <c r="P40" i="6"/>
  <c r="AF40" i="6" s="1"/>
  <c r="AE41" i="6"/>
  <c r="P41" i="6"/>
  <c r="AF41" i="6" s="1"/>
  <c r="AE42" i="6"/>
  <c r="AE43" i="6"/>
  <c r="P42" i="6"/>
  <c r="AF42" i="6" s="1"/>
  <c r="P43" i="6"/>
  <c r="AF43" i="6" s="1"/>
  <c r="AE44" i="6"/>
  <c r="AE45" i="6"/>
  <c r="P44" i="6"/>
  <c r="AF44" i="6" s="1"/>
  <c r="AE46" i="6"/>
  <c r="P45" i="6"/>
  <c r="AF45" i="6" s="1"/>
  <c r="P46" i="6"/>
  <c r="AF46" i="6" s="1"/>
  <c r="AE47" i="6"/>
  <c r="P47" i="6"/>
  <c r="AF47" i="6" s="1"/>
  <c r="AE48" i="6"/>
  <c r="P48" i="6"/>
  <c r="AF48" i="6" s="1"/>
  <c r="AE49" i="6"/>
  <c r="AE50" i="6"/>
  <c r="P49" i="6"/>
  <c r="AF49" i="6" s="1"/>
  <c r="AE51" i="6"/>
  <c r="P50" i="6"/>
  <c r="AF50" i="6" s="1"/>
  <c r="P51" i="6"/>
  <c r="AF51" i="6" s="1"/>
  <c r="AE52" i="6"/>
  <c r="P52" i="6"/>
  <c r="AF52" i="6" s="1"/>
  <c r="AE53" i="6"/>
  <c r="P53" i="6"/>
  <c r="AF53" i="6" s="1"/>
  <c r="AE54" i="6"/>
  <c r="AE55" i="6"/>
  <c r="P54" i="6"/>
  <c r="AF54" i="6" s="1"/>
  <c r="P55" i="6"/>
  <c r="AF55" i="6" s="1"/>
  <c r="O113" i="17"/>
  <c r="O121" i="17"/>
  <c r="O129" i="17"/>
  <c r="N131" i="17"/>
  <c r="U131" i="17" s="1"/>
  <c r="O137" i="17"/>
  <c r="N139" i="17"/>
  <c r="U139" i="17" s="1"/>
  <c r="O145" i="17"/>
  <c r="O153" i="17"/>
  <c r="O161" i="17"/>
  <c r="N163" i="17"/>
  <c r="U163" i="17" s="1"/>
  <c r="O115" i="17"/>
  <c r="O147" i="17"/>
  <c r="O155" i="17"/>
  <c r="O117" i="17"/>
  <c r="O125" i="17"/>
  <c r="N127" i="17"/>
  <c r="U127" i="17" s="1"/>
  <c r="O133" i="17"/>
  <c r="N135" i="17"/>
  <c r="U135" i="17" s="1"/>
  <c r="O141" i="17"/>
  <c r="N143" i="17"/>
  <c r="U143" i="17" s="1"/>
  <c r="O149" i="17"/>
  <c r="N151" i="17"/>
  <c r="U151" i="17" s="1"/>
  <c r="O157" i="17"/>
  <c r="N159" i="17"/>
  <c r="U159" i="17" s="1"/>
  <c r="O165" i="17"/>
  <c r="N167" i="17"/>
  <c r="U167" i="17" s="1"/>
  <c r="N45" i="17"/>
  <c r="U45" i="17" s="1"/>
  <c r="U120" i="17"/>
  <c r="O120" i="17"/>
  <c r="U144" i="17"/>
  <c r="O144" i="17"/>
  <c r="U152" i="17"/>
  <c r="O152" i="17"/>
  <c r="U160" i="17"/>
  <c r="O160" i="17"/>
  <c r="N41" i="17"/>
  <c r="U41" i="17" s="1"/>
  <c r="U128" i="17"/>
  <c r="O128" i="17"/>
  <c r="U136" i="17"/>
  <c r="O136" i="17"/>
  <c r="N43" i="17"/>
  <c r="U43" i="17" s="1"/>
  <c r="U116" i="17"/>
  <c r="O116" i="17"/>
  <c r="U124" i="17"/>
  <c r="O124" i="17"/>
  <c r="U132" i="17"/>
  <c r="O132" i="17"/>
  <c r="U140" i="17"/>
  <c r="O140" i="17"/>
  <c r="U148" i="17"/>
  <c r="O148" i="17"/>
  <c r="U156" i="17"/>
  <c r="O156" i="17"/>
  <c r="U164" i="17"/>
  <c r="O164" i="17"/>
  <c r="N49" i="17"/>
  <c r="U49" i="17" s="1"/>
  <c r="N55" i="17"/>
  <c r="U55" i="17" s="1"/>
  <c r="N61" i="17"/>
  <c r="U61" i="17" s="1"/>
  <c r="N69" i="17"/>
  <c r="U69" i="17" s="1"/>
  <c r="N73" i="17"/>
  <c r="U73" i="17" s="1"/>
  <c r="O96" i="17"/>
  <c r="O104" i="17"/>
  <c r="N111" i="17"/>
  <c r="U111" i="17" s="1"/>
  <c r="N114" i="17"/>
  <c r="U114" i="17" s="1"/>
  <c r="N118" i="17"/>
  <c r="U118" i="17" s="1"/>
  <c r="O119" i="17"/>
  <c r="N122" i="17"/>
  <c r="U122" i="17" s="1"/>
  <c r="O123" i="17"/>
  <c r="N126" i="17"/>
  <c r="U126" i="17" s="1"/>
  <c r="N130" i="17"/>
  <c r="U130" i="17" s="1"/>
  <c r="N134" i="17"/>
  <c r="U134" i="17" s="1"/>
  <c r="N138" i="17"/>
  <c r="U138" i="17" s="1"/>
  <c r="N142" i="17"/>
  <c r="U142" i="17" s="1"/>
  <c r="N146" i="17"/>
  <c r="U146" i="17" s="1"/>
  <c r="N150" i="17"/>
  <c r="U150" i="17" s="1"/>
  <c r="N154" i="17"/>
  <c r="U154" i="17" s="1"/>
  <c r="N158" i="17"/>
  <c r="U158" i="17" s="1"/>
  <c r="N162" i="17"/>
  <c r="U162" i="17" s="1"/>
  <c r="N166" i="17"/>
  <c r="U166" i="17" s="1"/>
  <c r="O171" i="17"/>
  <c r="O175" i="17"/>
  <c r="O47" i="17"/>
  <c r="O57" i="17"/>
  <c r="O65" i="17"/>
  <c r="O75" i="17"/>
  <c r="O51" i="17"/>
  <c r="O53" i="17"/>
  <c r="O59" i="17"/>
  <c r="O63" i="17"/>
  <c r="O67" i="17"/>
  <c r="O71" i="17"/>
  <c r="O106" i="17"/>
  <c r="N42" i="17"/>
  <c r="U42" i="17" s="1"/>
  <c r="N44" i="17"/>
  <c r="U44" i="17" s="1"/>
  <c r="N46" i="17"/>
  <c r="U46" i="17" s="1"/>
  <c r="N48" i="17"/>
  <c r="U48" i="17" s="1"/>
  <c r="N50" i="17"/>
  <c r="U50" i="17" s="1"/>
  <c r="N52" i="17"/>
  <c r="U52" i="17" s="1"/>
  <c r="N54" i="17"/>
  <c r="U54" i="17" s="1"/>
  <c r="N56" i="17"/>
  <c r="U56" i="17" s="1"/>
  <c r="N58" i="17"/>
  <c r="U58" i="17" s="1"/>
  <c r="N60" i="17"/>
  <c r="U60" i="17" s="1"/>
  <c r="N62" i="17"/>
  <c r="U62" i="17" s="1"/>
  <c r="N64" i="17"/>
  <c r="U64" i="17" s="1"/>
  <c r="N66" i="17"/>
  <c r="U66" i="17" s="1"/>
  <c r="N68" i="17"/>
  <c r="U68" i="17" s="1"/>
  <c r="N70" i="17"/>
  <c r="U70" i="17" s="1"/>
  <c r="N72" i="17"/>
  <c r="U72" i="17" s="1"/>
  <c r="N74" i="17"/>
  <c r="U74" i="17" s="1"/>
  <c r="O100" i="17"/>
  <c r="N102" i="17"/>
  <c r="U102" i="17" s="1"/>
  <c r="O108" i="17"/>
  <c r="N110" i="17"/>
  <c r="U110" i="17" s="1"/>
  <c r="O168" i="17"/>
  <c r="O172" i="17"/>
  <c r="O176" i="17"/>
  <c r="U17" i="17"/>
  <c r="O17" i="17"/>
  <c r="N4" i="16"/>
  <c r="U4" i="16" s="1"/>
  <c r="N5" i="16"/>
  <c r="U5" i="16" s="1"/>
  <c r="N6" i="16"/>
  <c r="U6" i="16" s="1"/>
  <c r="N7" i="16"/>
  <c r="U7" i="16" s="1"/>
  <c r="N8" i="16"/>
  <c r="U8" i="16" s="1"/>
  <c r="N9" i="16"/>
  <c r="U9" i="16" s="1"/>
  <c r="N10" i="16"/>
  <c r="U10" i="16" s="1"/>
  <c r="N11" i="16"/>
  <c r="U11" i="16" s="1"/>
  <c r="N12" i="16"/>
  <c r="U12" i="16" s="1"/>
  <c r="N13" i="16"/>
  <c r="U13" i="16" s="1"/>
  <c r="N14" i="16"/>
  <c r="U14" i="16" s="1"/>
  <c r="N15" i="16"/>
  <c r="U15" i="16" s="1"/>
  <c r="N16" i="16"/>
  <c r="U16" i="16" s="1"/>
  <c r="N17" i="16"/>
  <c r="U17" i="16" s="1"/>
  <c r="N18" i="16"/>
  <c r="U18" i="16" s="1"/>
  <c r="N19" i="16"/>
  <c r="U19" i="16" s="1"/>
  <c r="N20" i="16"/>
  <c r="U20" i="16" s="1"/>
  <c r="N21" i="16"/>
  <c r="U21" i="16" s="1"/>
  <c r="N22" i="16"/>
  <c r="U22" i="16" s="1"/>
  <c r="N23" i="16"/>
  <c r="U23" i="16" s="1"/>
  <c r="N24" i="16"/>
  <c r="U24" i="16" s="1"/>
  <c r="N25" i="16"/>
  <c r="U25" i="16" s="1"/>
  <c r="N26" i="16"/>
  <c r="U26" i="16" s="1"/>
  <c r="N27" i="16"/>
  <c r="U27" i="16" s="1"/>
  <c r="N28" i="16"/>
  <c r="U28" i="16" s="1"/>
  <c r="N29" i="16"/>
  <c r="U29" i="16" s="1"/>
  <c r="N30" i="16"/>
  <c r="U30" i="16" s="1"/>
  <c r="N31" i="16"/>
  <c r="U31" i="16" s="1"/>
  <c r="N32" i="16"/>
  <c r="U32" i="16" s="1"/>
  <c r="N33" i="16"/>
  <c r="U33" i="16" s="1"/>
  <c r="N34" i="16"/>
  <c r="U34" i="16" s="1"/>
  <c r="N35" i="16"/>
  <c r="U35" i="16" s="1"/>
  <c r="N36" i="16"/>
  <c r="U36" i="16" s="1"/>
  <c r="N37" i="16"/>
  <c r="U37" i="16" s="1"/>
  <c r="N38" i="16"/>
  <c r="U38" i="16" s="1"/>
  <c r="N39" i="16"/>
  <c r="U39" i="16" s="1"/>
  <c r="N40" i="16"/>
  <c r="U40" i="16" s="1"/>
  <c r="N41" i="16"/>
  <c r="U41" i="16" s="1"/>
  <c r="N42" i="16"/>
  <c r="U42" i="16" s="1"/>
  <c r="N43" i="16"/>
  <c r="U43" i="16" s="1"/>
  <c r="N44" i="16"/>
  <c r="U44" i="16" s="1"/>
  <c r="N45" i="16"/>
  <c r="U45" i="16" s="1"/>
  <c r="N46" i="16"/>
  <c r="U46" i="16" s="1"/>
  <c r="N47" i="16"/>
  <c r="U47" i="16" s="1"/>
  <c r="N48" i="16"/>
  <c r="U48" i="16" s="1"/>
  <c r="N49" i="16"/>
  <c r="U49" i="16" s="1"/>
  <c r="N50" i="16"/>
  <c r="U50" i="16" s="1"/>
  <c r="N51" i="16"/>
  <c r="U51" i="16" s="1"/>
  <c r="N52" i="16"/>
  <c r="U52" i="16" s="1"/>
  <c r="N53" i="16"/>
  <c r="U53" i="16" s="1"/>
  <c r="N54" i="16"/>
  <c r="U54" i="16" s="1"/>
  <c r="N55" i="16"/>
  <c r="U55" i="16" s="1"/>
  <c r="N56" i="16"/>
  <c r="U56" i="16" s="1"/>
  <c r="N57" i="16"/>
  <c r="U57" i="16" s="1"/>
  <c r="N58" i="16"/>
  <c r="U58" i="16" s="1"/>
  <c r="N59" i="16"/>
  <c r="U59" i="16" s="1"/>
  <c r="N60" i="16"/>
  <c r="U60" i="16" s="1"/>
  <c r="N61" i="16"/>
  <c r="U61" i="16" s="1"/>
  <c r="N62" i="16"/>
  <c r="U62" i="16" s="1"/>
  <c r="N63" i="16"/>
  <c r="U63" i="16" s="1"/>
  <c r="N64" i="16"/>
  <c r="U64" i="16" s="1"/>
  <c r="N65" i="16"/>
  <c r="U65" i="16" s="1"/>
  <c r="N66" i="16"/>
  <c r="U66" i="16" s="1"/>
  <c r="N67" i="16"/>
  <c r="U67" i="16" s="1"/>
  <c r="N68" i="16"/>
  <c r="U68" i="16" s="1"/>
  <c r="N69" i="16"/>
  <c r="U69" i="16" s="1"/>
  <c r="N70" i="16"/>
  <c r="U70" i="16" s="1"/>
  <c r="N71" i="16"/>
  <c r="U71" i="16" s="1"/>
  <c r="N72" i="16"/>
  <c r="U72" i="16" s="1"/>
  <c r="N73" i="16"/>
  <c r="U73" i="16" s="1"/>
  <c r="N74" i="16"/>
  <c r="U74" i="16" s="1"/>
  <c r="N75" i="16"/>
  <c r="U75" i="16" s="1"/>
  <c r="N76" i="16"/>
  <c r="U76" i="16" s="1"/>
  <c r="N77" i="16"/>
  <c r="U77" i="16" s="1"/>
  <c r="N78" i="16"/>
  <c r="U78" i="16" s="1"/>
  <c r="N79" i="16"/>
  <c r="U79" i="16" s="1"/>
  <c r="N80" i="16"/>
  <c r="U80" i="16" s="1"/>
  <c r="N81" i="16"/>
  <c r="U81" i="16" s="1"/>
  <c r="N82" i="16"/>
  <c r="U82" i="16" s="1"/>
  <c r="N83" i="16"/>
  <c r="U83" i="16" s="1"/>
  <c r="N84" i="16"/>
  <c r="U84" i="16" s="1"/>
  <c r="N85" i="16"/>
  <c r="U85" i="16" s="1"/>
  <c r="N86" i="16"/>
  <c r="U86" i="16" s="1"/>
  <c r="N87" i="16"/>
  <c r="U87" i="16" s="1"/>
  <c r="N88" i="16"/>
  <c r="U88" i="16" s="1"/>
  <c r="N89" i="16"/>
  <c r="U89" i="16" s="1"/>
  <c r="N90" i="16"/>
  <c r="U90" i="16" s="1"/>
  <c r="N91" i="16"/>
  <c r="U91" i="16" s="1"/>
  <c r="N92" i="16"/>
  <c r="U92" i="16" s="1"/>
  <c r="N93" i="16"/>
  <c r="U93" i="16" s="1"/>
  <c r="M252" i="17"/>
  <c r="O19" i="17"/>
  <c r="O21" i="17"/>
  <c r="O23" i="17"/>
  <c r="O25" i="17"/>
  <c r="O27" i="17"/>
  <c r="O29" i="17"/>
  <c r="O31" i="17"/>
  <c r="O33" i="17"/>
  <c r="O35" i="17"/>
  <c r="O37" i="17"/>
  <c r="O39" i="17"/>
  <c r="U95" i="17"/>
  <c r="O95" i="17"/>
  <c r="U103" i="17"/>
  <c r="O103" i="17"/>
  <c r="O4" i="17"/>
  <c r="O5" i="17"/>
  <c r="O6" i="17"/>
  <c r="O7" i="17"/>
  <c r="O8" i="17"/>
  <c r="O9" i="17"/>
  <c r="O10" i="17"/>
  <c r="O11" i="17"/>
  <c r="O12" i="17"/>
  <c r="O13" i="17"/>
  <c r="O14" i="17"/>
  <c r="O15" i="17"/>
  <c r="O16" i="17"/>
  <c r="O18" i="17"/>
  <c r="O20" i="17"/>
  <c r="O22" i="17"/>
  <c r="O24" i="17"/>
  <c r="O26" i="17"/>
  <c r="O28" i="17"/>
  <c r="O30" i="17"/>
  <c r="O32" i="17"/>
  <c r="O34" i="17"/>
  <c r="O36" i="17"/>
  <c r="O38" i="17"/>
  <c r="O40" i="17"/>
  <c r="U99" i="17"/>
  <c r="O99" i="17"/>
  <c r="U107" i="17"/>
  <c r="O107" i="17"/>
  <c r="U4" i="17"/>
  <c r="O112" i="17"/>
  <c r="N181" i="17"/>
  <c r="U181" i="17" s="1"/>
  <c r="N185" i="17"/>
  <c r="U185" i="17" s="1"/>
  <c r="N189" i="17"/>
  <c r="U189" i="17" s="1"/>
  <c r="N193" i="17"/>
  <c r="U193" i="17" s="1"/>
  <c r="N197" i="17"/>
  <c r="U197" i="17" s="1"/>
  <c r="N201" i="17"/>
  <c r="U201" i="17" s="1"/>
  <c r="N205" i="17"/>
  <c r="U205" i="17" s="1"/>
  <c r="N209" i="17"/>
  <c r="U209" i="17" s="1"/>
  <c r="N213" i="17"/>
  <c r="U213" i="17" s="1"/>
  <c r="N217" i="17"/>
  <c r="U217" i="17" s="1"/>
  <c r="N221" i="17"/>
  <c r="U221" i="17" s="1"/>
  <c r="N225" i="17"/>
  <c r="U225" i="17" s="1"/>
  <c r="N229" i="17"/>
  <c r="U229" i="17" s="1"/>
  <c r="N233" i="17"/>
  <c r="U233" i="17" s="1"/>
  <c r="N237" i="17"/>
  <c r="U237" i="17" s="1"/>
  <c r="N241" i="17"/>
  <c r="U241" i="17" s="1"/>
  <c r="N245" i="17"/>
  <c r="U245" i="17" s="1"/>
  <c r="N249" i="17"/>
  <c r="U249" i="17" s="1"/>
  <c r="O76" i="17"/>
  <c r="O77" i="17"/>
  <c r="O78" i="17"/>
  <c r="O79" i="17"/>
  <c r="O80" i="17"/>
  <c r="O81" i="17"/>
  <c r="O82" i="17"/>
  <c r="O83" i="17"/>
  <c r="O84" i="17"/>
  <c r="O85" i="17"/>
  <c r="O86" i="17"/>
  <c r="O87" i="17"/>
  <c r="O88" i="17"/>
  <c r="O89" i="17"/>
  <c r="O90" i="17"/>
  <c r="O91" i="17"/>
  <c r="O92" i="17"/>
  <c r="O93" i="17"/>
  <c r="O94" i="17"/>
  <c r="N97" i="17"/>
  <c r="U97" i="17" s="1"/>
  <c r="O98" i="17"/>
  <c r="N101" i="17"/>
  <c r="U101" i="17" s="1"/>
  <c r="N105" i="17"/>
  <c r="U105" i="17" s="1"/>
  <c r="N109" i="17"/>
  <c r="U109" i="17" s="1"/>
  <c r="N178" i="17"/>
  <c r="U178" i="17" s="1"/>
  <c r="N170" i="17"/>
  <c r="U170" i="17" s="1"/>
  <c r="N174" i="17"/>
  <c r="U174" i="17" s="1"/>
  <c r="N182" i="17"/>
  <c r="U182" i="17" s="1"/>
  <c r="N186" i="17"/>
  <c r="U186" i="17" s="1"/>
  <c r="N190" i="17"/>
  <c r="U190" i="17" s="1"/>
  <c r="N194" i="17"/>
  <c r="U194" i="17" s="1"/>
  <c r="N198" i="17"/>
  <c r="U198" i="17" s="1"/>
  <c r="N202" i="17"/>
  <c r="U202" i="17" s="1"/>
  <c r="N206" i="17"/>
  <c r="U206" i="17" s="1"/>
  <c r="N210" i="17"/>
  <c r="U210" i="17" s="1"/>
  <c r="N214" i="17"/>
  <c r="U214" i="17" s="1"/>
  <c r="N218" i="17"/>
  <c r="U218" i="17" s="1"/>
  <c r="N222" i="17"/>
  <c r="U222" i="17" s="1"/>
  <c r="N226" i="17"/>
  <c r="U226" i="17" s="1"/>
  <c r="N230" i="17"/>
  <c r="U230" i="17" s="1"/>
  <c r="N234" i="17"/>
  <c r="U234" i="17" s="1"/>
  <c r="N238" i="17"/>
  <c r="U238" i="17" s="1"/>
  <c r="N242" i="17"/>
  <c r="U242" i="17" s="1"/>
  <c r="N246" i="17"/>
  <c r="U246" i="17" s="1"/>
  <c r="N250" i="17"/>
  <c r="U250" i="17" s="1"/>
  <c r="O169" i="17"/>
  <c r="O173" i="17"/>
  <c r="O177" i="17"/>
  <c r="N179" i="17"/>
  <c r="U179" i="17" s="1"/>
  <c r="N183" i="17"/>
  <c r="U183" i="17" s="1"/>
  <c r="N187" i="17"/>
  <c r="U187" i="17" s="1"/>
  <c r="N191" i="17"/>
  <c r="U191" i="17" s="1"/>
  <c r="N195" i="17"/>
  <c r="U195" i="17" s="1"/>
  <c r="N199" i="17"/>
  <c r="U199" i="17" s="1"/>
  <c r="N203" i="17"/>
  <c r="U203" i="17" s="1"/>
  <c r="N207" i="17"/>
  <c r="U207" i="17" s="1"/>
  <c r="N211" i="17"/>
  <c r="U211" i="17" s="1"/>
  <c r="N215" i="17"/>
  <c r="U215" i="17" s="1"/>
  <c r="N219" i="17"/>
  <c r="U219" i="17" s="1"/>
  <c r="N223" i="17"/>
  <c r="U223" i="17" s="1"/>
  <c r="N227" i="17"/>
  <c r="U227" i="17" s="1"/>
  <c r="N231" i="17"/>
  <c r="U231" i="17" s="1"/>
  <c r="N235" i="17"/>
  <c r="U235" i="17" s="1"/>
  <c r="N239" i="17"/>
  <c r="U239" i="17" s="1"/>
  <c r="N243" i="17"/>
  <c r="U243" i="17" s="1"/>
  <c r="N247" i="17"/>
  <c r="U247" i="17" s="1"/>
  <c r="N251" i="17"/>
  <c r="U251" i="17" s="1"/>
  <c r="N180" i="17"/>
  <c r="U180" i="17" s="1"/>
  <c r="N184" i="17"/>
  <c r="U184" i="17" s="1"/>
  <c r="N188" i="17"/>
  <c r="U188" i="17" s="1"/>
  <c r="N192" i="17"/>
  <c r="U192" i="17" s="1"/>
  <c r="N196" i="17"/>
  <c r="U196" i="17" s="1"/>
  <c r="N200" i="17"/>
  <c r="U200" i="17" s="1"/>
  <c r="N204" i="17"/>
  <c r="U204" i="17" s="1"/>
  <c r="N208" i="17"/>
  <c r="U208" i="17" s="1"/>
  <c r="N212" i="17"/>
  <c r="U212" i="17" s="1"/>
  <c r="N216" i="17"/>
  <c r="U216" i="17" s="1"/>
  <c r="N220" i="17"/>
  <c r="U220" i="17" s="1"/>
  <c r="N224" i="17"/>
  <c r="U224" i="17" s="1"/>
  <c r="N228" i="17"/>
  <c r="U228" i="17" s="1"/>
  <c r="N232" i="17"/>
  <c r="U232" i="17" s="1"/>
  <c r="N236" i="17"/>
  <c r="U236" i="17" s="1"/>
  <c r="N240" i="17"/>
  <c r="U240" i="17" s="1"/>
  <c r="N244" i="17"/>
  <c r="U244" i="17" s="1"/>
  <c r="N248" i="17"/>
  <c r="U248" i="17" s="1"/>
  <c r="O49" i="17" l="1"/>
  <c r="O229" i="17"/>
  <c r="O194" i="17"/>
  <c r="O46" i="17"/>
  <c r="O197" i="17"/>
  <c r="O226" i="17"/>
  <c r="O139" i="17"/>
  <c r="O210" i="17"/>
  <c r="O213" i="17"/>
  <c r="O70" i="17"/>
  <c r="O167" i="17"/>
  <c r="O62" i="17"/>
  <c r="O151" i="17"/>
  <c r="O245" i="17"/>
  <c r="O54" i="17"/>
  <c r="O73" i="17"/>
  <c r="O135" i="17"/>
  <c r="O234" i="17"/>
  <c r="O202" i="17"/>
  <c r="O237" i="17"/>
  <c r="O205" i="17"/>
  <c r="O102" i="17"/>
  <c r="O60" i="17"/>
  <c r="O44" i="17"/>
  <c r="O55" i="17"/>
  <c r="O41" i="17"/>
  <c r="O159" i="17"/>
  <c r="O127" i="17"/>
  <c r="O163" i="17"/>
  <c r="O181" i="17"/>
  <c r="O158" i="17"/>
  <c r="O242" i="17"/>
  <c r="O250" i="17"/>
  <c r="O218" i="17"/>
  <c r="O186" i="17"/>
  <c r="O221" i="17"/>
  <c r="O189" i="17"/>
  <c r="O68" i="17"/>
  <c r="O52" i="17"/>
  <c r="O138" i="17"/>
  <c r="O43" i="17"/>
  <c r="O126" i="17"/>
  <c r="O143" i="17"/>
  <c r="O131" i="17"/>
  <c r="O246" i="17"/>
  <c r="O238" i="17"/>
  <c r="O230" i="17"/>
  <c r="O222" i="17"/>
  <c r="O214" i="17"/>
  <c r="O206" i="17"/>
  <c r="O198" i="17"/>
  <c r="O190" i="17"/>
  <c r="O182" i="17"/>
  <c r="O74" i="17"/>
  <c r="O66" i="17"/>
  <c r="O58" i="17"/>
  <c r="O50" i="17"/>
  <c r="O42" i="17"/>
  <c r="O69" i="17"/>
  <c r="O162" i="17"/>
  <c r="O130" i="17"/>
  <c r="O150" i="17"/>
  <c r="O118" i="17"/>
  <c r="O249" i="17"/>
  <c r="O241" i="17"/>
  <c r="O233" i="17"/>
  <c r="O225" i="17"/>
  <c r="O217" i="17"/>
  <c r="O209" i="17"/>
  <c r="O201" i="17"/>
  <c r="O193" i="17"/>
  <c r="O185" i="17"/>
  <c r="O72" i="17"/>
  <c r="O64" i="17"/>
  <c r="O56" i="17"/>
  <c r="O48" i="17"/>
  <c r="O61" i="17"/>
  <c r="O154" i="17"/>
  <c r="O122" i="17"/>
  <c r="O111" i="17"/>
  <c r="O142" i="17"/>
  <c r="O110" i="17"/>
  <c r="O146" i="17"/>
  <c r="O114" i="17"/>
  <c r="O166" i="17"/>
  <c r="O134" i="17"/>
  <c r="O45" i="17"/>
  <c r="U254" i="17"/>
  <c r="O248" i="17"/>
  <c r="O240" i="17"/>
  <c r="O232" i="17"/>
  <c r="O224" i="17"/>
  <c r="O216" i="17"/>
  <c r="O208" i="17"/>
  <c r="O200" i="17"/>
  <c r="O192" i="17"/>
  <c r="O184" i="17"/>
  <c r="O251" i="17"/>
  <c r="O243" i="17"/>
  <c r="O235" i="17"/>
  <c r="O227" i="17"/>
  <c r="O219" i="17"/>
  <c r="O211" i="17"/>
  <c r="O203" i="17"/>
  <c r="O195" i="17"/>
  <c r="O187" i="17"/>
  <c r="O179" i="17"/>
  <c r="O174" i="17"/>
  <c r="O178" i="17"/>
  <c r="O97" i="17"/>
  <c r="O101" i="17"/>
  <c r="O90" i="16"/>
  <c r="O74" i="16"/>
  <c r="O58" i="16"/>
  <c r="O42" i="16"/>
  <c r="O26" i="16"/>
  <c r="O4" i="16"/>
  <c r="O81" i="16"/>
  <c r="O65" i="16"/>
  <c r="O49" i="16"/>
  <c r="O33" i="16"/>
  <c r="O17" i="16"/>
  <c r="O80" i="16"/>
  <c r="O64" i="16"/>
  <c r="O48" i="16"/>
  <c r="O32" i="16"/>
  <c r="O16" i="16"/>
  <c r="O87" i="16"/>
  <c r="O71" i="16"/>
  <c r="O55" i="16"/>
  <c r="O39" i="16"/>
  <c r="O23" i="16"/>
  <c r="O7" i="16"/>
  <c r="U252" i="17"/>
  <c r="N252" i="17"/>
  <c r="O86" i="16"/>
  <c r="O70" i="16"/>
  <c r="O54" i="16"/>
  <c r="O38" i="16"/>
  <c r="O22" i="16"/>
  <c r="O93" i="16"/>
  <c r="O77" i="16"/>
  <c r="O61" i="16"/>
  <c r="O45" i="16"/>
  <c r="O29" i="16"/>
  <c r="O13" i="16"/>
  <c r="O92" i="16"/>
  <c r="O76" i="16"/>
  <c r="O60" i="16"/>
  <c r="O44" i="16"/>
  <c r="O28" i="16"/>
  <c r="O12" i="16"/>
  <c r="O83" i="16"/>
  <c r="O67" i="16"/>
  <c r="O51" i="16"/>
  <c r="O35" i="16"/>
  <c r="O19" i="16"/>
  <c r="O14" i="16"/>
  <c r="O244" i="17"/>
  <c r="O236" i="17"/>
  <c r="O228" i="17"/>
  <c r="O220" i="17"/>
  <c r="O212" i="17"/>
  <c r="O204" i="17"/>
  <c r="O196" i="17"/>
  <c r="O188" i="17"/>
  <c r="O180" i="17"/>
  <c r="O247" i="17"/>
  <c r="O239" i="17"/>
  <c r="O231" i="17"/>
  <c r="O223" i="17"/>
  <c r="O215" i="17"/>
  <c r="O207" i="17"/>
  <c r="O199" i="17"/>
  <c r="O191" i="17"/>
  <c r="O183" i="17"/>
  <c r="O170" i="17"/>
  <c r="O82" i="16"/>
  <c r="O66" i="16"/>
  <c r="O50" i="16"/>
  <c r="O34" i="16"/>
  <c r="O18" i="16"/>
  <c r="O89" i="16"/>
  <c r="O73" i="16"/>
  <c r="O57" i="16"/>
  <c r="O41" i="16"/>
  <c r="O25" i="16"/>
  <c r="O5" i="16"/>
  <c r="O88" i="16"/>
  <c r="O72" i="16"/>
  <c r="O56" i="16"/>
  <c r="O40" i="16"/>
  <c r="O24" i="16"/>
  <c r="O8" i="16"/>
  <c r="O79" i="16"/>
  <c r="O63" i="16"/>
  <c r="O47" i="16"/>
  <c r="O31" i="16"/>
  <c r="O15" i="16"/>
  <c r="O6" i="16"/>
  <c r="O105" i="17"/>
  <c r="O109" i="17"/>
  <c r="U95" i="16"/>
  <c r="O78" i="16"/>
  <c r="O62" i="16"/>
  <c r="O46" i="16"/>
  <c r="O30" i="16"/>
  <c r="O10" i="16"/>
  <c r="O85" i="16"/>
  <c r="O69" i="16"/>
  <c r="O53" i="16"/>
  <c r="O37" i="16"/>
  <c r="O21" i="16"/>
  <c r="O84" i="16"/>
  <c r="O68" i="16"/>
  <c r="O52" i="16"/>
  <c r="O36" i="16"/>
  <c r="O20" i="16"/>
  <c r="O91" i="16"/>
  <c r="O75" i="16"/>
  <c r="O59" i="16"/>
  <c r="O43" i="16"/>
  <c r="O27" i="16"/>
  <c r="O11" i="16"/>
  <c r="O9" i="16"/>
  <c r="O252" i="17" l="1"/>
  <c r="N44" i="8" l="1"/>
  <c r="N43" i="8"/>
  <c r="D16" i="5"/>
  <c r="N61" i="6" l="1"/>
  <c r="S41" i="8" l="1"/>
  <c r="N3" i="6" l="1"/>
  <c r="N4" i="6"/>
  <c r="N5" i="6"/>
  <c r="N6" i="6"/>
  <c r="N7" i="6"/>
  <c r="N8" i="6"/>
  <c r="N9" i="6"/>
  <c r="N10" i="6"/>
  <c r="N11" i="6"/>
  <c r="N12" i="6"/>
  <c r="M265" i="15"/>
  <c r="N265" i="15" s="1"/>
  <c r="O265" i="15" s="1"/>
  <c r="M266" i="15"/>
  <c r="N266" i="15" s="1"/>
  <c r="U266" i="15" s="1"/>
  <c r="M267" i="15"/>
  <c r="N267" i="15" s="1"/>
  <c r="U267" i="15" s="1"/>
  <c r="M268" i="15"/>
  <c r="N268" i="15" s="1"/>
  <c r="U268" i="15" s="1"/>
  <c r="M269" i="15"/>
  <c r="N269" i="15" s="1"/>
  <c r="O269" i="15" s="1"/>
  <c r="M270" i="15"/>
  <c r="N270" i="15" s="1"/>
  <c r="U270" i="15" s="1"/>
  <c r="M271" i="15"/>
  <c r="N271" i="15" s="1"/>
  <c r="U271" i="15" s="1"/>
  <c r="M272" i="15"/>
  <c r="N272" i="15" s="1"/>
  <c r="U272" i="15" s="1"/>
  <c r="M273" i="15"/>
  <c r="N273" i="15" s="1"/>
  <c r="O273" i="15" s="1"/>
  <c r="M274" i="15"/>
  <c r="N274" i="15" s="1"/>
  <c r="U274" i="15" s="1"/>
  <c r="M275" i="15"/>
  <c r="N275" i="15" s="1"/>
  <c r="U275" i="15" s="1"/>
  <c r="M276" i="15"/>
  <c r="N276" i="15" s="1"/>
  <c r="O276" i="15" s="1"/>
  <c r="M277" i="15"/>
  <c r="N277" i="15" s="1"/>
  <c r="O277" i="15" s="1"/>
  <c r="M278" i="15"/>
  <c r="N278" i="15" s="1"/>
  <c r="U278" i="15" s="1"/>
  <c r="M279" i="15"/>
  <c r="M280" i="15"/>
  <c r="N280" i="15" s="1"/>
  <c r="M281" i="15"/>
  <c r="N281" i="15" s="1"/>
  <c r="O281" i="15" s="1"/>
  <c r="M282" i="15"/>
  <c r="N282" i="15" s="1"/>
  <c r="U282" i="15" s="1"/>
  <c r="M283" i="15"/>
  <c r="N283" i="15" s="1"/>
  <c r="U283" i="15" s="1"/>
  <c r="M284" i="15"/>
  <c r="N284" i="15" s="1"/>
  <c r="U284" i="15" s="1"/>
  <c r="M285" i="15"/>
  <c r="N285" i="15" s="1"/>
  <c r="U285" i="15" s="1"/>
  <c r="M286" i="15"/>
  <c r="N286" i="15" s="1"/>
  <c r="U286" i="15" s="1"/>
  <c r="M287" i="15"/>
  <c r="M288" i="15"/>
  <c r="N288" i="15" s="1"/>
  <c r="U288" i="15" s="1"/>
  <c r="M289" i="15"/>
  <c r="N289" i="15" s="1"/>
  <c r="U289" i="15" s="1"/>
  <c r="M290" i="15"/>
  <c r="N290" i="15" s="1"/>
  <c r="U290" i="15" s="1"/>
  <c r="M291" i="15"/>
  <c r="N291" i="15" s="1"/>
  <c r="U291" i="15" s="1"/>
  <c r="M292" i="15"/>
  <c r="N292" i="15" s="1"/>
  <c r="U292" i="15" s="1"/>
  <c r="M293" i="15"/>
  <c r="N293" i="15" s="1"/>
  <c r="U293" i="15" s="1"/>
  <c r="M294" i="15"/>
  <c r="N294" i="15" s="1"/>
  <c r="U294" i="15" s="1"/>
  <c r="M295" i="15"/>
  <c r="N295" i="15" s="1"/>
  <c r="U295" i="15" s="1"/>
  <c r="M296" i="15"/>
  <c r="N296" i="15" s="1"/>
  <c r="U296" i="15" s="1"/>
  <c r="M297" i="15"/>
  <c r="M298" i="15"/>
  <c r="N298" i="15" s="1"/>
  <c r="U298" i="15" s="1"/>
  <c r="M299" i="15"/>
  <c r="N299" i="15" s="1"/>
  <c r="U299" i="15" s="1"/>
  <c r="M300" i="15"/>
  <c r="N300" i="15" s="1"/>
  <c r="U300" i="15" s="1"/>
  <c r="M301" i="15"/>
  <c r="N301" i="15" s="1"/>
  <c r="U301" i="15" s="1"/>
  <c r="M302" i="15"/>
  <c r="N302" i="15" s="1"/>
  <c r="U302" i="15" s="1"/>
  <c r="M303" i="15"/>
  <c r="M304" i="15"/>
  <c r="N304" i="15" s="1"/>
  <c r="U304" i="15" s="1"/>
  <c r="M305" i="15"/>
  <c r="N305" i="15" s="1"/>
  <c r="U305" i="15" s="1"/>
  <c r="M306" i="15"/>
  <c r="N306" i="15" s="1"/>
  <c r="U306" i="15" s="1"/>
  <c r="M307" i="15"/>
  <c r="N307" i="15" s="1"/>
  <c r="U307" i="15" s="1"/>
  <c r="M308" i="15"/>
  <c r="N308" i="15" s="1"/>
  <c r="U308" i="15" s="1"/>
  <c r="M309" i="15"/>
  <c r="N309" i="15" s="1"/>
  <c r="U309" i="15" s="1"/>
  <c r="M310" i="15"/>
  <c r="N310" i="15" s="1"/>
  <c r="U310" i="15" s="1"/>
  <c r="M311" i="15"/>
  <c r="N311" i="15" s="1"/>
  <c r="U311" i="15" s="1"/>
  <c r="M312" i="15"/>
  <c r="N312" i="15" s="1"/>
  <c r="U312" i="15" s="1"/>
  <c r="M313" i="15"/>
  <c r="N313" i="15" s="1"/>
  <c r="O313" i="15" s="1"/>
  <c r="M314" i="15"/>
  <c r="N314" i="15" s="1"/>
  <c r="U314" i="15" s="1"/>
  <c r="O309" i="15" l="1"/>
  <c r="O300" i="15"/>
  <c r="O305" i="15"/>
  <c r="O288" i="15"/>
  <c r="O293" i="15"/>
  <c r="O289" i="15"/>
  <c r="O304" i="15"/>
  <c r="O308" i="15"/>
  <c r="O292" i="15"/>
  <c r="O284" i="15"/>
  <c r="N297" i="15"/>
  <c r="U297" i="15" s="1"/>
  <c r="O280" i="15"/>
  <c r="U280" i="15"/>
  <c r="O299" i="15"/>
  <c r="O283" i="15"/>
  <c r="O268" i="15"/>
  <c r="O267" i="15"/>
  <c r="U313" i="15"/>
  <c r="U281" i="15"/>
  <c r="U277" i="15"/>
  <c r="U273" i="15"/>
  <c r="U269" i="15"/>
  <c r="U265" i="15"/>
  <c r="O311" i="15"/>
  <c r="O301" i="15"/>
  <c r="O296" i="15"/>
  <c r="O295" i="15"/>
  <c r="O285" i="15"/>
  <c r="O272" i="15"/>
  <c r="O271" i="15"/>
  <c r="U276" i="15"/>
  <c r="O307" i="15"/>
  <c r="N303" i="15"/>
  <c r="U303" i="15" s="1"/>
  <c r="O291" i="15"/>
  <c r="N287" i="15"/>
  <c r="U287" i="15" s="1"/>
  <c r="N279" i="15"/>
  <c r="U279" i="15" s="1"/>
  <c r="O275" i="15"/>
  <c r="O312" i="15"/>
  <c r="O314" i="15"/>
  <c r="O310" i="15"/>
  <c r="O306" i="15"/>
  <c r="O302" i="15"/>
  <c r="O298" i="15"/>
  <c r="O294" i="15"/>
  <c r="O290" i="15"/>
  <c r="O286" i="15"/>
  <c r="O282" i="15"/>
  <c r="O278" i="15"/>
  <c r="O274" i="15"/>
  <c r="O270" i="15"/>
  <c r="O266" i="15"/>
  <c r="O303" i="15" l="1"/>
  <c r="O297" i="15"/>
  <c r="O279" i="15"/>
  <c r="O287" i="15"/>
  <c r="T315" i="15" l="1"/>
  <c r="K315" i="15"/>
  <c r="M264" i="15"/>
  <c r="N264" i="15" s="1"/>
  <c r="M263" i="15"/>
  <c r="N263" i="15" s="1"/>
  <c r="M262" i="15"/>
  <c r="M261" i="15"/>
  <c r="M260" i="15"/>
  <c r="N260" i="15" s="1"/>
  <c r="M259" i="15"/>
  <c r="N259" i="15" s="1"/>
  <c r="M258" i="15"/>
  <c r="M257" i="15"/>
  <c r="M256" i="15"/>
  <c r="N256" i="15" s="1"/>
  <c r="M255" i="15"/>
  <c r="N255" i="15" s="1"/>
  <c r="M254" i="15"/>
  <c r="M253" i="15"/>
  <c r="M252" i="15"/>
  <c r="N252" i="15" s="1"/>
  <c r="M251" i="15"/>
  <c r="N251" i="15" s="1"/>
  <c r="M250" i="15"/>
  <c r="M249" i="15"/>
  <c r="M248" i="15"/>
  <c r="M247" i="15"/>
  <c r="M246" i="15"/>
  <c r="M245" i="15"/>
  <c r="M244" i="15"/>
  <c r="M243" i="15"/>
  <c r="M242" i="15"/>
  <c r="M241" i="15"/>
  <c r="M240" i="15"/>
  <c r="M239" i="15"/>
  <c r="M238" i="15"/>
  <c r="M237" i="15"/>
  <c r="M236" i="15"/>
  <c r="M235" i="15"/>
  <c r="M234" i="15"/>
  <c r="M233" i="15"/>
  <c r="M232" i="15"/>
  <c r="M231" i="15"/>
  <c r="M230" i="15"/>
  <c r="M229" i="15"/>
  <c r="M228" i="15"/>
  <c r="M227" i="15"/>
  <c r="M226" i="15"/>
  <c r="M225" i="15"/>
  <c r="M224" i="15"/>
  <c r="M223" i="15"/>
  <c r="M222" i="15"/>
  <c r="M221" i="15"/>
  <c r="M220" i="15"/>
  <c r="M219" i="15"/>
  <c r="M218" i="15"/>
  <c r="M217" i="15"/>
  <c r="M216" i="15"/>
  <c r="M215" i="15"/>
  <c r="M214" i="15"/>
  <c r="M213" i="15"/>
  <c r="M212" i="15"/>
  <c r="M211" i="15"/>
  <c r="M210" i="15"/>
  <c r="M209" i="15"/>
  <c r="M208" i="15"/>
  <c r="M207" i="15"/>
  <c r="M206" i="15"/>
  <c r="M205" i="15"/>
  <c r="M204" i="15"/>
  <c r="M203" i="15"/>
  <c r="M202" i="15"/>
  <c r="M201" i="15"/>
  <c r="M200" i="15"/>
  <c r="M199" i="15"/>
  <c r="M198" i="15"/>
  <c r="M197" i="15"/>
  <c r="M196" i="15"/>
  <c r="N196" i="15" s="1"/>
  <c r="U196" i="15" s="1"/>
  <c r="M195" i="15"/>
  <c r="N195" i="15" s="1"/>
  <c r="U195" i="15" s="1"/>
  <c r="M194" i="15"/>
  <c r="N194" i="15" s="1"/>
  <c r="M193" i="15"/>
  <c r="M192" i="15"/>
  <c r="N192" i="15" s="1"/>
  <c r="U192" i="15" s="1"/>
  <c r="M191" i="15"/>
  <c r="N191" i="15" s="1"/>
  <c r="U191" i="15" s="1"/>
  <c r="M190" i="15"/>
  <c r="N190" i="15" s="1"/>
  <c r="M189" i="15"/>
  <c r="M188" i="15"/>
  <c r="N188" i="15" s="1"/>
  <c r="U188" i="15" s="1"/>
  <c r="M187" i="15"/>
  <c r="N187" i="15" s="1"/>
  <c r="U187" i="15" s="1"/>
  <c r="M186" i="15"/>
  <c r="N186" i="15" s="1"/>
  <c r="M185" i="15"/>
  <c r="M184" i="15"/>
  <c r="M183" i="15"/>
  <c r="N183" i="15" s="1"/>
  <c r="M182" i="15"/>
  <c r="N182" i="15" s="1"/>
  <c r="M181" i="15"/>
  <c r="M180" i="15"/>
  <c r="M179" i="15"/>
  <c r="N179" i="15" s="1"/>
  <c r="U179" i="15" s="1"/>
  <c r="M178" i="15"/>
  <c r="N178" i="15" s="1"/>
  <c r="M177" i="15"/>
  <c r="M176" i="15"/>
  <c r="M175" i="15"/>
  <c r="N175" i="15" s="1"/>
  <c r="U175" i="15" s="1"/>
  <c r="M174" i="15"/>
  <c r="N174" i="15" s="1"/>
  <c r="U174" i="15" s="1"/>
  <c r="M173" i="15"/>
  <c r="N173" i="15" s="1"/>
  <c r="U173" i="15" s="1"/>
  <c r="M172" i="15"/>
  <c r="N172" i="15" s="1"/>
  <c r="U172" i="15" s="1"/>
  <c r="M171" i="15"/>
  <c r="N171" i="15" s="1"/>
  <c r="U171" i="15" s="1"/>
  <c r="M170" i="15"/>
  <c r="N170" i="15" s="1"/>
  <c r="U170" i="15" s="1"/>
  <c r="M169" i="15"/>
  <c r="N169" i="15" s="1"/>
  <c r="U169" i="15" s="1"/>
  <c r="M168" i="15"/>
  <c r="N168" i="15" s="1"/>
  <c r="U168" i="15" s="1"/>
  <c r="M167" i="15"/>
  <c r="N167" i="15" s="1"/>
  <c r="U167" i="15" s="1"/>
  <c r="M166" i="15"/>
  <c r="M165" i="15"/>
  <c r="N165" i="15" s="1"/>
  <c r="U165" i="15" s="1"/>
  <c r="M164" i="15"/>
  <c r="N164" i="15" s="1"/>
  <c r="U164" i="15" s="1"/>
  <c r="M163" i="15"/>
  <c r="N163" i="15" s="1"/>
  <c r="U163" i="15" s="1"/>
  <c r="M162" i="15"/>
  <c r="N162" i="15" s="1"/>
  <c r="U162" i="15" s="1"/>
  <c r="M161" i="15"/>
  <c r="N161" i="15" s="1"/>
  <c r="U161" i="15" s="1"/>
  <c r="M160" i="15"/>
  <c r="M159" i="15"/>
  <c r="N159" i="15" s="1"/>
  <c r="U159" i="15" s="1"/>
  <c r="M158" i="15"/>
  <c r="N158" i="15" s="1"/>
  <c r="U158" i="15" s="1"/>
  <c r="M157" i="15"/>
  <c r="N157" i="15" s="1"/>
  <c r="U157" i="15" s="1"/>
  <c r="M156" i="15"/>
  <c r="N156" i="15" s="1"/>
  <c r="U156" i="15" s="1"/>
  <c r="M155" i="15"/>
  <c r="N155" i="15" s="1"/>
  <c r="U155" i="15" s="1"/>
  <c r="M154" i="15"/>
  <c r="M153" i="15"/>
  <c r="N153" i="15" s="1"/>
  <c r="U153" i="15" s="1"/>
  <c r="M152" i="15"/>
  <c r="N152" i="15" s="1"/>
  <c r="U152" i="15" s="1"/>
  <c r="M151" i="15"/>
  <c r="N151" i="15" s="1"/>
  <c r="U151" i="15" s="1"/>
  <c r="M150" i="15"/>
  <c r="N150" i="15" s="1"/>
  <c r="U150" i="15" s="1"/>
  <c r="M149" i="15"/>
  <c r="N149" i="15" s="1"/>
  <c r="U149" i="15" s="1"/>
  <c r="M148" i="15"/>
  <c r="N148" i="15" s="1"/>
  <c r="U148" i="15" s="1"/>
  <c r="M147" i="15"/>
  <c r="N147" i="15" s="1"/>
  <c r="U147" i="15" s="1"/>
  <c r="M146" i="15"/>
  <c r="M145" i="15"/>
  <c r="N145" i="15" s="1"/>
  <c r="U145" i="15" s="1"/>
  <c r="M144" i="15"/>
  <c r="N144" i="15" s="1"/>
  <c r="U144" i="15" s="1"/>
  <c r="M143" i="15"/>
  <c r="N143" i="15" s="1"/>
  <c r="U143" i="15" s="1"/>
  <c r="M142" i="15"/>
  <c r="N142" i="15" s="1"/>
  <c r="U142" i="15" s="1"/>
  <c r="M141" i="15"/>
  <c r="N141" i="15" s="1"/>
  <c r="U141" i="15" s="1"/>
  <c r="M140" i="15"/>
  <c r="N140" i="15" s="1"/>
  <c r="U140" i="15" s="1"/>
  <c r="M139" i="15"/>
  <c r="M138" i="15"/>
  <c r="M137" i="15"/>
  <c r="N137" i="15" s="1"/>
  <c r="U137" i="15" s="1"/>
  <c r="M136" i="15"/>
  <c r="N136" i="15" s="1"/>
  <c r="U136" i="15" s="1"/>
  <c r="M135" i="15"/>
  <c r="M134" i="15"/>
  <c r="M133" i="15"/>
  <c r="N133" i="15" s="1"/>
  <c r="U133" i="15" s="1"/>
  <c r="M132" i="15"/>
  <c r="N132" i="15" s="1"/>
  <c r="U132" i="15" s="1"/>
  <c r="M131" i="15"/>
  <c r="M130" i="15"/>
  <c r="M129" i="15"/>
  <c r="N129" i="15" s="1"/>
  <c r="U129" i="15" s="1"/>
  <c r="M128" i="15"/>
  <c r="N128" i="15" s="1"/>
  <c r="U128" i="15" s="1"/>
  <c r="M127" i="15"/>
  <c r="M126" i="15"/>
  <c r="M125" i="15"/>
  <c r="N125" i="15" s="1"/>
  <c r="U125" i="15" s="1"/>
  <c r="M124" i="15"/>
  <c r="N124" i="15" s="1"/>
  <c r="U124" i="15" s="1"/>
  <c r="M123" i="15"/>
  <c r="M122" i="15"/>
  <c r="M121" i="15"/>
  <c r="N121" i="15" s="1"/>
  <c r="U121" i="15" s="1"/>
  <c r="M120" i="15"/>
  <c r="N120" i="15" s="1"/>
  <c r="U120" i="15" s="1"/>
  <c r="M119" i="15"/>
  <c r="M118" i="15"/>
  <c r="M117" i="15"/>
  <c r="N117" i="15" s="1"/>
  <c r="U117" i="15" s="1"/>
  <c r="M116" i="15"/>
  <c r="N116" i="15" s="1"/>
  <c r="U116" i="15" s="1"/>
  <c r="M115" i="15"/>
  <c r="M114" i="15"/>
  <c r="M113" i="15"/>
  <c r="M112" i="15"/>
  <c r="M111" i="15"/>
  <c r="M110" i="15"/>
  <c r="M109" i="15"/>
  <c r="M108" i="15"/>
  <c r="M107" i="15"/>
  <c r="M106" i="15"/>
  <c r="M105" i="15"/>
  <c r="M104" i="15"/>
  <c r="M103" i="15"/>
  <c r="M102" i="15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M85" i="15"/>
  <c r="M84" i="15"/>
  <c r="M83" i="15"/>
  <c r="M82" i="15"/>
  <c r="M81" i="15"/>
  <c r="M80" i="15"/>
  <c r="M79" i="15"/>
  <c r="M78" i="15"/>
  <c r="M77" i="15"/>
  <c r="M76" i="15"/>
  <c r="M75" i="15"/>
  <c r="M74" i="15"/>
  <c r="N74" i="15" s="1"/>
  <c r="U74" i="15" s="1"/>
  <c r="M73" i="15"/>
  <c r="N73" i="15" s="1"/>
  <c r="U73" i="15" s="1"/>
  <c r="M72" i="15"/>
  <c r="N72" i="15" s="1"/>
  <c r="U72" i="15" s="1"/>
  <c r="M71" i="15"/>
  <c r="N71" i="15" s="1"/>
  <c r="U71" i="15" s="1"/>
  <c r="M70" i="15"/>
  <c r="N70" i="15" s="1"/>
  <c r="U70" i="15" s="1"/>
  <c r="M69" i="15"/>
  <c r="N69" i="15" s="1"/>
  <c r="U69" i="15" s="1"/>
  <c r="M68" i="15"/>
  <c r="N68" i="15" s="1"/>
  <c r="U68" i="15" s="1"/>
  <c r="M67" i="15"/>
  <c r="N67" i="15" s="1"/>
  <c r="U67" i="15" s="1"/>
  <c r="M66" i="15"/>
  <c r="N66" i="15" s="1"/>
  <c r="U66" i="15" s="1"/>
  <c r="M65" i="15"/>
  <c r="N65" i="15" s="1"/>
  <c r="U65" i="15" s="1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O251" i="15" l="1"/>
  <c r="U251" i="15"/>
  <c r="O255" i="15"/>
  <c r="U255" i="15"/>
  <c r="O259" i="15"/>
  <c r="U259" i="15"/>
  <c r="O263" i="15"/>
  <c r="U263" i="15"/>
  <c r="O252" i="15"/>
  <c r="U252" i="15"/>
  <c r="O256" i="15"/>
  <c r="U256" i="15"/>
  <c r="O260" i="15"/>
  <c r="U260" i="15"/>
  <c r="O264" i="15"/>
  <c r="U264" i="15"/>
  <c r="M315" i="15"/>
  <c r="O71" i="15"/>
  <c r="O142" i="15"/>
  <c r="O150" i="15"/>
  <c r="N160" i="15"/>
  <c r="U160" i="15" s="1"/>
  <c r="N166" i="15"/>
  <c r="U166" i="15" s="1"/>
  <c r="O187" i="15"/>
  <c r="O67" i="15"/>
  <c r="O143" i="15"/>
  <c r="N146" i="15"/>
  <c r="U146" i="15" s="1"/>
  <c r="O151" i="15"/>
  <c r="N154" i="15"/>
  <c r="U154" i="15" s="1"/>
  <c r="O158" i="15"/>
  <c r="O162" i="15"/>
  <c r="O164" i="15"/>
  <c r="O168" i="15"/>
  <c r="O170" i="15"/>
  <c r="O172" i="15"/>
  <c r="O174" i="15"/>
  <c r="N176" i="15"/>
  <c r="U176" i="15" s="1"/>
  <c r="N184" i="15"/>
  <c r="U184" i="15" s="1"/>
  <c r="O192" i="15"/>
  <c r="O147" i="15"/>
  <c r="O155" i="15"/>
  <c r="O167" i="15"/>
  <c r="O169" i="15"/>
  <c r="O171" i="15"/>
  <c r="O173" i="15"/>
  <c r="N180" i="15"/>
  <c r="U180" i="15" s="1"/>
  <c r="O188" i="15"/>
  <c r="O196" i="15"/>
  <c r="O66" i="15"/>
  <c r="O70" i="15"/>
  <c r="O74" i="15"/>
  <c r="N76" i="15"/>
  <c r="U76" i="15" s="1"/>
  <c r="N78" i="15"/>
  <c r="U78" i="15" s="1"/>
  <c r="N80" i="15"/>
  <c r="U80" i="15" s="1"/>
  <c r="N82" i="15"/>
  <c r="U82" i="15" s="1"/>
  <c r="N84" i="15"/>
  <c r="U84" i="15" s="1"/>
  <c r="N86" i="15"/>
  <c r="U86" i="15" s="1"/>
  <c r="N88" i="15"/>
  <c r="U88" i="15" s="1"/>
  <c r="N90" i="15"/>
  <c r="U90" i="15" s="1"/>
  <c r="N92" i="15"/>
  <c r="U92" i="15" s="1"/>
  <c r="N94" i="15"/>
  <c r="U94" i="15" s="1"/>
  <c r="N96" i="15"/>
  <c r="U96" i="15" s="1"/>
  <c r="N98" i="15"/>
  <c r="U98" i="15" s="1"/>
  <c r="N119" i="15"/>
  <c r="U119" i="15" s="1"/>
  <c r="N135" i="15"/>
  <c r="U135" i="15" s="1"/>
  <c r="U194" i="15"/>
  <c r="O194" i="15"/>
  <c r="N123" i="15"/>
  <c r="U123" i="15" s="1"/>
  <c r="U178" i="15"/>
  <c r="O178" i="15"/>
  <c r="N6" i="15"/>
  <c r="U6" i="15" s="1"/>
  <c r="N8" i="15"/>
  <c r="U8" i="15" s="1"/>
  <c r="N10" i="15"/>
  <c r="U10" i="15" s="1"/>
  <c r="N11" i="15"/>
  <c r="U11" i="15" s="1"/>
  <c r="N12" i="15"/>
  <c r="U12" i="15" s="1"/>
  <c r="N13" i="15"/>
  <c r="U13" i="15" s="1"/>
  <c r="N14" i="15"/>
  <c r="U14" i="15" s="1"/>
  <c r="N15" i="15"/>
  <c r="U15" i="15" s="1"/>
  <c r="N16" i="15"/>
  <c r="U16" i="15" s="1"/>
  <c r="N17" i="15"/>
  <c r="U17" i="15" s="1"/>
  <c r="N18" i="15"/>
  <c r="U18" i="15" s="1"/>
  <c r="N19" i="15"/>
  <c r="U19" i="15" s="1"/>
  <c r="N20" i="15"/>
  <c r="U20" i="15" s="1"/>
  <c r="N21" i="15"/>
  <c r="U21" i="15" s="1"/>
  <c r="N22" i="15"/>
  <c r="U22" i="15" s="1"/>
  <c r="N23" i="15"/>
  <c r="U23" i="15" s="1"/>
  <c r="N24" i="15"/>
  <c r="U24" i="15" s="1"/>
  <c r="N25" i="15"/>
  <c r="U25" i="15" s="1"/>
  <c r="N26" i="15"/>
  <c r="U26" i="15" s="1"/>
  <c r="N27" i="15"/>
  <c r="U27" i="15" s="1"/>
  <c r="N28" i="15"/>
  <c r="U28" i="15" s="1"/>
  <c r="N29" i="15"/>
  <c r="U29" i="15" s="1"/>
  <c r="N30" i="15"/>
  <c r="U30" i="15" s="1"/>
  <c r="N31" i="15"/>
  <c r="U31" i="15" s="1"/>
  <c r="N32" i="15"/>
  <c r="U32" i="15" s="1"/>
  <c r="N33" i="15"/>
  <c r="U33" i="15" s="1"/>
  <c r="N34" i="15"/>
  <c r="U34" i="15" s="1"/>
  <c r="N35" i="15"/>
  <c r="U35" i="15" s="1"/>
  <c r="N36" i="15"/>
  <c r="U36" i="15" s="1"/>
  <c r="N37" i="15"/>
  <c r="U37" i="15" s="1"/>
  <c r="N38" i="15"/>
  <c r="U38" i="15" s="1"/>
  <c r="N39" i="15"/>
  <c r="U39" i="15" s="1"/>
  <c r="N40" i="15"/>
  <c r="U40" i="15" s="1"/>
  <c r="N41" i="15"/>
  <c r="U41" i="15" s="1"/>
  <c r="N42" i="15"/>
  <c r="U42" i="15" s="1"/>
  <c r="N43" i="15"/>
  <c r="U43" i="15" s="1"/>
  <c r="N44" i="15"/>
  <c r="U44" i="15" s="1"/>
  <c r="N45" i="15"/>
  <c r="U45" i="15" s="1"/>
  <c r="N46" i="15"/>
  <c r="U46" i="15" s="1"/>
  <c r="N47" i="15"/>
  <c r="U47" i="15" s="1"/>
  <c r="N48" i="15"/>
  <c r="U48" i="15" s="1"/>
  <c r="N49" i="15"/>
  <c r="U49" i="15" s="1"/>
  <c r="N50" i="15"/>
  <c r="U50" i="15" s="1"/>
  <c r="N51" i="15"/>
  <c r="U51" i="15" s="1"/>
  <c r="N52" i="15"/>
  <c r="U52" i="15" s="1"/>
  <c r="N53" i="15"/>
  <c r="U53" i="15" s="1"/>
  <c r="N54" i="15"/>
  <c r="U54" i="15" s="1"/>
  <c r="N55" i="15"/>
  <c r="U55" i="15" s="1"/>
  <c r="N56" i="15"/>
  <c r="U56" i="15" s="1"/>
  <c r="N57" i="15"/>
  <c r="U57" i="15" s="1"/>
  <c r="N58" i="15"/>
  <c r="U58" i="15" s="1"/>
  <c r="N59" i="15"/>
  <c r="U59" i="15" s="1"/>
  <c r="N60" i="15"/>
  <c r="U60" i="15" s="1"/>
  <c r="N61" i="15"/>
  <c r="U61" i="15" s="1"/>
  <c r="N62" i="15"/>
  <c r="U62" i="15" s="1"/>
  <c r="N63" i="15"/>
  <c r="U63" i="15" s="1"/>
  <c r="N64" i="15"/>
  <c r="U64" i="15" s="1"/>
  <c r="O65" i="15"/>
  <c r="O69" i="15"/>
  <c r="O73" i="15"/>
  <c r="N115" i="15"/>
  <c r="U115" i="15" s="1"/>
  <c r="N131" i="15"/>
  <c r="U131" i="15" s="1"/>
  <c r="N185" i="15"/>
  <c r="U185" i="15" s="1"/>
  <c r="N139" i="15"/>
  <c r="U139" i="15" s="1"/>
  <c r="N5" i="15"/>
  <c r="O5" i="15" s="1"/>
  <c r="N7" i="15"/>
  <c r="U7" i="15" s="1"/>
  <c r="N9" i="15"/>
  <c r="U9" i="15" s="1"/>
  <c r="O68" i="15"/>
  <c r="O72" i="15"/>
  <c r="N75" i="15"/>
  <c r="U75" i="15" s="1"/>
  <c r="N77" i="15"/>
  <c r="U77" i="15" s="1"/>
  <c r="N79" i="15"/>
  <c r="U79" i="15" s="1"/>
  <c r="N81" i="15"/>
  <c r="U81" i="15" s="1"/>
  <c r="N83" i="15"/>
  <c r="U83" i="15" s="1"/>
  <c r="N85" i="15"/>
  <c r="U85" i="15" s="1"/>
  <c r="N87" i="15"/>
  <c r="U87" i="15" s="1"/>
  <c r="N89" i="15"/>
  <c r="U89" i="15" s="1"/>
  <c r="N91" i="15"/>
  <c r="U91" i="15" s="1"/>
  <c r="N93" i="15"/>
  <c r="U93" i="15" s="1"/>
  <c r="N95" i="15"/>
  <c r="U95" i="15" s="1"/>
  <c r="N97" i="15"/>
  <c r="U97" i="15" s="1"/>
  <c r="N127" i="15"/>
  <c r="U127" i="15" s="1"/>
  <c r="U183" i="15"/>
  <c r="O183" i="15"/>
  <c r="N181" i="15"/>
  <c r="U181" i="15" s="1"/>
  <c r="U190" i="15"/>
  <c r="O190" i="15"/>
  <c r="N197" i="15"/>
  <c r="U197" i="15" s="1"/>
  <c r="N201" i="15"/>
  <c r="U201" i="15" s="1"/>
  <c r="N205" i="15"/>
  <c r="U205" i="15" s="1"/>
  <c r="N209" i="15"/>
  <c r="U209" i="15" s="1"/>
  <c r="N213" i="15"/>
  <c r="U213" i="15" s="1"/>
  <c r="N217" i="15"/>
  <c r="U217" i="15" s="1"/>
  <c r="N221" i="15"/>
  <c r="U221" i="15" s="1"/>
  <c r="N225" i="15"/>
  <c r="U225" i="15" s="1"/>
  <c r="N229" i="15"/>
  <c r="U229" i="15" s="1"/>
  <c r="N233" i="15"/>
  <c r="U233" i="15" s="1"/>
  <c r="N237" i="15"/>
  <c r="U237" i="15" s="1"/>
  <c r="N241" i="15"/>
  <c r="U241" i="15" s="1"/>
  <c r="N245" i="15"/>
  <c r="U245" i="15" s="1"/>
  <c r="N249" i="15"/>
  <c r="U249" i="15" s="1"/>
  <c r="N99" i="15"/>
  <c r="U99" i="15" s="1"/>
  <c r="N100" i="15"/>
  <c r="U100" i="15" s="1"/>
  <c r="N101" i="15"/>
  <c r="U101" i="15" s="1"/>
  <c r="N102" i="15"/>
  <c r="U102" i="15" s="1"/>
  <c r="N103" i="15"/>
  <c r="U103" i="15" s="1"/>
  <c r="N104" i="15"/>
  <c r="U104" i="15" s="1"/>
  <c r="N105" i="15"/>
  <c r="U105" i="15" s="1"/>
  <c r="N106" i="15"/>
  <c r="U106" i="15" s="1"/>
  <c r="N107" i="15"/>
  <c r="U107" i="15" s="1"/>
  <c r="N108" i="15"/>
  <c r="U108" i="15" s="1"/>
  <c r="N109" i="15"/>
  <c r="U109" i="15" s="1"/>
  <c r="N110" i="15"/>
  <c r="U110" i="15" s="1"/>
  <c r="N111" i="15"/>
  <c r="U111" i="15" s="1"/>
  <c r="N112" i="15"/>
  <c r="U112" i="15" s="1"/>
  <c r="N113" i="15"/>
  <c r="U113" i="15" s="1"/>
  <c r="N114" i="15"/>
  <c r="U114" i="15" s="1"/>
  <c r="O117" i="15"/>
  <c r="N118" i="15"/>
  <c r="U118" i="15" s="1"/>
  <c r="O121" i="15"/>
  <c r="N122" i="15"/>
  <c r="U122" i="15" s="1"/>
  <c r="O125" i="15"/>
  <c r="N126" i="15"/>
  <c r="U126" i="15" s="1"/>
  <c r="O129" i="15"/>
  <c r="N130" i="15"/>
  <c r="U130" i="15" s="1"/>
  <c r="O133" i="15"/>
  <c r="N134" i="15"/>
  <c r="U134" i="15" s="1"/>
  <c r="O137" i="15"/>
  <c r="N138" i="15"/>
  <c r="U138" i="15" s="1"/>
  <c r="O141" i="15"/>
  <c r="O145" i="15"/>
  <c r="O149" i="15"/>
  <c r="O153" i="15"/>
  <c r="O157" i="15"/>
  <c r="O159" i="15"/>
  <c r="O161" i="15"/>
  <c r="O163" i="15"/>
  <c r="O165" i="15"/>
  <c r="N177" i="15"/>
  <c r="U177" i="15" s="1"/>
  <c r="O179" i="15"/>
  <c r="U186" i="15"/>
  <c r="O186" i="15"/>
  <c r="N193" i="15"/>
  <c r="U193" i="15" s="1"/>
  <c r="O195" i="15"/>
  <c r="O116" i="15"/>
  <c r="O120" i="15"/>
  <c r="O124" i="15"/>
  <c r="O128" i="15"/>
  <c r="O132" i="15"/>
  <c r="O136" i="15"/>
  <c r="O140" i="15"/>
  <c r="O144" i="15"/>
  <c r="O148" i="15"/>
  <c r="O152" i="15"/>
  <c r="O156" i="15"/>
  <c r="O175" i="15"/>
  <c r="U182" i="15"/>
  <c r="O182" i="15"/>
  <c r="N189" i="15"/>
  <c r="U189" i="15" s="1"/>
  <c r="O191" i="15"/>
  <c r="N199" i="15"/>
  <c r="U199" i="15" s="1"/>
  <c r="N203" i="15"/>
  <c r="U203" i="15" s="1"/>
  <c r="N207" i="15"/>
  <c r="U207" i="15" s="1"/>
  <c r="N211" i="15"/>
  <c r="U211" i="15" s="1"/>
  <c r="N214" i="15"/>
  <c r="U214" i="15" s="1"/>
  <c r="N218" i="15"/>
  <c r="U218" i="15" s="1"/>
  <c r="N222" i="15"/>
  <c r="U222" i="15" s="1"/>
  <c r="N226" i="15"/>
  <c r="U226" i="15" s="1"/>
  <c r="N230" i="15"/>
  <c r="U230" i="15" s="1"/>
  <c r="N234" i="15"/>
  <c r="U234" i="15" s="1"/>
  <c r="N238" i="15"/>
  <c r="U238" i="15" s="1"/>
  <c r="N242" i="15"/>
  <c r="U242" i="15" s="1"/>
  <c r="N246" i="15"/>
  <c r="U246" i="15" s="1"/>
  <c r="N250" i="15"/>
  <c r="N258" i="15"/>
  <c r="N215" i="15"/>
  <c r="U215" i="15" s="1"/>
  <c r="N219" i="15"/>
  <c r="U219" i="15" s="1"/>
  <c r="N223" i="15"/>
  <c r="U223" i="15" s="1"/>
  <c r="N227" i="15"/>
  <c r="U227" i="15" s="1"/>
  <c r="N231" i="15"/>
  <c r="U231" i="15" s="1"/>
  <c r="N235" i="15"/>
  <c r="U235" i="15" s="1"/>
  <c r="N239" i="15"/>
  <c r="U239" i="15" s="1"/>
  <c r="N243" i="15"/>
  <c r="U243" i="15" s="1"/>
  <c r="N247" i="15"/>
  <c r="U247" i="15" s="1"/>
  <c r="N198" i="15"/>
  <c r="U198" i="15" s="1"/>
  <c r="N200" i="15"/>
  <c r="U200" i="15" s="1"/>
  <c r="N202" i="15"/>
  <c r="U202" i="15" s="1"/>
  <c r="N204" i="15"/>
  <c r="U204" i="15" s="1"/>
  <c r="N206" i="15"/>
  <c r="U206" i="15" s="1"/>
  <c r="N208" i="15"/>
  <c r="U208" i="15" s="1"/>
  <c r="N210" i="15"/>
  <c r="U210" i="15" s="1"/>
  <c r="N212" i="15"/>
  <c r="U212" i="15" s="1"/>
  <c r="N216" i="15"/>
  <c r="U216" i="15" s="1"/>
  <c r="N220" i="15"/>
  <c r="U220" i="15" s="1"/>
  <c r="N224" i="15"/>
  <c r="U224" i="15" s="1"/>
  <c r="N228" i="15"/>
  <c r="U228" i="15" s="1"/>
  <c r="N232" i="15"/>
  <c r="U232" i="15" s="1"/>
  <c r="N236" i="15"/>
  <c r="U236" i="15" s="1"/>
  <c r="N240" i="15"/>
  <c r="U240" i="15" s="1"/>
  <c r="N244" i="15"/>
  <c r="U244" i="15" s="1"/>
  <c r="N248" i="15"/>
  <c r="U248" i="15" s="1"/>
  <c r="N254" i="15"/>
  <c r="N262" i="15"/>
  <c r="N253" i="15"/>
  <c r="N257" i="15"/>
  <c r="N261" i="15"/>
  <c r="O261" i="15" l="1"/>
  <c r="U261" i="15"/>
  <c r="O250" i="15"/>
  <c r="U250" i="15"/>
  <c r="O254" i="15"/>
  <c r="U254" i="15"/>
  <c r="O257" i="15"/>
  <c r="U257" i="15"/>
  <c r="O262" i="15"/>
  <c r="U262" i="15"/>
  <c r="O258" i="15"/>
  <c r="U258" i="15"/>
  <c r="O253" i="15"/>
  <c r="U253" i="15"/>
  <c r="O221" i="15"/>
  <c r="O84" i="15"/>
  <c r="O205" i="15"/>
  <c r="O76" i="15"/>
  <c r="O100" i="15"/>
  <c r="O199" i="15"/>
  <c r="O237" i="15"/>
  <c r="O92" i="15"/>
  <c r="O64" i="15"/>
  <c r="O193" i="15"/>
  <c r="O245" i="15"/>
  <c r="O213" i="15"/>
  <c r="O88" i="15"/>
  <c r="O154" i="15"/>
  <c r="O207" i="15"/>
  <c r="O229" i="15"/>
  <c r="O197" i="15"/>
  <c r="O181" i="15"/>
  <c r="O96" i="15"/>
  <c r="O80" i="15"/>
  <c r="O45" i="15"/>
  <c r="O160" i="15"/>
  <c r="O134" i="15"/>
  <c r="O50" i="15"/>
  <c r="O13" i="15"/>
  <c r="O48" i="15"/>
  <c r="O184" i="15"/>
  <c r="O211" i="15"/>
  <c r="O203" i="15"/>
  <c r="O249" i="15"/>
  <c r="O241" i="15"/>
  <c r="O233" i="15"/>
  <c r="O225" i="15"/>
  <c r="O217" i="15"/>
  <c r="O209" i="15"/>
  <c r="O201" i="15"/>
  <c r="O118" i="15"/>
  <c r="O98" i="15"/>
  <c r="O94" i="15"/>
  <c r="O90" i="15"/>
  <c r="O86" i="15"/>
  <c r="O82" i="15"/>
  <c r="O78" i="15"/>
  <c r="O34" i="15"/>
  <c r="O57" i="15"/>
  <c r="O32" i="15"/>
  <c r="O180" i="15"/>
  <c r="O176" i="15"/>
  <c r="O108" i="15"/>
  <c r="O18" i="15"/>
  <c r="O33" i="15"/>
  <c r="O16" i="15"/>
  <c r="O166" i="15"/>
  <c r="O146" i="15"/>
  <c r="O31" i="15"/>
  <c r="O51" i="15"/>
  <c r="O47" i="15"/>
  <c r="O248" i="15"/>
  <c r="O240" i="15"/>
  <c r="O232" i="15"/>
  <c r="O224" i="15"/>
  <c r="O216" i="15"/>
  <c r="O247" i="15"/>
  <c r="O239" i="15"/>
  <c r="O231" i="15"/>
  <c r="O223" i="15"/>
  <c r="O215" i="15"/>
  <c r="O206" i="15"/>
  <c r="O198" i="15"/>
  <c r="O242" i="15"/>
  <c r="O234" i="15"/>
  <c r="O226" i="15"/>
  <c r="O218" i="15"/>
  <c r="O177" i="15"/>
  <c r="O130" i="15"/>
  <c r="O114" i="15"/>
  <c r="O127" i="15"/>
  <c r="O107" i="15"/>
  <c r="O99" i="15"/>
  <c r="O95" i="15"/>
  <c r="O91" i="15"/>
  <c r="O87" i="15"/>
  <c r="O83" i="15"/>
  <c r="O79" i="15"/>
  <c r="O75" i="15"/>
  <c r="O139" i="15"/>
  <c r="O131" i="15"/>
  <c r="O119" i="15"/>
  <c r="O106" i="15"/>
  <c r="O62" i="15"/>
  <c r="O46" i="15"/>
  <c r="O30" i="15"/>
  <c r="O14" i="15"/>
  <c r="O37" i="15"/>
  <c r="O9" i="15"/>
  <c r="O19" i="15"/>
  <c r="O53" i="15"/>
  <c r="O25" i="15"/>
  <c r="O39" i="15"/>
  <c r="O60" i="15"/>
  <c r="O44" i="15"/>
  <c r="O28" i="15"/>
  <c r="O12" i="15"/>
  <c r="O35" i="15"/>
  <c r="O208" i="15"/>
  <c r="O109" i="15"/>
  <c r="O212" i="15"/>
  <c r="O204" i="15"/>
  <c r="O126" i="15"/>
  <c r="O113" i="15"/>
  <c r="O105" i="15"/>
  <c r="O112" i="15"/>
  <c r="O104" i="15"/>
  <c r="O58" i="15"/>
  <c r="O42" i="15"/>
  <c r="O26" i="15"/>
  <c r="O10" i="15"/>
  <c r="O29" i="15"/>
  <c r="O55" i="15"/>
  <c r="O7" i="15"/>
  <c r="O49" i="15"/>
  <c r="O17" i="15"/>
  <c r="O27" i="15"/>
  <c r="O56" i="15"/>
  <c r="O40" i="15"/>
  <c r="O24" i="15"/>
  <c r="O8" i="15"/>
  <c r="O23" i="15"/>
  <c r="O200" i="15"/>
  <c r="O101" i="15"/>
  <c r="O244" i="15"/>
  <c r="O236" i="15"/>
  <c r="O228" i="15"/>
  <c r="O220" i="15"/>
  <c r="O243" i="15"/>
  <c r="O235" i="15"/>
  <c r="O227" i="15"/>
  <c r="O219" i="15"/>
  <c r="O210" i="15"/>
  <c r="O202" i="15"/>
  <c r="O246" i="15"/>
  <c r="O238" i="15"/>
  <c r="O230" i="15"/>
  <c r="O222" i="15"/>
  <c r="O214" i="15"/>
  <c r="O189" i="15"/>
  <c r="O138" i="15"/>
  <c r="O122" i="15"/>
  <c r="O111" i="15"/>
  <c r="O103" i="15"/>
  <c r="O97" i="15"/>
  <c r="O93" i="15"/>
  <c r="O89" i="15"/>
  <c r="O85" i="15"/>
  <c r="O81" i="15"/>
  <c r="O77" i="15"/>
  <c r="N315" i="15"/>
  <c r="U5" i="15"/>
  <c r="U315" i="15" s="1"/>
  <c r="O185" i="15"/>
  <c r="O115" i="15"/>
  <c r="O123" i="15"/>
  <c r="O135" i="15"/>
  <c r="O110" i="15"/>
  <c r="O102" i="15"/>
  <c r="O54" i="15"/>
  <c r="O38" i="15"/>
  <c r="O22" i="15"/>
  <c r="O6" i="15"/>
  <c r="O21" i="15"/>
  <c r="O43" i="15"/>
  <c r="O61" i="15"/>
  <c r="O41" i="15"/>
  <c r="O63" i="15"/>
  <c r="O15" i="15"/>
  <c r="O52" i="15"/>
  <c r="O36" i="15"/>
  <c r="O20" i="15"/>
  <c r="O59" i="15"/>
  <c r="O11" i="15"/>
  <c r="O315" i="15" l="1"/>
  <c r="N250" i="14" l="1"/>
  <c r="O250" i="14" s="1"/>
  <c r="V250" i="14" s="1"/>
  <c r="N251" i="14"/>
  <c r="O251" i="14" s="1"/>
  <c r="V251" i="14" s="1"/>
  <c r="N252" i="14"/>
  <c r="O252" i="14" s="1"/>
  <c r="N253" i="14"/>
  <c r="O253" i="14" s="1"/>
  <c r="N254" i="14"/>
  <c r="N255" i="14"/>
  <c r="O255" i="14" s="1"/>
  <c r="V255" i="14" s="1"/>
  <c r="N256" i="14"/>
  <c r="O256" i="14" s="1"/>
  <c r="N257" i="14"/>
  <c r="O257" i="14" s="1"/>
  <c r="N258" i="14"/>
  <c r="O258" i="14" s="1"/>
  <c r="V258" i="14" s="1"/>
  <c r="N259" i="14"/>
  <c r="O259" i="14" s="1"/>
  <c r="V259" i="14" s="1"/>
  <c r="N260" i="14"/>
  <c r="O260" i="14" s="1"/>
  <c r="N261" i="14"/>
  <c r="O261" i="14" s="1"/>
  <c r="N262" i="14"/>
  <c r="O262" i="14" s="1"/>
  <c r="V262" i="14" s="1"/>
  <c r="N263" i="14"/>
  <c r="O263" i="14" s="1"/>
  <c r="N264" i="14"/>
  <c r="O264" i="14" s="1"/>
  <c r="P264" i="14" s="1"/>
  <c r="U266" i="14"/>
  <c r="L266" i="14"/>
  <c r="K266" i="14"/>
  <c r="N249" i="14"/>
  <c r="N248" i="14"/>
  <c r="N247" i="14"/>
  <c r="N246" i="14"/>
  <c r="N245" i="14"/>
  <c r="N244" i="14"/>
  <c r="N243" i="14"/>
  <c r="N242" i="14"/>
  <c r="N241" i="14"/>
  <c r="N240" i="14"/>
  <c r="N239" i="14"/>
  <c r="N238" i="14"/>
  <c r="N237" i="14"/>
  <c r="N236" i="14"/>
  <c r="N235" i="14"/>
  <c r="N234" i="14"/>
  <c r="N233" i="14"/>
  <c r="N232" i="14"/>
  <c r="N231" i="14"/>
  <c r="N230" i="14"/>
  <c r="N229" i="14"/>
  <c r="N228" i="14"/>
  <c r="N227" i="14"/>
  <c r="N226" i="14"/>
  <c r="N225" i="14"/>
  <c r="N224" i="14"/>
  <c r="N223" i="14"/>
  <c r="N222" i="14"/>
  <c r="N221" i="14"/>
  <c r="N220" i="14"/>
  <c r="N219" i="14"/>
  <c r="N218" i="14"/>
  <c r="N217" i="14"/>
  <c r="N216" i="14"/>
  <c r="N215" i="14"/>
  <c r="O215" i="14" s="1"/>
  <c r="V215" i="14" s="1"/>
  <c r="N214" i="14"/>
  <c r="N213" i="14"/>
  <c r="O213" i="14" s="1"/>
  <c r="V213" i="14" s="1"/>
  <c r="N212" i="14"/>
  <c r="N211" i="14"/>
  <c r="O211" i="14" s="1"/>
  <c r="V211" i="14" s="1"/>
  <c r="N210" i="14"/>
  <c r="N209" i="14"/>
  <c r="O209" i="14" s="1"/>
  <c r="V209" i="14" s="1"/>
  <c r="N208" i="14"/>
  <c r="N207" i="14"/>
  <c r="O207" i="14" s="1"/>
  <c r="V207" i="14" s="1"/>
  <c r="N206" i="14"/>
  <c r="N205" i="14"/>
  <c r="O205" i="14" s="1"/>
  <c r="V205" i="14" s="1"/>
  <c r="N204" i="14"/>
  <c r="N203" i="14"/>
  <c r="O203" i="14" s="1"/>
  <c r="V203" i="14" s="1"/>
  <c r="N202" i="14"/>
  <c r="N201" i="14"/>
  <c r="O201" i="14" s="1"/>
  <c r="V201" i="14" s="1"/>
  <c r="N200" i="14"/>
  <c r="N199" i="14"/>
  <c r="O199" i="14" s="1"/>
  <c r="V199" i="14" s="1"/>
  <c r="N198" i="14"/>
  <c r="N197" i="14"/>
  <c r="O197" i="14" s="1"/>
  <c r="V197" i="14" s="1"/>
  <c r="N196" i="14"/>
  <c r="N195" i="14"/>
  <c r="O195" i="14" s="1"/>
  <c r="V195" i="14" s="1"/>
  <c r="N194" i="14"/>
  <c r="N193" i="14"/>
  <c r="O193" i="14" s="1"/>
  <c r="V193" i="14" s="1"/>
  <c r="N192" i="14"/>
  <c r="N191" i="14"/>
  <c r="O191" i="14" s="1"/>
  <c r="V191" i="14" s="1"/>
  <c r="N190" i="14"/>
  <c r="N189" i="14"/>
  <c r="O189" i="14" s="1"/>
  <c r="V189" i="14" s="1"/>
  <c r="N188" i="14"/>
  <c r="N187" i="14"/>
  <c r="O187" i="14" s="1"/>
  <c r="V187" i="14" s="1"/>
  <c r="N186" i="14"/>
  <c r="N185" i="14"/>
  <c r="O185" i="14" s="1"/>
  <c r="V185" i="14" s="1"/>
  <c r="N184" i="14"/>
  <c r="N183" i="14"/>
  <c r="O183" i="14" s="1"/>
  <c r="V183" i="14" s="1"/>
  <c r="N182" i="14"/>
  <c r="N181" i="14"/>
  <c r="O181" i="14" s="1"/>
  <c r="V181" i="14" s="1"/>
  <c r="N180" i="14"/>
  <c r="N179" i="14"/>
  <c r="O179" i="14" s="1"/>
  <c r="V179" i="14" s="1"/>
  <c r="N178" i="14"/>
  <c r="N177" i="14"/>
  <c r="O177" i="14" s="1"/>
  <c r="V177" i="14" s="1"/>
  <c r="N176" i="14"/>
  <c r="N175" i="14"/>
  <c r="O175" i="14" s="1"/>
  <c r="V175" i="14" s="1"/>
  <c r="N174" i="14"/>
  <c r="N173" i="14"/>
  <c r="O173" i="14" s="1"/>
  <c r="V173" i="14" s="1"/>
  <c r="N172" i="14"/>
  <c r="N171" i="14"/>
  <c r="O171" i="14" s="1"/>
  <c r="V171" i="14" s="1"/>
  <c r="N170" i="14"/>
  <c r="N169" i="14"/>
  <c r="O169" i="14" s="1"/>
  <c r="V169" i="14" s="1"/>
  <c r="N168" i="14"/>
  <c r="N167" i="14"/>
  <c r="O167" i="14" s="1"/>
  <c r="V167" i="14" s="1"/>
  <c r="N166" i="14"/>
  <c r="N165" i="14"/>
  <c r="O165" i="14" s="1"/>
  <c r="V165" i="14" s="1"/>
  <c r="N164" i="14"/>
  <c r="N163" i="14"/>
  <c r="O163" i="14" s="1"/>
  <c r="V163" i="14" s="1"/>
  <c r="N162" i="14"/>
  <c r="N161" i="14"/>
  <c r="O161" i="14" s="1"/>
  <c r="V161" i="14" s="1"/>
  <c r="N160" i="14"/>
  <c r="N159" i="14"/>
  <c r="O159" i="14" s="1"/>
  <c r="V159" i="14" s="1"/>
  <c r="N158" i="14"/>
  <c r="N157" i="14"/>
  <c r="O157" i="14" s="1"/>
  <c r="V157" i="14" s="1"/>
  <c r="N156" i="14"/>
  <c r="N155" i="14"/>
  <c r="O155" i="14" s="1"/>
  <c r="V155" i="14" s="1"/>
  <c r="N154" i="14"/>
  <c r="N153" i="14"/>
  <c r="O153" i="14" s="1"/>
  <c r="V153" i="14" s="1"/>
  <c r="N152" i="14"/>
  <c r="N151" i="14"/>
  <c r="O151" i="14" s="1"/>
  <c r="V151" i="14" s="1"/>
  <c r="N150" i="14"/>
  <c r="N149" i="14"/>
  <c r="O149" i="14" s="1"/>
  <c r="V149" i="14" s="1"/>
  <c r="N148" i="14"/>
  <c r="N147" i="14"/>
  <c r="O147" i="14" s="1"/>
  <c r="V147" i="14" s="1"/>
  <c r="N146" i="14"/>
  <c r="N145" i="14"/>
  <c r="O145" i="14" s="1"/>
  <c r="V145" i="14" s="1"/>
  <c r="N144" i="14"/>
  <c r="N143" i="14"/>
  <c r="O143" i="14" s="1"/>
  <c r="V143" i="14" s="1"/>
  <c r="N142" i="14"/>
  <c r="N141" i="14"/>
  <c r="O141" i="14" s="1"/>
  <c r="V141" i="14" s="1"/>
  <c r="N140" i="14"/>
  <c r="N139" i="14"/>
  <c r="O139" i="14" s="1"/>
  <c r="V139" i="14" s="1"/>
  <c r="N138" i="14"/>
  <c r="N137" i="14"/>
  <c r="O137" i="14" s="1"/>
  <c r="V137" i="14" s="1"/>
  <c r="N136" i="14"/>
  <c r="N135" i="14"/>
  <c r="O135" i="14" s="1"/>
  <c r="V135" i="14" s="1"/>
  <c r="N134" i="14"/>
  <c r="N133" i="14"/>
  <c r="O133" i="14" s="1"/>
  <c r="V133" i="14" s="1"/>
  <c r="N132" i="14"/>
  <c r="N131" i="14"/>
  <c r="O131" i="14" s="1"/>
  <c r="V131" i="14" s="1"/>
  <c r="N130" i="14"/>
  <c r="N129" i="14"/>
  <c r="O129" i="14" s="1"/>
  <c r="V129" i="14" s="1"/>
  <c r="N128" i="14"/>
  <c r="N127" i="14"/>
  <c r="O127" i="14" s="1"/>
  <c r="V127" i="14" s="1"/>
  <c r="N126" i="14"/>
  <c r="N125" i="14"/>
  <c r="O125" i="14" s="1"/>
  <c r="V125" i="14" s="1"/>
  <c r="N124" i="14"/>
  <c r="N123" i="14"/>
  <c r="O123" i="14" s="1"/>
  <c r="V123" i="14" s="1"/>
  <c r="N122" i="14"/>
  <c r="N121" i="14"/>
  <c r="O121" i="14" s="1"/>
  <c r="V121" i="14" s="1"/>
  <c r="N120" i="14"/>
  <c r="N119" i="14"/>
  <c r="O119" i="14" s="1"/>
  <c r="V119" i="14" s="1"/>
  <c r="N118" i="14"/>
  <c r="O118" i="14" s="1"/>
  <c r="V118" i="14" s="1"/>
  <c r="N117" i="14"/>
  <c r="O117" i="14" s="1"/>
  <c r="V117" i="14" s="1"/>
  <c r="N116" i="14"/>
  <c r="N115" i="14"/>
  <c r="N114" i="14"/>
  <c r="O114" i="14" s="1"/>
  <c r="V114" i="14" s="1"/>
  <c r="N113" i="14"/>
  <c r="O113" i="14" s="1"/>
  <c r="V113" i="14" s="1"/>
  <c r="N112" i="14"/>
  <c r="O112" i="14" s="1"/>
  <c r="V112" i="14" s="1"/>
  <c r="N111" i="14"/>
  <c r="O111" i="14" s="1"/>
  <c r="V111" i="14" s="1"/>
  <c r="N110" i="14"/>
  <c r="N109" i="14"/>
  <c r="O109" i="14" s="1"/>
  <c r="V109" i="14" s="1"/>
  <c r="N108" i="14"/>
  <c r="N107" i="14"/>
  <c r="N106" i="14"/>
  <c r="O106" i="14" s="1"/>
  <c r="V106" i="14" s="1"/>
  <c r="N105" i="14"/>
  <c r="O105" i="14" s="1"/>
  <c r="V105" i="14" s="1"/>
  <c r="N104" i="14"/>
  <c r="O104" i="14" s="1"/>
  <c r="V104" i="14" s="1"/>
  <c r="N103" i="14"/>
  <c r="O103" i="14" s="1"/>
  <c r="V103" i="14" s="1"/>
  <c r="N102" i="14"/>
  <c r="O102" i="14" s="1"/>
  <c r="V102" i="14" s="1"/>
  <c r="N101" i="14"/>
  <c r="O101" i="14" s="1"/>
  <c r="V101" i="14" s="1"/>
  <c r="N100" i="14"/>
  <c r="N99" i="14"/>
  <c r="N98" i="14"/>
  <c r="O98" i="14" s="1"/>
  <c r="V98" i="14" s="1"/>
  <c r="N97" i="14"/>
  <c r="O97" i="14" s="1"/>
  <c r="V97" i="14" s="1"/>
  <c r="N96" i="14"/>
  <c r="N95" i="14"/>
  <c r="N94" i="14"/>
  <c r="O94" i="14" s="1"/>
  <c r="V94" i="14" s="1"/>
  <c r="N93" i="14"/>
  <c r="O93" i="14" s="1"/>
  <c r="V93" i="14" s="1"/>
  <c r="N92" i="14"/>
  <c r="N91" i="14"/>
  <c r="N90" i="14"/>
  <c r="O90" i="14" s="1"/>
  <c r="V90" i="14" s="1"/>
  <c r="N89" i="14"/>
  <c r="O89" i="14" s="1"/>
  <c r="V89" i="14" s="1"/>
  <c r="N88" i="14"/>
  <c r="N87" i="14"/>
  <c r="N86" i="14"/>
  <c r="O86" i="14" s="1"/>
  <c r="V86" i="14" s="1"/>
  <c r="N85" i="14"/>
  <c r="O85" i="14" s="1"/>
  <c r="V85" i="14" s="1"/>
  <c r="N84" i="14"/>
  <c r="N83" i="14"/>
  <c r="N82" i="14"/>
  <c r="O82" i="14" s="1"/>
  <c r="V82" i="14" s="1"/>
  <c r="N81" i="14"/>
  <c r="O81" i="14" s="1"/>
  <c r="V81" i="14" s="1"/>
  <c r="N80" i="14"/>
  <c r="N79" i="14"/>
  <c r="N78" i="14"/>
  <c r="O78" i="14" s="1"/>
  <c r="V78" i="14" s="1"/>
  <c r="N77" i="14"/>
  <c r="O77" i="14" s="1"/>
  <c r="V77" i="14" s="1"/>
  <c r="N76" i="14"/>
  <c r="N75" i="14"/>
  <c r="N74" i="14"/>
  <c r="O74" i="14" s="1"/>
  <c r="V74" i="14" s="1"/>
  <c r="N73" i="14"/>
  <c r="O73" i="14" s="1"/>
  <c r="V73" i="14" s="1"/>
  <c r="N72" i="14"/>
  <c r="N71" i="14"/>
  <c r="N70" i="14"/>
  <c r="O70" i="14" s="1"/>
  <c r="V70" i="14" s="1"/>
  <c r="N69" i="14"/>
  <c r="O69" i="14" s="1"/>
  <c r="V69" i="14" s="1"/>
  <c r="N68" i="14"/>
  <c r="N67" i="14"/>
  <c r="N66" i="14"/>
  <c r="O66" i="14" s="1"/>
  <c r="V66" i="14" s="1"/>
  <c r="N65" i="14"/>
  <c r="O65" i="14" s="1"/>
  <c r="V65" i="14" s="1"/>
  <c r="N64" i="14"/>
  <c r="N63" i="14"/>
  <c r="N62" i="14"/>
  <c r="O62" i="14" s="1"/>
  <c r="V62" i="14" s="1"/>
  <c r="N61" i="14"/>
  <c r="O61" i="14" s="1"/>
  <c r="V61" i="14" s="1"/>
  <c r="N60" i="14"/>
  <c r="N59" i="14"/>
  <c r="N58" i="14"/>
  <c r="O58" i="14" s="1"/>
  <c r="V58" i="14" s="1"/>
  <c r="N57" i="14"/>
  <c r="O57" i="14" s="1"/>
  <c r="V57" i="14" s="1"/>
  <c r="N56" i="14"/>
  <c r="N55" i="14"/>
  <c r="N54" i="14"/>
  <c r="O54" i="14" s="1"/>
  <c r="V54" i="14" s="1"/>
  <c r="N53" i="14"/>
  <c r="O53" i="14" s="1"/>
  <c r="V53" i="14" s="1"/>
  <c r="N52" i="14"/>
  <c r="N51" i="14"/>
  <c r="N50" i="14"/>
  <c r="N49" i="14"/>
  <c r="N48" i="14"/>
  <c r="N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N32" i="14"/>
  <c r="N31" i="14"/>
  <c r="N30" i="14"/>
  <c r="N29" i="14"/>
  <c r="N28" i="14"/>
  <c r="N27" i="14"/>
  <c r="N26" i="14"/>
  <c r="N25" i="14"/>
  <c r="N24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O12" i="14" s="1"/>
  <c r="V12" i="14" s="1"/>
  <c r="N11" i="14"/>
  <c r="N10" i="14"/>
  <c r="N9" i="14"/>
  <c r="O9" i="14" s="1"/>
  <c r="V9" i="14" s="1"/>
  <c r="N8" i="14"/>
  <c r="N7" i="14"/>
  <c r="N6" i="14"/>
  <c r="O6" i="14" s="1"/>
  <c r="V6" i="14" s="1"/>
  <c r="N5" i="14"/>
  <c r="P256" i="14" l="1"/>
  <c r="V256" i="14"/>
  <c r="P252" i="14"/>
  <c r="V252" i="14"/>
  <c r="P260" i="14"/>
  <c r="V260" i="14"/>
  <c r="P261" i="14"/>
  <c r="V261" i="14"/>
  <c r="P257" i="14"/>
  <c r="V257" i="14"/>
  <c r="P253" i="14"/>
  <c r="V253" i="14"/>
  <c r="P262" i="14"/>
  <c r="P258" i="14"/>
  <c r="O254" i="14"/>
  <c r="P250" i="14"/>
  <c r="P263" i="14"/>
  <c r="P259" i="14"/>
  <c r="P255" i="14"/>
  <c r="P251" i="14"/>
  <c r="N266" i="14"/>
  <c r="P103" i="14"/>
  <c r="O108" i="14"/>
  <c r="V108" i="14" s="1"/>
  <c r="O110" i="14"/>
  <c r="V110" i="14" s="1"/>
  <c r="P112" i="14"/>
  <c r="O115" i="14"/>
  <c r="V115" i="14" s="1"/>
  <c r="P119" i="14"/>
  <c r="O120" i="14"/>
  <c r="V120" i="14" s="1"/>
  <c r="P123" i="14"/>
  <c r="O124" i="14"/>
  <c r="V124" i="14" s="1"/>
  <c r="P127" i="14"/>
  <c r="O128" i="14"/>
  <c r="V128" i="14" s="1"/>
  <c r="P131" i="14"/>
  <c r="O132" i="14"/>
  <c r="V132" i="14" s="1"/>
  <c r="P135" i="14"/>
  <c r="O136" i="14"/>
  <c r="V136" i="14" s="1"/>
  <c r="P139" i="14"/>
  <c r="O140" i="14"/>
  <c r="V140" i="14" s="1"/>
  <c r="P143" i="14"/>
  <c r="O144" i="14"/>
  <c r="V144" i="14" s="1"/>
  <c r="P147" i="14"/>
  <c r="O148" i="14"/>
  <c r="V148" i="14" s="1"/>
  <c r="P151" i="14"/>
  <c r="O152" i="14"/>
  <c r="V152" i="14" s="1"/>
  <c r="P155" i="14"/>
  <c r="O156" i="14"/>
  <c r="V156" i="14" s="1"/>
  <c r="P159" i="14"/>
  <c r="O160" i="14"/>
  <c r="V160" i="14" s="1"/>
  <c r="P163" i="14"/>
  <c r="O164" i="14"/>
  <c r="V164" i="14" s="1"/>
  <c r="P104" i="14"/>
  <c r="P106" i="14"/>
  <c r="O107" i="14"/>
  <c r="V107" i="14" s="1"/>
  <c r="P111" i="14"/>
  <c r="O116" i="14"/>
  <c r="V116" i="14" s="1"/>
  <c r="P121" i="14"/>
  <c r="O122" i="14"/>
  <c r="V122" i="14" s="1"/>
  <c r="P125" i="14"/>
  <c r="O126" i="14"/>
  <c r="V126" i="14" s="1"/>
  <c r="P129" i="14"/>
  <c r="O130" i="14"/>
  <c r="V130" i="14" s="1"/>
  <c r="P133" i="14"/>
  <c r="O134" i="14"/>
  <c r="V134" i="14" s="1"/>
  <c r="P137" i="14"/>
  <c r="O138" i="14"/>
  <c r="V138" i="14" s="1"/>
  <c r="P141" i="14"/>
  <c r="O142" i="14"/>
  <c r="V142" i="14" s="1"/>
  <c r="P145" i="14"/>
  <c r="O146" i="14"/>
  <c r="V146" i="14" s="1"/>
  <c r="P149" i="14"/>
  <c r="O150" i="14"/>
  <c r="V150" i="14" s="1"/>
  <c r="P153" i="14"/>
  <c r="O154" i="14"/>
  <c r="V154" i="14" s="1"/>
  <c r="P157" i="14"/>
  <c r="O158" i="14"/>
  <c r="V158" i="14" s="1"/>
  <c r="P161" i="14"/>
  <c r="O162" i="14"/>
  <c r="V162" i="14" s="1"/>
  <c r="P165" i="14"/>
  <c r="O166" i="14"/>
  <c r="V166" i="14" s="1"/>
  <c r="O52" i="14"/>
  <c r="V52" i="14" s="1"/>
  <c r="O68" i="14"/>
  <c r="V68" i="14" s="1"/>
  <c r="O212" i="14"/>
  <c r="V212" i="14" s="1"/>
  <c r="O5" i="14"/>
  <c r="P5" i="14" s="1"/>
  <c r="O8" i="14"/>
  <c r="V8" i="14" s="1"/>
  <c r="O11" i="14"/>
  <c r="V11" i="14" s="1"/>
  <c r="O13" i="14"/>
  <c r="V13" i="14" s="1"/>
  <c r="O18" i="14"/>
  <c r="V18" i="14" s="1"/>
  <c r="O24" i="14"/>
  <c r="V24" i="14" s="1"/>
  <c r="O28" i="14"/>
  <c r="V28" i="14" s="1"/>
  <c r="O34" i="14"/>
  <c r="V34" i="14" s="1"/>
  <c r="O40" i="14"/>
  <c r="V40" i="14" s="1"/>
  <c r="O46" i="14"/>
  <c r="V46" i="14" s="1"/>
  <c r="O64" i="14"/>
  <c r="V64" i="14" s="1"/>
  <c r="O80" i="14"/>
  <c r="V80" i="14" s="1"/>
  <c r="O96" i="14"/>
  <c r="V96" i="14" s="1"/>
  <c r="O7" i="14"/>
  <c r="V7" i="14" s="1"/>
  <c r="O10" i="14"/>
  <c r="V10" i="14" s="1"/>
  <c r="O16" i="14"/>
  <c r="V16" i="14" s="1"/>
  <c r="O22" i="14"/>
  <c r="V22" i="14" s="1"/>
  <c r="O32" i="14"/>
  <c r="V32" i="14" s="1"/>
  <c r="O38" i="14"/>
  <c r="V38" i="14" s="1"/>
  <c r="O42" i="14"/>
  <c r="V42" i="14" s="1"/>
  <c r="P6" i="14"/>
  <c r="P9" i="14"/>
  <c r="P12" i="14"/>
  <c r="O60" i="14"/>
  <c r="V60" i="14" s="1"/>
  <c r="O76" i="14"/>
  <c r="V76" i="14" s="1"/>
  <c r="O92" i="14"/>
  <c r="V92" i="14" s="1"/>
  <c r="O180" i="14"/>
  <c r="V180" i="14" s="1"/>
  <c r="O84" i="14"/>
  <c r="V84" i="14" s="1"/>
  <c r="O100" i="14"/>
  <c r="V100" i="14" s="1"/>
  <c r="O14" i="14"/>
  <c r="V14" i="14" s="1"/>
  <c r="O20" i="14"/>
  <c r="V20" i="14" s="1"/>
  <c r="O26" i="14"/>
  <c r="V26" i="14" s="1"/>
  <c r="O30" i="14"/>
  <c r="V30" i="14" s="1"/>
  <c r="O36" i="14"/>
  <c r="V36" i="14" s="1"/>
  <c r="O44" i="14"/>
  <c r="V44" i="14" s="1"/>
  <c r="O15" i="14"/>
  <c r="V15" i="14" s="1"/>
  <c r="O17" i="14"/>
  <c r="V17" i="14" s="1"/>
  <c r="O19" i="14"/>
  <c r="V19" i="14" s="1"/>
  <c r="O21" i="14"/>
  <c r="V21" i="14" s="1"/>
  <c r="O23" i="14"/>
  <c r="V23" i="14" s="1"/>
  <c r="O25" i="14"/>
  <c r="V25" i="14" s="1"/>
  <c r="O27" i="14"/>
  <c r="V27" i="14" s="1"/>
  <c r="O29" i="14"/>
  <c r="V29" i="14" s="1"/>
  <c r="O31" i="14"/>
  <c r="V31" i="14" s="1"/>
  <c r="O33" i="14"/>
  <c r="V33" i="14" s="1"/>
  <c r="O35" i="14"/>
  <c r="V35" i="14" s="1"/>
  <c r="O37" i="14"/>
  <c r="V37" i="14" s="1"/>
  <c r="O39" i="14"/>
  <c r="V39" i="14" s="1"/>
  <c r="O41" i="14"/>
  <c r="V41" i="14" s="1"/>
  <c r="O43" i="14"/>
  <c r="V43" i="14" s="1"/>
  <c r="O45" i="14"/>
  <c r="V45" i="14" s="1"/>
  <c r="O47" i="14"/>
  <c r="V47" i="14" s="1"/>
  <c r="O56" i="14"/>
  <c r="V56" i="14" s="1"/>
  <c r="O72" i="14"/>
  <c r="V72" i="14" s="1"/>
  <c r="O88" i="14"/>
  <c r="V88" i="14" s="1"/>
  <c r="O196" i="14"/>
  <c r="V196" i="14" s="1"/>
  <c r="O176" i="14"/>
  <c r="V176" i="14" s="1"/>
  <c r="O192" i="14"/>
  <c r="V192" i="14" s="1"/>
  <c r="O208" i="14"/>
  <c r="V208" i="14" s="1"/>
  <c r="O218" i="14"/>
  <c r="V218" i="14" s="1"/>
  <c r="O222" i="14"/>
  <c r="V222" i="14" s="1"/>
  <c r="O226" i="14"/>
  <c r="V226" i="14" s="1"/>
  <c r="O230" i="14"/>
  <c r="V230" i="14" s="1"/>
  <c r="O234" i="14"/>
  <c r="V234" i="14" s="1"/>
  <c r="O48" i="14"/>
  <c r="V48" i="14" s="1"/>
  <c r="O49" i="14"/>
  <c r="V49" i="14" s="1"/>
  <c r="O50" i="14"/>
  <c r="V50" i="14" s="1"/>
  <c r="O51" i="14"/>
  <c r="V51" i="14" s="1"/>
  <c r="P54" i="14"/>
  <c r="O55" i="14"/>
  <c r="V55" i="14" s="1"/>
  <c r="P58" i="14"/>
  <c r="O59" i="14"/>
  <c r="V59" i="14" s="1"/>
  <c r="P62" i="14"/>
  <c r="O63" i="14"/>
  <c r="V63" i="14" s="1"/>
  <c r="P66" i="14"/>
  <c r="O67" i="14"/>
  <c r="V67" i="14" s="1"/>
  <c r="P70" i="14"/>
  <c r="O71" i="14"/>
  <c r="V71" i="14" s="1"/>
  <c r="P74" i="14"/>
  <c r="O75" i="14"/>
  <c r="V75" i="14" s="1"/>
  <c r="P78" i="14"/>
  <c r="O79" i="14"/>
  <c r="V79" i="14" s="1"/>
  <c r="P82" i="14"/>
  <c r="O83" i="14"/>
  <c r="V83" i="14" s="1"/>
  <c r="P86" i="14"/>
  <c r="O87" i="14"/>
  <c r="V87" i="14" s="1"/>
  <c r="P90" i="14"/>
  <c r="O91" i="14"/>
  <c r="V91" i="14" s="1"/>
  <c r="P94" i="14"/>
  <c r="O95" i="14"/>
  <c r="V95" i="14" s="1"/>
  <c r="P98" i="14"/>
  <c r="O99" i="14"/>
  <c r="V99" i="14" s="1"/>
  <c r="P102" i="14"/>
  <c r="P114" i="14"/>
  <c r="P118" i="14"/>
  <c r="O172" i="14"/>
  <c r="V172" i="14" s="1"/>
  <c r="O188" i="14"/>
  <c r="V188" i="14" s="1"/>
  <c r="O204" i="14"/>
  <c r="V204" i="14" s="1"/>
  <c r="P53" i="14"/>
  <c r="P57" i="14"/>
  <c r="P61" i="14"/>
  <c r="P65" i="14"/>
  <c r="P69" i="14"/>
  <c r="P73" i="14"/>
  <c r="P77" i="14"/>
  <c r="P81" i="14"/>
  <c r="P85" i="14"/>
  <c r="P89" i="14"/>
  <c r="P93" i="14"/>
  <c r="P97" i="14"/>
  <c r="P101" i="14"/>
  <c r="P105" i="14"/>
  <c r="P109" i="14"/>
  <c r="P113" i="14"/>
  <c r="P117" i="14"/>
  <c r="O168" i="14"/>
  <c r="V168" i="14" s="1"/>
  <c r="O184" i="14"/>
  <c r="V184" i="14" s="1"/>
  <c r="O200" i="14"/>
  <c r="V200" i="14" s="1"/>
  <c r="O216" i="14"/>
  <c r="V216" i="14" s="1"/>
  <c r="O220" i="14"/>
  <c r="V220" i="14" s="1"/>
  <c r="O224" i="14"/>
  <c r="V224" i="14" s="1"/>
  <c r="O228" i="14"/>
  <c r="V228" i="14" s="1"/>
  <c r="O232" i="14"/>
  <c r="V232" i="14" s="1"/>
  <c r="P167" i="14"/>
  <c r="P171" i="14"/>
  <c r="P175" i="14"/>
  <c r="P179" i="14"/>
  <c r="P183" i="14"/>
  <c r="P187" i="14"/>
  <c r="P191" i="14"/>
  <c r="P195" i="14"/>
  <c r="P199" i="14"/>
  <c r="P203" i="14"/>
  <c r="P207" i="14"/>
  <c r="P211" i="14"/>
  <c r="P215" i="14"/>
  <c r="O217" i="14"/>
  <c r="V217" i="14" s="1"/>
  <c r="O219" i="14"/>
  <c r="V219" i="14" s="1"/>
  <c r="O221" i="14"/>
  <c r="V221" i="14" s="1"/>
  <c r="O223" i="14"/>
  <c r="V223" i="14" s="1"/>
  <c r="O225" i="14"/>
  <c r="V225" i="14" s="1"/>
  <c r="O227" i="14"/>
  <c r="V227" i="14" s="1"/>
  <c r="O229" i="14"/>
  <c r="V229" i="14" s="1"/>
  <c r="O231" i="14"/>
  <c r="V231" i="14" s="1"/>
  <c r="O233" i="14"/>
  <c r="V233" i="14" s="1"/>
  <c r="O235" i="14"/>
  <c r="V235" i="14" s="1"/>
  <c r="P169" i="14"/>
  <c r="O170" i="14"/>
  <c r="V170" i="14" s="1"/>
  <c r="P173" i="14"/>
  <c r="O174" i="14"/>
  <c r="V174" i="14" s="1"/>
  <c r="P177" i="14"/>
  <c r="O178" i="14"/>
  <c r="V178" i="14" s="1"/>
  <c r="P181" i="14"/>
  <c r="O182" i="14"/>
  <c r="V182" i="14" s="1"/>
  <c r="P185" i="14"/>
  <c r="O186" i="14"/>
  <c r="V186" i="14" s="1"/>
  <c r="P189" i="14"/>
  <c r="O190" i="14"/>
  <c r="V190" i="14" s="1"/>
  <c r="P193" i="14"/>
  <c r="O194" i="14"/>
  <c r="V194" i="14" s="1"/>
  <c r="P197" i="14"/>
  <c r="O198" i="14"/>
  <c r="V198" i="14" s="1"/>
  <c r="P201" i="14"/>
  <c r="O202" i="14"/>
  <c r="V202" i="14" s="1"/>
  <c r="P205" i="14"/>
  <c r="O206" i="14"/>
  <c r="V206" i="14" s="1"/>
  <c r="P209" i="14"/>
  <c r="O210" i="14"/>
  <c r="V210" i="14" s="1"/>
  <c r="P213" i="14"/>
  <c r="O214" i="14"/>
  <c r="V214" i="14" s="1"/>
  <c r="O236" i="14"/>
  <c r="V236" i="14" s="1"/>
  <c r="O237" i="14"/>
  <c r="V237" i="14" s="1"/>
  <c r="O238" i="14"/>
  <c r="V238" i="14" s="1"/>
  <c r="O239" i="14"/>
  <c r="V239" i="14" s="1"/>
  <c r="O240" i="14"/>
  <c r="V240" i="14" s="1"/>
  <c r="O241" i="14"/>
  <c r="V241" i="14" s="1"/>
  <c r="O242" i="14"/>
  <c r="V242" i="14" s="1"/>
  <c r="O243" i="14"/>
  <c r="V243" i="14" s="1"/>
  <c r="O244" i="14"/>
  <c r="V244" i="14" s="1"/>
  <c r="O245" i="14"/>
  <c r="V245" i="14" s="1"/>
  <c r="O246" i="14"/>
  <c r="V246" i="14" s="1"/>
  <c r="O247" i="14"/>
  <c r="V247" i="14" s="1"/>
  <c r="O248" i="14"/>
  <c r="V248" i="14" s="1"/>
  <c r="O249" i="14"/>
  <c r="V249" i="14" s="1"/>
  <c r="P254" i="14" l="1"/>
  <c r="V254" i="14"/>
  <c r="P226" i="14"/>
  <c r="P154" i="14"/>
  <c r="P221" i="14"/>
  <c r="P234" i="14"/>
  <c r="P29" i="14"/>
  <c r="P60" i="14"/>
  <c r="P225" i="14"/>
  <c r="P33" i="14"/>
  <c r="P241" i="14"/>
  <c r="P229" i="14"/>
  <c r="P45" i="14"/>
  <c r="P233" i="14"/>
  <c r="P217" i="14"/>
  <c r="P218" i="14"/>
  <c r="P176" i="14"/>
  <c r="P17" i="14"/>
  <c r="P164" i="14"/>
  <c r="P210" i="14"/>
  <c r="P172" i="14"/>
  <c r="P238" i="14"/>
  <c r="P230" i="14"/>
  <c r="P222" i="14"/>
  <c r="P208" i="14"/>
  <c r="P37" i="14"/>
  <c r="P21" i="14"/>
  <c r="P92" i="14"/>
  <c r="P138" i="14"/>
  <c r="P148" i="14"/>
  <c r="P235" i="14"/>
  <c r="P231" i="14"/>
  <c r="P227" i="14"/>
  <c r="P223" i="14"/>
  <c r="P219" i="14"/>
  <c r="P204" i="14"/>
  <c r="P41" i="14"/>
  <c r="P25" i="14"/>
  <c r="P84" i="14"/>
  <c r="P122" i="14"/>
  <c r="P132" i="14"/>
  <c r="P249" i="14"/>
  <c r="P248" i="14"/>
  <c r="P115" i="14"/>
  <c r="P43" i="14"/>
  <c r="P35" i="14"/>
  <c r="P31" i="14"/>
  <c r="P27" i="14"/>
  <c r="P19" i="14"/>
  <c r="P15" i="14"/>
  <c r="P166" i="14"/>
  <c r="P150" i="14"/>
  <c r="P134" i="14"/>
  <c r="P116" i="14"/>
  <c r="P160" i="14"/>
  <c r="P144" i="14"/>
  <c r="P128" i="14"/>
  <c r="P110" i="14"/>
  <c r="P178" i="14"/>
  <c r="P100" i="14"/>
  <c r="P180" i="14"/>
  <c r="P76" i="14"/>
  <c r="P162" i="14"/>
  <c r="P146" i="14"/>
  <c r="P130" i="14"/>
  <c r="P107" i="14"/>
  <c r="P156" i="14"/>
  <c r="P140" i="14"/>
  <c r="P124" i="14"/>
  <c r="P108" i="14"/>
  <c r="P194" i="14"/>
  <c r="P188" i="14"/>
  <c r="P192" i="14"/>
  <c r="P47" i="14"/>
  <c r="P39" i="14"/>
  <c r="P23" i="14"/>
  <c r="P11" i="14"/>
  <c r="P158" i="14"/>
  <c r="P142" i="14"/>
  <c r="P126" i="14"/>
  <c r="P152" i="14"/>
  <c r="P136" i="14"/>
  <c r="P120" i="14"/>
  <c r="P87" i="14"/>
  <c r="P247" i="14"/>
  <c r="P239" i="14"/>
  <c r="P206" i="14"/>
  <c r="P190" i="14"/>
  <c r="P174" i="14"/>
  <c r="P244" i="14"/>
  <c r="P232" i="14"/>
  <c r="P224" i="14"/>
  <c r="P216" i="14"/>
  <c r="P184" i="14"/>
  <c r="P99" i="14"/>
  <c r="P83" i="14"/>
  <c r="P67" i="14"/>
  <c r="P51" i="14"/>
  <c r="P88" i="14"/>
  <c r="P56" i="14"/>
  <c r="P36" i="14"/>
  <c r="P26" i="14"/>
  <c r="P42" i="14"/>
  <c r="P32" i="14"/>
  <c r="P16" i="14"/>
  <c r="P96" i="14"/>
  <c r="P64" i="14"/>
  <c r="P46" i="14"/>
  <c r="P34" i="14"/>
  <c r="P24" i="14"/>
  <c r="P212" i="14"/>
  <c r="P52" i="14"/>
  <c r="P7" i="14"/>
  <c r="P55" i="14"/>
  <c r="P245" i="14"/>
  <c r="P237" i="14"/>
  <c r="P202" i="14"/>
  <c r="P186" i="14"/>
  <c r="P170" i="14"/>
  <c r="P240" i="14"/>
  <c r="P246" i="14"/>
  <c r="P95" i="14"/>
  <c r="P79" i="14"/>
  <c r="P63" i="14"/>
  <c r="P49" i="14"/>
  <c r="P50" i="14"/>
  <c r="P14" i="14"/>
  <c r="P10" i="14"/>
  <c r="P71" i="14"/>
  <c r="P243" i="14"/>
  <c r="P214" i="14"/>
  <c r="P198" i="14"/>
  <c r="P182" i="14"/>
  <c r="P236" i="14"/>
  <c r="P228" i="14"/>
  <c r="P220" i="14"/>
  <c r="P200" i="14"/>
  <c r="P168" i="14"/>
  <c r="P242" i="14"/>
  <c r="P91" i="14"/>
  <c r="P75" i="14"/>
  <c r="P59" i="14"/>
  <c r="P196" i="14"/>
  <c r="P72" i="14"/>
  <c r="P44" i="14"/>
  <c r="P30" i="14"/>
  <c r="P20" i="14"/>
  <c r="P38" i="14"/>
  <c r="P22" i="14"/>
  <c r="P80" i="14"/>
  <c r="P48" i="14"/>
  <c r="P40" i="14"/>
  <c r="P28" i="14"/>
  <c r="P18" i="14"/>
  <c r="O266" i="14"/>
  <c r="V5" i="14"/>
  <c r="V266" i="14" s="1"/>
  <c r="P68" i="14"/>
  <c r="P8" i="14"/>
  <c r="P13" i="14"/>
  <c r="P266" i="14" l="1"/>
  <c r="T251" i="13" l="1"/>
  <c r="K251" i="13"/>
  <c r="J251" i="13"/>
  <c r="M249" i="13"/>
  <c r="M248" i="13"/>
  <c r="M247" i="13"/>
  <c r="M246" i="13"/>
  <c r="M245" i="13"/>
  <c r="M244" i="13"/>
  <c r="M243" i="13"/>
  <c r="M242" i="13"/>
  <c r="M241" i="13"/>
  <c r="M240" i="13"/>
  <c r="M239" i="13"/>
  <c r="M238" i="13"/>
  <c r="M237" i="13"/>
  <c r="M236" i="13"/>
  <c r="M235" i="13"/>
  <c r="M234" i="13"/>
  <c r="M233" i="13"/>
  <c r="M232" i="13"/>
  <c r="M231" i="13"/>
  <c r="M230" i="13"/>
  <c r="M229" i="13"/>
  <c r="M228" i="13"/>
  <c r="M227" i="13"/>
  <c r="M226" i="13"/>
  <c r="M225" i="13"/>
  <c r="M224" i="13"/>
  <c r="M223" i="13"/>
  <c r="M222" i="13"/>
  <c r="M221" i="13"/>
  <c r="M220" i="13"/>
  <c r="M219" i="13"/>
  <c r="M218" i="13"/>
  <c r="M217" i="13"/>
  <c r="M216" i="13"/>
  <c r="M215" i="13"/>
  <c r="M214" i="13"/>
  <c r="M213" i="13"/>
  <c r="M212" i="13"/>
  <c r="N212" i="13" s="1"/>
  <c r="U212" i="13" s="1"/>
  <c r="M211" i="13"/>
  <c r="M210" i="13"/>
  <c r="N210" i="13" s="1"/>
  <c r="U210" i="13" s="1"/>
  <c r="M209" i="13"/>
  <c r="M208" i="13"/>
  <c r="N208" i="13" s="1"/>
  <c r="U208" i="13" s="1"/>
  <c r="M207" i="13"/>
  <c r="M206" i="13"/>
  <c r="N206" i="13" s="1"/>
  <c r="U206" i="13" s="1"/>
  <c r="M205" i="13"/>
  <c r="M204" i="13"/>
  <c r="N204" i="13" s="1"/>
  <c r="U204" i="13" s="1"/>
  <c r="M203" i="13"/>
  <c r="M202" i="13"/>
  <c r="N202" i="13" s="1"/>
  <c r="U202" i="13" s="1"/>
  <c r="M201" i="13"/>
  <c r="M200" i="13"/>
  <c r="N200" i="13" s="1"/>
  <c r="U200" i="13" s="1"/>
  <c r="M199" i="13"/>
  <c r="M198" i="13"/>
  <c r="N198" i="13" s="1"/>
  <c r="U198" i="13" s="1"/>
  <c r="M197" i="13"/>
  <c r="M196" i="13"/>
  <c r="N196" i="13" s="1"/>
  <c r="U196" i="13" s="1"/>
  <c r="M195" i="13"/>
  <c r="M194" i="13"/>
  <c r="N194" i="13" s="1"/>
  <c r="U194" i="13" s="1"/>
  <c r="M193" i="13"/>
  <c r="M192" i="13"/>
  <c r="N192" i="13" s="1"/>
  <c r="U192" i="13" s="1"/>
  <c r="M191" i="13"/>
  <c r="M190" i="13"/>
  <c r="N190" i="13" s="1"/>
  <c r="U190" i="13" s="1"/>
  <c r="M189" i="13"/>
  <c r="M188" i="13"/>
  <c r="N188" i="13" s="1"/>
  <c r="U188" i="13" s="1"/>
  <c r="M187" i="13"/>
  <c r="M186" i="13"/>
  <c r="N186" i="13" s="1"/>
  <c r="U186" i="13" s="1"/>
  <c r="M185" i="13"/>
  <c r="M184" i="13"/>
  <c r="N184" i="13" s="1"/>
  <c r="U184" i="13" s="1"/>
  <c r="M183" i="13"/>
  <c r="M182" i="13"/>
  <c r="N182" i="13" s="1"/>
  <c r="U182" i="13" s="1"/>
  <c r="M181" i="13"/>
  <c r="M180" i="13"/>
  <c r="N180" i="13" s="1"/>
  <c r="U180" i="13" s="1"/>
  <c r="M179" i="13"/>
  <c r="M178" i="13"/>
  <c r="N178" i="13" s="1"/>
  <c r="U178" i="13" s="1"/>
  <c r="M177" i="13"/>
  <c r="M176" i="13"/>
  <c r="N176" i="13" s="1"/>
  <c r="U176" i="13" s="1"/>
  <c r="M175" i="13"/>
  <c r="M174" i="13"/>
  <c r="N174" i="13" s="1"/>
  <c r="U174" i="13" s="1"/>
  <c r="M173" i="13"/>
  <c r="M172" i="13"/>
  <c r="N172" i="13" s="1"/>
  <c r="U172" i="13" s="1"/>
  <c r="M171" i="13"/>
  <c r="M170" i="13"/>
  <c r="N170" i="13" s="1"/>
  <c r="U170" i="13" s="1"/>
  <c r="M169" i="13"/>
  <c r="M168" i="13"/>
  <c r="N168" i="13" s="1"/>
  <c r="U168" i="13" s="1"/>
  <c r="M167" i="13"/>
  <c r="M166" i="13"/>
  <c r="N166" i="13" s="1"/>
  <c r="U166" i="13" s="1"/>
  <c r="M165" i="13"/>
  <c r="N165" i="13" s="1"/>
  <c r="U165" i="13" s="1"/>
  <c r="M164" i="13"/>
  <c r="N164" i="13" s="1"/>
  <c r="U164" i="13" s="1"/>
  <c r="M163" i="13"/>
  <c r="N163" i="13" s="1"/>
  <c r="U163" i="13" s="1"/>
  <c r="M162" i="13"/>
  <c r="N162" i="13" s="1"/>
  <c r="U162" i="13" s="1"/>
  <c r="M161" i="13"/>
  <c r="N161" i="13" s="1"/>
  <c r="U161" i="13" s="1"/>
  <c r="M160" i="13"/>
  <c r="N160" i="13" s="1"/>
  <c r="U160" i="13" s="1"/>
  <c r="M159" i="13"/>
  <c r="N159" i="13" s="1"/>
  <c r="U159" i="13" s="1"/>
  <c r="M158" i="13"/>
  <c r="N158" i="13" s="1"/>
  <c r="U158" i="13" s="1"/>
  <c r="M157" i="13"/>
  <c r="N157" i="13" s="1"/>
  <c r="U157" i="13" s="1"/>
  <c r="M156" i="13"/>
  <c r="N156" i="13" s="1"/>
  <c r="U156" i="13" s="1"/>
  <c r="M155" i="13"/>
  <c r="N155" i="13" s="1"/>
  <c r="U155" i="13" s="1"/>
  <c r="M154" i="13"/>
  <c r="N154" i="13" s="1"/>
  <c r="U154" i="13" s="1"/>
  <c r="M153" i="13"/>
  <c r="N153" i="13" s="1"/>
  <c r="U153" i="13" s="1"/>
  <c r="M152" i="13"/>
  <c r="N152" i="13" s="1"/>
  <c r="U152" i="13" s="1"/>
  <c r="M151" i="13"/>
  <c r="N151" i="13" s="1"/>
  <c r="U151" i="13" s="1"/>
  <c r="M150" i="13"/>
  <c r="N150" i="13" s="1"/>
  <c r="U150" i="13" s="1"/>
  <c r="M149" i="13"/>
  <c r="N149" i="13" s="1"/>
  <c r="U149" i="13" s="1"/>
  <c r="M148" i="13"/>
  <c r="N148" i="13" s="1"/>
  <c r="U148" i="13" s="1"/>
  <c r="M147" i="13"/>
  <c r="N147" i="13" s="1"/>
  <c r="U147" i="13" s="1"/>
  <c r="M146" i="13"/>
  <c r="N146" i="13" s="1"/>
  <c r="U146" i="13" s="1"/>
  <c r="M145" i="13"/>
  <c r="N145" i="13" s="1"/>
  <c r="U145" i="13" s="1"/>
  <c r="M144" i="13"/>
  <c r="N144" i="13" s="1"/>
  <c r="U144" i="13" s="1"/>
  <c r="M143" i="13"/>
  <c r="N143" i="13" s="1"/>
  <c r="U143" i="13" s="1"/>
  <c r="M142" i="13"/>
  <c r="N142" i="13" s="1"/>
  <c r="U142" i="13" s="1"/>
  <c r="M141" i="13"/>
  <c r="N141" i="13" s="1"/>
  <c r="U141" i="13" s="1"/>
  <c r="M140" i="13"/>
  <c r="N140" i="13" s="1"/>
  <c r="U140" i="13" s="1"/>
  <c r="M139" i="13"/>
  <c r="N139" i="13" s="1"/>
  <c r="U139" i="13" s="1"/>
  <c r="M138" i="13"/>
  <c r="N138" i="13" s="1"/>
  <c r="U138" i="13" s="1"/>
  <c r="M137" i="13"/>
  <c r="M136" i="13"/>
  <c r="N136" i="13" s="1"/>
  <c r="U136" i="13" s="1"/>
  <c r="M135" i="13"/>
  <c r="N135" i="13" s="1"/>
  <c r="U135" i="13" s="1"/>
  <c r="M134" i="13"/>
  <c r="N134" i="13" s="1"/>
  <c r="U134" i="13" s="1"/>
  <c r="M133" i="13"/>
  <c r="M132" i="13"/>
  <c r="N132" i="13" s="1"/>
  <c r="U132" i="13" s="1"/>
  <c r="M131" i="13"/>
  <c r="M130" i="13"/>
  <c r="N130" i="13" s="1"/>
  <c r="U130" i="13" s="1"/>
  <c r="M129" i="13"/>
  <c r="M128" i="13"/>
  <c r="N128" i="13" s="1"/>
  <c r="U128" i="13" s="1"/>
  <c r="M127" i="13"/>
  <c r="N127" i="13" s="1"/>
  <c r="U127" i="13" s="1"/>
  <c r="M126" i="13"/>
  <c r="N126" i="13" s="1"/>
  <c r="U126" i="13" s="1"/>
  <c r="M125" i="13"/>
  <c r="M124" i="13"/>
  <c r="N124" i="13" s="1"/>
  <c r="U124" i="13" s="1"/>
  <c r="M123" i="13"/>
  <c r="M122" i="13"/>
  <c r="N122" i="13" s="1"/>
  <c r="U122" i="13" s="1"/>
  <c r="M121" i="13"/>
  <c r="M120" i="13"/>
  <c r="N120" i="13" s="1"/>
  <c r="U120" i="13" s="1"/>
  <c r="M119" i="13"/>
  <c r="N119" i="13" s="1"/>
  <c r="U119" i="13" s="1"/>
  <c r="M118" i="13"/>
  <c r="N118" i="13" s="1"/>
  <c r="U118" i="13" s="1"/>
  <c r="M117" i="13"/>
  <c r="M116" i="13"/>
  <c r="N116" i="13" s="1"/>
  <c r="U116" i="13" s="1"/>
  <c r="M115" i="13"/>
  <c r="N115" i="13" s="1"/>
  <c r="U115" i="13" s="1"/>
  <c r="M114" i="13"/>
  <c r="N114" i="13" s="1"/>
  <c r="U114" i="13" s="1"/>
  <c r="M113" i="13"/>
  <c r="M112" i="13"/>
  <c r="N112" i="13" s="1"/>
  <c r="U112" i="13" s="1"/>
  <c r="M111" i="13"/>
  <c r="M110" i="13"/>
  <c r="N110" i="13" s="1"/>
  <c r="U110" i="13" s="1"/>
  <c r="M109" i="13"/>
  <c r="M108" i="13"/>
  <c r="N108" i="13" s="1"/>
  <c r="U108" i="13" s="1"/>
  <c r="M107" i="13"/>
  <c r="N107" i="13" s="1"/>
  <c r="U107" i="13" s="1"/>
  <c r="M106" i="13"/>
  <c r="N106" i="13" s="1"/>
  <c r="U106" i="13" s="1"/>
  <c r="M105" i="13"/>
  <c r="M104" i="13"/>
  <c r="N104" i="13" s="1"/>
  <c r="U104" i="13" s="1"/>
  <c r="M103" i="13"/>
  <c r="M102" i="13"/>
  <c r="N102" i="13" s="1"/>
  <c r="U102" i="13" s="1"/>
  <c r="M101" i="13"/>
  <c r="M100" i="13"/>
  <c r="N100" i="13" s="1"/>
  <c r="U100" i="13" s="1"/>
  <c r="M99" i="13"/>
  <c r="N99" i="13" s="1"/>
  <c r="U99" i="13" s="1"/>
  <c r="M98" i="13"/>
  <c r="N98" i="13" s="1"/>
  <c r="U98" i="13" s="1"/>
  <c r="M97" i="13"/>
  <c r="M96" i="13"/>
  <c r="N96" i="13" s="1"/>
  <c r="U96" i="13" s="1"/>
  <c r="M95" i="13"/>
  <c r="M94" i="13"/>
  <c r="N94" i="13" s="1"/>
  <c r="U94" i="13" s="1"/>
  <c r="M93" i="13"/>
  <c r="M92" i="13"/>
  <c r="N92" i="13" s="1"/>
  <c r="U92" i="13" s="1"/>
  <c r="M91" i="13"/>
  <c r="N91" i="13" s="1"/>
  <c r="U91" i="13" s="1"/>
  <c r="M90" i="13"/>
  <c r="N90" i="13" s="1"/>
  <c r="U90" i="13" s="1"/>
  <c r="M89" i="13"/>
  <c r="M88" i="13"/>
  <c r="N88" i="13" s="1"/>
  <c r="U88" i="13" s="1"/>
  <c r="M87" i="13"/>
  <c r="N87" i="13" s="1"/>
  <c r="U87" i="13" s="1"/>
  <c r="M86" i="13"/>
  <c r="N86" i="13" s="1"/>
  <c r="U86" i="13" s="1"/>
  <c r="M85" i="13"/>
  <c r="M84" i="13"/>
  <c r="N84" i="13" s="1"/>
  <c r="U84" i="13" s="1"/>
  <c r="M83" i="13"/>
  <c r="N83" i="13" s="1"/>
  <c r="U83" i="13" s="1"/>
  <c r="M82" i="13"/>
  <c r="N82" i="13" s="1"/>
  <c r="U82" i="13" s="1"/>
  <c r="M81" i="13"/>
  <c r="M80" i="13"/>
  <c r="N80" i="13" s="1"/>
  <c r="U80" i="13" s="1"/>
  <c r="M79" i="13"/>
  <c r="M78" i="13"/>
  <c r="N78" i="13" s="1"/>
  <c r="U78" i="13" s="1"/>
  <c r="M77" i="13"/>
  <c r="M76" i="13"/>
  <c r="N76" i="13" s="1"/>
  <c r="U76" i="13" s="1"/>
  <c r="M75" i="13"/>
  <c r="N75" i="13" s="1"/>
  <c r="U75" i="13" s="1"/>
  <c r="M74" i="13"/>
  <c r="M73" i="13"/>
  <c r="M72" i="13"/>
  <c r="M71" i="13"/>
  <c r="M70" i="13"/>
  <c r="M69" i="13"/>
  <c r="M68" i="13"/>
  <c r="M67" i="13"/>
  <c r="M66" i="13"/>
  <c r="M65" i="13"/>
  <c r="M64" i="13"/>
  <c r="M63" i="13"/>
  <c r="M62" i="13"/>
  <c r="M61" i="13"/>
  <c r="M60" i="13"/>
  <c r="M59" i="13"/>
  <c r="M58" i="13"/>
  <c r="M57" i="13"/>
  <c r="M56" i="13"/>
  <c r="M55" i="13"/>
  <c r="M54" i="13"/>
  <c r="M53" i="13"/>
  <c r="M52" i="13"/>
  <c r="M51" i="13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6" i="13"/>
  <c r="M5" i="13"/>
  <c r="O5" i="6"/>
  <c r="P5" i="6" s="1"/>
  <c r="AF5" i="6" s="1"/>
  <c r="AA5" i="6"/>
  <c r="O6" i="6"/>
  <c r="AE6" i="6" s="1"/>
  <c r="O7" i="6"/>
  <c r="P7" i="6" s="1"/>
  <c r="AF7" i="6" s="1"/>
  <c r="AA7" i="6"/>
  <c r="O8" i="6"/>
  <c r="P8" i="6" s="1"/>
  <c r="AF8" i="6" s="1"/>
  <c r="AA8" i="6"/>
  <c r="O9" i="6"/>
  <c r="P9" i="6" s="1"/>
  <c r="AF9" i="6" s="1"/>
  <c r="AA9" i="6"/>
  <c r="O10" i="6"/>
  <c r="AA10" i="6"/>
  <c r="O4" i="6"/>
  <c r="P4" i="6" s="1"/>
  <c r="AF4" i="6" s="1"/>
  <c r="AA4" i="6"/>
  <c r="N40" i="8"/>
  <c r="N37" i="8"/>
  <c r="AE5" i="6" l="1"/>
  <c r="AE10" i="6"/>
  <c r="AE7" i="6"/>
  <c r="AE9" i="6"/>
  <c r="O162" i="13"/>
  <c r="O154" i="13"/>
  <c r="O138" i="13"/>
  <c r="O146" i="13"/>
  <c r="O136" i="13"/>
  <c r="O144" i="13"/>
  <c r="O152" i="13"/>
  <c r="O160" i="13"/>
  <c r="O142" i="13"/>
  <c r="O150" i="13"/>
  <c r="O158" i="13"/>
  <c r="O166" i="13"/>
  <c r="M251" i="13"/>
  <c r="O140" i="13"/>
  <c r="O148" i="13"/>
  <c r="O156" i="13"/>
  <c r="O164" i="13"/>
  <c r="N137" i="13"/>
  <c r="U137" i="13" s="1"/>
  <c r="N5" i="13"/>
  <c r="O5" i="13" s="1"/>
  <c r="N6" i="13"/>
  <c r="U6" i="13" s="1"/>
  <c r="N7" i="13"/>
  <c r="U7" i="13" s="1"/>
  <c r="N8" i="13"/>
  <c r="U8" i="13" s="1"/>
  <c r="N9" i="13"/>
  <c r="U9" i="13" s="1"/>
  <c r="N10" i="13"/>
  <c r="U10" i="13" s="1"/>
  <c r="N11" i="13"/>
  <c r="U11" i="13" s="1"/>
  <c r="N12" i="13"/>
  <c r="U12" i="13" s="1"/>
  <c r="N13" i="13"/>
  <c r="U13" i="13" s="1"/>
  <c r="N14" i="13"/>
  <c r="U14" i="13" s="1"/>
  <c r="N15" i="13"/>
  <c r="U15" i="13" s="1"/>
  <c r="N16" i="13"/>
  <c r="U16" i="13" s="1"/>
  <c r="N17" i="13"/>
  <c r="U17" i="13" s="1"/>
  <c r="N18" i="13"/>
  <c r="U18" i="13" s="1"/>
  <c r="N19" i="13"/>
  <c r="U19" i="13" s="1"/>
  <c r="N20" i="13"/>
  <c r="U20" i="13" s="1"/>
  <c r="N21" i="13"/>
  <c r="U21" i="13" s="1"/>
  <c r="N22" i="13"/>
  <c r="U22" i="13" s="1"/>
  <c r="N23" i="13"/>
  <c r="U23" i="13" s="1"/>
  <c r="N24" i="13"/>
  <c r="U24" i="13" s="1"/>
  <c r="N25" i="13"/>
  <c r="U25" i="13" s="1"/>
  <c r="N26" i="13"/>
  <c r="U26" i="13" s="1"/>
  <c r="N27" i="13"/>
  <c r="U27" i="13" s="1"/>
  <c r="N28" i="13"/>
  <c r="U28" i="13" s="1"/>
  <c r="N29" i="13"/>
  <c r="U29" i="13" s="1"/>
  <c r="N30" i="13"/>
  <c r="U30" i="13" s="1"/>
  <c r="N31" i="13"/>
  <c r="U31" i="13" s="1"/>
  <c r="N32" i="13"/>
  <c r="U32" i="13" s="1"/>
  <c r="N33" i="13"/>
  <c r="U33" i="13" s="1"/>
  <c r="N34" i="13"/>
  <c r="U34" i="13" s="1"/>
  <c r="N35" i="13"/>
  <c r="U35" i="13" s="1"/>
  <c r="N36" i="13"/>
  <c r="U36" i="13" s="1"/>
  <c r="N37" i="13"/>
  <c r="U37" i="13" s="1"/>
  <c r="N38" i="13"/>
  <c r="U38" i="13" s="1"/>
  <c r="N39" i="13"/>
  <c r="U39" i="13" s="1"/>
  <c r="N40" i="13"/>
  <c r="U40" i="13" s="1"/>
  <c r="N41" i="13"/>
  <c r="U41" i="13" s="1"/>
  <c r="N42" i="13"/>
  <c r="U42" i="13" s="1"/>
  <c r="N43" i="13"/>
  <c r="U43" i="13" s="1"/>
  <c r="N44" i="13"/>
  <c r="U44" i="13" s="1"/>
  <c r="N45" i="13"/>
  <c r="U45" i="13" s="1"/>
  <c r="N46" i="13"/>
  <c r="U46" i="13" s="1"/>
  <c r="N47" i="13"/>
  <c r="U47" i="13" s="1"/>
  <c r="N48" i="13"/>
  <c r="U48" i="13" s="1"/>
  <c r="N49" i="13"/>
  <c r="U49" i="13" s="1"/>
  <c r="N50" i="13"/>
  <c r="U50" i="13" s="1"/>
  <c r="N51" i="13"/>
  <c r="U51" i="13" s="1"/>
  <c r="N52" i="13"/>
  <c r="U52" i="13" s="1"/>
  <c r="N53" i="13"/>
  <c r="U53" i="13" s="1"/>
  <c r="N54" i="13"/>
  <c r="U54" i="13" s="1"/>
  <c r="N55" i="13"/>
  <c r="U55" i="13" s="1"/>
  <c r="N56" i="13"/>
  <c r="U56" i="13" s="1"/>
  <c r="N57" i="13"/>
  <c r="U57" i="13" s="1"/>
  <c r="N58" i="13"/>
  <c r="U58" i="13" s="1"/>
  <c r="N59" i="13"/>
  <c r="U59" i="13" s="1"/>
  <c r="N60" i="13"/>
  <c r="U60" i="13" s="1"/>
  <c r="N61" i="13"/>
  <c r="U61" i="13" s="1"/>
  <c r="N62" i="13"/>
  <c r="U62" i="13" s="1"/>
  <c r="N63" i="13"/>
  <c r="U63" i="13" s="1"/>
  <c r="N64" i="13"/>
  <c r="U64" i="13" s="1"/>
  <c r="N65" i="13"/>
  <c r="U65" i="13" s="1"/>
  <c r="N66" i="13"/>
  <c r="U66" i="13" s="1"/>
  <c r="N67" i="13"/>
  <c r="U67" i="13" s="1"/>
  <c r="N68" i="13"/>
  <c r="U68" i="13" s="1"/>
  <c r="N69" i="13"/>
  <c r="U69" i="13" s="1"/>
  <c r="N70" i="13"/>
  <c r="U70" i="13" s="1"/>
  <c r="N71" i="13"/>
  <c r="U71" i="13" s="1"/>
  <c r="N72" i="13"/>
  <c r="U72" i="13" s="1"/>
  <c r="N73" i="13"/>
  <c r="U73" i="13" s="1"/>
  <c r="N74" i="13"/>
  <c r="U74" i="13" s="1"/>
  <c r="O78" i="13"/>
  <c r="N79" i="13"/>
  <c r="U79" i="13" s="1"/>
  <c r="O82" i="13"/>
  <c r="O86" i="13"/>
  <c r="O90" i="13"/>
  <c r="O94" i="13"/>
  <c r="N95" i="13"/>
  <c r="U95" i="13" s="1"/>
  <c r="O98" i="13"/>
  <c r="O102" i="13"/>
  <c r="N103" i="13"/>
  <c r="U103" i="13" s="1"/>
  <c r="O106" i="13"/>
  <c r="O110" i="13"/>
  <c r="N111" i="13"/>
  <c r="U111" i="13" s="1"/>
  <c r="O114" i="13"/>
  <c r="O118" i="13"/>
  <c r="O122" i="13"/>
  <c r="N123" i="13"/>
  <c r="U123" i="13" s="1"/>
  <c r="O126" i="13"/>
  <c r="O130" i="13"/>
  <c r="N131" i="13"/>
  <c r="U131" i="13" s="1"/>
  <c r="O134" i="13"/>
  <c r="O135" i="13"/>
  <c r="N183" i="13"/>
  <c r="U183" i="13" s="1"/>
  <c r="O91" i="13"/>
  <c r="O99" i="13"/>
  <c r="O107" i="13"/>
  <c r="O119" i="13"/>
  <c r="O127" i="13"/>
  <c r="N199" i="13"/>
  <c r="U199" i="13" s="1"/>
  <c r="O75" i="13"/>
  <c r="O83" i="13"/>
  <c r="O87" i="13"/>
  <c r="O115" i="13"/>
  <c r="O76" i="13"/>
  <c r="N77" i="13"/>
  <c r="U77" i="13" s="1"/>
  <c r="O80" i="13"/>
  <c r="N81" i="13"/>
  <c r="U81" i="13" s="1"/>
  <c r="O84" i="13"/>
  <c r="N85" i="13"/>
  <c r="U85" i="13" s="1"/>
  <c r="O88" i="13"/>
  <c r="N89" i="13"/>
  <c r="U89" i="13" s="1"/>
  <c r="O92" i="13"/>
  <c r="N93" i="13"/>
  <c r="U93" i="13" s="1"/>
  <c r="O96" i="13"/>
  <c r="N97" i="13"/>
  <c r="U97" i="13" s="1"/>
  <c r="O100" i="13"/>
  <c r="N101" i="13"/>
  <c r="U101" i="13" s="1"/>
  <c r="O104" i="13"/>
  <c r="N105" i="13"/>
  <c r="U105" i="13" s="1"/>
  <c r="O108" i="13"/>
  <c r="N109" i="13"/>
  <c r="U109" i="13" s="1"/>
  <c r="O112" i="13"/>
  <c r="N113" i="13"/>
  <c r="U113" i="13" s="1"/>
  <c r="O116" i="13"/>
  <c r="N117" i="13"/>
  <c r="U117" i="13" s="1"/>
  <c r="O120" i="13"/>
  <c r="N121" i="13"/>
  <c r="U121" i="13" s="1"/>
  <c r="O124" i="13"/>
  <c r="N125" i="13"/>
  <c r="U125" i="13" s="1"/>
  <c r="O128" i="13"/>
  <c r="N129" i="13"/>
  <c r="U129" i="13" s="1"/>
  <c r="O132" i="13"/>
  <c r="N133" i="13"/>
  <c r="U133" i="13" s="1"/>
  <c r="N167" i="13"/>
  <c r="U167" i="13" s="1"/>
  <c r="N169" i="13"/>
  <c r="U169" i="13" s="1"/>
  <c r="N171" i="13"/>
  <c r="U171" i="13" s="1"/>
  <c r="N173" i="13"/>
  <c r="U173" i="13" s="1"/>
  <c r="N175" i="13"/>
  <c r="U175" i="13" s="1"/>
  <c r="N179" i="13"/>
  <c r="U179" i="13" s="1"/>
  <c r="N195" i="13"/>
  <c r="U195" i="13" s="1"/>
  <c r="N211" i="13"/>
  <c r="U211" i="13" s="1"/>
  <c r="N214" i="13"/>
  <c r="U214" i="13" s="1"/>
  <c r="N218" i="13"/>
  <c r="U218" i="13" s="1"/>
  <c r="N222" i="13"/>
  <c r="U222" i="13" s="1"/>
  <c r="N226" i="13"/>
  <c r="U226" i="13" s="1"/>
  <c r="N230" i="13"/>
  <c r="U230" i="13" s="1"/>
  <c r="O139" i="13"/>
  <c r="O141" i="13"/>
  <c r="O143" i="13"/>
  <c r="O145" i="13"/>
  <c r="O147" i="13"/>
  <c r="O149" i="13"/>
  <c r="O151" i="13"/>
  <c r="O153" i="13"/>
  <c r="O155" i="13"/>
  <c r="O157" i="13"/>
  <c r="O159" i="13"/>
  <c r="O161" i="13"/>
  <c r="O163" i="13"/>
  <c r="O165" i="13"/>
  <c r="N191" i="13"/>
  <c r="U191" i="13" s="1"/>
  <c r="N207" i="13"/>
  <c r="U207" i="13" s="1"/>
  <c r="N187" i="13"/>
  <c r="U187" i="13" s="1"/>
  <c r="N203" i="13"/>
  <c r="U203" i="13" s="1"/>
  <c r="N216" i="13"/>
  <c r="U216" i="13" s="1"/>
  <c r="N220" i="13"/>
  <c r="U220" i="13" s="1"/>
  <c r="N224" i="13"/>
  <c r="U224" i="13" s="1"/>
  <c r="N228" i="13"/>
  <c r="U228" i="13" s="1"/>
  <c r="N232" i="13"/>
  <c r="U232" i="13" s="1"/>
  <c r="O170" i="13"/>
  <c r="O174" i="13"/>
  <c r="O178" i="13"/>
  <c r="O182" i="13"/>
  <c r="O186" i="13"/>
  <c r="O190" i="13"/>
  <c r="O194" i="13"/>
  <c r="O198" i="13"/>
  <c r="O202" i="13"/>
  <c r="O206" i="13"/>
  <c r="O210" i="13"/>
  <c r="N213" i="13"/>
  <c r="U213" i="13" s="1"/>
  <c r="N215" i="13"/>
  <c r="U215" i="13" s="1"/>
  <c r="N217" i="13"/>
  <c r="U217" i="13" s="1"/>
  <c r="N219" i="13"/>
  <c r="U219" i="13" s="1"/>
  <c r="N221" i="13"/>
  <c r="U221" i="13" s="1"/>
  <c r="N223" i="13"/>
  <c r="U223" i="13" s="1"/>
  <c r="N225" i="13"/>
  <c r="U225" i="13" s="1"/>
  <c r="N227" i="13"/>
  <c r="U227" i="13" s="1"/>
  <c r="N229" i="13"/>
  <c r="U229" i="13" s="1"/>
  <c r="N231" i="13"/>
  <c r="U231" i="13" s="1"/>
  <c r="N233" i="13"/>
  <c r="U233" i="13" s="1"/>
  <c r="O168" i="13"/>
  <c r="O172" i="13"/>
  <c r="O176" i="13"/>
  <c r="N177" i="13"/>
  <c r="U177" i="13" s="1"/>
  <c r="O180" i="13"/>
  <c r="N181" i="13"/>
  <c r="U181" i="13" s="1"/>
  <c r="O184" i="13"/>
  <c r="N185" i="13"/>
  <c r="U185" i="13" s="1"/>
  <c r="O188" i="13"/>
  <c r="N189" i="13"/>
  <c r="U189" i="13" s="1"/>
  <c r="O192" i="13"/>
  <c r="N193" i="13"/>
  <c r="U193" i="13" s="1"/>
  <c r="O196" i="13"/>
  <c r="N197" i="13"/>
  <c r="U197" i="13" s="1"/>
  <c r="O200" i="13"/>
  <c r="N201" i="13"/>
  <c r="U201" i="13" s="1"/>
  <c r="O204" i="13"/>
  <c r="N205" i="13"/>
  <c r="U205" i="13" s="1"/>
  <c r="O208" i="13"/>
  <c r="N209" i="13"/>
  <c r="U209" i="13" s="1"/>
  <c r="O212" i="13"/>
  <c r="N234" i="13"/>
  <c r="U234" i="13" s="1"/>
  <c r="N235" i="13"/>
  <c r="U235" i="13" s="1"/>
  <c r="N236" i="13"/>
  <c r="U236" i="13" s="1"/>
  <c r="N237" i="13"/>
  <c r="U237" i="13" s="1"/>
  <c r="N238" i="13"/>
  <c r="U238" i="13" s="1"/>
  <c r="N239" i="13"/>
  <c r="U239" i="13" s="1"/>
  <c r="N240" i="13"/>
  <c r="U240" i="13" s="1"/>
  <c r="N241" i="13"/>
  <c r="U241" i="13" s="1"/>
  <c r="N242" i="13"/>
  <c r="U242" i="13" s="1"/>
  <c r="N243" i="13"/>
  <c r="U243" i="13" s="1"/>
  <c r="N244" i="13"/>
  <c r="U244" i="13" s="1"/>
  <c r="N245" i="13"/>
  <c r="U245" i="13" s="1"/>
  <c r="N246" i="13"/>
  <c r="U246" i="13" s="1"/>
  <c r="N247" i="13"/>
  <c r="U247" i="13" s="1"/>
  <c r="N248" i="13"/>
  <c r="U248" i="13" s="1"/>
  <c r="N249" i="13"/>
  <c r="U249" i="13" s="1"/>
  <c r="P10" i="6"/>
  <c r="AF10" i="6" s="1"/>
  <c r="AE8" i="6"/>
  <c r="P6" i="6"/>
  <c r="AF6" i="6" s="1"/>
  <c r="AE4" i="6"/>
  <c r="H16" i="5"/>
  <c r="O226" i="13" l="1"/>
  <c r="O183" i="13"/>
  <c r="O220" i="13"/>
  <c r="O241" i="13"/>
  <c r="O66" i="13"/>
  <c r="O207" i="13"/>
  <c r="O211" i="13"/>
  <c r="O38" i="13"/>
  <c r="O228" i="13"/>
  <c r="O179" i="13"/>
  <c r="O203" i="13"/>
  <c r="O218" i="13"/>
  <c r="O24" i="13"/>
  <c r="O234" i="13"/>
  <c r="O237" i="13"/>
  <c r="O224" i="13"/>
  <c r="O187" i="13"/>
  <c r="O191" i="13"/>
  <c r="O72" i="13"/>
  <c r="O249" i="13"/>
  <c r="O230" i="13"/>
  <c r="O222" i="13"/>
  <c r="O214" i="13"/>
  <c r="O195" i="13"/>
  <c r="O103" i="13"/>
  <c r="O21" i="13"/>
  <c r="O56" i="13"/>
  <c r="O22" i="13"/>
  <c r="O53" i="13"/>
  <c r="O232" i="13"/>
  <c r="O216" i="13"/>
  <c r="O37" i="13"/>
  <c r="O245" i="13"/>
  <c r="O69" i="13"/>
  <c r="O20" i="13"/>
  <c r="O40" i="13"/>
  <c r="O50" i="13"/>
  <c r="O185" i="13"/>
  <c r="O101" i="13"/>
  <c r="O63" i="13"/>
  <c r="O47" i="13"/>
  <c r="O31" i="13"/>
  <c r="O15" i="13"/>
  <c r="O247" i="13"/>
  <c r="O239" i="13"/>
  <c r="O233" i="13"/>
  <c r="O229" i="13"/>
  <c r="O225" i="13"/>
  <c r="O221" i="13"/>
  <c r="O217" i="13"/>
  <c r="O213" i="13"/>
  <c r="O197" i="13"/>
  <c r="O181" i="13"/>
  <c r="O248" i="13"/>
  <c r="O246" i="13"/>
  <c r="O177" i="13"/>
  <c r="O173" i="13"/>
  <c r="O169" i="13"/>
  <c r="O129" i="13"/>
  <c r="O113" i="13"/>
  <c r="O97" i="13"/>
  <c r="O81" i="13"/>
  <c r="O131" i="13"/>
  <c r="O95" i="13"/>
  <c r="O65" i="13"/>
  <c r="O49" i="13"/>
  <c r="O33" i="13"/>
  <c r="O17" i="13"/>
  <c r="O12" i="13"/>
  <c r="O26" i="13"/>
  <c r="O68" i="13"/>
  <c r="O52" i="13"/>
  <c r="O36" i="13"/>
  <c r="O16" i="13"/>
  <c r="O58" i="13"/>
  <c r="O10" i="13"/>
  <c r="O59" i="13"/>
  <c r="O43" i="13"/>
  <c r="O27" i="13"/>
  <c r="O11" i="13"/>
  <c r="O42" i="13"/>
  <c r="O133" i="13"/>
  <c r="O193" i="13"/>
  <c r="O244" i="13"/>
  <c r="O242" i="13"/>
  <c r="O125" i="13"/>
  <c r="O109" i="13"/>
  <c r="O93" i="13"/>
  <c r="O77" i="13"/>
  <c r="N251" i="13"/>
  <c r="U5" i="13"/>
  <c r="U251" i="13" s="1"/>
  <c r="O123" i="13"/>
  <c r="O79" i="13"/>
  <c r="O61" i="13"/>
  <c r="O45" i="13"/>
  <c r="O29" i="13"/>
  <c r="O13" i="13"/>
  <c r="O70" i="13"/>
  <c r="O18" i="13"/>
  <c r="O64" i="13"/>
  <c r="O48" i="13"/>
  <c r="O32" i="13"/>
  <c r="O8" i="13"/>
  <c r="O46" i="13"/>
  <c r="O71" i="13"/>
  <c r="O55" i="13"/>
  <c r="O39" i="13"/>
  <c r="O23" i="13"/>
  <c r="O7" i="13"/>
  <c r="O30" i="13"/>
  <c r="O201" i="13"/>
  <c r="O236" i="13"/>
  <c r="O117" i="13"/>
  <c r="O85" i="13"/>
  <c r="O209" i="13"/>
  <c r="O243" i="13"/>
  <c r="O235" i="13"/>
  <c r="O231" i="13"/>
  <c r="O227" i="13"/>
  <c r="O223" i="13"/>
  <c r="O219" i="13"/>
  <c r="O215" i="13"/>
  <c r="O205" i="13"/>
  <c r="O189" i="13"/>
  <c r="O240" i="13"/>
  <c r="O238" i="13"/>
  <c r="O175" i="13"/>
  <c r="O171" i="13"/>
  <c r="O167" i="13"/>
  <c r="O199" i="13"/>
  <c r="O121" i="13"/>
  <c r="O105" i="13"/>
  <c r="O89" i="13"/>
  <c r="O137" i="13"/>
  <c r="O111" i="13"/>
  <c r="O73" i="13"/>
  <c r="O57" i="13"/>
  <c r="O41" i="13"/>
  <c r="O25" i="13"/>
  <c r="O9" i="13"/>
  <c r="O54" i="13"/>
  <c r="O6" i="13"/>
  <c r="O60" i="13"/>
  <c r="O44" i="13"/>
  <c r="O28" i="13"/>
  <c r="O74" i="13"/>
  <c r="O34" i="13"/>
  <c r="O67" i="13"/>
  <c r="O51" i="13"/>
  <c r="O35" i="13"/>
  <c r="O19" i="13"/>
  <c r="O62" i="13"/>
  <c r="O14" i="13"/>
  <c r="T251" i="12"/>
  <c r="J251" i="12"/>
  <c r="M100" i="12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N167" i="12" s="1"/>
  <c r="U167" i="12" s="1"/>
  <c r="M168" i="12"/>
  <c r="M169" i="12"/>
  <c r="N169" i="12" s="1"/>
  <c r="U169" i="12" s="1"/>
  <c r="M170" i="12"/>
  <c r="N170" i="12" s="1"/>
  <c r="M171" i="12"/>
  <c r="N171" i="12" s="1"/>
  <c r="M172" i="12"/>
  <c r="N172" i="12" s="1"/>
  <c r="U172" i="12" s="1"/>
  <c r="M173" i="12"/>
  <c r="N173" i="12" s="1"/>
  <c r="U173" i="12" s="1"/>
  <c r="M174" i="12"/>
  <c r="N174" i="12" s="1"/>
  <c r="U174" i="12" s="1"/>
  <c r="M175" i="12"/>
  <c r="N175" i="12" s="1"/>
  <c r="O175" i="12" s="1"/>
  <c r="M176" i="12"/>
  <c r="M177" i="12"/>
  <c r="M178" i="12"/>
  <c r="N178" i="12" s="1"/>
  <c r="U178" i="12" s="1"/>
  <c r="M179" i="12"/>
  <c r="N179" i="12" s="1"/>
  <c r="U179" i="12" s="1"/>
  <c r="M180" i="12"/>
  <c r="N180" i="12" s="1"/>
  <c r="U180" i="12" s="1"/>
  <c r="M181" i="12"/>
  <c r="N181" i="12" s="1"/>
  <c r="M182" i="12"/>
  <c r="N182" i="12" s="1"/>
  <c r="U182" i="12" s="1"/>
  <c r="M183" i="12"/>
  <c r="N183" i="12" s="1"/>
  <c r="U183" i="12" s="1"/>
  <c r="M184" i="12"/>
  <c r="N184" i="12" s="1"/>
  <c r="U184" i="12" s="1"/>
  <c r="M185" i="12"/>
  <c r="N185" i="12" s="1"/>
  <c r="U185" i="12" s="1"/>
  <c r="M186" i="12"/>
  <c r="N186" i="12" s="1"/>
  <c r="U186" i="12" s="1"/>
  <c r="M187" i="12"/>
  <c r="N187" i="12" s="1"/>
  <c r="U187" i="12" s="1"/>
  <c r="M188" i="12"/>
  <c r="N188" i="12" s="1"/>
  <c r="M189" i="12"/>
  <c r="N189" i="12" s="1"/>
  <c r="U189" i="12" s="1"/>
  <c r="M190" i="12"/>
  <c r="N190" i="12" s="1"/>
  <c r="U190" i="12" s="1"/>
  <c r="M191" i="12"/>
  <c r="N191" i="12" s="1"/>
  <c r="U191" i="12" s="1"/>
  <c r="M192" i="12"/>
  <c r="N192" i="12" s="1"/>
  <c r="M193" i="12"/>
  <c r="N193" i="12" s="1"/>
  <c r="U193" i="12" s="1"/>
  <c r="M194" i="12"/>
  <c r="N194" i="12" s="1"/>
  <c r="U194" i="12" s="1"/>
  <c r="M195" i="12"/>
  <c r="M196" i="12"/>
  <c r="N196" i="12" s="1"/>
  <c r="U196" i="12" s="1"/>
  <c r="M197" i="12"/>
  <c r="M198" i="12"/>
  <c r="N198" i="12" s="1"/>
  <c r="M199" i="12"/>
  <c r="N199" i="12" s="1"/>
  <c r="U199" i="12" s="1"/>
  <c r="M200" i="12"/>
  <c r="N200" i="12" s="1"/>
  <c r="U200" i="12" s="1"/>
  <c r="M201" i="12"/>
  <c r="N201" i="12" s="1"/>
  <c r="U201" i="12" s="1"/>
  <c r="M202" i="12"/>
  <c r="N202" i="12" s="1"/>
  <c r="U202" i="12" s="1"/>
  <c r="M203" i="12"/>
  <c r="N203" i="12" s="1"/>
  <c r="U203" i="12" s="1"/>
  <c r="M204" i="12"/>
  <c r="N204" i="12" s="1"/>
  <c r="U204" i="12" s="1"/>
  <c r="M205" i="12"/>
  <c r="N205" i="12" s="1"/>
  <c r="M206" i="12"/>
  <c r="N206" i="12" s="1"/>
  <c r="U206" i="12" s="1"/>
  <c r="M207" i="12"/>
  <c r="N207" i="12" s="1"/>
  <c r="U207" i="12" s="1"/>
  <c r="M208" i="12"/>
  <c r="N208" i="12" s="1"/>
  <c r="U208" i="12" s="1"/>
  <c r="M209" i="12"/>
  <c r="N209" i="12" s="1"/>
  <c r="U209" i="12" s="1"/>
  <c r="M210" i="12"/>
  <c r="M211" i="12"/>
  <c r="N211" i="12" s="1"/>
  <c r="U211" i="12" s="1"/>
  <c r="M212" i="12"/>
  <c r="N212" i="12" s="1"/>
  <c r="U212" i="12" s="1"/>
  <c r="M213" i="12"/>
  <c r="N213" i="12" s="1"/>
  <c r="U213" i="12" s="1"/>
  <c r="M214" i="12"/>
  <c r="N214" i="12" s="1"/>
  <c r="U214" i="12" s="1"/>
  <c r="M215" i="12"/>
  <c r="N215" i="12" s="1"/>
  <c r="U215" i="12" s="1"/>
  <c r="M216" i="12"/>
  <c r="N216" i="12" s="1"/>
  <c r="U216" i="12" s="1"/>
  <c r="M217" i="12"/>
  <c r="N217" i="12" s="1"/>
  <c r="U217" i="12" s="1"/>
  <c r="M218" i="12"/>
  <c r="N218" i="12" s="1"/>
  <c r="M219" i="12"/>
  <c r="N219" i="12" s="1"/>
  <c r="U219" i="12" s="1"/>
  <c r="M220" i="12"/>
  <c r="N220" i="12" s="1"/>
  <c r="M221" i="12"/>
  <c r="N221" i="12" s="1"/>
  <c r="U221" i="12" s="1"/>
  <c r="M222" i="12"/>
  <c r="N222" i="12" s="1"/>
  <c r="U222" i="12" s="1"/>
  <c r="M223" i="12"/>
  <c r="N223" i="12" s="1"/>
  <c r="U223" i="12" s="1"/>
  <c r="M224" i="12"/>
  <c r="N224" i="12" s="1"/>
  <c r="U224" i="12" s="1"/>
  <c r="M225" i="12"/>
  <c r="N225" i="12" s="1"/>
  <c r="U225" i="12" s="1"/>
  <c r="M226" i="12"/>
  <c r="N226" i="12" s="1"/>
  <c r="U226" i="12" s="1"/>
  <c r="M227" i="12"/>
  <c r="N227" i="12" s="1"/>
  <c r="U227" i="12" s="1"/>
  <c r="M228" i="12"/>
  <c r="N228" i="12" s="1"/>
  <c r="U228" i="12" s="1"/>
  <c r="M229" i="12"/>
  <c r="N229" i="12" s="1"/>
  <c r="U229" i="12" s="1"/>
  <c r="M230" i="12"/>
  <c r="N230" i="12" s="1"/>
  <c r="U230" i="12" s="1"/>
  <c r="M231" i="12"/>
  <c r="N231" i="12" s="1"/>
  <c r="U231" i="12" s="1"/>
  <c r="M232" i="12"/>
  <c r="N232" i="12" s="1"/>
  <c r="U232" i="12" s="1"/>
  <c r="M233" i="12"/>
  <c r="N233" i="12" s="1"/>
  <c r="U233" i="12" s="1"/>
  <c r="M234" i="12"/>
  <c r="M235" i="12"/>
  <c r="N235" i="12" s="1"/>
  <c r="U235" i="12" s="1"/>
  <c r="M236" i="12"/>
  <c r="N236" i="12" s="1"/>
  <c r="U236" i="12" s="1"/>
  <c r="M237" i="12"/>
  <c r="N237" i="12" s="1"/>
  <c r="M238" i="12"/>
  <c r="N238" i="12" s="1"/>
  <c r="U238" i="12" s="1"/>
  <c r="M239" i="12"/>
  <c r="N239" i="12" s="1"/>
  <c r="U239" i="12" s="1"/>
  <c r="M240" i="12"/>
  <c r="M241" i="12"/>
  <c r="N241" i="12" s="1"/>
  <c r="U241" i="12" s="1"/>
  <c r="M242" i="12"/>
  <c r="N242" i="12" s="1"/>
  <c r="U242" i="12" s="1"/>
  <c r="M243" i="12"/>
  <c r="M244" i="12"/>
  <c r="N244" i="12" s="1"/>
  <c r="U244" i="12" s="1"/>
  <c r="M245" i="12"/>
  <c r="M246" i="12"/>
  <c r="N246" i="12" s="1"/>
  <c r="M247" i="12"/>
  <c r="N247" i="12" s="1"/>
  <c r="U247" i="12" s="1"/>
  <c r="M248" i="12"/>
  <c r="N248" i="12" s="1"/>
  <c r="U248" i="12" s="1"/>
  <c r="M249" i="12"/>
  <c r="N249" i="12" s="1"/>
  <c r="U249" i="12" s="1"/>
  <c r="M5" i="12"/>
  <c r="K251" i="12"/>
  <c r="N176" i="12"/>
  <c r="U176" i="12" s="1"/>
  <c r="O251" i="13" l="1"/>
  <c r="M251" i="12"/>
  <c r="U237" i="12"/>
  <c r="O237" i="12"/>
  <c r="N177" i="12"/>
  <c r="U177" i="12" s="1"/>
  <c r="O242" i="12"/>
  <c r="O189" i="12"/>
  <c r="O214" i="12"/>
  <c r="O236" i="12"/>
  <c r="O172" i="12"/>
  <c r="U220" i="12"/>
  <c r="O220" i="12"/>
  <c r="N240" i="12"/>
  <c r="U240" i="12" s="1"/>
  <c r="O233" i="12"/>
  <c r="O201" i="12"/>
  <c r="N168" i="12"/>
  <c r="U168" i="12" s="1"/>
  <c r="O224" i="12"/>
  <c r="O249" i="12"/>
  <c r="O212" i="12"/>
  <c r="O176" i="12"/>
  <c r="O188" i="12"/>
  <c r="U188" i="12"/>
  <c r="U181" i="12"/>
  <c r="O181" i="12"/>
  <c r="O225" i="12"/>
  <c r="O238" i="12"/>
  <c r="O194" i="12"/>
  <c r="O202" i="12"/>
  <c r="U198" i="12"/>
  <c r="O198" i="12"/>
  <c r="U246" i="12"/>
  <c r="O246" i="12"/>
  <c r="O221" i="12"/>
  <c r="O229" i="12"/>
  <c r="O216" i="12"/>
  <c r="O190" i="12"/>
  <c r="O186" i="12"/>
  <c r="O174" i="12"/>
  <c r="O184" i="12"/>
  <c r="O185" i="12"/>
  <c r="O208" i="12"/>
  <c r="O232" i="12"/>
  <c r="U175" i="12"/>
  <c r="N245" i="12"/>
  <c r="U245" i="12" s="1"/>
  <c r="N234" i="12"/>
  <c r="U234" i="12" s="1"/>
  <c r="N210" i="12"/>
  <c r="U210" i="12" s="1"/>
  <c r="N197" i="12"/>
  <c r="U197" i="12" s="1"/>
  <c r="O173" i="12"/>
  <c r="O171" i="12"/>
  <c r="U171" i="12"/>
  <c r="O170" i="12"/>
  <c r="U170" i="12"/>
  <c r="O218" i="12"/>
  <c r="U218" i="12"/>
  <c r="U205" i="12"/>
  <c r="O205" i="12"/>
  <c r="U192" i="12"/>
  <c r="O192" i="12"/>
  <c r="O241" i="12"/>
  <c r="O228" i="12"/>
  <c r="O211" i="12"/>
  <c r="O206" i="12"/>
  <c r="O193" i="12"/>
  <c r="O180" i="12"/>
  <c r="O215" i="12"/>
  <c r="O167" i="12"/>
  <c r="O207" i="12"/>
  <c r="O244" i="12"/>
  <c r="O227" i="12"/>
  <c r="O222" i="12"/>
  <c r="O209" i="12"/>
  <c r="O196" i="12"/>
  <c r="O179" i="12"/>
  <c r="O247" i="12"/>
  <c r="O248" i="12"/>
  <c r="O231" i="12"/>
  <c r="O226" i="12"/>
  <c r="O213" i="12"/>
  <c r="O200" i="12"/>
  <c r="O183" i="12"/>
  <c r="O178" i="12"/>
  <c r="O199" i="12"/>
  <c r="O219" i="12"/>
  <c r="O223" i="12"/>
  <c r="O235" i="12"/>
  <c r="O230" i="12"/>
  <c r="O217" i="12"/>
  <c r="O204" i="12"/>
  <c r="O187" i="12"/>
  <c r="O182" i="12"/>
  <c r="O169" i="12"/>
  <c r="O203" i="12"/>
  <c r="N243" i="12"/>
  <c r="U243" i="12" s="1"/>
  <c r="O239" i="12"/>
  <c r="N195" i="12"/>
  <c r="U195" i="12" s="1"/>
  <c r="O191" i="12"/>
  <c r="O245" i="12" l="1"/>
  <c r="O210" i="12"/>
  <c r="O177" i="12"/>
  <c r="O240" i="12"/>
  <c r="O168" i="12"/>
  <c r="O195" i="12"/>
  <c r="O234" i="12"/>
  <c r="O197" i="12"/>
  <c r="O243" i="12"/>
  <c r="N165" i="12" l="1"/>
  <c r="U165" i="12" s="1"/>
  <c r="N164" i="12"/>
  <c r="U164" i="12" s="1"/>
  <c r="N162" i="12"/>
  <c r="U162" i="12" s="1"/>
  <c r="N159" i="12"/>
  <c r="U159" i="12" s="1"/>
  <c r="N158" i="12"/>
  <c r="U158" i="12" s="1"/>
  <c r="N152" i="12"/>
  <c r="N147" i="12"/>
  <c r="U147" i="12" s="1"/>
  <c r="N146" i="12"/>
  <c r="N143" i="12"/>
  <c r="U143" i="12" s="1"/>
  <c r="N141" i="12"/>
  <c r="U141" i="12" s="1"/>
  <c r="N140" i="12"/>
  <c r="N137" i="12"/>
  <c r="U137" i="12" s="1"/>
  <c r="N135" i="12"/>
  <c r="U135" i="12" s="1"/>
  <c r="N134" i="12"/>
  <c r="N131" i="12"/>
  <c r="N129" i="12"/>
  <c r="U129" i="12" s="1"/>
  <c r="N128" i="12"/>
  <c r="N123" i="12"/>
  <c r="U123" i="12" s="1"/>
  <c r="N122" i="12"/>
  <c r="U122" i="12" s="1"/>
  <c r="N119" i="12"/>
  <c r="U119" i="12" s="1"/>
  <c r="N116" i="12"/>
  <c r="U116" i="12" s="1"/>
  <c r="N110" i="12"/>
  <c r="U110" i="12" s="1"/>
  <c r="N107" i="12"/>
  <c r="U107" i="12" s="1"/>
  <c r="N105" i="12"/>
  <c r="U105" i="12" s="1"/>
  <c r="N104" i="12"/>
  <c r="N101" i="12"/>
  <c r="N99" i="12"/>
  <c r="U99" i="12" s="1"/>
  <c r="N98" i="12"/>
  <c r="N96" i="12"/>
  <c r="U96" i="12" s="1"/>
  <c r="N95" i="12"/>
  <c r="U95" i="12" s="1"/>
  <c r="N93" i="12"/>
  <c r="U93" i="12" s="1"/>
  <c r="N92" i="12"/>
  <c r="N87" i="12"/>
  <c r="U87" i="12" s="1"/>
  <c r="N86" i="12"/>
  <c r="U86" i="12" s="1"/>
  <c r="N80" i="12"/>
  <c r="N74" i="12"/>
  <c r="N71" i="12"/>
  <c r="U71" i="12" s="1"/>
  <c r="N68" i="12"/>
  <c r="N65" i="12"/>
  <c r="N63" i="12"/>
  <c r="U63" i="12" s="1"/>
  <c r="N62" i="12"/>
  <c r="N60" i="12"/>
  <c r="U60" i="12" s="1"/>
  <c r="N59" i="12"/>
  <c r="N57" i="12"/>
  <c r="U57" i="12" s="1"/>
  <c r="N56" i="12"/>
  <c r="N53" i="12"/>
  <c r="U53" i="12" s="1"/>
  <c r="N51" i="12"/>
  <c r="U51" i="12" s="1"/>
  <c r="N50" i="12"/>
  <c r="U50" i="12" s="1"/>
  <c r="N47" i="12"/>
  <c r="U47" i="12" s="1"/>
  <c r="N44" i="12"/>
  <c r="U44" i="12" s="1"/>
  <c r="N38" i="12"/>
  <c r="U38" i="12" s="1"/>
  <c r="N35" i="12"/>
  <c r="U35" i="12" s="1"/>
  <c r="N33" i="12"/>
  <c r="U33" i="12" s="1"/>
  <c r="N32" i="12"/>
  <c r="N29" i="12"/>
  <c r="N27" i="12"/>
  <c r="U27" i="12" s="1"/>
  <c r="N26" i="12"/>
  <c r="N24" i="12"/>
  <c r="U24" i="12" s="1"/>
  <c r="N23" i="12"/>
  <c r="O23" i="12" s="1"/>
  <c r="N21" i="12"/>
  <c r="U21" i="12" s="1"/>
  <c r="N20" i="12"/>
  <c r="N17" i="12"/>
  <c r="O17" i="12" s="1"/>
  <c r="N15" i="12"/>
  <c r="U15" i="12" s="1"/>
  <c r="N14" i="12"/>
  <c r="U14" i="12" s="1"/>
  <c r="N11" i="12"/>
  <c r="U11" i="12" s="1"/>
  <c r="N8" i="12"/>
  <c r="U8" i="12" s="1"/>
  <c r="N5" i="12"/>
  <c r="Y61" i="6"/>
  <c r="N6" i="12" l="1"/>
  <c r="U6" i="12" s="1"/>
  <c r="O134" i="12"/>
  <c r="U134" i="12"/>
  <c r="O92" i="12"/>
  <c r="U92" i="12"/>
  <c r="O62" i="12"/>
  <c r="U62" i="12"/>
  <c r="O32" i="12"/>
  <c r="U32" i="12"/>
  <c r="O98" i="12"/>
  <c r="U98" i="12"/>
  <c r="O140" i="12"/>
  <c r="U140" i="12"/>
  <c r="O56" i="12"/>
  <c r="U56" i="12"/>
  <c r="O131" i="12"/>
  <c r="U131" i="12"/>
  <c r="O59" i="12"/>
  <c r="U59" i="12"/>
  <c r="O146" i="12"/>
  <c r="U146" i="12"/>
  <c r="O104" i="12"/>
  <c r="U104" i="12"/>
  <c r="O20" i="12"/>
  <c r="U20" i="12"/>
  <c r="O74" i="12"/>
  <c r="U74" i="12"/>
  <c r="O128" i="12"/>
  <c r="U128" i="12"/>
  <c r="O26" i="12"/>
  <c r="U26" i="12"/>
  <c r="O68" i="12"/>
  <c r="U68" i="12"/>
  <c r="U80" i="12"/>
  <c r="O80" i="12"/>
  <c r="O5" i="12"/>
  <c r="U5" i="12"/>
  <c r="O11" i="12"/>
  <c r="U23" i="12"/>
  <c r="O53" i="12"/>
  <c r="O47" i="12"/>
  <c r="N125" i="12"/>
  <c r="U125" i="12" s="1"/>
  <c r="O119" i="12"/>
  <c r="N155" i="12"/>
  <c r="U155" i="12" s="1"/>
  <c r="N77" i="12"/>
  <c r="U77" i="12" s="1"/>
  <c r="N113" i="12"/>
  <c r="U113" i="12" s="1"/>
  <c r="N149" i="12"/>
  <c r="U149" i="12" s="1"/>
  <c r="U17" i="12"/>
  <c r="N89" i="12"/>
  <c r="U89" i="12" s="1"/>
  <c r="N83" i="12"/>
  <c r="U83" i="12" s="1"/>
  <c r="N161" i="12"/>
  <c r="U161" i="12" s="1"/>
  <c r="N41" i="12"/>
  <c r="U41" i="12" s="1"/>
  <c r="N69" i="12"/>
  <c r="U69" i="12" s="1"/>
  <c r="U101" i="12"/>
  <c r="O101" i="12"/>
  <c r="N18" i="12"/>
  <c r="U18" i="12" s="1"/>
  <c r="O38" i="12"/>
  <c r="O95" i="12"/>
  <c r="O116" i="12"/>
  <c r="O110" i="12"/>
  <c r="N156" i="12"/>
  <c r="U156" i="12" s="1"/>
  <c r="O8" i="12"/>
  <c r="U65" i="12"/>
  <c r="O65" i="12"/>
  <c r="N111" i="12"/>
  <c r="U111" i="12" s="1"/>
  <c r="O105" i="12"/>
  <c r="O44" i="12"/>
  <c r="N12" i="12"/>
  <c r="U12" i="12" s="1"/>
  <c r="O162" i="12"/>
  <c r="O33" i="12"/>
  <c r="N48" i="12"/>
  <c r="U48" i="12" s="1"/>
  <c r="N54" i="12"/>
  <c r="U54" i="12" s="1"/>
  <c r="U152" i="12"/>
  <c r="O152" i="12"/>
  <c r="O141" i="12"/>
  <c r="N39" i="12"/>
  <c r="U39" i="12" s="1"/>
  <c r="N84" i="12"/>
  <c r="U84" i="12" s="1"/>
  <c r="N90" i="12"/>
  <c r="U90" i="12" s="1"/>
  <c r="O29" i="12"/>
  <c r="U29" i="12"/>
  <c r="N75" i="12"/>
  <c r="U75" i="12" s="1"/>
  <c r="N120" i="12"/>
  <c r="U120" i="12" s="1"/>
  <c r="N126" i="12"/>
  <c r="U126" i="12" s="1"/>
  <c r="O137" i="12"/>
  <c r="O14" i="12"/>
  <c r="O50" i="12"/>
  <c r="O86" i="12"/>
  <c r="O122" i="12"/>
  <c r="N132" i="12"/>
  <c r="U132" i="12" s="1"/>
  <c r="O158" i="12"/>
  <c r="N9" i="12"/>
  <c r="U9" i="12" s="1"/>
  <c r="O35" i="12"/>
  <c r="N45" i="12"/>
  <c r="U45" i="12" s="1"/>
  <c r="O71" i="12"/>
  <c r="N81" i="12"/>
  <c r="U81" i="12" s="1"/>
  <c r="O107" i="12"/>
  <c r="N117" i="12"/>
  <c r="U117" i="12" s="1"/>
  <c r="O143" i="12"/>
  <c r="N153" i="12"/>
  <c r="U153" i="12" s="1"/>
  <c r="O15" i="12"/>
  <c r="N30" i="12"/>
  <c r="U30" i="12" s="1"/>
  <c r="O51" i="12"/>
  <c r="N66" i="12"/>
  <c r="U66" i="12" s="1"/>
  <c r="O87" i="12"/>
  <c r="N102" i="12"/>
  <c r="U102" i="12" s="1"/>
  <c r="O123" i="12"/>
  <c r="N138" i="12"/>
  <c r="U138" i="12" s="1"/>
  <c r="O159" i="12"/>
  <c r="O164" i="12"/>
  <c r="O147" i="12"/>
  <c r="O24" i="12"/>
  <c r="O60" i="12"/>
  <c r="O96" i="12"/>
  <c r="O21" i="12"/>
  <c r="N36" i="12"/>
  <c r="U36" i="12" s="1"/>
  <c r="O57" i="12"/>
  <c r="N72" i="12"/>
  <c r="U72" i="12" s="1"/>
  <c r="O93" i="12"/>
  <c r="N108" i="12"/>
  <c r="U108" i="12" s="1"/>
  <c r="O129" i="12"/>
  <c r="N144" i="12"/>
  <c r="U144" i="12" s="1"/>
  <c r="O165" i="12"/>
  <c r="O27" i="12"/>
  <c r="N42" i="12"/>
  <c r="U42" i="12" s="1"/>
  <c r="O63" i="12"/>
  <c r="N78" i="12"/>
  <c r="U78" i="12" s="1"/>
  <c r="O99" i="12"/>
  <c r="N114" i="12"/>
  <c r="U114" i="12" s="1"/>
  <c r="O135" i="12"/>
  <c r="N150" i="12"/>
  <c r="U150" i="12" s="1"/>
  <c r="N7" i="12"/>
  <c r="U7" i="12" s="1"/>
  <c r="N10" i="12"/>
  <c r="U10" i="12" s="1"/>
  <c r="N13" i="12"/>
  <c r="U13" i="12" s="1"/>
  <c r="N16" i="12"/>
  <c r="U16" i="12" s="1"/>
  <c r="N19" i="12"/>
  <c r="U19" i="12" s="1"/>
  <c r="N22" i="12"/>
  <c r="U22" i="12" s="1"/>
  <c r="N25" i="12"/>
  <c r="U25" i="12" s="1"/>
  <c r="N28" i="12"/>
  <c r="U28" i="12" s="1"/>
  <c r="N31" i="12"/>
  <c r="U31" i="12" s="1"/>
  <c r="N34" i="12"/>
  <c r="U34" i="12" s="1"/>
  <c r="N37" i="12"/>
  <c r="U37" i="12" s="1"/>
  <c r="N40" i="12"/>
  <c r="U40" i="12" s="1"/>
  <c r="N43" i="12"/>
  <c r="U43" i="12" s="1"/>
  <c r="N46" i="12"/>
  <c r="U46" i="12" s="1"/>
  <c r="N49" i="12"/>
  <c r="U49" i="12" s="1"/>
  <c r="N52" i="12"/>
  <c r="U52" i="12" s="1"/>
  <c r="N55" i="12"/>
  <c r="U55" i="12" s="1"/>
  <c r="N58" i="12"/>
  <c r="U58" i="12" s="1"/>
  <c r="N61" i="12"/>
  <c r="U61" i="12" s="1"/>
  <c r="N64" i="12"/>
  <c r="U64" i="12" s="1"/>
  <c r="N67" i="12"/>
  <c r="U67" i="12" s="1"/>
  <c r="N70" i="12"/>
  <c r="U70" i="12" s="1"/>
  <c r="N73" i="12"/>
  <c r="U73" i="12" s="1"/>
  <c r="N76" i="12"/>
  <c r="U76" i="12" s="1"/>
  <c r="N79" i="12"/>
  <c r="U79" i="12" s="1"/>
  <c r="N82" i="12"/>
  <c r="U82" i="12" s="1"/>
  <c r="N85" i="12"/>
  <c r="U85" i="12" s="1"/>
  <c r="N88" i="12"/>
  <c r="U88" i="12" s="1"/>
  <c r="N91" i="12"/>
  <c r="U91" i="12" s="1"/>
  <c r="N94" i="12"/>
  <c r="U94" i="12" s="1"/>
  <c r="N97" i="12"/>
  <c r="U97" i="12" s="1"/>
  <c r="N100" i="12"/>
  <c r="U100" i="12" s="1"/>
  <c r="N103" i="12"/>
  <c r="U103" i="12" s="1"/>
  <c r="N106" i="12"/>
  <c r="U106" i="12" s="1"/>
  <c r="N109" i="12"/>
  <c r="U109" i="12" s="1"/>
  <c r="N112" i="12"/>
  <c r="U112" i="12" s="1"/>
  <c r="N115" i="12"/>
  <c r="U115" i="12" s="1"/>
  <c r="N118" i="12"/>
  <c r="U118" i="12" s="1"/>
  <c r="N121" i="12"/>
  <c r="U121" i="12" s="1"/>
  <c r="N124" i="12"/>
  <c r="U124" i="12" s="1"/>
  <c r="N127" i="12"/>
  <c r="U127" i="12" s="1"/>
  <c r="N130" i="12"/>
  <c r="U130" i="12" s="1"/>
  <c r="N133" i="12"/>
  <c r="U133" i="12" s="1"/>
  <c r="N136" i="12"/>
  <c r="U136" i="12" s="1"/>
  <c r="N139" i="12"/>
  <c r="U139" i="12" s="1"/>
  <c r="N142" i="12"/>
  <c r="U142" i="12" s="1"/>
  <c r="N145" i="12"/>
  <c r="U145" i="12" s="1"/>
  <c r="N148" i="12"/>
  <c r="U148" i="12" s="1"/>
  <c r="N151" i="12"/>
  <c r="U151" i="12" s="1"/>
  <c r="N154" i="12"/>
  <c r="U154" i="12" s="1"/>
  <c r="N157" i="12"/>
  <c r="U157" i="12" s="1"/>
  <c r="N160" i="12"/>
  <c r="U160" i="12" s="1"/>
  <c r="N163" i="12"/>
  <c r="U163" i="12" s="1"/>
  <c r="N166" i="12"/>
  <c r="U166" i="12" s="1"/>
  <c r="O83" i="12" l="1"/>
  <c r="O6" i="12"/>
  <c r="N251" i="12"/>
  <c r="U251" i="12"/>
  <c r="O102" i="12"/>
  <c r="O77" i="12"/>
  <c r="O45" i="12"/>
  <c r="O166" i="12"/>
  <c r="O113" i="12"/>
  <c r="O149" i="12"/>
  <c r="O139" i="12"/>
  <c r="O72" i="12"/>
  <c r="O40" i="12"/>
  <c r="O31" i="12"/>
  <c r="O155" i="12"/>
  <c r="O142" i="12"/>
  <c r="O127" i="12"/>
  <c r="O124" i="12"/>
  <c r="O138" i="12"/>
  <c r="O7" i="12"/>
  <c r="O70" i="12"/>
  <c r="O34" i="12"/>
  <c r="O125" i="12"/>
  <c r="O64" i="12"/>
  <c r="O89" i="12"/>
  <c r="O90" i="12"/>
  <c r="O84" i="12"/>
  <c r="O58" i="12"/>
  <c r="O161" i="12"/>
  <c r="O136" i="12"/>
  <c r="O22" i="12"/>
  <c r="O153" i="12"/>
  <c r="O100" i="12"/>
  <c r="O41" i="12"/>
  <c r="O37" i="12"/>
  <c r="O16" i="12"/>
  <c r="O48" i="12"/>
  <c r="O30" i="12"/>
  <c r="O28" i="12"/>
  <c r="O130" i="12"/>
  <c r="O160" i="12"/>
  <c r="O108" i="12"/>
  <c r="O97" i="12"/>
  <c r="O126" i="12"/>
  <c r="O156" i="12"/>
  <c r="O82" i="12"/>
  <c r="O39" i="12"/>
  <c r="O144" i="12"/>
  <c r="O148" i="12"/>
  <c r="O75" i="12"/>
  <c r="O13" i="12"/>
  <c r="O46" i="12"/>
  <c r="O163" i="12"/>
  <c r="O150" i="12"/>
  <c r="O145" i="12"/>
  <c r="O103" i="12"/>
  <c r="O66" i="12"/>
  <c r="O117" i="12"/>
  <c r="O132" i="12"/>
  <c r="O12" i="12"/>
  <c r="O114" i="12"/>
  <c r="O154" i="12"/>
  <c r="O10" i="12"/>
  <c r="O61" i="12"/>
  <c r="O112" i="12"/>
  <c r="O91" i="12"/>
  <c r="O120" i="12"/>
  <c r="O115" i="12"/>
  <c r="O79" i="12"/>
  <c r="O111" i="12"/>
  <c r="O9" i="12"/>
  <c r="O106" i="12"/>
  <c r="O109" i="12"/>
  <c r="O88" i="12"/>
  <c r="O67" i="12"/>
  <c r="O55" i="12"/>
  <c r="O49" i="12"/>
  <c r="O151" i="12"/>
  <c r="O94" i="12"/>
  <c r="O78" i="12"/>
  <c r="O36" i="12"/>
  <c r="O81" i="12"/>
  <c r="O19" i="12"/>
  <c r="O43" i="12"/>
  <c r="O54" i="12"/>
  <c r="O18" i="12"/>
  <c r="O73" i="12"/>
  <c r="O118" i="12"/>
  <c r="O76" i="12"/>
  <c r="O121" i="12"/>
  <c r="O42" i="12"/>
  <c r="O52" i="12"/>
  <c r="O133" i="12"/>
  <c r="O25" i="12"/>
  <c r="O85" i="12"/>
  <c r="O157" i="12"/>
  <c r="O69" i="12"/>
  <c r="O251" i="12" l="1"/>
  <c r="S58" i="6"/>
  <c r="W58" i="6"/>
  <c r="Y58" i="6"/>
  <c r="Z58" i="6"/>
  <c r="AB58" i="6"/>
  <c r="AC58" i="6"/>
  <c r="O3" i="6" l="1"/>
  <c r="AA3" i="6"/>
  <c r="O11" i="6"/>
  <c r="AA11" i="6"/>
  <c r="O12" i="6"/>
  <c r="P12" i="6" s="1"/>
  <c r="AF12" i="6" s="1"/>
  <c r="AA12" i="6"/>
  <c r="AE11" i="6" l="1"/>
  <c r="AE3" i="6"/>
  <c r="AE12" i="6"/>
  <c r="P11" i="6"/>
  <c r="AF11" i="6" s="1"/>
  <c r="P3" i="6"/>
  <c r="AF3" i="6" s="1"/>
  <c r="N13" i="6" l="1"/>
  <c r="O13" i="6" s="1"/>
  <c r="N56" i="6"/>
  <c r="O56" i="6" s="1"/>
  <c r="N57" i="6"/>
  <c r="O57" i="6" s="1"/>
  <c r="Z63" i="6"/>
  <c r="AA57" i="6"/>
  <c r="AA56" i="6"/>
  <c r="AA13" i="6"/>
  <c r="N58" i="6" l="1"/>
  <c r="AA58" i="6"/>
  <c r="AE56" i="6"/>
  <c r="AE13" i="6"/>
  <c r="P57" i="6"/>
  <c r="AF57" i="6" s="1"/>
  <c r="AE57" i="6"/>
  <c r="P56" i="6"/>
  <c r="AF56" i="6" s="1"/>
  <c r="P13" i="6"/>
  <c r="AF13" i="6" s="1"/>
  <c r="AE58" i="6" l="1"/>
  <c r="O58" i="6"/>
  <c r="AE59" i="6" s="1"/>
  <c r="P58" i="6" l="1"/>
  <c r="N35" i="8" l="1"/>
  <c r="N34" i="8"/>
  <c r="N33" i="8"/>
  <c r="N31" i="8" l="1"/>
  <c r="O31" i="8" s="1"/>
  <c r="H57" i="8" l="1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F51" i="8"/>
  <c r="H51" i="8" s="1"/>
  <c r="F52" i="8"/>
  <c r="H52" i="8" s="1"/>
  <c r="F53" i="8"/>
  <c r="H53" i="8" s="1"/>
  <c r="F54" i="8"/>
  <c r="H54" i="8" s="1"/>
  <c r="F55" i="8"/>
  <c r="H55" i="8" s="1"/>
  <c r="F56" i="8"/>
  <c r="H56" i="8" s="1"/>
  <c r="F10" i="8" l="1"/>
  <c r="H10" i="8" s="1"/>
  <c r="D11" i="8" s="1"/>
  <c r="F11" i="8" s="1"/>
  <c r="H11" i="8" s="1"/>
  <c r="D12" i="8" s="1"/>
  <c r="F12" i="8" s="1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O65" i="8"/>
  <c r="O64" i="8"/>
  <c r="O63" i="8"/>
  <c r="O62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1" i="8"/>
  <c r="T41" i="8" s="1"/>
  <c r="O40" i="8"/>
  <c r="O39" i="8"/>
  <c r="O38" i="8"/>
  <c r="O37" i="8"/>
  <c r="O36" i="8"/>
  <c r="O35" i="8"/>
  <c r="O34" i="8"/>
  <c r="T34" i="8" s="1"/>
  <c r="O33" i="8"/>
  <c r="O32" i="8"/>
  <c r="N30" i="8"/>
  <c r="O30" i="8" s="1"/>
  <c r="N29" i="8"/>
  <c r="O29" i="8" s="1"/>
  <c r="O28" i="8"/>
  <c r="O27" i="8"/>
  <c r="O26" i="8"/>
  <c r="T26" i="8" s="1"/>
  <c r="O25" i="8"/>
  <c r="O24" i="8"/>
  <c r="O23" i="8"/>
  <c r="O22" i="8"/>
  <c r="O21" i="8"/>
  <c r="T21" i="8" s="1"/>
  <c r="O20" i="8"/>
  <c r="T20" i="8" s="1"/>
  <c r="O19" i="8"/>
  <c r="O18" i="8"/>
  <c r="O17" i="8"/>
  <c r="O16" i="8"/>
  <c r="O15" i="8"/>
  <c r="O14" i="8"/>
  <c r="O13" i="8"/>
  <c r="O12" i="8"/>
  <c r="O11" i="8"/>
  <c r="O10" i="8"/>
  <c r="H12" i="8" l="1"/>
  <c r="D13" i="8" s="1"/>
  <c r="F13" i="8" s="1"/>
  <c r="H13" i="8" s="1"/>
  <c r="D14" i="8" s="1"/>
  <c r="F14" i="8" s="1"/>
  <c r="O29" i="1"/>
  <c r="O28" i="1"/>
  <c r="H14" i="8" l="1"/>
  <c r="D15" i="8" s="1"/>
  <c r="F15" i="8" l="1"/>
  <c r="H15" i="8" l="1"/>
  <c r="D16" i="8" s="1"/>
  <c r="F16" i="8" s="1"/>
  <c r="H16" i="8" l="1"/>
  <c r="D17" i="8" s="1"/>
  <c r="F17" i="8" s="1"/>
  <c r="H17" i="8" l="1"/>
  <c r="D18" i="8" s="1"/>
  <c r="F18" i="8" s="1"/>
  <c r="H18" i="8" l="1"/>
  <c r="D19" i="8" s="1"/>
  <c r="F19" i="8" s="1"/>
  <c r="H19" i="8" l="1"/>
  <c r="D20" i="8" s="1"/>
  <c r="F20" i="8" s="1"/>
  <c r="H20" i="8" l="1"/>
  <c r="D21" i="8" s="1"/>
  <c r="F21" i="8" s="1"/>
  <c r="H21" i="8" l="1"/>
  <c r="D22" i="8" s="1"/>
  <c r="F22" i="8" s="1"/>
  <c r="H22" i="8" l="1"/>
  <c r="D23" i="8" s="1"/>
  <c r="F23" i="8" s="1"/>
  <c r="H23" i="8" l="1"/>
  <c r="D24" i="8" s="1"/>
  <c r="F24" i="8" s="1"/>
  <c r="F9" i="1"/>
  <c r="F10" i="1" l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I9" i="1"/>
  <c r="I10" i="1" s="1"/>
  <c r="H24" i="8"/>
  <c r="D25" i="8" s="1"/>
  <c r="F25" i="8" s="1"/>
  <c r="H25" i="8" l="1"/>
  <c r="D26" i="8" s="1"/>
  <c r="F26" i="8" s="1"/>
  <c r="I11" i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H26" i="8" l="1"/>
  <c r="D27" i="8" s="1"/>
  <c r="F27" i="8" s="1"/>
  <c r="H27" i="8" s="1"/>
  <c r="D28" i="8" s="1"/>
  <c r="F28" i="8" l="1"/>
  <c r="H28" i="8" s="1"/>
  <c r="D29" i="8" s="1"/>
  <c r="F29" i="8" s="1"/>
  <c r="H29" i="8" s="1"/>
  <c r="P10" i="1" l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9" i="1"/>
  <c r="I87" i="1"/>
  <c r="I88" i="1"/>
  <c r="I89" i="1"/>
  <c r="I90" i="1"/>
  <c r="D30" i="8" l="1"/>
  <c r="F30" i="8" s="1"/>
  <c r="H30" i="8" s="1"/>
  <c r="D31" i="8" s="1"/>
  <c r="F31" i="8" s="1"/>
  <c r="H31" i="8" s="1"/>
  <c r="D32" i="8" s="1"/>
  <c r="F32" i="8" s="1"/>
  <c r="H32" i="8" s="1"/>
  <c r="D33" i="8" s="1"/>
  <c r="F33" i="8" s="1"/>
  <c r="H33" i="8" s="1"/>
  <c r="D34" i="8" s="1"/>
  <c r="F34" i="8" s="1"/>
  <c r="H34" i="8" s="1"/>
  <c r="D35" i="8" s="1"/>
  <c r="F35" i="8" s="1"/>
  <c r="H35" i="8" s="1"/>
  <c r="D36" i="8" s="1"/>
  <c r="F36" i="8" s="1"/>
  <c r="H36" i="8" s="1"/>
  <c r="D37" i="8" s="1"/>
  <c r="F37" i="8" s="1"/>
  <c r="H37" i="8" s="1"/>
  <c r="D38" i="8" s="1"/>
  <c r="F38" i="8" s="1"/>
  <c r="H38" i="8" s="1"/>
  <c r="D39" i="8" s="1"/>
  <c r="F39" i="8" s="1"/>
  <c r="H39" i="8" s="1"/>
  <c r="D40" i="8" s="1"/>
  <c r="F40" i="8" s="1"/>
  <c r="H40" i="8" s="1"/>
  <c r="D41" i="8" s="1"/>
  <c r="F41" i="8" s="1"/>
  <c r="H41" i="8" s="1"/>
  <c r="D42" i="8" s="1"/>
  <c r="F42" i="8" s="1"/>
  <c r="H42" i="8" s="1"/>
  <c r="D43" i="8" s="1"/>
  <c r="F43" i="8" s="1"/>
  <c r="H43" i="8" s="1"/>
  <c r="D44" i="8" s="1"/>
  <c r="F44" i="8" s="1"/>
  <c r="H44" i="8" s="1"/>
  <c r="D45" i="8" s="1"/>
  <c r="F45" i="8" s="1"/>
  <c r="H45" i="8" s="1"/>
  <c r="D46" i="8" s="1"/>
  <c r="F46" i="8" s="1"/>
  <c r="H46" i="8" s="1"/>
  <c r="D47" i="8" s="1"/>
  <c r="F47" i="8" s="1"/>
  <c r="H47" i="8" s="1"/>
  <c r="D48" i="8" s="1"/>
  <c r="F48" i="8" s="1"/>
  <c r="H48" i="8" s="1"/>
  <c r="D49" i="8" s="1"/>
  <c r="F49" i="8" s="1"/>
  <c r="H49" i="8" s="1"/>
  <c r="D50" i="8" s="1"/>
  <c r="F50" i="8" s="1"/>
  <c r="H50" i="8" s="1"/>
</calcChain>
</file>

<file path=xl/sharedStrings.xml><?xml version="1.0" encoding="utf-8"?>
<sst xmlns="http://schemas.openxmlformats.org/spreadsheetml/2006/main" count="5743" uniqueCount="1277">
  <si>
    <t>စဥ်</t>
  </si>
  <si>
    <t>နေ့စွဲ</t>
  </si>
  <si>
    <t>စာရင်းဖွင့် လက်ကျန်</t>
  </si>
  <si>
    <t>စုစုပေါင်း</t>
  </si>
  <si>
    <t>ထုတ်ပေးသည့် အရေအတွက်</t>
  </si>
  <si>
    <t>လက်ကျန် အရေအတွက်</t>
  </si>
  <si>
    <t>ရောင်းရငွေ/ရငွေ</t>
  </si>
  <si>
    <t>ကျသင့်အခွန်</t>
  </si>
  <si>
    <t xml:space="preserve">ကျသင့်အခွန်အပေါ် ပေးဆောင်သည့် </t>
  </si>
  <si>
    <t>အခွန်</t>
  </si>
  <si>
    <t>လက်ခံရယူသည့် ကုမ္ပဏီအမည်</t>
  </si>
  <si>
    <t>ဘောင်ချာ နံပါတ်</t>
  </si>
  <si>
    <t>ဘောင်ချာ နေ့စွဲ</t>
  </si>
  <si>
    <t>လအတွင်းလက်ခံ ရရှိမှု အရေအတွက်</t>
  </si>
  <si>
    <t>ကသခ(၃၁) နံပါတ်စဥ်</t>
  </si>
  <si>
    <t>ချလန်အမှတ်နှင့် ရက်စွဲ</t>
  </si>
  <si>
    <t>(၂၀၂၄-၂၀၂၅) ဘဏ္ဍာနှစ် လုပ်ငန်းရှင်များမှ ပတခ(ကသခ)-၀၅-၀၁ ပုံစံများ လက်ခံရရှိခြင်း၊ထုတ်ပေးခြင်း၊လက်ကျန်အခြအနနှင့် ကုန်သွယ်လုပ်ငန်းခွန် ကောက်ခံရရှိမှု မှတ်ပုံတင်စာအုပ်</t>
  </si>
  <si>
    <t>No</t>
  </si>
  <si>
    <t>Invoice Date</t>
  </si>
  <si>
    <t>Invoice Number</t>
  </si>
  <si>
    <t>Customer Name/Company</t>
  </si>
  <si>
    <t>Description</t>
  </si>
  <si>
    <t>Type</t>
  </si>
  <si>
    <t>Model</t>
  </si>
  <si>
    <t>QTY</t>
  </si>
  <si>
    <t>Revenue</t>
  </si>
  <si>
    <t>Exchange Rate</t>
  </si>
  <si>
    <t>Revenue Amount (MMK)</t>
  </si>
  <si>
    <t>5%CT</t>
  </si>
  <si>
    <t xml:space="preserve">RV Date </t>
  </si>
  <si>
    <t>RV No</t>
  </si>
  <si>
    <t>Total Revenue Amount</t>
  </si>
  <si>
    <t>Form-31 Number</t>
  </si>
  <si>
    <t>ID Date</t>
  </si>
  <si>
    <t>ID No</t>
  </si>
  <si>
    <t>5% Tax</t>
  </si>
  <si>
    <t>Difference CT MMK</t>
  </si>
  <si>
    <t>Remark</t>
  </si>
  <si>
    <t>sale report for 5%CT</t>
  </si>
  <si>
    <t>CT Paid</t>
  </si>
  <si>
    <t>IT Paid</t>
  </si>
  <si>
    <t>Month</t>
  </si>
  <si>
    <t>Date</t>
  </si>
  <si>
    <t>Chalan No</t>
  </si>
  <si>
    <t>Amount</t>
  </si>
  <si>
    <t>-</t>
  </si>
  <si>
    <t>497314276          30-June-24</t>
  </si>
  <si>
    <t xml:space="preserve"> 28-Feb-24    29-Feb-24    18-Mar-24</t>
  </si>
  <si>
    <t>BTR-SER-SI-24020020   BTR-SER-SI-24020021   BTR-SER-SI-24030013</t>
  </si>
  <si>
    <t>BTR-PRT-SI-24020046   BTR-PRT-SI-24020051   BTR-PRT-SI-24020050   BTR-PRT-SI-24020048   BTR-PRT-SI-24020047   BTR-PRT-SI-24020053   BTR-PRT-SI-24020054   BTR-PRT-SI-24020062</t>
  </si>
  <si>
    <t xml:space="preserve"> 23-Feb-24    24-Feb-24     26-Feb-24    27-Feb-24    </t>
  </si>
  <si>
    <t>BTR-PRT-SI-24030001   BTR-PRT-SI-24030031   BTR-PRT-SI-24030050   BTR-PRT-SI-24030049   BTR-PRT-SI-24030055   BTR-PRT-SI-24030063   BTR-PRT-SI-24030062   BTR-PRT-SI-24030074</t>
  </si>
  <si>
    <t xml:space="preserve">1-Mar-24    8-Mar-24    15-Mar-24    19-Mar-24    25-Mar-24    26-Mar-24    </t>
  </si>
  <si>
    <t>BTR-PRT-SI-24010017   BTR-PRT-SI-24010016</t>
  </si>
  <si>
    <t xml:space="preserve">Light Face </t>
  </si>
  <si>
    <t>BTR-SER-SI-24050008</t>
  </si>
  <si>
    <t>BTR-PRT-SI-24040024   BTR-PRT-SI-24040023</t>
  </si>
  <si>
    <t>BTR-PRT-SI-24040063   BTR-PRT-SI-24040062   BTR-PRT-SI-24040065   BTR-PRT-SI-24040064</t>
  </si>
  <si>
    <t>BTR-SER-SI-24020022   BTR-SER-SI-24030025   BTR-SER-SI-24040003   BTR-SER-SI-24040037   BTR-SER-SI-24040036   BTR-SER-SI-24040039</t>
  </si>
  <si>
    <t>29-Feb-24   20-Mar-24   2-Apr-24   25-Apr-24   30-Apr-24</t>
  </si>
  <si>
    <t>BTR-PRT-SI-24050032   BTR-PRT-SI-24050030</t>
  </si>
  <si>
    <t>Win Progress Co;Ltd</t>
  </si>
  <si>
    <t>AIKE SAI,U(13/THAPANA(N)032455)</t>
  </si>
  <si>
    <t>CASH DOWN CUSTOMER</t>
  </si>
  <si>
    <t>LIN KO KO,U(5/WATHANA(N)051739)</t>
  </si>
  <si>
    <t>MYANMAR CP LIVE STOCK CO.LTD</t>
  </si>
  <si>
    <t>SUNJIN MYANMAR CO.,LTD</t>
  </si>
  <si>
    <t>U THEIN LWIN (LIGHT  FACE TRADING CO.,LTD)</t>
  </si>
  <si>
    <t>Volvo Gear Oil HD GL-5 SAE 85W-140</t>
  </si>
  <si>
    <t>Filter Kit</t>
  </si>
  <si>
    <t>Left Rear Combination Lamp Assy</t>
  </si>
  <si>
    <t>Service Charges for Brake System Repaired</t>
  </si>
  <si>
    <t>Air Cleaner, Outer</t>
  </si>
  <si>
    <t>Air Cleaner, Inner</t>
  </si>
  <si>
    <t>Air Filter Element</t>
  </si>
  <si>
    <t>Fuel Filter</t>
  </si>
  <si>
    <t>Oil Filter</t>
  </si>
  <si>
    <t>Valvoline Engine Oil, All Fleet Premium 15W40, CI-4/SL (1 x 200L)</t>
  </si>
  <si>
    <t>Repair kit</t>
  </si>
  <si>
    <t>Service Charges for Fifth Wheel Lock Pin and Wearing Ring Replaced</t>
  </si>
  <si>
    <t>Kit; Filter Cartridge; Air Drier</t>
  </si>
  <si>
    <t>Service</t>
  </si>
  <si>
    <t>S'part</t>
  </si>
  <si>
    <t>BTR-SER-SI-24050001</t>
  </si>
  <si>
    <t>DENKO COMPANY LIMITED (YGN)</t>
  </si>
  <si>
    <t>EDEN ENERGY &amp; NATURAL RESOURES DEVELOPMENT CO.,LTD</t>
  </si>
  <si>
    <t>KHUN MAUNG MAUNG SAN,U(1/MANYANA(N)160357)</t>
  </si>
  <si>
    <t>Service Charges for Leaf Spring Repaired</t>
  </si>
  <si>
    <t>Service Charges for Brake Chamber Repaired</t>
  </si>
  <si>
    <t>Service Charges for Replaced Engine Oil and Engine Oil Filter</t>
  </si>
  <si>
    <t>Sealing Ring</t>
  </si>
  <si>
    <t>Air Spring;LH</t>
  </si>
  <si>
    <t>Air Spring;RH</t>
  </si>
  <si>
    <t>Oil Filters Kit</t>
  </si>
  <si>
    <t>suspension</t>
  </si>
  <si>
    <t>Steerimg column cover</t>
  </si>
  <si>
    <t>Charge Air Cooler;Assembly 214819Z00C</t>
  </si>
  <si>
    <t>Housing;Air cleaner and mounting parts</t>
  </si>
  <si>
    <t>fan blade</t>
  </si>
  <si>
    <t>Charge Air Pipe</t>
  </si>
  <si>
    <t>pedal pad</t>
  </si>
  <si>
    <t>end plate</t>
  </si>
  <si>
    <t>climate unit</t>
  </si>
  <si>
    <t>Noise Shield</t>
  </si>
  <si>
    <t>cab lock</t>
  </si>
  <si>
    <t>Shock Absorber</t>
  </si>
  <si>
    <t>Compression Spring; (Cab Mounting (Fr), Cab-Slp)</t>
  </si>
  <si>
    <t>Link</t>
  </si>
  <si>
    <t>Fender Flare;RH</t>
  </si>
  <si>
    <t>piping</t>
  </si>
  <si>
    <t>Bracket;Cab mounting (front)</t>
  </si>
  <si>
    <t>Lock housing; left</t>
  </si>
  <si>
    <t>Lock housing; right</t>
  </si>
  <si>
    <t>Cable</t>
  </si>
  <si>
    <t>Steering Coloum Cover upper,rear</t>
  </si>
  <si>
    <t>Bracket</t>
  </si>
  <si>
    <t>drain hose</t>
  </si>
  <si>
    <t>Retainer</t>
  </si>
  <si>
    <t>foot board: LH</t>
  </si>
  <si>
    <t>FENDER FLARE</t>
  </si>
  <si>
    <t>bellows kit</t>
  </si>
  <si>
    <t>bracket</t>
  </si>
  <si>
    <t>Wheel Arch Liner;LH</t>
  </si>
  <si>
    <t>absorber kit</t>
  </si>
  <si>
    <t>Brake Fluid,Dot3,1bot=0.4lit</t>
  </si>
  <si>
    <t>GREASE</t>
  </si>
  <si>
    <t>Other Charges</t>
  </si>
  <si>
    <t>Service Charges for Computer Diagnostics</t>
  </si>
  <si>
    <t>Service Charges for Engine Can't Start</t>
  </si>
  <si>
    <t>Travelling Charges to Jobsite for 12days(6,7,10,13,14,15,21,22,26,28.2.2024/6,8.3.2024)</t>
  </si>
  <si>
    <t>Service Charges for Gear Shift System Abnormal</t>
  </si>
  <si>
    <t>Service Charges for Trailer hub Bearing Inspection and Repaired</t>
  </si>
  <si>
    <t>Service Charges for Truck Hub Bearing Inspection and Repaired</t>
  </si>
  <si>
    <t>Service Charges for Driver Seat and Passenger Seat Repaired</t>
  </si>
  <si>
    <t>Service Charges for Tie Rod Ball Joint Repaired</t>
  </si>
  <si>
    <t>Service charges for Tie Rod and Arm Rod Repaired</t>
  </si>
  <si>
    <t>Service Charges for Vehicle Alignment</t>
  </si>
  <si>
    <t>Service Charges for Lock Nut Repaired</t>
  </si>
  <si>
    <t>Service Charges for Wiring System Repaired</t>
  </si>
  <si>
    <t>Service Charges for Replaced Engine Oil, Engine Oil Filter and Fuel Filter</t>
  </si>
  <si>
    <t>Service Charges for Trailer Hub Bearing Check and Regreasing</t>
  </si>
  <si>
    <t>Service Charges for Hub Bearing Check and Regreasing</t>
  </si>
  <si>
    <t>Service Charges for Grease Injection 60holes</t>
  </si>
  <si>
    <t>Service Charges for Driver Seat and Bed Repaired</t>
  </si>
  <si>
    <t>Service Charges for Trailer Shoe Repaired</t>
  </si>
  <si>
    <t>Service Charges for Hub Bearing Repaired and Regreasing</t>
  </si>
  <si>
    <t>Service Charges for Trailer hub Bearing Repaired and Regreasing</t>
  </si>
  <si>
    <t>Service Charges for Head Oil Seal Replaced</t>
  </si>
  <si>
    <t>Service Charges for Trane Hydraulic 1 Liter Power Oil</t>
  </si>
  <si>
    <t>Service Charges for Brake Shoe Repaired</t>
  </si>
  <si>
    <t>Grease</t>
  </si>
  <si>
    <t>Engine Oil,15W40 CI4 MAS(4x7L)</t>
  </si>
  <si>
    <t>Air Filter</t>
  </si>
  <si>
    <t>Coolant</t>
  </si>
  <si>
    <t>Front Hub ball(L)</t>
  </si>
  <si>
    <t>Valvoline Gear Gard Super 140, GL-5 (1 x 18L)</t>
  </si>
  <si>
    <t>Valvoline Gear Gard Super 90, GL-5 (1 x 18L)</t>
  </si>
  <si>
    <t>Tie Rod Ball Joint(R)</t>
  </si>
  <si>
    <t>Pin</t>
  </si>
  <si>
    <t>SK2421-56</t>
  </si>
  <si>
    <t>Brake friction plate(upper)</t>
  </si>
  <si>
    <t>Trailer Brake Shoe</t>
  </si>
  <si>
    <t>Brake friction plate(Lower)</t>
  </si>
  <si>
    <t>Service Charges for Brake System Abnormal</t>
  </si>
  <si>
    <t>Wiper Intermittent Relay (Bh-3735020-C0100)</t>
  </si>
  <si>
    <t>Four Claw Relay (Diode)</t>
  </si>
  <si>
    <t>Passenger's Knee Left Guard Board</t>
  </si>
  <si>
    <t>Daytime Running Light Relay</t>
  </si>
  <si>
    <t>Mid Guard Plate of Passenger Side Knee</t>
  </si>
  <si>
    <t>Four Claw Relay</t>
  </si>
  <si>
    <t>Dashboard Body Assembly</t>
  </si>
  <si>
    <t>Rear Fog Lamp Relay (BH)</t>
  </si>
  <si>
    <t>30A Power Relay</t>
  </si>
  <si>
    <t>Cab Harness Assembly (Wpe30/Abs/Yushun/Firewall)</t>
  </si>
  <si>
    <t>Service Charges for Air System Maul Function</t>
  </si>
  <si>
    <t>Travelling Charges</t>
  </si>
  <si>
    <t>Water Cup Assembly</t>
  </si>
  <si>
    <t>Headlamp;R</t>
  </si>
  <si>
    <t>Primary Mirror; Rearview Mirror</t>
  </si>
  <si>
    <t>S'Part</t>
  </si>
  <si>
    <t>COCA COLA CO.,LTD</t>
  </si>
  <si>
    <t>DAEWOO BUS MYANMAR</t>
  </si>
  <si>
    <t>GOOD FRIEND AGENCY</t>
  </si>
  <si>
    <t>HTIN KYAW AUNG  MYINT,U(9/KHAAHZA(N)003799)</t>
  </si>
  <si>
    <t>YOMA FLEET LIMITED</t>
  </si>
  <si>
    <t>Matador HDDEO Engine Oil SAE 15W40 CI-4, 18 L</t>
  </si>
  <si>
    <t>SWITCH</t>
  </si>
  <si>
    <t>NIPPLE</t>
  </si>
  <si>
    <t>Oil filter (Long Life)</t>
  </si>
  <si>
    <t>Insert, Water Separator</t>
  </si>
  <si>
    <t>Unit</t>
  </si>
  <si>
    <t>383441-383460</t>
  </si>
  <si>
    <t>BTR-PRT-SI-24070018</t>
  </si>
  <si>
    <t>BTR-UNT-SI-24070003</t>
  </si>
  <si>
    <t>AUNG LIN,U(12/MAKATA(N)115092)</t>
  </si>
  <si>
    <t>ELITE PETROCHEMICAL COMPANY LIMITED</t>
  </si>
  <si>
    <t>MIN KO  MYANMAR FAST &amp; FORWARD CO.,LTD</t>
  </si>
  <si>
    <t>Service Charges for Grease Injection</t>
  </si>
  <si>
    <t>Service Charges for Clutch System Abnormal</t>
  </si>
  <si>
    <t>Service Charges for Clutch Cylinder Repaired</t>
  </si>
  <si>
    <t>Service Charges for Suspension System Repaired</t>
  </si>
  <si>
    <t>CIMC 50000L TANK TRAILER LINYU</t>
  </si>
  <si>
    <t xml:space="preserve">BTR-UNT-SI-24070002 </t>
  </si>
  <si>
    <t>July</t>
  </si>
  <si>
    <t xml:space="preserve">Feb-Mar </t>
  </si>
  <si>
    <t xml:space="preserve">Feb </t>
  </si>
  <si>
    <t>Mar</t>
  </si>
  <si>
    <t xml:space="preserve">Jan </t>
  </si>
  <si>
    <t xml:space="preserve">May </t>
  </si>
  <si>
    <t>Apr</t>
  </si>
  <si>
    <t>Feb-Mar-Apr</t>
  </si>
  <si>
    <t xml:space="preserve">BTR-UNT-SI-24060003 </t>
  </si>
  <si>
    <t>BTR-SER-SI-24050010   BTR-SER-SI-24050011   BTR-SER-SI-24050015   BTR-SER-SI-24050016   BTR-SER-SI-24050033</t>
  </si>
  <si>
    <t>13-May-24  14-May-24  30-May-24</t>
  </si>
  <si>
    <t>BTR-PRT-SI-24050009   BTR-PRT-SI-24050010   BTR-PRT-SI-24050048   BTR-PRT-SI-24050045   BTR-PRT-SI-24050041   BTR-PRT-SI-24050056   BTR-PRT-SI-24050054   BTR-PRT-SI-24050067</t>
  </si>
  <si>
    <t xml:space="preserve">8-May-24   28-May-24   29-May-24   31-May-24 </t>
  </si>
  <si>
    <t>BTR-PRT-SI-24060008   BTR-SER-SI-24060009   BTR-SER-SI-24060010   BTR-SER-SI-24060011</t>
  </si>
  <si>
    <t>7-June-24   19-June-24</t>
  </si>
  <si>
    <t>June</t>
  </si>
  <si>
    <t>CT</t>
  </si>
  <si>
    <t>Aug</t>
  </si>
  <si>
    <t>EDEN ENERGY &amp; NATURE</t>
  </si>
  <si>
    <t>KM TERMINAL</t>
  </si>
  <si>
    <t>နောက်ဆက်တွဲ(ဂ)</t>
  </si>
  <si>
    <t>ပတခ(ကသခ)-၀၅-၀၁</t>
  </si>
  <si>
    <t>(ရွက်ရေ)</t>
  </si>
  <si>
    <t xml:space="preserve">လုပ်ငန်းရှင် မှတ်ပုံတင် အမှတ် </t>
  </si>
  <si>
    <t>၅=(၃+၄)</t>
  </si>
  <si>
    <t>လအမည်</t>
  </si>
  <si>
    <t>၇=(၅-၆)</t>
  </si>
  <si>
    <t>ထုတ်ပေးသည့် ကသခ(၃၁) နံပါတ်စဉ်</t>
  </si>
  <si>
    <t>(ရွက်ရေ - ၂၀)</t>
  </si>
  <si>
    <t>519007839        31-July-2024</t>
  </si>
  <si>
    <t>BO BO HTWE</t>
  </si>
  <si>
    <t>HTUN LIN, U</t>
  </si>
  <si>
    <t>Volvo Ultra Diesel Engine Oil VDS-3 SAE 15W-40</t>
  </si>
  <si>
    <t>Service Charges for PM Service</t>
  </si>
  <si>
    <t>DENKO TRADING CO,LTD</t>
  </si>
  <si>
    <t>111      10-Sept-2024</t>
  </si>
  <si>
    <t>manual</t>
  </si>
  <si>
    <t>Form -31 No</t>
  </si>
  <si>
    <t>Number</t>
  </si>
  <si>
    <t>Cus Name</t>
  </si>
  <si>
    <t xml:space="preserve">Brand </t>
  </si>
  <si>
    <t xml:space="preserve">Product </t>
  </si>
  <si>
    <t xml:space="preserve">SR No </t>
  </si>
  <si>
    <t>INV</t>
  </si>
  <si>
    <t>Currency</t>
  </si>
  <si>
    <t xml:space="preserve">Net Sale </t>
  </si>
  <si>
    <t>Rate</t>
  </si>
  <si>
    <t>Total</t>
  </si>
  <si>
    <t>RV Date</t>
  </si>
  <si>
    <t xml:space="preserve">RV Amount </t>
  </si>
  <si>
    <t>Licence</t>
  </si>
  <si>
    <t>AV Value</t>
  </si>
  <si>
    <t xml:space="preserve">Duty </t>
  </si>
  <si>
    <t>Advance IT</t>
  </si>
  <si>
    <t>MACCS</t>
  </si>
  <si>
    <t xml:space="preserve">ID Paper Rate </t>
  </si>
  <si>
    <t>Diffarant CT to Payment</t>
  </si>
  <si>
    <t>MMK</t>
  </si>
  <si>
    <t>USD</t>
  </si>
  <si>
    <t>Total Revenue</t>
  </si>
  <si>
    <t>BEEXPRSS COURIER SERVISE MYANMAR</t>
  </si>
  <si>
    <t>AGRICULTURE TRACTOR AND TRUCK BUSINESS UNIT (ATT)</t>
  </si>
  <si>
    <t>BE THE FIRST CO.,LTD</t>
  </si>
  <si>
    <t>COMPASS AUTO CO.,LTD</t>
  </si>
  <si>
    <t>CORPORATE H.O (CORP)</t>
  </si>
  <si>
    <t>DRAGON POWER(ZONE 5 PMC)</t>
  </si>
  <si>
    <t>PEOPLE ORIGIN CO.,LTD (CAM)</t>
  </si>
  <si>
    <t>UMG LOGISTICS BUSINESS UNIT</t>
  </si>
  <si>
    <t>Service Charges for Engine Head Repaired</t>
  </si>
  <si>
    <t>Service Charges for King Pin Repaired</t>
  </si>
  <si>
    <t>Power Steering Fluid</t>
  </si>
  <si>
    <t>KINGO DISEL MODEL ,18 SEATS COLOR 75A052B</t>
  </si>
  <si>
    <t>King Long Bus- XMQ6552  (White / 18 seaters / 2.5 L / DK4  Engine )</t>
  </si>
  <si>
    <t>KINGO DK5,Diesel Model,3.0L, White 18 Seats</t>
  </si>
  <si>
    <t>JMC JX5043XXYXA2 New Carrying Truck, Single Cabin with 6 wheels, Flat closing</t>
  </si>
  <si>
    <t>Service Charges for Injector Seal Replaced</t>
  </si>
  <si>
    <t>Service Charges for Gearbox Dismounting and Mounting</t>
  </si>
  <si>
    <t>Volvo Gear Oil HD GL-5 SAE 80W-90</t>
  </si>
  <si>
    <t>Service Charges for All Round Brake System Repaired</t>
  </si>
  <si>
    <t>Upper Rocker Assy; Left</t>
  </si>
  <si>
    <t>Upper Rocker Assy; Right</t>
  </si>
  <si>
    <t>Rack End</t>
  </si>
  <si>
    <t>Stabilizer Link</t>
  </si>
  <si>
    <t>Pin;King Pin</t>
  </si>
  <si>
    <t>Fuel Filter Element</t>
  </si>
  <si>
    <t>Clutch Plate</t>
  </si>
  <si>
    <t>Service Charges for Vehicle Inspection</t>
  </si>
  <si>
    <t>Turbo Charger</t>
  </si>
  <si>
    <t>Cylinder Assem; Clutch</t>
  </si>
  <si>
    <t>Gasket: Cylinder</t>
  </si>
  <si>
    <t>Thrust Bearing ; Crankshaft (4JB)</t>
  </si>
  <si>
    <t>Service Charges for Brake Master Cylinder Repaired</t>
  </si>
  <si>
    <t>Oil Filter Kit</t>
  </si>
  <si>
    <t>Water Sperator Filter</t>
  </si>
  <si>
    <t>Bumper</t>
  </si>
  <si>
    <t>Master Cylinder</t>
  </si>
  <si>
    <t>Switch;Gearbox Housing</t>
  </si>
  <si>
    <t>Pump Assem;</t>
  </si>
  <si>
    <t>Connecting Bearing</t>
  </si>
  <si>
    <t>Payment Month</t>
  </si>
  <si>
    <t>15021195       8-Oct-2024</t>
  </si>
  <si>
    <t>BTR-PRT-SI-24100010</t>
  </si>
  <si>
    <t>BTR-RN-SI-24100016</t>
  </si>
  <si>
    <t>BTR-RN-SI-24100015</t>
  </si>
  <si>
    <t>BTR-RN-SI-24100014</t>
  </si>
  <si>
    <t>BTR-RN-SI-24100013</t>
  </si>
  <si>
    <t>BTR-RN-SI-24100012</t>
  </si>
  <si>
    <t>BTR-RN-SI-24100011</t>
  </si>
  <si>
    <t>BTR-RN-SI-24100010</t>
  </si>
  <si>
    <t>BTR-RN-SI-24100009</t>
  </si>
  <si>
    <t>BTR-RN-SI-24100008</t>
  </si>
  <si>
    <t>BTR-RN-SI-24100007</t>
  </si>
  <si>
    <t>BTR-RN-SI-24100006</t>
  </si>
  <si>
    <t>BTR-RN-SI-24100005</t>
  </si>
  <si>
    <t>BTR-RN-SI-24100004</t>
  </si>
  <si>
    <t>BTR-RN-SI-24100003</t>
  </si>
  <si>
    <t>BTR-RN-SI-24100001</t>
  </si>
  <si>
    <t>BTR-RN-SI-24100002</t>
  </si>
  <si>
    <t>BTR-PRT-SI-24100001</t>
  </si>
  <si>
    <t>BTR-PRT-SI-24100002</t>
  </si>
  <si>
    <t>BTR-PRT-SI-24100009</t>
  </si>
  <si>
    <t>BTR-PRT-SI-24100003</t>
  </si>
  <si>
    <t>BTR-PRT-SI-24100013</t>
  </si>
  <si>
    <t>BTR-PRT-SI-24100007</t>
  </si>
  <si>
    <t>BTR-SER-SI-24100010</t>
  </si>
  <si>
    <t>BTR-SER-SI-24100001</t>
  </si>
  <si>
    <t>BTR-SER-SI-24100009</t>
  </si>
  <si>
    <t>BTR-SER-SI-24100008</t>
  </si>
  <si>
    <t>BTR-SER-SI-24100007</t>
  </si>
  <si>
    <t>BTR-SER-SI-24100006</t>
  </si>
  <si>
    <t>BTR-SER-SI-24100005</t>
  </si>
  <si>
    <t>BTR-SER-SI-24100004</t>
  </si>
  <si>
    <t>BTR-SER-SI-24100003</t>
  </si>
  <si>
    <t>BTR-SER-SI-24100002</t>
  </si>
  <si>
    <t>BTR-PRT-SI-24100006</t>
  </si>
  <si>
    <t>BTR-PRT-SI-24100005</t>
  </si>
  <si>
    <t>BTR-PRT-SI-24100004</t>
  </si>
  <si>
    <t>BTR-PRT-SI-24100011</t>
  </si>
  <si>
    <t>BTR-PRT-SI-24100017</t>
  </si>
  <si>
    <t>BTR-SER-SI-24100014</t>
  </si>
  <si>
    <t>BTR-PRT-SI-24100016</t>
  </si>
  <si>
    <t>BTR-SER-SI-24100013</t>
  </si>
  <si>
    <t>BTR-SER-SI-24100012</t>
  </si>
  <si>
    <t>BTR-SER-SI-24100011</t>
  </si>
  <si>
    <t>BTR-PRT-SI-24100014</t>
  </si>
  <si>
    <t>BTR-PRT-SI-24100015</t>
  </si>
  <si>
    <t>BTR-PRT-SI-24100019</t>
  </si>
  <si>
    <t>BTR-PRT-SI-24100021</t>
  </si>
  <si>
    <t>BTR-PRT-SI-24100020</t>
  </si>
  <si>
    <t>BTR-PRT-SI-24100025</t>
  </si>
  <si>
    <t>BTR-SER-SI-24100018</t>
  </si>
  <si>
    <t>BTR-SER-SI-24100017</t>
  </si>
  <si>
    <t>BTR-SER-SI-24100016</t>
  </si>
  <si>
    <t>BTR-SER-SI-24100015</t>
  </si>
  <si>
    <t>BTR-PRT-SI-24100023</t>
  </si>
  <si>
    <t>BTR-PRT-SI-24100022</t>
  </si>
  <si>
    <t>BTR-PRT-SI-24100032</t>
  </si>
  <si>
    <t>BTR-PRT-SI-24100031</t>
  </si>
  <si>
    <t>BTR-PRT-SI-24100026</t>
  </si>
  <si>
    <t>BTR-PRT-SI-24100027</t>
  </si>
  <si>
    <t>BTR-PRT-SI-24100030</t>
  </si>
  <si>
    <t>BTR-PRT-SI-24100028</t>
  </si>
  <si>
    <t>BTR-PRT-SI-24100029</t>
  </si>
  <si>
    <t>BTR-PRT-SI-24100036</t>
  </si>
  <si>
    <t>BTR-PRT-SI-24100035</t>
  </si>
  <si>
    <t>BTR-PRT-SI-24100034</t>
  </si>
  <si>
    <t>BTR-PRT-SI-24100033</t>
  </si>
  <si>
    <t>BTR-SER-SI-24100026</t>
  </si>
  <si>
    <t>BTR-PRT-SI-24100039</t>
  </si>
  <si>
    <t>BTR-PRT-SI-24100038</t>
  </si>
  <si>
    <t>BTR-SER-SI-24100024</t>
  </si>
  <si>
    <t>BTR-SER-SI-24100023</t>
  </si>
  <si>
    <t>BTR-SER-SI-24100022</t>
  </si>
  <si>
    <t>BTR-SER-SI-24100021</t>
  </si>
  <si>
    <t>BTR-SER-SI-24100020</t>
  </si>
  <si>
    <t>BTR-SER-SI-24100019</t>
  </si>
  <si>
    <t>BTR-SER-SI-24100025</t>
  </si>
  <si>
    <t>BTR-PRT-SI-24100037</t>
  </si>
  <si>
    <t>BTR-PRT-SI-24100042</t>
  </si>
  <si>
    <t>BTR-PRT-SI-24100043</t>
  </si>
  <si>
    <t>BTR-PRT-SI-24100040</t>
  </si>
  <si>
    <t>BTR-SER-SI-24100027</t>
  </si>
  <si>
    <t>BTR-SER-SI-24100029</t>
  </si>
  <si>
    <t>BTR-SER-SI-24100031</t>
  </si>
  <si>
    <t>BTR-SER-SI-24100030</t>
  </si>
  <si>
    <t>BTR-PRT-SI-24100046</t>
  </si>
  <si>
    <t>BTR-SER-SI-24100028</t>
  </si>
  <si>
    <t>BTR-PRT-SI-24100045</t>
  </si>
  <si>
    <t>BTR-PRT-SI-24100044</t>
  </si>
  <si>
    <t>BTR-PRT-SI-24100051</t>
  </si>
  <si>
    <t>BTR-PRT-SI-24100048</t>
  </si>
  <si>
    <t>BTR-PRT-SI-24100047</t>
  </si>
  <si>
    <t>BTR-PRT-SI-24100049</t>
  </si>
  <si>
    <t>BTR-SER-SI-24100033</t>
  </si>
  <si>
    <t>BTR-SER-SI-24100032</t>
  </si>
  <si>
    <t>BTR-PRT-SI-24100052</t>
  </si>
  <si>
    <t>BTR-PRT-SI-24100050</t>
  </si>
  <si>
    <t>BTR-PRT-SI-24100054</t>
  </si>
  <si>
    <t>BTR-PRT-SI-24100053</t>
  </si>
  <si>
    <t>BTR-PRT-SI-24100055</t>
  </si>
  <si>
    <t>BTR-PRT-SI-24100056</t>
  </si>
  <si>
    <t>TAUNGGYI BRANCH</t>
  </si>
  <si>
    <t>DENKO CO., LTD (MDY)</t>
  </si>
  <si>
    <t xml:space="preserve">BTR-RV-24100040 </t>
  </si>
  <si>
    <t>15359188         8-Nov-2024</t>
  </si>
  <si>
    <t>Yar Zar Min</t>
  </si>
  <si>
    <t>Jan</t>
  </si>
  <si>
    <t>BTR-SER-SI-24110016</t>
  </si>
  <si>
    <t>BTR-SER-SI-24110015</t>
  </si>
  <si>
    <t>BTR-PRT-SI-24110041</t>
  </si>
  <si>
    <t>BTR-SER-SI-24110022</t>
  </si>
  <si>
    <t>BTR-PRT-SI-24110010</t>
  </si>
  <si>
    <t>BTR-PRT-SI-24110012</t>
  </si>
  <si>
    <t>BTR-PRT-SI-24110020</t>
  </si>
  <si>
    <t>BTR-UNT-SI-24110001</t>
  </si>
  <si>
    <t>BTR-RN-SI-24110013</t>
  </si>
  <si>
    <t>BTR-RN-SI-24110012</t>
  </si>
  <si>
    <t>BTR-RN-SI-24110011</t>
  </si>
  <si>
    <t>BTR-RN-SI-24110010</t>
  </si>
  <si>
    <t>BTR-RN-SI-24110009</t>
  </si>
  <si>
    <t>BTR-RN-SI-24110008</t>
  </si>
  <si>
    <t>BTR-RN-SI-24110007</t>
  </si>
  <si>
    <t>BTR-RN-SI-24110006</t>
  </si>
  <si>
    <t>BTR-RN-SI-24110005</t>
  </si>
  <si>
    <t>BTR-RN-SI-24110004</t>
  </si>
  <si>
    <t>BTR-RN-SI-24110003</t>
  </si>
  <si>
    <t>BTR-RN-SI-24110002</t>
  </si>
  <si>
    <t>BTR-RN-SI-24110001</t>
  </si>
  <si>
    <t>BTR-PRT-SI-24110005</t>
  </si>
  <si>
    <t>BTR-PRT-SI-24110004</t>
  </si>
  <si>
    <t>BTR-PRT-SI-24110002</t>
  </si>
  <si>
    <t>BTR-PRT-SI-24110009</t>
  </si>
  <si>
    <t>BTR-PRT-SI-24110011</t>
  </si>
  <si>
    <t>BTR-SER-SI-24110010</t>
  </si>
  <si>
    <t>BTR-SER-SI-24110009</t>
  </si>
  <si>
    <t>BTR-SER-SI-24110008</t>
  </si>
  <si>
    <t>BTR-SER-SI-24110007</t>
  </si>
  <si>
    <t>BTR-SER-SI-24110006</t>
  </si>
  <si>
    <t>BTR-SER-SI-24110005</t>
  </si>
  <si>
    <t>BTR-SER-SI-24110004</t>
  </si>
  <si>
    <t>BTR-SER-SI-24110003</t>
  </si>
  <si>
    <t>BTR-SER-SI-24110014</t>
  </si>
  <si>
    <t>BTR-SER-SI-24110012</t>
  </si>
  <si>
    <t>BTR-SER-SI-24110011</t>
  </si>
  <si>
    <t>BTR-SER-SI-24110021</t>
  </si>
  <si>
    <t>BTR-PRT-SI-24110018</t>
  </si>
  <si>
    <t>BTR-SER-SI-24110020</t>
  </si>
  <si>
    <t>BTR-PRT-SI-24110016</t>
  </si>
  <si>
    <t>BTR-SER-SI-24110019</t>
  </si>
  <si>
    <t>BTR-SER-SI-24110018</t>
  </si>
  <si>
    <t>BTR-PRT-SI-24110015</t>
  </si>
  <si>
    <t>BTR-PRT-SI-24110013</t>
  </si>
  <si>
    <t>BTR-PRT-SI-24110030</t>
  </si>
  <si>
    <t>BTR-PRT-SI-24110029</t>
  </si>
  <si>
    <t>BTR-PRT-SI-24110028</t>
  </si>
  <si>
    <t>BTR-PRT-SI-24110021</t>
  </si>
  <si>
    <t>BTR-PRT-SI-24110031</t>
  </si>
  <si>
    <t>BTR-PRT-SI-24110037</t>
  </si>
  <si>
    <t>BTR-PRT-SI-24110034</t>
  </si>
  <si>
    <t>BTR-PRT-SI-24110033</t>
  </si>
  <si>
    <t>BTR-SER-SI-24110036</t>
  </si>
  <si>
    <t>BTR-SER-SI-24110034</t>
  </si>
  <si>
    <t>BTR-SER-SI-24110032</t>
  </si>
  <si>
    <t>BTR-SER-SI-24110031</t>
  </si>
  <si>
    <t>BTR-SER-SI-24110030</t>
  </si>
  <si>
    <t>BTR-SER-SI-24110027</t>
  </si>
  <si>
    <t>BTR-SER-SI-24110026</t>
  </si>
  <si>
    <t>BTR-SER-SI-24110025</t>
  </si>
  <si>
    <t>BTR-SER-SI-24110024</t>
  </si>
  <si>
    <t>BTR-SER-SI-24110037</t>
  </si>
  <si>
    <t>BTR-PRT-SI-24110043</t>
  </si>
  <si>
    <t>BTR-UNT-SI-24110007</t>
  </si>
  <si>
    <t>BTR-UNT-SI-24110005</t>
  </si>
  <si>
    <t>BTR-PRT-SI-24110003</t>
  </si>
  <si>
    <t>BTR-PRT-SI-24110040</t>
  </si>
  <si>
    <t>BTR-PRT-SI-24110001</t>
  </si>
  <si>
    <t>BTR-PRT-SI-24110008</t>
  </si>
  <si>
    <t>BTR-PRT-SI-24110024</t>
  </si>
  <si>
    <t>BTR-PRT-SI-24110042</t>
  </si>
  <si>
    <t>BTR-PRT-SI-24110044</t>
  </si>
  <si>
    <t>BTR-SER-SI-24110002</t>
  </si>
  <si>
    <t>BTR-SER-SI-24110013</t>
  </si>
  <si>
    <t>BTR-PRT-SI-24110019</t>
  </si>
  <si>
    <t>BTR-PRT-SI-24110039</t>
  </si>
  <si>
    <t>BTR-PRT-SI-24110038</t>
  </si>
  <si>
    <t>BTR-SER-SI-24110023</t>
  </si>
  <si>
    <t>BTR-PRT-SI-24110007</t>
  </si>
  <si>
    <t>BTR-PRT-SI-24110022</t>
  </si>
  <si>
    <t>BTR-PRT-SI-24110025</t>
  </si>
  <si>
    <t>BTR-PRT-SI-24110036</t>
  </si>
  <si>
    <t>BTR-PRT-SI-24110035</t>
  </si>
  <si>
    <t>BTR-PRT-SI-24110017</t>
  </si>
  <si>
    <t>BTR-SER-SI-24110017</t>
  </si>
  <si>
    <t>BTR-SER-SI-24110001</t>
  </si>
  <si>
    <t>BTR-SER-SI-24110035</t>
  </si>
  <si>
    <t>BTR-SER-SI-24110028</t>
  </si>
  <si>
    <t>BTR-UNT-SI-24110036</t>
  </si>
  <si>
    <t>BTR-PRT-SI-24110006</t>
  </si>
  <si>
    <t>BTR-PRT-SI-24110032</t>
  </si>
  <si>
    <t>BTR-PRT-SI-24110026</t>
  </si>
  <si>
    <t>(Reman)REMANUFACTURE BUSINESS UNIT</t>
  </si>
  <si>
    <t>AUNG MYO THU,U(5/SAKANA(N)088660)</t>
  </si>
  <si>
    <t>BUMIDANA COMPANY LIMITED</t>
  </si>
  <si>
    <t>KYAW SAN CO.,LTD</t>
  </si>
  <si>
    <t>NATIONAL ENERGY PUMA AVIATION SERVICES CO.,LTD</t>
  </si>
  <si>
    <t>SAN AYE,U(2/LAKANA(N)013088)</t>
  </si>
  <si>
    <t>SHWE MYAN AUNG CO.,LTD</t>
  </si>
  <si>
    <t>WINNING WAY CO.,LTD</t>
  </si>
  <si>
    <t>Service charges for gearbox dismounting and mounting</t>
  </si>
  <si>
    <t>Service Charges for Clutch System Repaired</t>
  </si>
  <si>
    <t>Volvo Gear Box Oil SAE 50, 20L</t>
  </si>
  <si>
    <t>Clutch Ball  for YC4E</t>
  </si>
  <si>
    <t>Clutch Plate for YC4E</t>
  </si>
  <si>
    <t>Rear Ball;Hub Inner</t>
  </si>
  <si>
    <t>Front Hub Ball Inner</t>
  </si>
  <si>
    <t>Front Hub Ball Outer</t>
  </si>
  <si>
    <t>Wiper Arm</t>
  </si>
  <si>
    <t>Brake Chamber</t>
  </si>
  <si>
    <t>BEARING 32213</t>
  </si>
  <si>
    <t>Service Charges for Hub Bearing Repaired</t>
  </si>
  <si>
    <t>Service Charges for Lighting System Repaired</t>
  </si>
  <si>
    <t>Service Charges for Brake Drum Replacing</t>
  </si>
  <si>
    <t>Service Charges for Wheel Removed and Wheel Nuts Replaced</t>
  </si>
  <si>
    <t>Strut Bar Bush</t>
  </si>
  <si>
    <t>Rubber stopper</t>
  </si>
  <si>
    <t>Ball Bearing (Front Wheel Inner)</t>
  </si>
  <si>
    <t>Ball Bearing (Outer)</t>
  </si>
  <si>
    <t>Service Charges for Brake Cylinder Repaired</t>
  </si>
  <si>
    <t>Service Charges for King Pin Removed in Local Shop</t>
  </si>
  <si>
    <t>Service Charges for Brake System Repaired(L/R)</t>
  </si>
  <si>
    <t>Service Charges for Refilled Engine Oil, Gear Oil, Differential Oil and Replaced Engine Oil Filter, Fuel Filter</t>
  </si>
  <si>
    <t>Service Charges for Front Hub System Repaired</t>
  </si>
  <si>
    <t>Service Charges for Rear Brake System Repaired</t>
  </si>
  <si>
    <t>Service Charges for Replaced Engine Oil Filter, Fuel Filter and Refilled Engine Oil, Cleaned the Air Filter.</t>
  </si>
  <si>
    <t>Service Charges for Replaced Engine Oil Filter, Fuel Filter, Refilled Engine Oil and Cleaned the Air Filter</t>
  </si>
  <si>
    <t>Service Charges for Refilled the Engine Oil, Replaced Engine Oil Filter, Fuel Filter and Cleaned the Air Filter</t>
  </si>
  <si>
    <t>Service Charges for Replaced Engine Oil Filter, Fuel Filter and Refilled Engine Oil, Cleaned the Air Filter</t>
  </si>
  <si>
    <t>Service Charges for Installed the Gear Cable</t>
  </si>
  <si>
    <t>Oil Filter Element ASM</t>
  </si>
  <si>
    <t>Wheel Hub Bolt</t>
  </si>
  <si>
    <t>Service Charges for Drive Shaft Replaced</t>
  </si>
  <si>
    <t>Service Charges for Refilled Engine Oil, Replaced Engine Oil Filter, Fuel Filter and Cleaning the Air Filter</t>
  </si>
  <si>
    <t>Service Charges for Gear Shift Function Abnormal</t>
  </si>
  <si>
    <t>Service Charges for Refilled the Engine Oil, Replaced Engine Oil Filter, Fuel Filter and Cleaning the Air Filter</t>
  </si>
  <si>
    <t>Service Charges for Brake Fluid Replaced</t>
  </si>
  <si>
    <t>Service Charges for Brake Bleeding</t>
  </si>
  <si>
    <t>Other Charges(Tollgate Fee)</t>
  </si>
  <si>
    <t>Service Charges for Gear Function Abnormal</t>
  </si>
  <si>
    <t>Service Charges for Steering Gun Oil Leakage</t>
  </si>
  <si>
    <t>Service Charges for Turbo Charger Oil Leakage</t>
  </si>
  <si>
    <t>Service Charges for Nozzle Checked and Repaired</t>
  </si>
  <si>
    <t>Service Charges for Engine Overhaul</t>
  </si>
  <si>
    <t>Service Charges for Cylinder Liner Repaired</t>
  </si>
  <si>
    <t>Service Charges for High Pressure Pump Repaired</t>
  </si>
  <si>
    <t>Fuel for Cleaning</t>
  </si>
  <si>
    <t>Service Charges for Engine Mounting Repaired</t>
  </si>
  <si>
    <t>Fuel Tank Cab</t>
  </si>
  <si>
    <t>Service Charges for Crank Shaft Repaired</t>
  </si>
  <si>
    <t>Final Drive</t>
  </si>
  <si>
    <t>SHACMAN 6 x 4 DUMP TRUCK</t>
  </si>
  <si>
    <t>Camshaft Seal Front</t>
  </si>
  <si>
    <t>Camshaft Seal Rear</t>
  </si>
  <si>
    <t>BRAKE FLUID</t>
  </si>
  <si>
    <t>Service Charges for Engine Water Leakage Repaired</t>
  </si>
  <si>
    <t>Service Charges for Radiator Repaired</t>
  </si>
  <si>
    <t>Headlamp;L</t>
  </si>
  <si>
    <t>Inspection Charges for Engine Can't Start</t>
  </si>
  <si>
    <t>Valve;Gearshift</t>
  </si>
  <si>
    <t>Steering belt</t>
  </si>
  <si>
    <t>Bearing; Hub Assembly 402059Z00B</t>
  </si>
  <si>
    <t>Bearing (Front Wheel); Hub Assembly 402059Z00B</t>
  </si>
  <si>
    <t>Service charges for all round inspection</t>
  </si>
  <si>
    <t>Service Charges for Gearbox Inspection</t>
  </si>
  <si>
    <t>Signal Lamp</t>
  </si>
  <si>
    <t>Service Charges for Brake Shoe Adjust</t>
  </si>
  <si>
    <t>JMC 520 BUS Long Wheelbase, 15 Seats , Middle Roof, Diesel White ,5496*1972*2240</t>
  </si>
  <si>
    <t>Sensor Coolant Temperature</t>
  </si>
  <si>
    <t>SWAL TAW PHU GATE</t>
  </si>
  <si>
    <t>YAR ZAR MIN CO., LTD</t>
  </si>
  <si>
    <t>WIN STRATEGIC CO.,LTD(CE 1)</t>
  </si>
  <si>
    <t>HLAING HTUN, U</t>
  </si>
  <si>
    <t>MYO KO KO HTUN,U(9/MAKHANA(N)260009)</t>
  </si>
  <si>
    <t>MOGE (GOVERNMENT)</t>
  </si>
  <si>
    <t>Service Charges for Replaced Engine Oil Filter and Fuel Filter, Refilled Engine Oil and Cleaned the Air Filter</t>
  </si>
  <si>
    <t>Service Charges for Engine Mounting Replaced</t>
  </si>
  <si>
    <t>Service Charges for Instrument Cluster Abnormal</t>
  </si>
  <si>
    <t>Service Charges for Starter Motor Repaired</t>
  </si>
  <si>
    <t>Service Charges for Brake System Checked and Repaired</t>
  </si>
  <si>
    <t>Service Charges for King Pin Replaced</t>
  </si>
  <si>
    <t>Service Charges for Replaced Engine oil, Engine oil filter and Fuel filter</t>
  </si>
  <si>
    <t>Steering Belt</t>
  </si>
  <si>
    <t>JMC N520 DISEL 15 SEATS LONG WHEEL BASE MIDDLE ROOF BUS WHITECOLOR</t>
  </si>
  <si>
    <t>Disc 4,5*420*250</t>
  </si>
  <si>
    <t>Service Charges for Clutch Servo Replaced</t>
  </si>
  <si>
    <t>Hydraulic Oil</t>
  </si>
  <si>
    <t>Service Charges for Swing Function Abnormal</t>
  </si>
  <si>
    <t>Service Charges for Swing Gear Repaired</t>
  </si>
  <si>
    <t>Service Charges for Swing Bearing Repaired</t>
  </si>
  <si>
    <t>Service Charges for Wiper and Lighting System Repaired</t>
  </si>
  <si>
    <t>Battery</t>
  </si>
  <si>
    <t>Ball Joint</t>
  </si>
  <si>
    <t>Ball Bearing</t>
  </si>
  <si>
    <t>Air Con Belt</t>
  </si>
  <si>
    <t>Ball Joint: LH; Tie Rod</t>
  </si>
  <si>
    <t>Alternator Belt</t>
  </si>
  <si>
    <t>Front Brake Cylinder L.H</t>
  </si>
  <si>
    <t>S/CYL: Rear; R.R. Brake</t>
  </si>
  <si>
    <t>S/CYL: L.R. Brake</t>
  </si>
  <si>
    <t>Front Brake Cylinder R.H</t>
  </si>
  <si>
    <t>Starter ASM</t>
  </si>
  <si>
    <t>Service Charges for Refilled Engine Oil, Gear Oil and Replaced Engine Oil Filter, Fuel Filter</t>
  </si>
  <si>
    <t>Service Charges for Refilled Engine Oil, Crown Oil and Replaced Engine Oil Filter, Fuel Filter</t>
  </si>
  <si>
    <t>Drive Shaft</t>
  </si>
  <si>
    <t>Hub unit (with ABS ring)</t>
  </si>
  <si>
    <t>Radiator</t>
  </si>
  <si>
    <t>Accelerator padel</t>
  </si>
  <si>
    <t>Rear Brake cylinder</t>
  </si>
  <si>
    <t>Universal Joint</t>
  </si>
  <si>
    <t>Air Cleaner Pipe</t>
  </si>
  <si>
    <t>Cap: Fuel Tank</t>
  </si>
  <si>
    <t>Instrument Panel ASM</t>
  </si>
  <si>
    <t>Handle; Outside; LH Front Door</t>
  </si>
  <si>
    <t>HANDLE: OUTER, RH DOOR</t>
  </si>
  <si>
    <t>Bearing 32208</t>
  </si>
  <si>
    <t>Ball Bearing, Wheel</t>
  </si>
  <si>
    <t>Master Cylinder Kit</t>
  </si>
  <si>
    <t>Clutch Servo; Clutch Cylinder</t>
  </si>
  <si>
    <t>SHACMAN FUEL TRANSPORATION TRUCK</t>
  </si>
  <si>
    <t>Clutch Master Cylinder</t>
  </si>
  <si>
    <t>Clutch Pressure / Drive Plate</t>
  </si>
  <si>
    <t>Plate ASM; Driven; CLU</t>
  </si>
  <si>
    <t>Pressure Sensor</t>
  </si>
  <si>
    <t>Transmission Oil</t>
  </si>
  <si>
    <t>Service Charges for EGR Valve and Throttle Body Cleaned</t>
  </si>
  <si>
    <t>Service Charges for Refilled Engine Oil, Replaced Engine Oil Filter and Fuel Filter</t>
  </si>
  <si>
    <t>Service Charges for Refilled Engine Oil, Replaced Engine Oil Filter, Fuel Filter and Cleaned the Air Filter.</t>
  </si>
  <si>
    <t>Service Charges for Engine Can't Crank</t>
  </si>
  <si>
    <t>Service Charges for All Round Hub System Repaired</t>
  </si>
  <si>
    <t>Spin-On Filter</t>
  </si>
  <si>
    <t>Oil Filter Element EFM 703.1017040-30</t>
  </si>
  <si>
    <t>Oil Filter Element</t>
  </si>
  <si>
    <t>Air Conditioning Controller</t>
  </si>
  <si>
    <t>Anchorage</t>
  </si>
  <si>
    <t>FRONT SPRING ANCHO</t>
  </si>
  <si>
    <t>BOOT</t>
  </si>
  <si>
    <t>Fuel Level Sensor</t>
  </si>
  <si>
    <t>Oil Filter (Long Life)</t>
  </si>
  <si>
    <t>Service Charges for Upper Arm Thrust Repaired</t>
  </si>
  <si>
    <t>Service Charges for Torsion Replaced</t>
  </si>
  <si>
    <t>Service Charges for Clutch Master Cylinder Repaired</t>
  </si>
  <si>
    <t>Brake Master Cylinder</t>
  </si>
  <si>
    <t>Air Flow Sensor</t>
  </si>
  <si>
    <t>Steering Pump</t>
  </si>
  <si>
    <t>Clutch</t>
  </si>
  <si>
    <t>Disc</t>
  </si>
  <si>
    <t>Rubber Spring</t>
  </si>
  <si>
    <t>shock absorber</t>
  </si>
  <si>
    <t>Cylinder Head Kit</t>
  </si>
  <si>
    <t>Crankshaft</t>
  </si>
  <si>
    <t>Belt Tensioner</t>
  </si>
  <si>
    <t>Cylinder Liner Kit</t>
  </si>
  <si>
    <t>Brake Chamber, A</t>
  </si>
  <si>
    <t>Overhaul Kit</t>
  </si>
  <si>
    <t>Brake Chamber, C</t>
  </si>
  <si>
    <t>Connection Rod</t>
  </si>
  <si>
    <t>Brake Chamber, B LH</t>
  </si>
  <si>
    <t>Pump Unit</t>
  </si>
  <si>
    <t>Idler Pulley</t>
  </si>
  <si>
    <t>Crankshaft Seal</t>
  </si>
  <si>
    <t>Thrust Washer Kit</t>
  </si>
  <si>
    <t>Gasket Cylinder Head</t>
  </si>
  <si>
    <t>Main Bearing Kit 0.25</t>
  </si>
  <si>
    <t>Valve, Gear Box</t>
  </si>
  <si>
    <t>crankshaft seal</t>
  </si>
  <si>
    <t>Big-End Bearing</t>
  </si>
  <si>
    <t>Main Bearing Kit</t>
  </si>
  <si>
    <t>Oil Filter Housing</t>
  </si>
  <si>
    <t>Sealing Strip</t>
  </si>
  <si>
    <t>Cover, Gear Box</t>
  </si>
  <si>
    <t>Gasket, Gear Box</t>
  </si>
  <si>
    <t>Snap Ring</t>
  </si>
  <si>
    <t>Brake Chamber; RH, Forward Drive Axle</t>
  </si>
  <si>
    <t>Oil Filter Cartridge Assy</t>
  </si>
  <si>
    <t>Upper Bearing ; Crankshaft</t>
  </si>
  <si>
    <t>Piston,Liner, Ring</t>
  </si>
  <si>
    <t>Head Gasket ; Cylinder Block</t>
  </si>
  <si>
    <t>Corner Panel RH</t>
  </si>
  <si>
    <t>Pressure Cap</t>
  </si>
  <si>
    <t>Rental</t>
  </si>
  <si>
    <t xml:space="preserve">BTR-RV-24110001 </t>
  </si>
  <si>
    <t xml:space="preserve">BTR-RV-24120095 </t>
  </si>
  <si>
    <t xml:space="preserve">BTR-RV-24120096 </t>
  </si>
  <si>
    <t>BTR-RN-SI-24120011</t>
  </si>
  <si>
    <t>BTR-RN-SI-24120010</t>
  </si>
  <si>
    <t>BTR-RN-SI-24120009</t>
  </si>
  <si>
    <t>BTR-RN-SI-24120008</t>
  </si>
  <si>
    <t>BTR-RN-SI-24120007</t>
  </si>
  <si>
    <t>BTR-RN-SI-24120006</t>
  </si>
  <si>
    <t>BTR-RN-SI-24120005</t>
  </si>
  <si>
    <t>BTR-RN-SI-24120004</t>
  </si>
  <si>
    <t>BTR-RN-SI-24120003</t>
  </si>
  <si>
    <t>BTR-RN-SI-24120002</t>
  </si>
  <si>
    <t>BTR-RN-SI-24120001</t>
  </si>
  <si>
    <t>BTR-SER-SI-24120004</t>
  </si>
  <si>
    <t>BTR-SER-SI-24120003</t>
  </si>
  <si>
    <t>BTR-SER-SI-24120002</t>
  </si>
  <si>
    <t>BTR-SER-SI-24120001</t>
  </si>
  <si>
    <t>BTR-PRT-SI-24120001</t>
  </si>
  <si>
    <t>BTR-SER-SI-24120007</t>
  </si>
  <si>
    <t>BTR-SER-SI-24120005</t>
  </si>
  <si>
    <t>BTR-PRT-SI-24120002</t>
  </si>
  <si>
    <t>BTR-PRT-SI-24120011</t>
  </si>
  <si>
    <t>BTR-PRT-SI-24120008</t>
  </si>
  <si>
    <t>BTR-PRT-SI-24120013</t>
  </si>
  <si>
    <t>BTR-PRT-SI-24120010</t>
  </si>
  <si>
    <t>BTR-UNT-SI-24120002</t>
  </si>
  <si>
    <t>BTR-UNT-SI-24120001</t>
  </si>
  <si>
    <t>BTR-PRT-SI-24120005</t>
  </si>
  <si>
    <t>BTR-PRT-SI-24120004</t>
  </si>
  <si>
    <t>BTR-SER-SI-24120008</t>
  </si>
  <si>
    <t>BTR-PRT-SI-24120006</t>
  </si>
  <si>
    <t>BTR-PRT-SI-24120012</t>
  </si>
  <si>
    <t>BTR-SER-SI-24120009</t>
  </si>
  <si>
    <t>BTR-PRT-SI-24120016</t>
  </si>
  <si>
    <t>BTR-PRT-SI-24120014</t>
  </si>
  <si>
    <t>BTR-PRT-SI-24120015</t>
  </si>
  <si>
    <t>BTR-SER-SI-24120012</t>
  </si>
  <si>
    <t>BTR-SER-SI-24120011</t>
  </si>
  <si>
    <t>BTR-PRT-SI-24120022</t>
  </si>
  <si>
    <t>BTR-PRT-SI-24120021</t>
  </si>
  <si>
    <t>BTR-PRT-SI-24120020</t>
  </si>
  <si>
    <t>BTR-PRT-SI-24120019</t>
  </si>
  <si>
    <t>BTR-PRT-SI-24120018</t>
  </si>
  <si>
    <t>BTR-PRT-SI-24120023</t>
  </si>
  <si>
    <t>BTR-PRT-SI-24120026</t>
  </si>
  <si>
    <t>BTR-UNT-SI-24120003</t>
  </si>
  <si>
    <t>BTR-PRT-SI-24120025</t>
  </si>
  <si>
    <t>BTR-PRT-SI-24120024</t>
  </si>
  <si>
    <t>BTR-PRT-SI-24120027</t>
  </si>
  <si>
    <t>BTR-PRT-SI-24120028</t>
  </si>
  <si>
    <t>BTR-PRT-SI-24120029</t>
  </si>
  <si>
    <t>BTR-PRT-SI-24120030</t>
  </si>
  <si>
    <t>BTR-SER-SI-24120013</t>
  </si>
  <si>
    <t>BTR-PRT-SI-24120031</t>
  </si>
  <si>
    <t>BTR-SER-SI-24120022</t>
  </si>
  <si>
    <t>BTR-SER-SI-24120021</t>
  </si>
  <si>
    <t>BTR-SER-SI-24120020</t>
  </si>
  <si>
    <t>BTR-SER-SI-24120019</t>
  </si>
  <si>
    <t>BTR-SER-SI-24120018</t>
  </si>
  <si>
    <t>BTR-PRT-SI-24120033</t>
  </si>
  <si>
    <t>BTR-PRT-SI-24120032</t>
  </si>
  <si>
    <t>BTR-RN-SI-24120012</t>
  </si>
  <si>
    <t>BTR-SER-SI-24120015</t>
  </si>
  <si>
    <t>BTR-SER-SI-24120014</t>
  </si>
  <si>
    <t>BTR-SER-SI-24120017</t>
  </si>
  <si>
    <t>BTR-SER-SI-24120016</t>
  </si>
  <si>
    <t>BTR-PRT-SI-24120035</t>
  </si>
  <si>
    <t>BTR-PRT-SI-24120034</t>
  </si>
  <si>
    <t>BTR-PRT-SI-24120037</t>
  </si>
  <si>
    <t>BTR-PRT-SI-24120036</t>
  </si>
  <si>
    <t>BTR-PRT-SI-24120038</t>
  </si>
  <si>
    <t>BTR-PRT-SI-24120039</t>
  </si>
  <si>
    <t>BTR-SER-SI-24120023</t>
  </si>
  <si>
    <t>BTR-PRT-SI-24120041</t>
  </si>
  <si>
    <t>BTR-PRT-SI-24120040</t>
  </si>
  <si>
    <t>BTR-PRT-SI-24120042</t>
  </si>
  <si>
    <t>BTR-PRT-SI-24120043</t>
  </si>
  <si>
    <t>BTR-SER-SI-24120027</t>
  </si>
  <si>
    <t>BTR-SER-SI-24120026</t>
  </si>
  <si>
    <t>BTR-SER-SI-24120024</t>
  </si>
  <si>
    <t>BTR-PRT-SI-24120045</t>
  </si>
  <si>
    <t>BTR-PRT-SI-24120044</t>
  </si>
  <si>
    <t>BTR-PRT-SI-24120049</t>
  </si>
  <si>
    <t>BTR-PRT-SI-24120048</t>
  </si>
  <si>
    <t>BTR-PRT-SI-24120050</t>
  </si>
  <si>
    <t>BTR-PRT-SI-24120051</t>
  </si>
  <si>
    <t>BTR-PRT-SI-24120054</t>
  </si>
  <si>
    <t>BTR-PRT-SI-24120052</t>
  </si>
  <si>
    <t>BTR-PRT-SI-24120056</t>
  </si>
  <si>
    <t>BTR-PRT-SI-24120057</t>
  </si>
  <si>
    <t xml:space="preserve">BTR-RV-19100377      BTR-RV-24120038      BTR-RV-24120039 </t>
  </si>
  <si>
    <t>16-Oct-2019    9-Dec-2024      9-Dec-2024</t>
  </si>
  <si>
    <t>LGCW2RC0KX148978</t>
  </si>
  <si>
    <t>Sr.No</t>
  </si>
  <si>
    <t>SX5385GYYMR42CC</t>
  </si>
  <si>
    <t>BEIJING TELECOM INFORMATION SYSTEM TECHNOLOGY DEVELOPMENT CO.,LTD@ A FRAME CO.,LTD</t>
  </si>
  <si>
    <t>KYAW PAING HEIN,U(9/MAKHANA(N)221843)</t>
  </si>
  <si>
    <t>MYANMAR FAST &amp; FORWARD CO.,LTD</t>
  </si>
  <si>
    <t>PHONE MYINT,U(9/PAOOLA(N)013566)</t>
  </si>
  <si>
    <t>PT POWER TRADING CO.,LTD</t>
  </si>
  <si>
    <t>REMANUFACTURE BUSINESS UNIT (REM)</t>
  </si>
  <si>
    <t>BTR-SER-SI-25010016</t>
  </si>
  <si>
    <t>BTR-RN-SI-25010013</t>
  </si>
  <si>
    <t>BTR-RN-SI-25010012</t>
  </si>
  <si>
    <t>BTR-RN-SI-25010011</t>
  </si>
  <si>
    <t>BTR-RN-SI-25010010</t>
  </si>
  <si>
    <t>BTR-RN-SI-25010009</t>
  </si>
  <si>
    <t>BTR-RN-SI-25010008</t>
  </si>
  <si>
    <t>BTR-RN-SI-25010007</t>
  </si>
  <si>
    <t>BTR-RN-SI-25010006</t>
  </si>
  <si>
    <t>BTR-RN-SI-25010005</t>
  </si>
  <si>
    <t>BTR-RN-SI-25010004</t>
  </si>
  <si>
    <t>BTR-RN-SI-25010003</t>
  </si>
  <si>
    <t>BTR-RN-SI-25010002</t>
  </si>
  <si>
    <t>BTR-RN-SI-25010001</t>
  </si>
  <si>
    <t>BTR-SER-SI-25010006</t>
  </si>
  <si>
    <t>BTR-SER-SI-25010005</t>
  </si>
  <si>
    <t>BTR-SER-SI-25010004</t>
  </si>
  <si>
    <t>BTR-SER-SI-25010003</t>
  </si>
  <si>
    <t>BTR-PRT-SI-25010003</t>
  </si>
  <si>
    <t>BTR-PRT-SI-25010005</t>
  </si>
  <si>
    <t>BTR-PRT-SI-25010004</t>
  </si>
  <si>
    <t>BTR-SER-SI-25010009</t>
  </si>
  <si>
    <t>BTR-SER-SI-25010010</t>
  </si>
  <si>
    <t>BTR-SER-SI-25010008</t>
  </si>
  <si>
    <t>BTR-PRT-SI-25010009</t>
  </si>
  <si>
    <t>BTR-PRT-SI-25010008</t>
  </si>
  <si>
    <t>BTR-PRT-SI-25010007</t>
  </si>
  <si>
    <t>BTR-PRT-SI-25010011</t>
  </si>
  <si>
    <t>BTR-PRT-SI-25010010</t>
  </si>
  <si>
    <t>BTR-PRT-SI-25010027</t>
  </si>
  <si>
    <t>BTR-SER-SI-25010020</t>
  </si>
  <si>
    <t>BTR-SER-SI-25010019</t>
  </si>
  <si>
    <t>BTR-SER-SI-25010018</t>
  </si>
  <si>
    <t>BTR-SER-SI-25010017</t>
  </si>
  <si>
    <t>BTR-PRT-SI-25010025</t>
  </si>
  <si>
    <t>BTR-PRT-SI-25010024</t>
  </si>
  <si>
    <t>BTR-PRT-SI-25010023</t>
  </si>
  <si>
    <t>BTR-SER-SI-25010026</t>
  </si>
  <si>
    <t>BTR-SER-SI-25010025</t>
  </si>
  <si>
    <t>BTR-SER-SI-25010024</t>
  </si>
  <si>
    <t>BTR-SER-SI-25010023</t>
  </si>
  <si>
    <t>BTR-SER-SI-25010022</t>
  </si>
  <si>
    <t>BTR-SER-SI-25010021</t>
  </si>
  <si>
    <t>BTR-PRT-SI-25010032</t>
  </si>
  <si>
    <t>BTR-SER-SI-25010032</t>
  </si>
  <si>
    <t>BTR-SER-SI-25010030</t>
  </si>
  <si>
    <t>BTR-PRT-SI-25010033</t>
  </si>
  <si>
    <t>BTR-SER-SI-25010036</t>
  </si>
  <si>
    <t>BTR-SER-SI-25010035</t>
  </si>
  <si>
    <t>BTR-SER-SI-25010034</t>
  </si>
  <si>
    <t>BTR-SER-SI-25010033</t>
  </si>
  <si>
    <t>BTR-PRT-SI-25010043</t>
  </si>
  <si>
    <t>BTR-PRT-SI-25010042</t>
  </si>
  <si>
    <t>BTR-PRT-SI-25010040</t>
  </si>
  <si>
    <t>BTR-PRT-SI-25010050</t>
  </si>
  <si>
    <t>BTR-SER-SI-25010042</t>
  </si>
  <si>
    <t>BTR-SER-SI-25010041</t>
  </si>
  <si>
    <t>BTR-SER-SI-25010050</t>
  </si>
  <si>
    <t>BTR-SER-SI-25010048</t>
  </si>
  <si>
    <t>BTR-PRT-SI-25010058</t>
  </si>
  <si>
    <t>BTR-SER-SI-25010047</t>
  </si>
  <si>
    <t>BTR-SER-SI-25010046</t>
  </si>
  <si>
    <t>BTR-PRT-SI-25010056</t>
  </si>
  <si>
    <t>BTR-SER-SI-25010045</t>
  </si>
  <si>
    <t>BTR-PRT-SI-25010055</t>
  </si>
  <si>
    <t>BTR-PRT-SI-25010054</t>
  </si>
  <si>
    <t>BTR-PRT-SI-25010053</t>
  </si>
  <si>
    <t>BTR-PRT-SI-25010051</t>
  </si>
  <si>
    <t>BTR-PRT-SI-25010060</t>
  </si>
  <si>
    <t>BTR-SER-SI-25010051</t>
  </si>
  <si>
    <t>BTR-PRT-SI-25010012</t>
  </si>
  <si>
    <t>BTR-PRT-SI-25010018</t>
  </si>
  <si>
    <t>BTR-PRT-SI-25010021</t>
  </si>
  <si>
    <t>BTR-SER-SI-25010027</t>
  </si>
  <si>
    <t>BTR-PRT-SI-25010031</t>
  </si>
  <si>
    <t>BTR-SER-SI-25010038</t>
  </si>
  <si>
    <t>BTR-SER-SI-25010037</t>
  </si>
  <si>
    <t>BTR-PRT-SI-25010037</t>
  </si>
  <si>
    <t>BTR-SER-SI-25010040</t>
  </si>
  <si>
    <t>BTR-SER-SI-25010039</t>
  </si>
  <si>
    <t>BTR-PRT-SI-25010036</t>
  </si>
  <si>
    <t>BTR-PRT-SI-25010035</t>
  </si>
  <si>
    <t>BTR-PRT-SI-25010034</t>
  </si>
  <si>
    <t>BTR-PRT-SI-25010017</t>
  </si>
  <si>
    <t>BTR-PRT-SI-25010014</t>
  </si>
  <si>
    <t>BTR-PRT-SI-25010016</t>
  </si>
  <si>
    <t>BTR-PRT-SI-25010049</t>
  </si>
  <si>
    <t>BTR-PRT-SI-25010048</t>
  </si>
  <si>
    <t>BTR-PRT-SI-25010057</t>
  </si>
  <si>
    <t>BTR-SER-SI-25010029</t>
  </si>
  <si>
    <t>BTR-SER-SI-25010028</t>
  </si>
  <si>
    <t>BTR-PRT-SI-25010047</t>
  </si>
  <si>
    <t>BTR-SER-SI-25010044</t>
  </si>
  <si>
    <t>BTR-PRT-SI-25010052</t>
  </si>
  <si>
    <t>BTR-SER-SI-25010002</t>
  </si>
  <si>
    <t>BTR-SER-SI-25010014</t>
  </si>
  <si>
    <t>BTR-SER-SI-25010012</t>
  </si>
  <si>
    <t>BTR-PRT-SI-25010030</t>
  </si>
  <si>
    <t>BTR-PRT-SI-25010046</t>
  </si>
  <si>
    <t>BTR-PRT-SI-25010062</t>
  </si>
  <si>
    <t>BTR-PRT-SI-25010044</t>
  </si>
  <si>
    <t>BTR-PRT-SI-25010038</t>
  </si>
  <si>
    <t>BTR-PRT-SI-25010019</t>
  </si>
  <si>
    <t>BTR-PRT-SI-25010039</t>
  </si>
  <si>
    <t>BTR-PRT-SI-25010006</t>
  </si>
  <si>
    <t>BTR-PRT-SI-25010020</t>
  </si>
  <si>
    <t>BTR-PRT-SI-25010002</t>
  </si>
  <si>
    <t>BTR-PRT-SI-25010045</t>
  </si>
  <si>
    <t>BTR-PRT-SI-25010028</t>
  </si>
  <si>
    <t>BTR-SER-SI-25010031</t>
  </si>
  <si>
    <t>BTR-UNT-SI-25010001</t>
  </si>
  <si>
    <t>BTR-PRT-SI-25010061</t>
  </si>
  <si>
    <t>BTR-PRT-SI-25010022</t>
  </si>
  <si>
    <t>BTR-PRT-SI-25010001</t>
  </si>
  <si>
    <t>BTR-SER-SI-25010001</t>
  </si>
  <si>
    <t>BTR-PRT-SI-25010026</t>
  </si>
  <si>
    <t>BTR-PRT-SI-25010029</t>
  </si>
  <si>
    <t>BTR-UNT-SI-25010002</t>
  </si>
  <si>
    <t>Other Charges(Cleaning Fuel, Glue, Spring Washer, Bolt &amp; Nuts)</t>
  </si>
  <si>
    <t>Service Charges for Engine Oil Breathing</t>
  </si>
  <si>
    <t>Fan Belt</t>
  </si>
  <si>
    <t>Service Charges for Cylinder Liner and Crank Shaft Repaired</t>
  </si>
  <si>
    <t>Clutch Fork</t>
  </si>
  <si>
    <t>Service Charges for Steering Pipe Replaced</t>
  </si>
  <si>
    <t>Service Charges for Suspension System Abnormal</t>
  </si>
  <si>
    <t>Cylinder Head Gasket</t>
  </si>
  <si>
    <t>Rear Hub Ball</t>
  </si>
  <si>
    <t>Service Charges for Replaced Engine Oil Filter and Fuel Filter. Refilled Engine Oil, Cleaned the Air Filter and Differential Oil.</t>
  </si>
  <si>
    <t>Service Charges for Replaced Engine Oil Filter and Fuel Filter. Refilled Engine Oil and Cleaned the Air Filter.</t>
  </si>
  <si>
    <t>Service Charges for Differential Abnormal Sound</t>
  </si>
  <si>
    <t>Brg ASM; Release; W/Block; CLU</t>
  </si>
  <si>
    <t>Service Charges for Starting System Repaired</t>
  </si>
  <si>
    <t>Service Charges for Gear can't shift</t>
  </si>
  <si>
    <t>Service Charges for Engine RPM Abnormal</t>
  </si>
  <si>
    <t>Service Charges for Rear Axle Oil Leakage</t>
  </si>
  <si>
    <t>Service Charges for Injector Checked and Repaired</t>
  </si>
  <si>
    <t>Service Charges for Engine Oil Leakage</t>
  </si>
  <si>
    <t>Other Charges(relay, water pipe, pipe click, seal ring, washer, battery head, bushing and local press)</t>
  </si>
  <si>
    <t>Service Chagres for Start Motor Repaired</t>
  </si>
  <si>
    <t>Service Charges for Drive Shaft Repaired</t>
  </si>
  <si>
    <t>Service Charges for Gear Can't Shift</t>
  </si>
  <si>
    <t>Service Charges for Refilled Engine Oil, Replaced Engine Oil Filter, Fuel Filter and Cleaned the Air Filter</t>
  </si>
  <si>
    <t>Service Charges for Wheel Nuts Replaced</t>
  </si>
  <si>
    <t>Service Charges for Hub Bearing Replaced</t>
  </si>
  <si>
    <t>Service Charges for Shock Absorber Replaced</t>
  </si>
  <si>
    <t>Other Charges (seal ring)</t>
  </si>
  <si>
    <t>Service Charges for Injector Leakage</t>
  </si>
  <si>
    <t>Service Charges for Tappet Cover Seal Replaced</t>
  </si>
  <si>
    <t>OT Charges</t>
  </si>
  <si>
    <t>Service Charges for Mileage Error</t>
  </si>
  <si>
    <t>Other Charges(Adaptor)</t>
  </si>
  <si>
    <t>Service Charges for Engine Oil and Engine Oil Filter</t>
  </si>
  <si>
    <t>Valvoline Engine Oil, All Fleet Premium 15W40, CI-4/SL(18 Lit)</t>
  </si>
  <si>
    <t>S/CYL: R.F. Brake</t>
  </si>
  <si>
    <t>Ball Joint: LH,RH Tie Rod</t>
  </si>
  <si>
    <t>Service Charges for Exhaust System Repaired</t>
  </si>
  <si>
    <t>Other Charges(pipe click, silicon, fuel tank cap, vehicle alignment, AB glue)</t>
  </si>
  <si>
    <t>Clutch Master Cylinder Assem;</t>
  </si>
  <si>
    <t>Shock Absorber Front</t>
  </si>
  <si>
    <t>Engine Mounting</t>
  </si>
  <si>
    <t>Parking Brake Shoe</t>
  </si>
  <si>
    <t>Master Cylinder ; Brake</t>
  </si>
  <si>
    <t>Shock Absorber Rear</t>
  </si>
  <si>
    <t>Speed Resistor</t>
  </si>
  <si>
    <t>Alternator repaired</t>
  </si>
  <si>
    <t>Clutch finger and flywheel adjust</t>
  </si>
  <si>
    <t>Fuel charges</t>
  </si>
  <si>
    <t>Pump and nozzle repaired</t>
  </si>
  <si>
    <t>Engine Overhaul</t>
  </si>
  <si>
    <t>Engine Head Repaired</t>
  </si>
  <si>
    <t>Engine Crank Shaft and Cylinder liner Repaired</t>
  </si>
  <si>
    <t>Other charges(Abrasive paper, iron brush, nuts, washer, spring, paper gasket, battery charging)</t>
  </si>
  <si>
    <t>Starter motor repaired</t>
  </si>
  <si>
    <t>All round shaft seal</t>
  </si>
  <si>
    <t>Diesel Charges</t>
  </si>
  <si>
    <t>Coolant pipe and pipe click</t>
  </si>
  <si>
    <t>Radiator cleaning</t>
  </si>
  <si>
    <t>Engine belt and compressor belt</t>
  </si>
  <si>
    <t>Flight Ticket Charges</t>
  </si>
  <si>
    <t>Service use for Battery Charging, Washer, Pipe Click, Nut, Glue and Other</t>
  </si>
  <si>
    <t>Travelling Allowance</t>
  </si>
  <si>
    <t>Other Charges(Delivery,Taxi and Cycle Fuel Charges)</t>
  </si>
  <si>
    <t>Bus Ticket Charges</t>
  </si>
  <si>
    <t>Service Charges for Engine Changed</t>
  </si>
  <si>
    <t>Service use for tape, click, paper gasket</t>
  </si>
  <si>
    <t>Other Charges(Taxi Charges)</t>
  </si>
  <si>
    <t>Clutch Servo</t>
  </si>
  <si>
    <t>V-Stay Bush</t>
  </si>
  <si>
    <t>Sealing Ring (Rear Axle)</t>
  </si>
  <si>
    <t>King Long Bus  DK4 Diesel Engine ,Steel wheel ,Front &amp; Rear A/C , ,2.498L , White 15 Seats ,Radio +USB .</t>
  </si>
  <si>
    <t>Bar</t>
  </si>
  <si>
    <t>Service Charges for Replaced Engine Oil, Filter Kit, Gear Oil and Crown Oil</t>
  </si>
  <si>
    <t>Coolant Level Sensor</t>
  </si>
  <si>
    <t>SRV</t>
  </si>
  <si>
    <t xml:space="preserve">BTR-RV-25010008 </t>
  </si>
  <si>
    <t xml:space="preserve">BTR-RV-25010009 </t>
  </si>
  <si>
    <t>A23371</t>
  </si>
  <si>
    <t>MSE Q IL V 1920 03639</t>
  </si>
  <si>
    <t>Tax Payment for 4th CT</t>
  </si>
  <si>
    <t>16353718       10-Feb-2025</t>
  </si>
  <si>
    <t>Dec-24 (MOGE)</t>
  </si>
  <si>
    <t>Cancel</t>
  </si>
  <si>
    <t>Sale report for 5%CT</t>
  </si>
  <si>
    <t>2024-08-10</t>
  </si>
  <si>
    <t>BTR-PRT-SI-24080015</t>
  </si>
  <si>
    <t>2024-08-02</t>
  </si>
  <si>
    <t>BTR-PRT-SI-24080003</t>
  </si>
  <si>
    <t>BTR-SER-SI-24080001</t>
  </si>
  <si>
    <t>BTR-PRT-SI-24080002</t>
  </si>
  <si>
    <t>Fornt Fog Lamp;LH</t>
  </si>
  <si>
    <t>Fornt Fog Lamp;RH</t>
  </si>
  <si>
    <t>2024-08-05</t>
  </si>
  <si>
    <t>BTR-PRT-SI-24080005</t>
  </si>
  <si>
    <t>Fuel Tank Cap</t>
  </si>
  <si>
    <t>2024-08-08</t>
  </si>
  <si>
    <t>BTR-PRT-SI-24080016</t>
  </si>
  <si>
    <t>2024-08-29</t>
  </si>
  <si>
    <t>BTR-PRT-SI-24080046</t>
  </si>
  <si>
    <t>2024-08-07</t>
  </si>
  <si>
    <t>BTR-PRT-SI-24080013</t>
  </si>
  <si>
    <t>Output Shaft Speed Sensor</t>
  </si>
  <si>
    <t xml:space="preserve">BTR-RV-24080062 </t>
  </si>
  <si>
    <t>2024-08-13</t>
  </si>
  <si>
    <t>BTR-PRT-SI-24080020</t>
  </si>
  <si>
    <t>2024-08-28</t>
  </si>
  <si>
    <t>BTR-PRT-SI-24080044</t>
  </si>
  <si>
    <t>Head Gasket</t>
  </si>
  <si>
    <t>2024-08-01</t>
  </si>
  <si>
    <t>BTR-PRT-SI-24080001</t>
  </si>
  <si>
    <t xml:space="preserve">BTR-RV-24080009 </t>
  </si>
  <si>
    <t>BTR-PRT-SI-24080028</t>
  </si>
  <si>
    <t>BTR-PRT-SI-24080011</t>
  </si>
  <si>
    <t>2024-08-19</t>
  </si>
  <si>
    <t>BTR-PRT-SI-24080027</t>
  </si>
  <si>
    <t>MANDALAR MIN EXPRESS</t>
  </si>
  <si>
    <t>BTR-PRT-SI-24080014</t>
  </si>
  <si>
    <t>BTR-PRT-SI-24080012</t>
  </si>
  <si>
    <t>Brake Air Dryer Cartridge</t>
  </si>
  <si>
    <t xml:space="preserve">BTR-RV-24080155 </t>
  </si>
  <si>
    <t>2024-08-12</t>
  </si>
  <si>
    <t>BTR-SER-SI-24080007</t>
  </si>
  <si>
    <t>Service Charges for Hub System Repaired</t>
  </si>
  <si>
    <t xml:space="preserve">BTR-RV-24080156 </t>
  </si>
  <si>
    <t>BTR-PRT-SI-24080030</t>
  </si>
  <si>
    <t>SAN HTAY,DAW(5/KANANA(N)048105)</t>
  </si>
  <si>
    <t>2024-08-06</t>
  </si>
  <si>
    <t>BTR-SER-SI-24080003</t>
  </si>
  <si>
    <t>Travelling Charges to Job Site</t>
  </si>
  <si>
    <t>2024-08-14</t>
  </si>
  <si>
    <t>BTR-PRT-SI-24080029</t>
  </si>
  <si>
    <t>THUREIN U (MANDALAY)</t>
  </si>
  <si>
    <t>2024-08-27</t>
  </si>
  <si>
    <t>BTR-PRT-SI-24080041</t>
  </si>
  <si>
    <t xml:space="preserve">BTR-RV-24080127 </t>
  </si>
  <si>
    <t>BTR-PRT-SI-24080004</t>
  </si>
  <si>
    <t>YJ SERVICE (DELCO MINIMG)</t>
  </si>
  <si>
    <t>BTR-SER-SI-23060029</t>
  </si>
  <si>
    <t>KM Terminal</t>
  </si>
  <si>
    <t xml:space="preserve">BTR-RV-24080025 </t>
  </si>
  <si>
    <t>BTR-SER-SI-23060032</t>
  </si>
  <si>
    <t xml:space="preserve">BTR-RV-24080012 </t>
  </si>
  <si>
    <t>BTR-SER-SI-23080009</t>
  </si>
  <si>
    <t xml:space="preserve">BTR-RV-24080013 </t>
  </si>
  <si>
    <t>BTR-SER-SI-23080005</t>
  </si>
  <si>
    <t xml:space="preserve">BTR-RV-24080014 </t>
  </si>
  <si>
    <t xml:space="preserve">12-June-24   27-June-24 </t>
  </si>
  <si>
    <t>HQT-RV-2024-06-0333  HQT-RV-2024-06-0848</t>
  </si>
  <si>
    <t xml:space="preserve">5-July-24   8-July-24 </t>
  </si>
  <si>
    <t>HQT-RV-2024-06-0701  HQT-RV-2024-07-0211</t>
  </si>
  <si>
    <t>2024-09-30</t>
  </si>
  <si>
    <t>BTR-JV-24090112</t>
  </si>
  <si>
    <t>Refunded back for Repaired cars 3Units 
Car No-2Q/6277
LA61AAA48JB511296
Apr-May-June 
3*1,200,000 = 3,600,000/5510 = $653.36 
Car No-3Q/2339
LA61AAA45JB511403
March-Apr-may-June
4*1,200,000 = 4,800,000/5510 = $871.14 
Car No-6J/6383
LETAECA27DHN98794
Apr-may-June-July
4*1,200,000 = 4,800,000/5510 = $871.14 
Total - $2,395.64</t>
  </si>
  <si>
    <t>2024-09-10</t>
  </si>
  <si>
    <t>BTR-SER-SI-24090011</t>
  </si>
  <si>
    <t>Service Charges for Engine System Repaired</t>
  </si>
  <si>
    <t>Service Charges for Steering Gearbox Repaired</t>
  </si>
  <si>
    <t>Service Charges for Arm Rod Repaired</t>
  </si>
  <si>
    <t>Service Charges for Front Head Repaired</t>
  </si>
  <si>
    <t>2024-09-11</t>
  </si>
  <si>
    <t>BTR-PRT-SI-24090021</t>
  </si>
  <si>
    <t>Gasket Cylinder</t>
  </si>
  <si>
    <t>Kit; King Pin</t>
  </si>
  <si>
    <t>Element; Oil Filter</t>
  </si>
  <si>
    <t>2024-09-20</t>
  </si>
  <si>
    <t>BTR-SER-SI-24090026</t>
  </si>
  <si>
    <t>Service Charges for Wiper Stalk Repair</t>
  </si>
  <si>
    <t>Service Charges for Lighting System Abnormal</t>
  </si>
  <si>
    <t>Service Charges for Steering Oil Leakage</t>
  </si>
  <si>
    <t>2024-09-25</t>
  </si>
  <si>
    <t>BTR-PRT-SI-24090051</t>
  </si>
  <si>
    <t>BOOSTER: CLUTCH</t>
  </si>
  <si>
    <t>BTR-PRT-SI-24090058</t>
  </si>
  <si>
    <t>Tyre;650R15</t>
  </si>
  <si>
    <t>2024-09-01</t>
  </si>
  <si>
    <t>BTR-RN-SI-24090016</t>
  </si>
  <si>
    <t>BTR-RN-SI-24090015</t>
  </si>
  <si>
    <t>BTR-RN-SI-24090014</t>
  </si>
  <si>
    <t>BTR-RN-SI-24090013</t>
  </si>
  <si>
    <t>BTR-RN-SI-24090012</t>
  </si>
  <si>
    <t>BTR-RN-SI-24090011</t>
  </si>
  <si>
    <t>BTR-RN-SI-24090010</t>
  </si>
  <si>
    <t>BTR-RN-SI-24090009</t>
  </si>
  <si>
    <t>BTR-RN-SI-24090008</t>
  </si>
  <si>
    <t>BTR-RN-SI-24090007</t>
  </si>
  <si>
    <t>Kingwin L DK4B, Diesel Model ,2.5L White 15 Seats</t>
  </si>
  <si>
    <t>BTR-RN-SI-24090006</t>
  </si>
  <si>
    <t>BTR-RN-SI-24090004</t>
  </si>
  <si>
    <t>BTR-RN-SI-24090003</t>
  </si>
  <si>
    <t>BTR-RN-SI-24090002</t>
  </si>
  <si>
    <t>BTR-RN-SI-24090001</t>
  </si>
  <si>
    <t>2024-09-02</t>
  </si>
  <si>
    <t>BTR-PRT-SI-24090005</t>
  </si>
  <si>
    <t>BTR-PRT-SI-24090004</t>
  </si>
  <si>
    <t xml:space="preserve"> မီးလောင်သောကား</t>
  </si>
  <si>
    <t>2024-09-06</t>
  </si>
  <si>
    <t>BTR-SER-SI-24090003</t>
  </si>
  <si>
    <t>Service Charges for Replaced Engine Oil Filter, Fuel Filter and Refilled Engine Oil</t>
  </si>
  <si>
    <t>BTR-SER-SI-24090002</t>
  </si>
  <si>
    <t>Service Charges for Replaced Engine Oil Filter, Fuel Filter and Refilled Engine Oil and Gear Oil</t>
  </si>
  <si>
    <t>BTR-SER-SI-24090001</t>
  </si>
  <si>
    <t>2024-09-09</t>
  </si>
  <si>
    <t>BTR-SER-SI-24090010</t>
  </si>
  <si>
    <t>BTR-SER-SI-24090009</t>
  </si>
  <si>
    <t>BTR-SER-SI-24090008</t>
  </si>
  <si>
    <t>Service Charges for Engine Oil Filter, Fuel Filter and Refilled Engine Oil.</t>
  </si>
  <si>
    <t>BTR-SER-SI-24090007</t>
  </si>
  <si>
    <t>BTR-SER-SI-24090006</t>
  </si>
  <si>
    <t>Service Charges for Tie rod repaired</t>
  </si>
  <si>
    <t>BTR-SER-SI-24090005</t>
  </si>
  <si>
    <t>BTR-RN-SI-24090017</t>
  </si>
  <si>
    <t>BTR-PRT-SI-24090020</t>
  </si>
  <si>
    <t>BTR-PRT-SI-24090015</t>
  </si>
  <si>
    <t>BTR-PRT-SI-24090014</t>
  </si>
  <si>
    <t>BTR-PRT-SI-24090013</t>
  </si>
  <si>
    <t>BTR-PRT-SI-24090012</t>
  </si>
  <si>
    <t>BTR-PRT-SI-24090011</t>
  </si>
  <si>
    <t>2024-09-13</t>
  </si>
  <si>
    <t>BTR-PRT-SI-24090022</t>
  </si>
  <si>
    <t>2024-09-16</t>
  </si>
  <si>
    <t>BTR-PRT-SI-24090031</t>
  </si>
  <si>
    <t>BTR-PRT-SI-24090032</t>
  </si>
  <si>
    <t>BTR-PRT-SI-24090029</t>
  </si>
  <si>
    <t>BTR-PRT-SI-24090028</t>
  </si>
  <si>
    <t>BTR-PRT-SI-24090027</t>
  </si>
  <si>
    <t>BTR-PRT-SI-24090026</t>
  </si>
  <si>
    <t>BTR-PRT-SI-24090025</t>
  </si>
  <si>
    <t>Differential Oil (1 Liter)</t>
  </si>
  <si>
    <t>BTR-SER-SI-24090015</t>
  </si>
  <si>
    <t>Service Charges for Replaced Engine Oil Filter, Engine Oil and Refilled Engine Oil. Cleaned the Air Filter.</t>
  </si>
  <si>
    <t>BTR-PRT-SI-24090024</t>
  </si>
  <si>
    <t>BTR-SER-SI-24090014</t>
  </si>
  <si>
    <t>Service Charges for Replaced Engine Oil Filer, Fuel Oil and Refilled Engine Oil. Cleaned the Air Filter.</t>
  </si>
  <si>
    <t>BTR-PRT-SI-24090023</t>
  </si>
  <si>
    <t>BTR-SER-SI-24090012</t>
  </si>
  <si>
    <t>2024-09-17</t>
  </si>
  <si>
    <t>BTR-SER-SI-24090023</t>
  </si>
  <si>
    <t>Service Charges for Door Lock Repaired</t>
  </si>
  <si>
    <t>BTR-SER-SI-24090024</t>
  </si>
  <si>
    <t>BTR-SER-SI-24090022</t>
  </si>
  <si>
    <t>Service Charges for Wiper Function Abnormal</t>
  </si>
  <si>
    <t>BTR-SER-SI-24090021</t>
  </si>
  <si>
    <t>BTR-SER-SI-24090020</t>
  </si>
  <si>
    <t>Service Charges for Gearshift System Abnormal</t>
  </si>
  <si>
    <t>BTR-SER-SI-24090018</t>
  </si>
  <si>
    <t>Service Charges for Front Head System Repaired</t>
  </si>
  <si>
    <t>BTR-PRT-SI-24090030</t>
  </si>
  <si>
    <t>BTR-SER-SI-24090017</t>
  </si>
  <si>
    <t>Service Charges for Refilled Engine Oil, Replaced Engine Oil Filter and Fuel Filter. Cleaned the Air Filter.</t>
  </si>
  <si>
    <t>BTR-SER-SI-24090016</t>
  </si>
  <si>
    <t>2024-09-18</t>
  </si>
  <si>
    <t>BTR-PRT-SI-24090037</t>
  </si>
  <si>
    <t>Tie Rod</t>
  </si>
  <si>
    <t>BTR-PRT-SI-24090036</t>
  </si>
  <si>
    <t>BTR-PRT-SI-24090035</t>
  </si>
  <si>
    <t>2024-09-19</t>
  </si>
  <si>
    <t>BTR-PRT-SI-24090038</t>
  </si>
  <si>
    <t>Ribbed Belt</t>
  </si>
  <si>
    <t>BTR-SER-SI-24090027</t>
  </si>
  <si>
    <t>Service Charges for Nozzle Repaired</t>
  </si>
  <si>
    <t>2024-09-21</t>
  </si>
  <si>
    <t>BTR-PRT-SI-24090040</t>
  </si>
  <si>
    <t>2024-09-24</t>
  </si>
  <si>
    <t>BTR-SER-SI-24090030</t>
  </si>
  <si>
    <t>Service Charges for Brake Clipper Bold Damage</t>
  </si>
  <si>
    <t>BTR-SER-SI-24090029</t>
  </si>
  <si>
    <t>Service Charges for Replaced Engine Oil, Engine Oil, Filter and Fuel Filter</t>
  </si>
  <si>
    <t>BTR-SER-SI-24090028</t>
  </si>
  <si>
    <t>BTR-PRT-SI-24090054</t>
  </si>
  <si>
    <t>Release Fork: Clutch</t>
  </si>
  <si>
    <t>Piston;4JB1</t>
  </si>
  <si>
    <t>Piston Ring</t>
  </si>
  <si>
    <t>Main Bearing Kit (4JB)</t>
  </si>
  <si>
    <t>BRG: CONNECTING ROD</t>
  </si>
  <si>
    <t>Thermostat</t>
  </si>
  <si>
    <t>Connecting Bush</t>
  </si>
  <si>
    <t>BTR-PRT-SI-24090053</t>
  </si>
  <si>
    <t>BTR-PRT-SI-24090052</t>
  </si>
  <si>
    <t>BTR-PRT-SI-24090050</t>
  </si>
  <si>
    <t>BTR-SER-SI-24090033</t>
  </si>
  <si>
    <t>Service Charges for Fuel Tank Cleaning</t>
  </si>
  <si>
    <t>Service Charges for Starter Motor Replaced</t>
  </si>
  <si>
    <t>BTR-SER-SI-24090032</t>
  </si>
  <si>
    <t>BTR-SER-SI-24090031</t>
  </si>
  <si>
    <t>2024-09-26</t>
  </si>
  <si>
    <t>BTR-SER-SI-24090038</t>
  </si>
  <si>
    <t>BTR-SER-SI-24090036</t>
  </si>
  <si>
    <t>Service Charges for Hub-ball Replacing (4wheels)</t>
  </si>
  <si>
    <t>Service Charges for Injector Seal Replacing</t>
  </si>
  <si>
    <t>Other Charges (O-ring,Bolt,Back Shaft Seal)</t>
  </si>
  <si>
    <t>BTR-SER-SI-24090034</t>
  </si>
  <si>
    <t>Service Charges for Rear Right Back Shaft Installation</t>
  </si>
  <si>
    <t>BTR-SER-SI-24090041</t>
  </si>
  <si>
    <t>BTR-SER-SI-24090040</t>
  </si>
  <si>
    <t>BTR-SER-SI-24090039</t>
  </si>
  <si>
    <t>BTR-PRT-SI-24090062</t>
  </si>
  <si>
    <t>BTR-PRT-SI-24090061</t>
  </si>
  <si>
    <t>BTR-PRT-SI-24090060</t>
  </si>
  <si>
    <t>BTR-PRT-SI-24090059</t>
  </si>
  <si>
    <t>Gasket full set</t>
  </si>
  <si>
    <t>BTR-PRT-SI-24090006</t>
  </si>
  <si>
    <t>BTR-PRT-SI-24090010</t>
  </si>
  <si>
    <t>2024-09-23</t>
  </si>
  <si>
    <t>BTR-PRT-SI-24090043</t>
  </si>
  <si>
    <t>BTR-PRT-SI-24090044</t>
  </si>
  <si>
    <t>Front Bumper</t>
  </si>
  <si>
    <t>BTR-PRT-SI-24090019</t>
  </si>
  <si>
    <t>BTR-PRT-SI-24090039</t>
  </si>
  <si>
    <t>2024-09-05</t>
  </si>
  <si>
    <t>BTR-PRT-SI-24090007</t>
  </si>
  <si>
    <t>2024-09-07</t>
  </si>
  <si>
    <t>BTR-SER-SI-24090004</t>
  </si>
  <si>
    <t>Service Charges for Horn Repaired</t>
  </si>
  <si>
    <t>BTR-SER-SI-24090013</t>
  </si>
  <si>
    <t>Service Charges for Hand Pump Repaired</t>
  </si>
  <si>
    <t>BTR-PRT-SI-24090049</t>
  </si>
  <si>
    <t>Switch;Passenger Side</t>
  </si>
  <si>
    <t>Switch;Driver Side</t>
  </si>
  <si>
    <t>BTR-PRT-SI-24090045</t>
  </si>
  <si>
    <t>BTR-PRT-SI-24090046</t>
  </si>
  <si>
    <t>Valve; Assembly 5222738464</t>
  </si>
  <si>
    <t>BTR-PRT-SI-24090017</t>
  </si>
  <si>
    <t>Oil filter</t>
  </si>
  <si>
    <t xml:space="preserve">BTR-RV-24090025 </t>
  </si>
  <si>
    <t>Fuel filter</t>
  </si>
  <si>
    <t>2024-09-27</t>
  </si>
  <si>
    <t>BTR-PRT-SI-24090056</t>
  </si>
  <si>
    <t>BTR-PRT-SI-24090042</t>
  </si>
  <si>
    <t>MAGWAY BRANCH</t>
  </si>
  <si>
    <t>BTR-PRT-SI-24090009</t>
  </si>
  <si>
    <t>BTR-PRT-SI-24090048</t>
  </si>
  <si>
    <t>BTR-PRT-SI-24090055</t>
  </si>
  <si>
    <t>BTR-PRT-SI-24090057</t>
  </si>
  <si>
    <t>NEW AUNG LAN GATE</t>
  </si>
  <si>
    <t>Connecting Rod</t>
  </si>
  <si>
    <t>Main Bearing</t>
  </si>
  <si>
    <t>Thrust Washer</t>
  </si>
  <si>
    <t>Piston Ring Assy;</t>
  </si>
  <si>
    <t>DK4B Gasket Full Set</t>
  </si>
  <si>
    <t>BTR-SER-SI-24090019</t>
  </si>
  <si>
    <t>Service Charges for Clutch Brake System Repaired</t>
  </si>
  <si>
    <t>Service Charges for Front Brake System Repaired</t>
  </si>
  <si>
    <t>BTR-PRT-SI-24090063</t>
  </si>
  <si>
    <t>SI THU AUNG,U(5/KHATANA(N)030257)</t>
  </si>
  <si>
    <t>Rear Right Combination Lamp Assy</t>
  </si>
  <si>
    <t>BTR-PRT-SI-24090018</t>
  </si>
  <si>
    <t>SKYLINE HOTEL</t>
  </si>
  <si>
    <t>BTR-PRT-SI-24090016</t>
  </si>
  <si>
    <t>TUN MYAT SAYDANAR CO.,LTD</t>
  </si>
  <si>
    <t>BTR-PRT-SI-24090034</t>
  </si>
  <si>
    <t>Grand Total</t>
  </si>
  <si>
    <t>Feb</t>
  </si>
  <si>
    <t xml:space="preserve">BTR-RV-24080077 </t>
  </si>
  <si>
    <t xml:space="preserve">BTR-RV-24090003 </t>
  </si>
  <si>
    <t xml:space="preserve">BTR-RV-24090108 </t>
  </si>
  <si>
    <t xml:space="preserve">BTR-RV-24090107 </t>
  </si>
  <si>
    <t xml:space="preserve">BTR-RV-24100068 </t>
  </si>
  <si>
    <t xml:space="preserve">BTR-RV-24110037 </t>
  </si>
  <si>
    <t xml:space="preserve">BTR-RV-25010019 </t>
  </si>
  <si>
    <t xml:space="preserve">BTR-RV-19100378    BTR-RV-25010125    BTR-RV-25010126 </t>
  </si>
  <si>
    <t>16-Oct-19  20-Jan-25   31-Jan-25</t>
  </si>
  <si>
    <t xml:space="preserve">[SX5385GYYMR42CC] SHACMAN FUEL TRANSPORATION TRUCK </t>
  </si>
  <si>
    <t xml:space="preserve">LZGCW2RC2KX148979 </t>
  </si>
  <si>
    <t xml:space="preserve">LZGCW2RC0KX148978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</si>
</sst>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[$-409]dd\-mmm\-yy;@"/>
    <numFmt numFmtId="166" formatCode="[$-409]d\-mmm\-yy;@"/>
    <numFmt numFmtId="167" formatCode="[$-10000455]0"/>
    <numFmt numFmtId="168" formatCode="0_);\(0\)"/>
    <numFmt numFmtId="169" formatCode="0.00_);\(0.00\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  "/>
    </font>
    <font>
      <sz val="11"/>
      <color theme="1"/>
      <name val="Calibri  "/>
    </font>
    <font>
      <sz val="10"/>
      <color theme="1"/>
      <name val="Calibri  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indexed="64"/>
      </right>
      <top style="hair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8" fillId="0" borderId="0" applyBorder="0" applyAlignment="0" applyProtection="0"/>
  </cellStyleXfs>
  <cellXfs count="27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1" fontId="1" fillId="0" borderId="2" xfId="1" applyNumberFormat="1" applyBorder="1" applyAlignment="1">
      <alignment horizontal="center"/>
    </xf>
    <xf numFmtId="166" fontId="1" fillId="0" borderId="2" xfId="1" applyNumberFormat="1" applyBorder="1" applyAlignment="1">
      <alignment horizontal="center"/>
    </xf>
    <xf numFmtId="43" fontId="1" fillId="0" borderId="2" xfId="1" applyBorder="1" applyAlignment="1">
      <alignment horizontal="center"/>
    </xf>
    <xf numFmtId="15" fontId="1" fillId="0" borderId="2" xfId="1" applyNumberFormat="1" applyBorder="1" applyAlignment="1">
      <alignment horizontal="center"/>
    </xf>
    <xf numFmtId="43" fontId="4" fillId="0" borderId="2" xfId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4" fontId="0" fillId="0" borderId="11" xfId="1" applyNumberFormat="1" applyFont="1" applyBorder="1" applyAlignment="1">
      <alignment horizontal="center" vertical="center"/>
    </xf>
    <xf numFmtId="43" fontId="0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165" fontId="0" fillId="0" borderId="11" xfId="0" applyNumberForma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7" fontId="0" fillId="0" borderId="0" xfId="0" applyNumberFormat="1" applyAlignment="1">
      <alignment horizontal="center" vertical="center" wrapText="1"/>
    </xf>
    <xf numFmtId="164" fontId="0" fillId="0" borderId="0" xfId="1" applyNumberFormat="1" applyFont="1" applyBorder="1" applyAlignment="1">
      <alignment horizontal="center" vertical="center"/>
    </xf>
    <xf numFmtId="43" fontId="0" fillId="0" borderId="13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67" fontId="0" fillId="0" borderId="13" xfId="0" applyNumberFormat="1" applyBorder="1" applyAlignment="1">
      <alignment horizontal="center" vertical="center"/>
    </xf>
    <xf numFmtId="167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165" fontId="0" fillId="0" borderId="13" xfId="0" applyNumberForma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164" fontId="0" fillId="0" borderId="14" xfId="1" applyNumberFormat="1" applyFont="1" applyBorder="1" applyAlignment="1">
      <alignment horizontal="center" vertical="center"/>
    </xf>
    <xf numFmtId="43" fontId="0" fillId="0" borderId="14" xfId="1" applyFont="1" applyBorder="1" applyAlignment="1">
      <alignment horizontal="center" vertical="center"/>
    </xf>
    <xf numFmtId="43" fontId="0" fillId="0" borderId="0" xfId="1" applyFont="1" applyAlignment="1">
      <alignment vertical="center"/>
    </xf>
    <xf numFmtId="43" fontId="0" fillId="0" borderId="0" xfId="1" applyFont="1" applyBorder="1" applyAlignment="1">
      <alignment vertical="center"/>
    </xf>
    <xf numFmtId="43" fontId="0" fillId="0" borderId="0" xfId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43" fontId="0" fillId="0" borderId="1" xfId="1" applyFont="1" applyFill="1" applyBorder="1" applyAlignment="1">
      <alignment horizontal="center" vertical="center" wrapText="1"/>
    </xf>
    <xf numFmtId="43" fontId="0" fillId="0" borderId="1" xfId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43" fontId="0" fillId="0" borderId="10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5" fontId="7" fillId="0" borderId="1" xfId="0" applyNumberFormat="1" applyFont="1" applyBorder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5" fontId="1" fillId="4" borderId="15" xfId="2" applyNumberFormat="1" applyFill="1" applyBorder="1" applyAlignment="1">
      <alignment horizontal="center" vertical="center"/>
    </xf>
    <xf numFmtId="0" fontId="1" fillId="4" borderId="15" xfId="2" applyFill="1" applyBorder="1" applyAlignment="1">
      <alignment horizontal="center" vertical="center"/>
    </xf>
    <xf numFmtId="0" fontId="0" fillId="4" borderId="15" xfId="2" applyFont="1" applyFill="1" applyBorder="1" applyAlignment="1">
      <alignment horizontal="center" vertical="center"/>
    </xf>
    <xf numFmtId="0" fontId="4" fillId="4" borderId="15" xfId="2" applyFont="1" applyFill="1" applyBorder="1" applyAlignment="1">
      <alignment horizontal="center" vertical="center"/>
    </xf>
    <xf numFmtId="9" fontId="0" fillId="4" borderId="15" xfId="3" applyNumberFormat="1" applyFont="1" applyFill="1" applyBorder="1" applyAlignment="1">
      <alignment horizontal="center" vertical="center"/>
    </xf>
    <xf numFmtId="43" fontId="0" fillId="4" borderId="15" xfId="3" applyFont="1" applyFill="1" applyBorder="1" applyAlignment="1">
      <alignment horizontal="center" vertical="center"/>
    </xf>
    <xf numFmtId="1" fontId="0" fillId="4" borderId="15" xfId="3" applyNumberFormat="1" applyFont="1" applyFill="1" applyBorder="1" applyAlignment="1">
      <alignment horizontal="center" vertical="center"/>
    </xf>
    <xf numFmtId="43" fontId="0" fillId="4" borderId="15" xfId="1" applyFont="1" applyFill="1" applyBorder="1" applyAlignment="1">
      <alignment horizontal="center" vertical="center"/>
    </xf>
    <xf numFmtId="0" fontId="1" fillId="0" borderId="0" xfId="2" applyAlignment="1">
      <alignment horizontal="center" vertical="center"/>
    </xf>
    <xf numFmtId="43" fontId="0" fillId="4" borderId="16" xfId="1" applyFont="1" applyFill="1" applyBorder="1" applyAlignment="1">
      <alignment horizontal="center" vertical="center"/>
    </xf>
    <xf numFmtId="0" fontId="1" fillId="0" borderId="0" xfId="2"/>
    <xf numFmtId="43" fontId="0" fillId="0" borderId="2" xfId="1" applyFont="1" applyBorder="1" applyAlignment="1">
      <alignment horizontal="center"/>
    </xf>
    <xf numFmtId="43" fontId="1" fillId="0" borderId="2" xfId="1" applyBorder="1" applyAlignment="1">
      <alignment horizontal="left"/>
    </xf>
    <xf numFmtId="164" fontId="1" fillId="0" borderId="2" xfId="1" applyNumberFormat="1" applyBorder="1" applyAlignment="1">
      <alignment horizontal="center"/>
    </xf>
    <xf numFmtId="43" fontId="1" fillId="0" borderId="0" xfId="2" applyNumberFormat="1"/>
    <xf numFmtId="166" fontId="1" fillId="0" borderId="10" xfId="1" applyNumberFormat="1" applyBorder="1" applyAlignment="1">
      <alignment horizontal="center"/>
    </xf>
    <xf numFmtId="43" fontId="1" fillId="0" borderId="10" xfId="1" applyBorder="1" applyAlignment="1">
      <alignment horizontal="center"/>
    </xf>
    <xf numFmtId="43" fontId="1" fillId="0" borderId="10" xfId="1" applyBorder="1" applyAlignment="1">
      <alignment horizontal="left"/>
    </xf>
    <xf numFmtId="15" fontId="1" fillId="0" borderId="10" xfId="1" applyNumberFormat="1" applyBorder="1" applyAlignment="1">
      <alignment horizontal="center"/>
    </xf>
    <xf numFmtId="164" fontId="1" fillId="0" borderId="10" xfId="1" applyNumberFormat="1" applyBorder="1" applyAlignment="1">
      <alignment horizontal="center"/>
    </xf>
    <xf numFmtId="0" fontId="1" fillId="0" borderId="0" xfId="2" applyAlignment="1">
      <alignment vertical="center"/>
    </xf>
    <xf numFmtId="165" fontId="1" fillId="0" borderId="0" xfId="2" applyNumberFormat="1" applyAlignment="1">
      <alignment horizontal="center"/>
    </xf>
    <xf numFmtId="168" fontId="6" fillId="0" borderId="0" xfId="2" applyNumberFormat="1" applyFont="1" applyAlignment="1">
      <alignment horizontal="center"/>
    </xf>
    <xf numFmtId="0" fontId="1" fillId="0" borderId="0" xfId="2" applyAlignment="1">
      <alignment horizontal="left"/>
    </xf>
    <xf numFmtId="0" fontId="1" fillId="0" borderId="0" xfId="2" applyAlignment="1">
      <alignment horizontal="center"/>
    </xf>
    <xf numFmtId="43" fontId="8" fillId="0" borderId="0" xfId="4" applyBorder="1"/>
    <xf numFmtId="1" fontId="8" fillId="0" borderId="0" xfId="4" applyNumberFormat="1" applyBorder="1" applyAlignment="1">
      <alignment horizontal="center"/>
    </xf>
    <xf numFmtId="43" fontId="1" fillId="0" borderId="0" xfId="1" applyBorder="1" applyAlignment="1">
      <alignment horizontal="center"/>
    </xf>
    <xf numFmtId="0" fontId="1" fillId="0" borderId="0" xfId="2" applyAlignment="1">
      <alignment wrapText="1"/>
    </xf>
    <xf numFmtId="0" fontId="4" fillId="0" borderId="0" xfId="2" applyFont="1"/>
    <xf numFmtId="164" fontId="0" fillId="0" borderId="1" xfId="1" applyNumberFormat="1" applyFont="1" applyBorder="1" applyAlignment="1">
      <alignment vertical="center"/>
    </xf>
    <xf numFmtId="165" fontId="1" fillId="4" borderId="10" xfId="2" applyNumberFormat="1" applyFill="1" applyBorder="1" applyAlignment="1">
      <alignment horizontal="center" vertical="center"/>
    </xf>
    <xf numFmtId="165" fontId="1" fillId="0" borderId="10" xfId="2" applyNumberFormat="1" applyBorder="1" applyAlignment="1">
      <alignment horizontal="center" vertical="center"/>
    </xf>
    <xf numFmtId="0" fontId="1" fillId="0" borderId="10" xfId="2" applyBorder="1" applyAlignment="1">
      <alignment horizontal="left" vertical="center"/>
    </xf>
    <xf numFmtId="0" fontId="1" fillId="0" borderId="10" xfId="2" applyBorder="1" applyAlignment="1">
      <alignment horizontal="center" vertical="center"/>
    </xf>
    <xf numFmtId="166" fontId="0" fillId="0" borderId="10" xfId="3" applyNumberFormat="1" applyFont="1" applyFill="1" applyBorder="1" applyAlignment="1">
      <alignment vertical="center"/>
    </xf>
    <xf numFmtId="43" fontId="0" fillId="0" borderId="10" xfId="3" applyFont="1" applyFill="1" applyBorder="1" applyAlignment="1">
      <alignment horizontal="center" vertical="center"/>
    </xf>
    <xf numFmtId="1" fontId="0" fillId="0" borderId="10" xfId="3" applyNumberFormat="1" applyFont="1" applyFill="1" applyBorder="1" applyAlignment="1">
      <alignment horizontal="center" vertical="center"/>
    </xf>
    <xf numFmtId="165" fontId="0" fillId="0" borderId="10" xfId="2" applyNumberFormat="1" applyFont="1" applyBorder="1" applyAlignment="1">
      <alignment horizontal="center" vertical="center"/>
    </xf>
    <xf numFmtId="1" fontId="1" fillId="0" borderId="10" xfId="2" applyNumberFormat="1" applyBorder="1" applyAlignment="1">
      <alignment vertical="center"/>
    </xf>
    <xf numFmtId="43" fontId="1" fillId="0" borderId="2" xfId="1" applyBorder="1" applyAlignment="1">
      <alignment horizontal="center" vertical="center"/>
    </xf>
    <xf numFmtId="43" fontId="1" fillId="0" borderId="10" xfId="1" applyFill="1" applyBorder="1" applyAlignment="1">
      <alignment horizontal="center" vertical="center"/>
    </xf>
    <xf numFmtId="43" fontId="1" fillId="0" borderId="0" xfId="1"/>
    <xf numFmtId="165" fontId="1" fillId="4" borderId="2" xfId="2" applyNumberFormat="1" applyFill="1" applyBorder="1" applyAlignment="1">
      <alignment horizontal="center" vertical="center"/>
    </xf>
    <xf numFmtId="168" fontId="6" fillId="4" borderId="2" xfId="2" applyNumberFormat="1" applyFont="1" applyFill="1" applyBorder="1" applyAlignment="1">
      <alignment horizontal="center" vertical="center"/>
    </xf>
    <xf numFmtId="0" fontId="1" fillId="4" borderId="2" xfId="2" applyFill="1" applyBorder="1" applyAlignment="1">
      <alignment vertical="center"/>
    </xf>
    <xf numFmtId="0" fontId="1" fillId="4" borderId="2" xfId="2" applyFill="1" applyBorder="1" applyAlignment="1">
      <alignment horizontal="left" vertical="center"/>
    </xf>
    <xf numFmtId="0" fontId="1" fillId="4" borderId="2" xfId="2" applyFill="1" applyBorder="1" applyAlignment="1">
      <alignment horizontal="center" vertical="center"/>
    </xf>
    <xf numFmtId="43" fontId="1" fillId="4" borderId="2" xfId="1" applyFill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166" fontId="0" fillId="4" borderId="2" xfId="3" applyNumberFormat="1" applyFont="1" applyFill="1" applyBorder="1" applyAlignment="1">
      <alignment vertical="center"/>
    </xf>
    <xf numFmtId="43" fontId="0" fillId="4" borderId="2" xfId="3" applyFont="1" applyFill="1" applyBorder="1" applyAlignment="1">
      <alignment horizontal="center" vertical="center"/>
    </xf>
    <xf numFmtId="1" fontId="0" fillId="4" borderId="2" xfId="3" applyNumberFormat="1" applyFont="1" applyFill="1" applyBorder="1" applyAlignment="1">
      <alignment horizontal="center" vertical="center"/>
    </xf>
    <xf numFmtId="43" fontId="0" fillId="4" borderId="2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1" xfId="0" applyNumberFormat="1" applyBorder="1" applyAlignment="1">
      <alignment horizontal="center" vertical="center"/>
    </xf>
    <xf numFmtId="43" fontId="4" fillId="0" borderId="0" xfId="1" applyFont="1" applyFill="1" applyAlignment="1">
      <alignment horizontal="center" vertical="center"/>
    </xf>
    <xf numFmtId="165" fontId="0" fillId="4" borderId="15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0" fillId="0" borderId="13" xfId="1" applyNumberFormat="1" applyFont="1" applyFill="1" applyBorder="1" applyAlignment="1">
      <alignment horizontal="center" vertical="center"/>
    </xf>
    <xf numFmtId="43" fontId="0" fillId="0" borderId="11" xfId="1" applyFont="1" applyFill="1" applyBorder="1" applyAlignment="1">
      <alignment horizontal="center" vertical="center"/>
    </xf>
    <xf numFmtId="165" fontId="0" fillId="0" borderId="11" xfId="1" applyNumberFormat="1" applyFont="1" applyFill="1" applyBorder="1" applyAlignment="1">
      <alignment horizontal="center" vertical="center"/>
    </xf>
    <xf numFmtId="165" fontId="0" fillId="0" borderId="11" xfId="1" applyNumberFormat="1" applyFont="1" applyBorder="1" applyAlignment="1">
      <alignment horizontal="center" vertical="center"/>
    </xf>
    <xf numFmtId="43" fontId="4" fillId="0" borderId="11" xfId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5" fontId="0" fillId="0" borderId="11" xfId="1" applyNumberFormat="1" applyFont="1" applyFill="1" applyBorder="1" applyAlignment="1">
      <alignment horizontal="left" vertical="center"/>
    </xf>
    <xf numFmtId="43" fontId="0" fillId="0" borderId="11" xfId="1" applyFont="1" applyFill="1" applyBorder="1" applyAlignment="1">
      <alignment horizontal="left" vertical="center"/>
    </xf>
    <xf numFmtId="165" fontId="0" fillId="0" borderId="11" xfId="0" applyNumberForma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43" fontId="1" fillId="0" borderId="11" xfId="1" applyBorder="1" applyAlignment="1">
      <alignment horizontal="center"/>
    </xf>
    <xf numFmtId="1" fontId="1" fillId="0" borderId="11" xfId="1" applyNumberFormat="1" applyFill="1" applyBorder="1" applyAlignment="1">
      <alignment horizontal="center"/>
    </xf>
    <xf numFmtId="43" fontId="4" fillId="0" borderId="11" xfId="1" applyFont="1" applyBorder="1" applyAlignment="1">
      <alignment horizontal="center"/>
    </xf>
    <xf numFmtId="15" fontId="1" fillId="0" borderId="11" xfId="1" applyNumberFormat="1" applyBorder="1" applyAlignment="1">
      <alignment horizontal="center"/>
    </xf>
    <xf numFmtId="166" fontId="1" fillId="0" borderId="11" xfId="1" applyNumberFormat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vertical="center"/>
    </xf>
    <xf numFmtId="0" fontId="1" fillId="4" borderId="15" xfId="2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17" fontId="7" fillId="0" borderId="1" xfId="0" applyNumberFormat="1" applyFont="1" applyFill="1" applyBorder="1" applyAlignment="1">
      <alignment horizontal="center" vertical="center"/>
    </xf>
    <xf numFmtId="15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3" fillId="0" borderId="11" xfId="1" applyFont="1" applyFill="1" applyBorder="1" applyAlignment="1">
      <alignment horizontal="center" vertical="center"/>
    </xf>
    <xf numFmtId="43" fontId="1" fillId="0" borderId="11" xfId="1" applyFill="1" applyBorder="1" applyAlignment="1">
      <alignment horizontal="center"/>
    </xf>
    <xf numFmtId="43" fontId="4" fillId="0" borderId="11" xfId="1" applyFont="1" applyFill="1" applyBorder="1" applyAlignment="1">
      <alignment horizontal="center"/>
    </xf>
    <xf numFmtId="15" fontId="1" fillId="0" borderId="11" xfId="1" applyNumberFormat="1" applyFill="1" applyBorder="1" applyAlignment="1">
      <alignment horizontal="center"/>
    </xf>
    <xf numFmtId="166" fontId="1" fillId="0" borderId="11" xfId="1" applyNumberFormat="1" applyFill="1" applyBorder="1" applyAlignment="1">
      <alignment horizontal="center"/>
    </xf>
    <xf numFmtId="164" fontId="0" fillId="0" borderId="0" xfId="1" applyNumberFormat="1" applyFont="1" applyFill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11" xfId="1" applyNumberFormat="1" applyFon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43" fontId="0" fillId="0" borderId="11" xfId="1" applyFont="1" applyFill="1" applyBorder="1" applyAlignment="1">
      <alignment horizontal="center" wrapText="1"/>
    </xf>
    <xf numFmtId="15" fontId="0" fillId="0" borderId="11" xfId="1" applyNumberFormat="1" applyFont="1" applyFill="1" applyBorder="1" applyAlignment="1">
      <alignment horizontal="center" wrapText="1"/>
    </xf>
    <xf numFmtId="0" fontId="0" fillId="2" borderId="0" xfId="0" applyFill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" fontId="7" fillId="2" borderId="1" xfId="0" applyNumberFormat="1" applyFont="1" applyFill="1" applyBorder="1" applyAlignment="1">
      <alignment horizontal="center" vertical="center"/>
    </xf>
    <xf numFmtId="15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right" vertical="center"/>
    </xf>
    <xf numFmtId="164" fontId="0" fillId="0" borderId="1" xfId="1" applyNumberFormat="1" applyFont="1" applyFill="1" applyBorder="1" applyAlignment="1">
      <alignment vertical="center"/>
    </xf>
    <xf numFmtId="43" fontId="0" fillId="0" borderId="13" xfId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43" fontId="0" fillId="0" borderId="0" xfId="1" applyFont="1" applyFill="1" applyAlignment="1">
      <alignment vertical="center"/>
    </xf>
    <xf numFmtId="0" fontId="0" fillId="0" borderId="0" xfId="0" applyFill="1" applyAlignment="1">
      <alignment vertical="center"/>
    </xf>
    <xf numFmtId="43" fontId="9" fillId="2" borderId="0" xfId="0" applyNumberFormat="1" applyFont="1" applyFill="1" applyAlignment="1">
      <alignment vertical="center"/>
    </xf>
    <xf numFmtId="164" fontId="9" fillId="2" borderId="13" xfId="1" applyNumberFormat="1" applyFont="1" applyFill="1" applyBorder="1" applyAlignment="1">
      <alignment horizontal="center" vertical="center"/>
    </xf>
    <xf numFmtId="164" fontId="9" fillId="4" borderId="13" xfId="1" applyNumberFormat="1" applyFont="1" applyFill="1" applyBorder="1" applyAlignment="1">
      <alignment horizontal="center" vertical="center"/>
    </xf>
    <xf numFmtId="164" fontId="9" fillId="6" borderId="13" xfId="1" applyNumberFormat="1" applyFont="1" applyFill="1" applyBorder="1" applyAlignment="1">
      <alignment horizontal="center" vertical="center"/>
    </xf>
    <xf numFmtId="43" fontId="9" fillId="6" borderId="0" xfId="0" applyNumberFormat="1" applyFont="1" applyFill="1" applyAlignment="1">
      <alignment vertical="center"/>
    </xf>
    <xf numFmtId="43" fontId="9" fillId="5" borderId="0" xfId="1" applyFont="1" applyFill="1" applyAlignment="1">
      <alignment vertical="center"/>
    </xf>
    <xf numFmtId="164" fontId="9" fillId="7" borderId="13" xfId="1" applyNumberFormat="1" applyFont="1" applyFill="1" applyBorder="1" applyAlignment="1">
      <alignment horizontal="center" vertical="center"/>
    </xf>
    <xf numFmtId="43" fontId="9" fillId="7" borderId="0" xfId="0" applyNumberFormat="1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2" xfId="1" applyNumberFormat="1" applyFont="1" applyBorder="1" applyAlignment="1">
      <alignment horizontal="center" vertical="center"/>
    </xf>
    <xf numFmtId="165" fontId="0" fillId="0" borderId="2" xfId="1" applyNumberFormat="1" applyFont="1" applyFill="1" applyBorder="1" applyAlignment="1">
      <alignment horizontal="center" vertical="center"/>
    </xf>
    <xf numFmtId="1" fontId="1" fillId="2" borderId="2" xfId="1" applyNumberFormat="1" applyFill="1" applyBorder="1" applyAlignment="1">
      <alignment horizontal="center"/>
    </xf>
    <xf numFmtId="43" fontId="0" fillId="0" borderId="2" xfId="1" applyFont="1" applyFill="1" applyBorder="1" applyAlignment="1">
      <alignment horizontal="center" vertical="center"/>
    </xf>
    <xf numFmtId="166" fontId="1" fillId="0" borderId="2" xfId="1" applyNumberFormat="1" applyFill="1" applyBorder="1" applyAlignment="1">
      <alignment horizontal="center"/>
    </xf>
    <xf numFmtId="1" fontId="1" fillId="0" borderId="2" xfId="1" applyNumberFormat="1" applyFill="1" applyBorder="1" applyAlignment="1">
      <alignment horizontal="center"/>
    </xf>
    <xf numFmtId="43" fontId="0" fillId="0" borderId="10" xfId="1" applyFont="1" applyBorder="1" applyAlignment="1">
      <alignment horizontal="center" vertical="center"/>
    </xf>
    <xf numFmtId="165" fontId="0" fillId="0" borderId="2" xfId="1" applyNumberFormat="1" applyFont="1" applyBorder="1" applyAlignment="1">
      <alignment horizontal="left" vertical="center"/>
    </xf>
    <xf numFmtId="43" fontId="0" fillId="0" borderId="2" xfId="1" applyFont="1" applyBorder="1" applyAlignment="1">
      <alignment horizontal="left" vertical="center"/>
    </xf>
    <xf numFmtId="166" fontId="1" fillId="0" borderId="2" xfId="1" applyNumberForma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5" fontId="1" fillId="0" borderId="1" xfId="1" applyNumberFormat="1" applyFill="1" applyBorder="1" applyAlignment="1">
      <alignment horizontal="center"/>
    </xf>
    <xf numFmtId="43" fontId="0" fillId="0" borderId="1" xfId="1" applyFont="1" applyFill="1" applyBorder="1" applyAlignment="1">
      <alignment horizontal="left" vertical="center"/>
    </xf>
    <xf numFmtId="1" fontId="1" fillId="8" borderId="2" xfId="1" applyNumberFormat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3" fontId="0" fillId="0" borderId="1" xfId="1" applyFont="1" applyBorder="1" applyAlignment="1">
      <alignment horizontal="left" vertical="center"/>
    </xf>
    <xf numFmtId="0" fontId="3" fillId="8" borderId="11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5" fontId="0" fillId="0" borderId="2" xfId="1" applyNumberFormat="1" applyFont="1" applyBorder="1" applyAlignment="1">
      <alignment horizontal="left"/>
    </xf>
    <xf numFmtId="0" fontId="0" fillId="4" borderId="15" xfId="2" applyFont="1" applyFill="1" applyBorder="1" applyAlignment="1">
      <alignment horizontal="left" vertical="center"/>
    </xf>
    <xf numFmtId="165" fontId="0" fillId="8" borderId="10" xfId="2" applyNumberFormat="1" applyFont="1" applyFill="1" applyBorder="1" applyAlignment="1">
      <alignment horizontal="center" vertical="center"/>
    </xf>
    <xf numFmtId="43" fontId="1" fillId="8" borderId="2" xfId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12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0" fontId="1" fillId="4" borderId="15" xfId="2" applyFill="1" applyBorder="1" applyAlignment="1">
      <alignment horizontal="center" vertical="center"/>
    </xf>
    <xf numFmtId="43" fontId="0" fillId="4" borderId="15" xfId="3" applyFont="1" applyFill="1" applyBorder="1" applyAlignment="1">
      <alignment horizontal="center" vertical="center"/>
    </xf>
    <xf numFmtId="165" fontId="1" fillId="4" borderId="17" xfId="2" applyNumberFormat="1" applyFill="1" applyBorder="1" applyAlignment="1">
      <alignment horizontal="center" vertical="center"/>
    </xf>
    <xf numFmtId="165" fontId="1" fillId="4" borderId="18" xfId="2" applyNumberFormat="1" applyFill="1" applyBorder="1" applyAlignment="1">
      <alignment horizontal="center" vertical="center"/>
    </xf>
    <xf numFmtId="165" fontId="1" fillId="4" borderId="19" xfId="2" applyNumberForma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7" fillId="0" borderId="7" xfId="1" applyNumberFormat="1" applyFont="1" applyFill="1" applyBorder="1" applyAlignment="1">
      <alignment horizontal="center" vertical="center"/>
    </xf>
    <xf numFmtId="164" fontId="7" fillId="0" borderId="8" xfId="1" applyNumberFormat="1" applyFont="1" applyFill="1" applyBorder="1" applyAlignment="1">
      <alignment horizontal="center" vertical="center"/>
    </xf>
    <xf numFmtId="164" fontId="7" fillId="0" borderId="9" xfId="1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3" fontId="0" fillId="0" borderId="2" xfId="1" applyFont="1" applyBorder="1" applyAlignment="1">
      <alignment horizontal="left"/>
    </xf>
  </cellXfs>
  <cellStyles count="5">
    <cellStyle name="Comma" xfId="1" builtinId="3"/>
    <cellStyle name="Comma 2" xfId="3"/>
    <cellStyle name="Comma 3" xf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4"/>
  <sheetViews>
    <sheetView showGridLines="0" zoomScaleNormal="100" zoomScaleSheetLayoutView="85" workbookViewId="0">
      <pane xSplit="8" ySplit="8" topLeftCell="O40" activePane="bottomRight" state="frozen"/>
      <selection pane="topRight" activeCell="H1" sqref="H1"/>
      <selection pane="bottomLeft" activeCell="A5" sqref="A5"/>
      <selection pane="bottomRight" activeCell="H44" sqref="H44"/>
    </sheetView>
  </sheetViews>
  <sheetFormatPr defaultColWidth="9.140625" defaultRowHeight="15"/>
  <cols>
    <col min="1" max="1" width="12.5703125" style="6" customWidth="1"/>
    <col min="2" max="2" width="11.140625" style="6" hidden="1" customWidth="1"/>
    <col min="3" max="3" width="14.7109375" style="13" customWidth="1"/>
    <col min="4" max="4" width="17" style="28" customWidth="1"/>
    <col min="5" max="5" width="12.28515625" style="6" customWidth="1"/>
    <col min="6" max="6" width="11.140625" style="6" customWidth="1"/>
    <col min="7" max="7" width="14.140625" style="6" customWidth="1"/>
    <col min="8" max="8" width="13" style="6" customWidth="1"/>
    <col min="9" max="9" width="14" style="6" customWidth="1"/>
    <col min="10" max="10" width="21" style="6" customWidth="1"/>
    <col min="11" max="11" width="38.140625" style="6" customWidth="1"/>
    <col min="12" max="12" width="19.85546875" style="6" hidden="1" customWidth="1"/>
    <col min="13" max="13" width="10.5703125" style="6" hidden="1" customWidth="1"/>
    <col min="14" max="14" width="20" style="10" customWidth="1"/>
    <col min="15" max="15" width="19" style="6" customWidth="1"/>
    <col min="16" max="16" width="14.140625" style="16" customWidth="1"/>
    <col min="17" max="17" width="31" style="6" customWidth="1"/>
    <col min="18" max="18" width="24.28515625" style="6" hidden="1" customWidth="1"/>
    <col min="19" max="19" width="14.28515625" style="58" customWidth="1"/>
    <col min="20" max="20" width="17" style="1" customWidth="1"/>
    <col min="21" max="16384" width="9.140625" style="1"/>
  </cols>
  <sheetData>
    <row r="1" spans="1:19" ht="22.5" hidden="1" customHeight="1">
      <c r="Q1" s="6" t="s">
        <v>223</v>
      </c>
    </row>
    <row r="2" spans="1:19" ht="23.25" hidden="1" customHeight="1">
      <c r="Q2" s="6" t="s">
        <v>224</v>
      </c>
    </row>
    <row r="3" spans="1:19" hidden="1"/>
    <row r="4" spans="1:19" ht="17.25" customHeight="1">
      <c r="A4" s="234" t="s">
        <v>16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1"/>
    </row>
    <row r="5" spans="1:19" ht="17.25" hidden="1" customHeight="1">
      <c r="A5" s="27"/>
      <c r="B5" s="27"/>
      <c r="C5" s="27"/>
      <c r="D5" s="39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</row>
    <row r="6" spans="1:19" ht="25.5" hidden="1" customHeight="1">
      <c r="Q6" s="28" t="s">
        <v>231</v>
      </c>
    </row>
    <row r="7" spans="1:19" ht="34.5" customHeight="1">
      <c r="A7" s="235" t="s">
        <v>0</v>
      </c>
      <c r="B7" s="237" t="s">
        <v>1</v>
      </c>
      <c r="C7" s="237" t="s">
        <v>228</v>
      </c>
      <c r="D7" s="239" t="s">
        <v>2</v>
      </c>
      <c r="E7" s="239" t="s">
        <v>13</v>
      </c>
      <c r="F7" s="235" t="s">
        <v>3</v>
      </c>
      <c r="G7" s="239" t="s">
        <v>4</v>
      </c>
      <c r="H7" s="239" t="s">
        <v>5</v>
      </c>
      <c r="I7" s="239" t="s">
        <v>14</v>
      </c>
      <c r="J7" s="239" t="s">
        <v>226</v>
      </c>
      <c r="K7" s="239" t="s">
        <v>10</v>
      </c>
      <c r="L7" s="235" t="s">
        <v>11</v>
      </c>
      <c r="M7" s="235" t="s">
        <v>12</v>
      </c>
      <c r="N7" s="245" t="s">
        <v>6</v>
      </c>
      <c r="O7" s="235" t="s">
        <v>7</v>
      </c>
      <c r="P7" s="239" t="s">
        <v>8</v>
      </c>
      <c r="Q7" s="239"/>
      <c r="R7" s="244" t="s">
        <v>230</v>
      </c>
    </row>
    <row r="8" spans="1:19" ht="24.75" customHeight="1">
      <c r="A8" s="236"/>
      <c r="B8" s="238"/>
      <c r="C8" s="238"/>
      <c r="D8" s="240"/>
      <c r="E8" s="240"/>
      <c r="F8" s="236"/>
      <c r="G8" s="240"/>
      <c r="H8" s="240"/>
      <c r="I8" s="240"/>
      <c r="J8" s="240"/>
      <c r="K8" s="240"/>
      <c r="L8" s="236"/>
      <c r="M8" s="236"/>
      <c r="N8" s="246"/>
      <c r="O8" s="236"/>
      <c r="P8" s="42" t="s">
        <v>9</v>
      </c>
      <c r="Q8" s="43" t="s">
        <v>15</v>
      </c>
      <c r="R8" s="244"/>
    </row>
    <row r="9" spans="1:19" ht="24.75" hidden="1" customHeight="1">
      <c r="A9" s="44">
        <v>1</v>
      </c>
      <c r="B9" s="44">
        <v>2</v>
      </c>
      <c r="C9" s="44">
        <v>2</v>
      </c>
      <c r="D9" s="45">
        <v>3</v>
      </c>
      <c r="E9" s="44">
        <v>4</v>
      </c>
      <c r="F9" s="43" t="s">
        <v>227</v>
      </c>
      <c r="G9" s="45">
        <v>6</v>
      </c>
      <c r="H9" s="45" t="s">
        <v>229</v>
      </c>
      <c r="I9" s="45"/>
      <c r="J9" s="45">
        <v>8</v>
      </c>
      <c r="K9" s="45">
        <v>9</v>
      </c>
      <c r="L9" s="46"/>
      <c r="M9" s="46"/>
      <c r="N9" s="45">
        <v>10</v>
      </c>
      <c r="O9" s="45">
        <v>11</v>
      </c>
      <c r="P9" s="45">
        <v>12</v>
      </c>
      <c r="Q9" s="45">
        <v>13</v>
      </c>
      <c r="R9" s="40"/>
    </row>
    <row r="10" spans="1:19" ht="27" hidden="1" customHeight="1">
      <c r="A10" s="46">
        <v>1</v>
      </c>
      <c r="B10" s="47">
        <v>45383</v>
      </c>
      <c r="C10" s="47">
        <v>45383</v>
      </c>
      <c r="D10" s="48">
        <v>20</v>
      </c>
      <c r="E10" s="46"/>
      <c r="F10" s="49">
        <f>D10+E10</f>
        <v>20</v>
      </c>
      <c r="G10" s="49"/>
      <c r="H10" s="49">
        <f t="shared" ref="H10:H41" si="0">F10-G10</f>
        <v>20</v>
      </c>
      <c r="I10" s="46" t="s">
        <v>191</v>
      </c>
      <c r="J10" s="46"/>
      <c r="K10" s="46"/>
      <c r="L10" s="46"/>
      <c r="M10" s="46"/>
      <c r="N10" s="49"/>
      <c r="O10" s="49">
        <f>+N10*5%</f>
        <v>0</v>
      </c>
      <c r="P10" s="42"/>
      <c r="Q10" s="46"/>
      <c r="R10" s="41"/>
      <c r="S10" s="59"/>
    </row>
    <row r="11" spans="1:19" ht="30.75" customHeight="1">
      <c r="A11" s="46">
        <v>1</v>
      </c>
      <c r="B11" s="46" t="s">
        <v>218</v>
      </c>
      <c r="C11" s="47"/>
      <c r="D11" s="50">
        <f t="shared" ref="D11:D50" si="1">H10</f>
        <v>20</v>
      </c>
      <c r="E11" s="46"/>
      <c r="F11" s="49">
        <f>D11+E11</f>
        <v>20</v>
      </c>
      <c r="G11" s="46">
        <v>1</v>
      </c>
      <c r="H11" s="49">
        <f t="shared" si="0"/>
        <v>19</v>
      </c>
      <c r="I11" s="46">
        <v>383441</v>
      </c>
      <c r="J11" s="46">
        <v>149833080</v>
      </c>
      <c r="K11" s="46" t="s">
        <v>65</v>
      </c>
      <c r="L11" s="51" t="s">
        <v>48</v>
      </c>
      <c r="M11" s="52" t="s">
        <v>47</v>
      </c>
      <c r="N11" s="49">
        <v>2194500</v>
      </c>
      <c r="O11" s="198">
        <f t="shared" ref="O11:O74" si="2">+N11*5%</f>
        <v>109725</v>
      </c>
      <c r="P11" s="42" t="s">
        <v>219</v>
      </c>
      <c r="Q11" s="46" t="s">
        <v>46</v>
      </c>
      <c r="R11" s="6">
        <v>383441</v>
      </c>
      <c r="S11" s="59"/>
    </row>
    <row r="12" spans="1:19" ht="30.75" customHeight="1">
      <c r="A12" s="46">
        <v>2</v>
      </c>
      <c r="B12" s="46" t="s">
        <v>218</v>
      </c>
      <c r="C12" s="47"/>
      <c r="D12" s="50">
        <f t="shared" si="1"/>
        <v>19</v>
      </c>
      <c r="E12" s="46"/>
      <c r="F12" s="49">
        <f t="shared" ref="F12:F56" si="3">D12+E12</f>
        <v>19</v>
      </c>
      <c r="G12" s="46">
        <v>1</v>
      </c>
      <c r="H12" s="49">
        <f t="shared" si="0"/>
        <v>18</v>
      </c>
      <c r="I12" s="46">
        <v>383442</v>
      </c>
      <c r="J12" s="46">
        <v>149833080</v>
      </c>
      <c r="K12" s="46" t="s">
        <v>65</v>
      </c>
      <c r="L12" s="51" t="s">
        <v>49</v>
      </c>
      <c r="M12" s="52" t="s">
        <v>50</v>
      </c>
      <c r="N12" s="49">
        <v>6235826</v>
      </c>
      <c r="O12" s="198">
        <f t="shared" si="2"/>
        <v>311791.3</v>
      </c>
      <c r="P12" s="42" t="s">
        <v>219</v>
      </c>
      <c r="Q12" s="46" t="s">
        <v>46</v>
      </c>
      <c r="R12" s="6">
        <v>383442</v>
      </c>
      <c r="S12" s="59"/>
    </row>
    <row r="13" spans="1:19" ht="30.75" customHeight="1">
      <c r="A13" s="46">
        <v>3</v>
      </c>
      <c r="B13" s="46" t="s">
        <v>218</v>
      </c>
      <c r="C13" s="47"/>
      <c r="D13" s="50">
        <f t="shared" si="1"/>
        <v>18</v>
      </c>
      <c r="E13" s="46"/>
      <c r="F13" s="49">
        <f t="shared" si="3"/>
        <v>18</v>
      </c>
      <c r="G13" s="46">
        <v>1</v>
      </c>
      <c r="H13" s="49">
        <f t="shared" si="0"/>
        <v>17</v>
      </c>
      <c r="I13" s="46">
        <v>383443</v>
      </c>
      <c r="J13" s="46">
        <v>149833080</v>
      </c>
      <c r="K13" s="46" t="s">
        <v>65</v>
      </c>
      <c r="L13" s="51" t="s">
        <v>51</v>
      </c>
      <c r="M13" s="52" t="s">
        <v>52</v>
      </c>
      <c r="N13" s="49">
        <v>3081140</v>
      </c>
      <c r="O13" s="198">
        <f t="shared" si="2"/>
        <v>154057</v>
      </c>
      <c r="P13" s="42" t="s">
        <v>219</v>
      </c>
      <c r="Q13" s="46" t="s">
        <v>46</v>
      </c>
      <c r="R13" s="6">
        <v>383443</v>
      </c>
      <c r="S13" s="59"/>
    </row>
    <row r="14" spans="1:19" ht="30.75" customHeight="1">
      <c r="A14" s="46">
        <v>4</v>
      </c>
      <c r="B14" s="46" t="s">
        <v>218</v>
      </c>
      <c r="C14" s="47"/>
      <c r="D14" s="50">
        <f t="shared" si="1"/>
        <v>17</v>
      </c>
      <c r="E14" s="46"/>
      <c r="F14" s="49">
        <f t="shared" si="3"/>
        <v>17</v>
      </c>
      <c r="G14" s="46">
        <v>1</v>
      </c>
      <c r="H14" s="49">
        <f t="shared" si="0"/>
        <v>16</v>
      </c>
      <c r="I14" s="46">
        <v>383444</v>
      </c>
      <c r="J14" s="46">
        <v>142146762</v>
      </c>
      <c r="K14" s="46" t="s">
        <v>54</v>
      </c>
      <c r="L14" s="51" t="s">
        <v>53</v>
      </c>
      <c r="M14" s="52">
        <v>45299</v>
      </c>
      <c r="N14" s="49">
        <v>820497</v>
      </c>
      <c r="O14" s="198">
        <f t="shared" si="2"/>
        <v>41024.850000000006</v>
      </c>
      <c r="P14" s="42" t="s">
        <v>219</v>
      </c>
      <c r="Q14" s="46" t="s">
        <v>46</v>
      </c>
      <c r="R14" s="6">
        <v>383444</v>
      </c>
      <c r="S14" s="59"/>
    </row>
    <row r="15" spans="1:19" ht="30.75" customHeight="1">
      <c r="A15" s="46">
        <v>5</v>
      </c>
      <c r="B15" s="46" t="s">
        <v>218</v>
      </c>
      <c r="C15" s="47"/>
      <c r="D15" s="50">
        <f t="shared" si="1"/>
        <v>16</v>
      </c>
      <c r="E15" s="46"/>
      <c r="F15" s="49">
        <f t="shared" si="3"/>
        <v>16</v>
      </c>
      <c r="G15" s="46">
        <v>1</v>
      </c>
      <c r="H15" s="49">
        <f t="shared" si="0"/>
        <v>15</v>
      </c>
      <c r="I15" s="46">
        <v>383445</v>
      </c>
      <c r="J15" s="46">
        <v>149833080</v>
      </c>
      <c r="K15" s="46" t="s">
        <v>65</v>
      </c>
      <c r="L15" s="51" t="s">
        <v>55</v>
      </c>
      <c r="M15" s="52">
        <v>45422</v>
      </c>
      <c r="N15" s="49">
        <v>800000</v>
      </c>
      <c r="O15" s="198">
        <f t="shared" si="2"/>
        <v>40000</v>
      </c>
      <c r="P15" s="42" t="s">
        <v>219</v>
      </c>
      <c r="Q15" s="46" t="s">
        <v>46</v>
      </c>
      <c r="R15" s="6">
        <v>383445</v>
      </c>
      <c r="S15" s="59"/>
    </row>
    <row r="16" spans="1:19" ht="30.75" customHeight="1">
      <c r="A16" s="46">
        <v>6</v>
      </c>
      <c r="B16" s="46" t="s">
        <v>218</v>
      </c>
      <c r="C16" s="47"/>
      <c r="D16" s="50">
        <f t="shared" si="1"/>
        <v>15</v>
      </c>
      <c r="E16" s="46"/>
      <c r="F16" s="49">
        <f t="shared" si="3"/>
        <v>15</v>
      </c>
      <c r="G16" s="46">
        <v>1</v>
      </c>
      <c r="H16" s="49">
        <f t="shared" si="0"/>
        <v>14</v>
      </c>
      <c r="I16" s="46">
        <v>383446</v>
      </c>
      <c r="J16" s="46">
        <v>142146762</v>
      </c>
      <c r="K16" s="46" t="s">
        <v>54</v>
      </c>
      <c r="L16" s="51" t="s">
        <v>56</v>
      </c>
      <c r="M16" s="52">
        <v>45390</v>
      </c>
      <c r="N16" s="49">
        <v>1161927</v>
      </c>
      <c r="O16" s="198">
        <f t="shared" si="2"/>
        <v>58096.350000000006</v>
      </c>
      <c r="P16" s="42" t="s">
        <v>219</v>
      </c>
      <c r="Q16" s="46" t="s">
        <v>46</v>
      </c>
      <c r="R16" s="6">
        <v>383446</v>
      </c>
      <c r="S16" s="59"/>
    </row>
    <row r="17" spans="1:20" ht="30.75" customHeight="1">
      <c r="A17" s="46">
        <v>7</v>
      </c>
      <c r="B17" s="46" t="s">
        <v>218</v>
      </c>
      <c r="C17" s="47"/>
      <c r="D17" s="50">
        <f t="shared" si="1"/>
        <v>14</v>
      </c>
      <c r="E17" s="46"/>
      <c r="F17" s="49">
        <f t="shared" si="3"/>
        <v>14</v>
      </c>
      <c r="G17" s="46">
        <v>1</v>
      </c>
      <c r="H17" s="49">
        <f t="shared" si="0"/>
        <v>13</v>
      </c>
      <c r="I17" s="46">
        <v>383447</v>
      </c>
      <c r="J17" s="46">
        <v>149833080</v>
      </c>
      <c r="K17" s="46" t="s">
        <v>65</v>
      </c>
      <c r="L17" s="51" t="s">
        <v>57</v>
      </c>
      <c r="M17" s="52">
        <v>45406</v>
      </c>
      <c r="N17" s="49">
        <v>2153640</v>
      </c>
      <c r="O17" s="198">
        <f t="shared" si="2"/>
        <v>107682</v>
      </c>
      <c r="P17" s="42" t="s">
        <v>219</v>
      </c>
      <c r="Q17" s="46" t="s">
        <v>46</v>
      </c>
      <c r="R17" s="6">
        <v>383447</v>
      </c>
      <c r="S17" s="59"/>
    </row>
    <row r="18" spans="1:20" ht="30.75" customHeight="1">
      <c r="A18" s="46">
        <v>8</v>
      </c>
      <c r="B18" s="46" t="s">
        <v>218</v>
      </c>
      <c r="C18" s="47"/>
      <c r="D18" s="50">
        <f t="shared" si="1"/>
        <v>13</v>
      </c>
      <c r="E18" s="46"/>
      <c r="F18" s="49">
        <f t="shared" si="3"/>
        <v>13</v>
      </c>
      <c r="G18" s="46">
        <v>1</v>
      </c>
      <c r="H18" s="49">
        <f t="shared" si="0"/>
        <v>12</v>
      </c>
      <c r="I18" s="46">
        <v>383448</v>
      </c>
      <c r="J18" s="46">
        <v>149833080</v>
      </c>
      <c r="K18" s="46" t="s">
        <v>65</v>
      </c>
      <c r="L18" s="51" t="s">
        <v>58</v>
      </c>
      <c r="M18" s="52" t="s">
        <v>59</v>
      </c>
      <c r="N18" s="49">
        <v>1598420</v>
      </c>
      <c r="O18" s="198">
        <f t="shared" si="2"/>
        <v>79921</v>
      </c>
      <c r="P18" s="42" t="s">
        <v>219</v>
      </c>
      <c r="Q18" s="46" t="s">
        <v>46</v>
      </c>
      <c r="R18" s="6">
        <v>383448</v>
      </c>
      <c r="S18" s="59"/>
    </row>
    <row r="19" spans="1:20" ht="30.75" customHeight="1">
      <c r="A19" s="46">
        <v>9</v>
      </c>
      <c r="B19" s="46" t="s">
        <v>218</v>
      </c>
      <c r="C19" s="47"/>
      <c r="D19" s="50">
        <f t="shared" si="1"/>
        <v>12</v>
      </c>
      <c r="E19" s="46"/>
      <c r="F19" s="49">
        <f t="shared" si="3"/>
        <v>12</v>
      </c>
      <c r="G19" s="46">
        <v>1</v>
      </c>
      <c r="H19" s="49">
        <f t="shared" si="0"/>
        <v>11</v>
      </c>
      <c r="I19" s="46">
        <v>383449</v>
      </c>
      <c r="J19" s="46">
        <v>149833080</v>
      </c>
      <c r="K19" s="46" t="s">
        <v>65</v>
      </c>
      <c r="L19" s="51" t="s">
        <v>60</v>
      </c>
      <c r="M19" s="52">
        <v>45436</v>
      </c>
      <c r="N19" s="49">
        <v>709459.20000000007</v>
      </c>
      <c r="O19" s="198">
        <f t="shared" si="2"/>
        <v>35472.960000000006</v>
      </c>
      <c r="P19" s="42" t="s">
        <v>219</v>
      </c>
      <c r="Q19" s="46" t="s">
        <v>46</v>
      </c>
      <c r="R19" s="6">
        <v>383449</v>
      </c>
      <c r="S19" s="59"/>
    </row>
    <row r="20" spans="1:20" ht="30.75" customHeight="1">
      <c r="A20" s="46">
        <v>10</v>
      </c>
      <c r="B20" s="47" t="s">
        <v>203</v>
      </c>
      <c r="C20" s="47"/>
      <c r="D20" s="50">
        <f t="shared" si="1"/>
        <v>11</v>
      </c>
      <c r="E20" s="46"/>
      <c r="F20" s="49">
        <f t="shared" si="3"/>
        <v>11</v>
      </c>
      <c r="G20" s="46">
        <v>1</v>
      </c>
      <c r="H20" s="49">
        <f t="shared" si="0"/>
        <v>10</v>
      </c>
      <c r="I20" s="46">
        <v>383450</v>
      </c>
      <c r="J20" s="46">
        <v>134369736</v>
      </c>
      <c r="K20" s="46" t="s">
        <v>184</v>
      </c>
      <c r="L20" s="46" t="s">
        <v>202</v>
      </c>
      <c r="M20" s="52">
        <v>45474</v>
      </c>
      <c r="N20" s="49">
        <v>216312856.99999839</v>
      </c>
      <c r="O20" s="49">
        <f t="shared" si="2"/>
        <v>10815642.84999992</v>
      </c>
      <c r="P20" s="42" t="s">
        <v>219</v>
      </c>
      <c r="Q20" s="46" t="s">
        <v>232</v>
      </c>
      <c r="R20" s="6">
        <v>383450</v>
      </c>
      <c r="S20" s="59">
        <v>2823184</v>
      </c>
      <c r="T20" s="196">
        <f t="shared" ref="T20:T21" si="4">O20-S20</f>
        <v>7992458.8499999195</v>
      </c>
    </row>
    <row r="21" spans="1:20" ht="30.75" customHeight="1">
      <c r="A21" s="46">
        <v>11</v>
      </c>
      <c r="B21" s="47" t="s">
        <v>203</v>
      </c>
      <c r="C21" s="47"/>
      <c r="D21" s="50">
        <f t="shared" si="1"/>
        <v>10</v>
      </c>
      <c r="E21" s="46"/>
      <c r="F21" s="49">
        <f t="shared" si="3"/>
        <v>10</v>
      </c>
      <c r="G21" s="46">
        <v>1</v>
      </c>
      <c r="H21" s="49">
        <f t="shared" si="0"/>
        <v>9</v>
      </c>
      <c r="I21" s="46">
        <v>383451</v>
      </c>
      <c r="J21" s="46">
        <v>134369736</v>
      </c>
      <c r="K21" s="46" t="s">
        <v>184</v>
      </c>
      <c r="L21" s="46" t="s">
        <v>211</v>
      </c>
      <c r="M21" s="52">
        <v>45469</v>
      </c>
      <c r="N21" s="49">
        <v>414047618.99999899</v>
      </c>
      <c r="O21" s="133">
        <f t="shared" si="2"/>
        <v>20702380.949999951</v>
      </c>
      <c r="P21" s="42" t="s">
        <v>219</v>
      </c>
      <c r="Q21" s="46" t="s">
        <v>232</v>
      </c>
      <c r="R21" s="6">
        <v>383451</v>
      </c>
      <c r="S21" s="59">
        <v>5757444</v>
      </c>
      <c r="T21" s="196">
        <f t="shared" si="4"/>
        <v>14944936.949999951</v>
      </c>
    </row>
    <row r="22" spans="1:20" ht="30.75" customHeight="1">
      <c r="A22" s="46">
        <v>12</v>
      </c>
      <c r="B22" s="47" t="s">
        <v>203</v>
      </c>
      <c r="C22" s="47"/>
      <c r="D22" s="50">
        <f t="shared" si="1"/>
        <v>9</v>
      </c>
      <c r="E22" s="46"/>
      <c r="F22" s="49">
        <f t="shared" si="3"/>
        <v>9</v>
      </c>
      <c r="G22" s="46">
        <v>1</v>
      </c>
      <c r="H22" s="49">
        <f t="shared" si="0"/>
        <v>8</v>
      </c>
      <c r="I22" s="46">
        <v>383452</v>
      </c>
      <c r="J22" s="46">
        <v>149833080</v>
      </c>
      <c r="K22" s="46" t="s">
        <v>65</v>
      </c>
      <c r="L22" s="46" t="s">
        <v>83</v>
      </c>
      <c r="M22" s="52">
        <v>45418</v>
      </c>
      <c r="N22" s="49">
        <v>753400</v>
      </c>
      <c r="O22" s="197">
        <f t="shared" si="2"/>
        <v>37670</v>
      </c>
      <c r="P22" s="42" t="s">
        <v>219</v>
      </c>
      <c r="Q22" s="46" t="s">
        <v>232</v>
      </c>
      <c r="R22" s="6">
        <v>383452</v>
      </c>
      <c r="S22" s="59"/>
    </row>
    <row r="23" spans="1:20" ht="30.75" customHeight="1">
      <c r="A23" s="46">
        <v>13</v>
      </c>
      <c r="B23" s="47" t="s">
        <v>203</v>
      </c>
      <c r="C23" s="47"/>
      <c r="D23" s="50">
        <f t="shared" si="1"/>
        <v>8</v>
      </c>
      <c r="E23" s="46"/>
      <c r="F23" s="49">
        <f t="shared" si="3"/>
        <v>8</v>
      </c>
      <c r="G23" s="46">
        <v>1</v>
      </c>
      <c r="H23" s="49">
        <f t="shared" si="0"/>
        <v>7</v>
      </c>
      <c r="I23" s="46">
        <v>383453</v>
      </c>
      <c r="J23" s="46">
        <v>149833080</v>
      </c>
      <c r="K23" s="46" t="s">
        <v>65</v>
      </c>
      <c r="L23" s="51" t="s">
        <v>212</v>
      </c>
      <c r="M23" s="52" t="s">
        <v>213</v>
      </c>
      <c r="N23" s="49">
        <v>1543850</v>
      </c>
      <c r="O23" s="197">
        <f t="shared" si="2"/>
        <v>77192.5</v>
      </c>
      <c r="P23" s="42" t="s">
        <v>219</v>
      </c>
      <c r="Q23" s="46" t="s">
        <v>232</v>
      </c>
      <c r="R23" s="6">
        <v>383453</v>
      </c>
      <c r="S23" s="59"/>
    </row>
    <row r="24" spans="1:20" ht="30.75" customHeight="1">
      <c r="A24" s="46">
        <v>14</v>
      </c>
      <c r="B24" s="47" t="s">
        <v>203</v>
      </c>
      <c r="C24" s="47"/>
      <c r="D24" s="50">
        <f t="shared" si="1"/>
        <v>7</v>
      </c>
      <c r="E24" s="46"/>
      <c r="F24" s="49">
        <f t="shared" si="3"/>
        <v>7</v>
      </c>
      <c r="G24" s="46">
        <v>1</v>
      </c>
      <c r="H24" s="49">
        <f t="shared" si="0"/>
        <v>6</v>
      </c>
      <c r="I24" s="46">
        <v>383454</v>
      </c>
      <c r="J24" s="46">
        <v>149833080</v>
      </c>
      <c r="K24" s="46" t="s">
        <v>65</v>
      </c>
      <c r="L24" s="51" t="s">
        <v>214</v>
      </c>
      <c r="M24" s="52" t="s">
        <v>215</v>
      </c>
      <c r="N24" s="49">
        <v>6529344</v>
      </c>
      <c r="O24" s="197">
        <f t="shared" si="2"/>
        <v>326467.20000000001</v>
      </c>
      <c r="P24" s="42" t="s">
        <v>219</v>
      </c>
      <c r="Q24" s="46" t="s">
        <v>232</v>
      </c>
      <c r="R24" s="6">
        <v>383454</v>
      </c>
      <c r="S24" s="59"/>
    </row>
    <row r="25" spans="1:20" ht="30.75" customHeight="1">
      <c r="A25" s="46">
        <v>15</v>
      </c>
      <c r="B25" s="47" t="s">
        <v>203</v>
      </c>
      <c r="C25" s="47"/>
      <c r="D25" s="50">
        <f t="shared" si="1"/>
        <v>6</v>
      </c>
      <c r="E25" s="46"/>
      <c r="F25" s="49">
        <f t="shared" si="3"/>
        <v>6</v>
      </c>
      <c r="G25" s="46">
        <v>1</v>
      </c>
      <c r="H25" s="49">
        <f t="shared" si="0"/>
        <v>5</v>
      </c>
      <c r="I25" s="46">
        <v>383455</v>
      </c>
      <c r="J25" s="46">
        <v>149833080</v>
      </c>
      <c r="K25" s="46" t="s">
        <v>65</v>
      </c>
      <c r="L25" s="51" t="s">
        <v>216</v>
      </c>
      <c r="M25" s="52" t="s">
        <v>217</v>
      </c>
      <c r="N25" s="49">
        <v>654580</v>
      </c>
      <c r="O25" s="197">
        <f t="shared" si="2"/>
        <v>32729</v>
      </c>
      <c r="P25" s="42" t="s">
        <v>219</v>
      </c>
      <c r="Q25" s="46" t="s">
        <v>232</v>
      </c>
      <c r="R25" s="6">
        <v>383455</v>
      </c>
      <c r="S25" s="59"/>
    </row>
    <row r="26" spans="1:20" ht="30.75" customHeight="1">
      <c r="A26" s="46">
        <v>16</v>
      </c>
      <c r="B26" s="47" t="s">
        <v>203</v>
      </c>
      <c r="C26" s="47"/>
      <c r="D26" s="50">
        <f t="shared" si="1"/>
        <v>5</v>
      </c>
      <c r="E26" s="46"/>
      <c r="F26" s="49">
        <f t="shared" si="3"/>
        <v>5</v>
      </c>
      <c r="G26" s="46">
        <v>1</v>
      </c>
      <c r="H26" s="49">
        <f t="shared" si="0"/>
        <v>4</v>
      </c>
      <c r="I26" s="46">
        <v>383456</v>
      </c>
      <c r="J26" s="46">
        <v>134369736</v>
      </c>
      <c r="K26" s="46" t="s">
        <v>184</v>
      </c>
      <c r="L26" s="46" t="s">
        <v>193</v>
      </c>
      <c r="M26" s="52">
        <v>45481</v>
      </c>
      <c r="N26" s="49">
        <v>219154286</v>
      </c>
      <c r="O26" s="133">
        <f t="shared" si="2"/>
        <v>10957714.300000001</v>
      </c>
      <c r="P26" s="42" t="s">
        <v>219</v>
      </c>
      <c r="Q26" s="46" t="s">
        <v>232</v>
      </c>
      <c r="R26" s="6">
        <v>383456</v>
      </c>
      <c r="S26" s="59">
        <v>2823184</v>
      </c>
      <c r="T26" s="196">
        <f>O26-S26</f>
        <v>8134530.3000000007</v>
      </c>
    </row>
    <row r="27" spans="1:20" ht="30.75" customHeight="1">
      <c r="A27" s="46">
        <v>17</v>
      </c>
      <c r="B27" s="47" t="s">
        <v>203</v>
      </c>
      <c r="C27" s="47"/>
      <c r="D27" s="50">
        <f t="shared" si="1"/>
        <v>4</v>
      </c>
      <c r="E27" s="46"/>
      <c r="F27" s="49">
        <f t="shared" si="3"/>
        <v>4</v>
      </c>
      <c r="G27" s="46">
        <v>1</v>
      </c>
      <c r="H27" s="49">
        <f t="shared" si="0"/>
        <v>3</v>
      </c>
      <c r="I27" s="46">
        <v>383457</v>
      </c>
      <c r="J27" s="46">
        <v>197843551</v>
      </c>
      <c r="K27" s="46" t="s">
        <v>195</v>
      </c>
      <c r="L27" s="46" t="s">
        <v>192</v>
      </c>
      <c r="M27" s="52">
        <v>45484</v>
      </c>
      <c r="N27" s="49">
        <v>449800</v>
      </c>
      <c r="O27" s="197">
        <f t="shared" si="2"/>
        <v>22490</v>
      </c>
      <c r="P27" s="42" t="s">
        <v>219</v>
      </c>
      <c r="Q27" s="46" t="s">
        <v>232</v>
      </c>
      <c r="R27" s="6">
        <v>383457</v>
      </c>
      <c r="S27" s="59"/>
    </row>
    <row r="28" spans="1:20" ht="30.75" customHeight="1">
      <c r="A28" s="46">
        <v>18</v>
      </c>
      <c r="B28" s="47" t="s">
        <v>220</v>
      </c>
      <c r="C28" s="47"/>
      <c r="D28" s="50">
        <f t="shared" si="1"/>
        <v>3</v>
      </c>
      <c r="E28" s="46"/>
      <c r="F28" s="49">
        <f t="shared" si="3"/>
        <v>3</v>
      </c>
      <c r="G28" s="46">
        <v>1</v>
      </c>
      <c r="H28" s="49">
        <f t="shared" si="0"/>
        <v>2</v>
      </c>
      <c r="I28" s="46">
        <v>383458</v>
      </c>
      <c r="J28" s="46">
        <v>197843551</v>
      </c>
      <c r="K28" s="46" t="s">
        <v>195</v>
      </c>
      <c r="L28" s="46"/>
      <c r="M28" s="46"/>
      <c r="N28" s="49">
        <v>139200</v>
      </c>
      <c r="O28" s="199">
        <f t="shared" si="2"/>
        <v>6960</v>
      </c>
      <c r="P28" s="42" t="s">
        <v>219</v>
      </c>
      <c r="Q28" s="71" t="s">
        <v>303</v>
      </c>
      <c r="R28" s="6">
        <v>383458</v>
      </c>
      <c r="S28" s="59"/>
    </row>
    <row r="29" spans="1:20" ht="30" customHeight="1">
      <c r="A29" s="46">
        <v>19</v>
      </c>
      <c r="B29" s="47" t="s">
        <v>220</v>
      </c>
      <c r="C29" s="47"/>
      <c r="D29" s="50">
        <f t="shared" si="1"/>
        <v>2</v>
      </c>
      <c r="E29" s="46"/>
      <c r="F29" s="49">
        <f t="shared" si="3"/>
        <v>2</v>
      </c>
      <c r="G29" s="46">
        <v>1</v>
      </c>
      <c r="H29" s="49">
        <f t="shared" si="0"/>
        <v>1</v>
      </c>
      <c r="I29" s="46">
        <v>383459</v>
      </c>
      <c r="J29" s="46">
        <v>118193601</v>
      </c>
      <c r="K29" s="46" t="s">
        <v>221</v>
      </c>
      <c r="L29" s="46"/>
      <c r="M29" s="46"/>
      <c r="N29" s="49">
        <f>194850+26389184</f>
        <v>26584034</v>
      </c>
      <c r="O29" s="199">
        <f>+N29*5%</f>
        <v>1329201.7000000002</v>
      </c>
      <c r="P29" s="42" t="s">
        <v>219</v>
      </c>
      <c r="Q29" s="71" t="s">
        <v>303</v>
      </c>
      <c r="R29" s="6">
        <v>383459</v>
      </c>
      <c r="S29" s="59"/>
    </row>
    <row r="30" spans="1:20" ht="30" customHeight="1">
      <c r="A30" s="46">
        <v>20</v>
      </c>
      <c r="B30" s="47" t="s">
        <v>220</v>
      </c>
      <c r="C30" s="47"/>
      <c r="D30" s="50">
        <f t="shared" si="1"/>
        <v>1</v>
      </c>
      <c r="E30" s="46"/>
      <c r="F30" s="49">
        <f t="shared" si="3"/>
        <v>1</v>
      </c>
      <c r="G30" s="46">
        <v>1</v>
      </c>
      <c r="H30" s="49">
        <f t="shared" si="0"/>
        <v>0</v>
      </c>
      <c r="I30" s="46">
        <v>383460</v>
      </c>
      <c r="J30" s="46">
        <v>112010726</v>
      </c>
      <c r="K30" s="46" t="s">
        <v>222</v>
      </c>
      <c r="L30" s="46"/>
      <c r="M30" s="46"/>
      <c r="N30" s="49">
        <f>100000+40000+200000</f>
        <v>340000</v>
      </c>
      <c r="O30" s="199">
        <f>+N30*5%</f>
        <v>17000</v>
      </c>
      <c r="P30" s="42" t="s">
        <v>219</v>
      </c>
      <c r="Q30" s="71" t="s">
        <v>303</v>
      </c>
      <c r="R30" s="6">
        <v>383460</v>
      </c>
      <c r="S30" s="59"/>
    </row>
    <row r="31" spans="1:20" ht="30" customHeight="1">
      <c r="A31" s="46">
        <v>21</v>
      </c>
      <c r="B31" s="46"/>
      <c r="C31" s="47">
        <v>45511</v>
      </c>
      <c r="D31" s="50">
        <f t="shared" si="1"/>
        <v>0</v>
      </c>
      <c r="E31" s="46">
        <v>20</v>
      </c>
      <c r="F31" s="49">
        <f>D31+E31</f>
        <v>20</v>
      </c>
      <c r="G31" s="46">
        <v>1</v>
      </c>
      <c r="H31" s="49">
        <f t="shared" si="0"/>
        <v>19</v>
      </c>
      <c r="I31" s="46">
        <v>393827</v>
      </c>
      <c r="J31" s="46">
        <v>112010726</v>
      </c>
      <c r="K31" s="46" t="s">
        <v>222</v>
      </c>
      <c r="L31" s="46"/>
      <c r="M31" s="46"/>
      <c r="N31" s="49">
        <f>531429+560000</f>
        <v>1091429</v>
      </c>
      <c r="O31" s="199">
        <f>+N31*5%</f>
        <v>54571.450000000004</v>
      </c>
      <c r="P31" s="42" t="s">
        <v>219</v>
      </c>
      <c r="Q31" s="71" t="s">
        <v>303</v>
      </c>
      <c r="R31" s="41"/>
    </row>
    <row r="32" spans="1:20" ht="30" customHeight="1">
      <c r="A32" s="46">
        <v>22</v>
      </c>
      <c r="B32" s="46"/>
      <c r="C32" s="47"/>
      <c r="D32" s="50">
        <f t="shared" si="1"/>
        <v>19</v>
      </c>
      <c r="E32" s="46"/>
      <c r="F32" s="49">
        <f t="shared" si="3"/>
        <v>19</v>
      </c>
      <c r="G32" s="46">
        <v>1</v>
      </c>
      <c r="H32" s="49">
        <f t="shared" si="0"/>
        <v>18</v>
      </c>
      <c r="I32" s="46">
        <v>393828</v>
      </c>
      <c r="J32" s="46">
        <v>11646846</v>
      </c>
      <c r="K32" s="46" t="s">
        <v>237</v>
      </c>
      <c r="L32" s="46"/>
      <c r="M32" s="46"/>
      <c r="N32" s="49">
        <v>279730</v>
      </c>
      <c r="O32" s="199">
        <f t="shared" si="2"/>
        <v>13986.5</v>
      </c>
      <c r="P32" s="42" t="s">
        <v>219</v>
      </c>
      <c r="Q32" s="71" t="s">
        <v>303</v>
      </c>
      <c r="R32" s="41"/>
    </row>
    <row r="33" spans="1:21" ht="30" customHeight="1">
      <c r="A33" s="46">
        <v>23</v>
      </c>
      <c r="B33" s="46"/>
      <c r="C33" s="47"/>
      <c r="D33" s="50">
        <f t="shared" si="1"/>
        <v>18</v>
      </c>
      <c r="E33" s="46"/>
      <c r="F33" s="49">
        <f t="shared" si="3"/>
        <v>18</v>
      </c>
      <c r="G33" s="46">
        <v>1</v>
      </c>
      <c r="H33" s="49">
        <f t="shared" si="0"/>
        <v>17</v>
      </c>
      <c r="I33" s="46">
        <v>393829</v>
      </c>
      <c r="J33" s="46">
        <v>149833080</v>
      </c>
      <c r="K33" s="46" t="s">
        <v>65</v>
      </c>
      <c r="L33" s="46"/>
      <c r="M33" s="46"/>
      <c r="N33" s="49">
        <f>325000+117000+170400+50000</f>
        <v>662400</v>
      </c>
      <c r="O33" s="199">
        <f t="shared" si="2"/>
        <v>33120</v>
      </c>
      <c r="P33" s="42" t="s">
        <v>219</v>
      </c>
      <c r="Q33" s="71" t="s">
        <v>303</v>
      </c>
      <c r="R33" s="41"/>
    </row>
    <row r="34" spans="1:21" ht="30" customHeight="1">
      <c r="A34" s="46">
        <v>24</v>
      </c>
      <c r="B34" s="46"/>
      <c r="C34" s="47"/>
      <c r="D34" s="50">
        <f t="shared" si="1"/>
        <v>17</v>
      </c>
      <c r="E34" s="46"/>
      <c r="F34" s="49">
        <f t="shared" si="3"/>
        <v>17</v>
      </c>
      <c r="G34" s="46">
        <v>1</v>
      </c>
      <c r="H34" s="49">
        <f t="shared" si="0"/>
        <v>16</v>
      </c>
      <c r="I34" s="46">
        <v>393830</v>
      </c>
      <c r="J34" s="46">
        <v>149833080</v>
      </c>
      <c r="K34" s="46" t="s">
        <v>65</v>
      </c>
      <c r="L34" s="46"/>
      <c r="M34" s="46"/>
      <c r="N34" s="49">
        <f>488865+791103+1029600+1035403+160136+100000</f>
        <v>3605107</v>
      </c>
      <c r="O34" s="133">
        <f t="shared" si="2"/>
        <v>180255.35</v>
      </c>
      <c r="P34" s="42" t="s">
        <v>219</v>
      </c>
      <c r="Q34" s="46" t="s">
        <v>238</v>
      </c>
      <c r="R34" s="41"/>
      <c r="S34" s="201">
        <v>105525</v>
      </c>
      <c r="T34" s="200">
        <f>O34-S34</f>
        <v>74730.350000000006</v>
      </c>
      <c r="U34" s="1" t="s">
        <v>239</v>
      </c>
    </row>
    <row r="35" spans="1:21" ht="30" customHeight="1">
      <c r="A35" s="46">
        <v>25</v>
      </c>
      <c r="B35" s="46"/>
      <c r="C35" s="47"/>
      <c r="D35" s="50">
        <f t="shared" si="1"/>
        <v>16</v>
      </c>
      <c r="E35" s="46"/>
      <c r="F35" s="49">
        <f t="shared" si="3"/>
        <v>16</v>
      </c>
      <c r="G35" s="46">
        <v>1</v>
      </c>
      <c r="H35" s="49">
        <f t="shared" si="0"/>
        <v>15</v>
      </c>
      <c r="I35" s="46">
        <v>393831</v>
      </c>
      <c r="J35" s="46">
        <v>149833080</v>
      </c>
      <c r="K35" s="46" t="s">
        <v>65</v>
      </c>
      <c r="L35" s="46"/>
      <c r="M35" s="46"/>
      <c r="N35" s="49">
        <f>472500+290000+50000+50000+50000+50000+252000+320000</f>
        <v>1534500</v>
      </c>
      <c r="O35" s="199">
        <f t="shared" si="2"/>
        <v>76725</v>
      </c>
      <c r="P35" s="42" t="s">
        <v>219</v>
      </c>
      <c r="Q35" s="71" t="s">
        <v>303</v>
      </c>
      <c r="R35" s="71">
        <v>45573</v>
      </c>
    </row>
    <row r="36" spans="1:21" ht="30" customHeight="1">
      <c r="A36" s="46">
        <v>26</v>
      </c>
      <c r="B36" s="46"/>
      <c r="C36" s="47"/>
      <c r="D36" s="50">
        <f t="shared" si="1"/>
        <v>15</v>
      </c>
      <c r="E36" s="46"/>
      <c r="F36" s="49">
        <f t="shared" si="3"/>
        <v>15</v>
      </c>
      <c r="G36" s="183">
        <v>1</v>
      </c>
      <c r="H36" s="49">
        <f t="shared" si="0"/>
        <v>14</v>
      </c>
      <c r="I36" s="46">
        <v>393832</v>
      </c>
      <c r="J36" s="46">
        <v>142146762</v>
      </c>
      <c r="K36" s="46" t="s">
        <v>54</v>
      </c>
      <c r="L36" s="46"/>
      <c r="M36" s="46"/>
      <c r="N36" s="104">
        <v>1649540</v>
      </c>
      <c r="O36" s="199">
        <f t="shared" si="2"/>
        <v>82477</v>
      </c>
      <c r="P36" s="42" t="s">
        <v>219</v>
      </c>
      <c r="Q36" s="71" t="s">
        <v>303</v>
      </c>
      <c r="R36" s="41"/>
    </row>
    <row r="37" spans="1:21" s="195" customFormat="1" ht="30" customHeight="1">
      <c r="A37" s="188">
        <v>27</v>
      </c>
      <c r="B37" s="188"/>
      <c r="C37" s="189"/>
      <c r="D37" s="190">
        <f t="shared" si="1"/>
        <v>14</v>
      </c>
      <c r="E37" s="188"/>
      <c r="F37" s="133">
        <f t="shared" si="3"/>
        <v>14</v>
      </c>
      <c r="G37" s="183">
        <v>1</v>
      </c>
      <c r="H37" s="133">
        <f t="shared" si="0"/>
        <v>13</v>
      </c>
      <c r="I37" s="188">
        <v>393833</v>
      </c>
      <c r="J37" s="188">
        <v>142146762</v>
      </c>
      <c r="K37" s="188" t="s">
        <v>54</v>
      </c>
      <c r="L37" s="188"/>
      <c r="M37" s="188"/>
      <c r="N37" s="191">
        <f>50095.5+2924603.5</f>
        <v>2974699</v>
      </c>
      <c r="O37" s="202">
        <f t="shared" si="2"/>
        <v>148734.95000000001</v>
      </c>
      <c r="P37" s="192" t="s">
        <v>219</v>
      </c>
      <c r="Q37" s="188" t="s">
        <v>993</v>
      </c>
      <c r="R37" s="193"/>
      <c r="S37" s="194"/>
    </row>
    <row r="38" spans="1:21" ht="30" customHeight="1">
      <c r="A38" s="46">
        <v>28</v>
      </c>
      <c r="B38" s="46"/>
      <c r="C38" s="47"/>
      <c r="D38" s="50">
        <f t="shared" si="1"/>
        <v>13</v>
      </c>
      <c r="E38" s="46"/>
      <c r="F38" s="49">
        <f t="shared" si="3"/>
        <v>13</v>
      </c>
      <c r="G38" s="183">
        <v>1</v>
      </c>
      <c r="H38" s="49">
        <f t="shared" si="0"/>
        <v>12</v>
      </c>
      <c r="I38" s="46">
        <v>393834</v>
      </c>
      <c r="J38" s="46">
        <v>197843551</v>
      </c>
      <c r="K38" s="46" t="s">
        <v>195</v>
      </c>
      <c r="L38" s="46"/>
      <c r="M38" s="46"/>
      <c r="N38" s="104">
        <v>1468652</v>
      </c>
      <c r="O38" s="199">
        <f t="shared" si="2"/>
        <v>73432.600000000006</v>
      </c>
      <c r="P38" s="42" t="s">
        <v>219</v>
      </c>
      <c r="Q38" s="71" t="s">
        <v>303</v>
      </c>
      <c r="R38" s="41"/>
    </row>
    <row r="39" spans="1:21" ht="30" customHeight="1">
      <c r="A39" s="46">
        <v>29</v>
      </c>
      <c r="B39" s="46"/>
      <c r="C39" s="47"/>
      <c r="D39" s="50">
        <f t="shared" si="1"/>
        <v>12</v>
      </c>
      <c r="E39" s="46"/>
      <c r="F39" s="49">
        <f t="shared" si="3"/>
        <v>12</v>
      </c>
      <c r="G39" s="183">
        <v>1</v>
      </c>
      <c r="H39" s="49">
        <f t="shared" si="0"/>
        <v>11</v>
      </c>
      <c r="I39" s="46">
        <v>393835</v>
      </c>
      <c r="J39" s="46">
        <v>197843551</v>
      </c>
      <c r="K39" s="46" t="s">
        <v>195</v>
      </c>
      <c r="L39" s="46"/>
      <c r="M39" s="46"/>
      <c r="N39" s="49">
        <v>645223</v>
      </c>
      <c r="O39" s="197">
        <f t="shared" si="2"/>
        <v>32261.15</v>
      </c>
      <c r="P39" s="42" t="s">
        <v>219</v>
      </c>
      <c r="Q39" s="46" t="s">
        <v>407</v>
      </c>
      <c r="R39" s="41"/>
    </row>
    <row r="40" spans="1:21" s="195" customFormat="1" ht="30" customHeight="1">
      <c r="A40" s="188">
        <v>30</v>
      </c>
      <c r="B40" s="188"/>
      <c r="C40" s="189"/>
      <c r="D40" s="190">
        <f t="shared" si="1"/>
        <v>11</v>
      </c>
      <c r="E40" s="188"/>
      <c r="F40" s="133">
        <f t="shared" si="3"/>
        <v>11</v>
      </c>
      <c r="G40" s="183">
        <v>1</v>
      </c>
      <c r="H40" s="133">
        <f t="shared" si="0"/>
        <v>10</v>
      </c>
      <c r="I40" s="188">
        <v>393836</v>
      </c>
      <c r="J40" s="188">
        <v>116461846</v>
      </c>
      <c r="K40" s="188" t="s">
        <v>237</v>
      </c>
      <c r="L40" s="188"/>
      <c r="M40" s="188"/>
      <c r="N40" s="133">
        <f>135429+355379+355379</f>
        <v>846187</v>
      </c>
      <c r="O40" s="202">
        <f t="shared" si="2"/>
        <v>42309.350000000006</v>
      </c>
      <c r="P40" s="192" t="s">
        <v>219</v>
      </c>
      <c r="Q40" s="188" t="s">
        <v>993</v>
      </c>
      <c r="R40" s="193"/>
      <c r="S40" s="194"/>
    </row>
    <row r="41" spans="1:21" s="195" customFormat="1" ht="30" customHeight="1">
      <c r="A41" s="188">
        <v>31</v>
      </c>
      <c r="B41" s="188"/>
      <c r="C41" s="189"/>
      <c r="D41" s="190">
        <f t="shared" si="1"/>
        <v>10</v>
      </c>
      <c r="E41" s="188"/>
      <c r="F41" s="133">
        <f t="shared" si="3"/>
        <v>10</v>
      </c>
      <c r="G41" s="183">
        <v>1</v>
      </c>
      <c r="H41" s="133">
        <f t="shared" si="0"/>
        <v>9</v>
      </c>
      <c r="I41" s="188">
        <v>393837</v>
      </c>
      <c r="J41" s="188">
        <v>192930766</v>
      </c>
      <c r="K41" s="188" t="s">
        <v>408</v>
      </c>
      <c r="L41" s="188"/>
      <c r="M41" s="188"/>
      <c r="N41" s="133">
        <v>403420010</v>
      </c>
      <c r="O41" s="133">
        <f t="shared" si="2"/>
        <v>20171000.5</v>
      </c>
      <c r="P41" s="192" t="s">
        <v>219</v>
      </c>
      <c r="Q41" s="188" t="s">
        <v>993</v>
      </c>
      <c r="R41" s="193"/>
      <c r="S41" s="194">
        <f>'Summary for Querterly'!AA6</f>
        <v>4541110.3500000006</v>
      </c>
      <c r="T41" s="203">
        <f>O41-S41</f>
        <v>15629890.149999999</v>
      </c>
    </row>
    <row r="42" spans="1:21" ht="30" customHeight="1">
      <c r="A42" s="46">
        <v>32</v>
      </c>
      <c r="B42" s="46"/>
      <c r="C42" s="47"/>
      <c r="D42" s="50">
        <f t="shared" si="1"/>
        <v>9</v>
      </c>
      <c r="E42" s="46"/>
      <c r="F42" s="49">
        <f t="shared" si="3"/>
        <v>9</v>
      </c>
      <c r="G42" s="46"/>
      <c r="H42" s="49">
        <f t="shared" ref="H42:H73" si="5">F42-G42</f>
        <v>9</v>
      </c>
      <c r="I42" s="46">
        <v>393838</v>
      </c>
      <c r="J42" s="241" t="s">
        <v>995</v>
      </c>
      <c r="K42" s="242"/>
      <c r="L42" s="242"/>
      <c r="M42" s="242"/>
      <c r="N42" s="242"/>
      <c r="O42" s="242"/>
      <c r="P42" s="242"/>
      <c r="Q42" s="243"/>
      <c r="R42" s="41"/>
    </row>
    <row r="43" spans="1:21" ht="30" customHeight="1">
      <c r="A43" s="46">
        <v>33</v>
      </c>
      <c r="B43" s="46"/>
      <c r="C43" s="47"/>
      <c r="D43" s="50">
        <f t="shared" si="1"/>
        <v>9</v>
      </c>
      <c r="E43" s="46"/>
      <c r="F43" s="49">
        <f t="shared" si="3"/>
        <v>9</v>
      </c>
      <c r="G43" s="46">
        <v>1</v>
      </c>
      <c r="H43" s="49">
        <f t="shared" si="5"/>
        <v>8</v>
      </c>
      <c r="I43" s="46">
        <v>393839</v>
      </c>
      <c r="J43" s="46">
        <v>118193601</v>
      </c>
      <c r="K43" s="46" t="s">
        <v>221</v>
      </c>
      <c r="L43" s="46"/>
      <c r="M43" s="46"/>
      <c r="N43" s="49">
        <f>621116+2598516+2935767+7632722</f>
        <v>13788121</v>
      </c>
      <c r="O43" s="49">
        <f t="shared" si="2"/>
        <v>689406.05</v>
      </c>
      <c r="P43" s="42" t="s">
        <v>219</v>
      </c>
      <c r="Q43" s="46"/>
      <c r="R43" s="41"/>
    </row>
    <row r="44" spans="1:21" ht="30" customHeight="1">
      <c r="A44" s="46">
        <v>34</v>
      </c>
      <c r="B44" s="46"/>
      <c r="C44" s="47"/>
      <c r="D44" s="50">
        <f t="shared" si="1"/>
        <v>8</v>
      </c>
      <c r="E44" s="46"/>
      <c r="F44" s="49">
        <f t="shared" si="3"/>
        <v>8</v>
      </c>
      <c r="G44" s="46">
        <v>1</v>
      </c>
      <c r="H44" s="49">
        <f t="shared" si="5"/>
        <v>7</v>
      </c>
      <c r="I44" s="46">
        <v>393840</v>
      </c>
      <c r="J44" s="183">
        <v>118193601</v>
      </c>
      <c r="K44" s="183" t="s">
        <v>221</v>
      </c>
      <c r="L44" s="46"/>
      <c r="M44" s="46"/>
      <c r="N44" s="49">
        <f>1129811+354945+2453338</f>
        <v>3938094</v>
      </c>
      <c r="O44" s="49">
        <f t="shared" si="2"/>
        <v>196904.7</v>
      </c>
      <c r="P44" s="42" t="s">
        <v>219</v>
      </c>
      <c r="Q44" s="46"/>
      <c r="R44" s="41"/>
    </row>
    <row r="45" spans="1:21" ht="30" customHeight="1">
      <c r="A45" s="46">
        <v>35</v>
      </c>
      <c r="B45" s="46"/>
      <c r="C45" s="47"/>
      <c r="D45" s="50">
        <f t="shared" si="1"/>
        <v>7</v>
      </c>
      <c r="E45" s="46"/>
      <c r="F45" s="49">
        <f t="shared" si="3"/>
        <v>7</v>
      </c>
      <c r="G45" s="46"/>
      <c r="H45" s="49">
        <f t="shared" si="5"/>
        <v>7</v>
      </c>
      <c r="I45" s="46">
        <v>393841</v>
      </c>
      <c r="J45" s="188">
        <v>192930766</v>
      </c>
      <c r="K45" s="188" t="s">
        <v>408</v>
      </c>
      <c r="L45" s="46"/>
      <c r="M45" s="46"/>
      <c r="N45" s="49">
        <v>418938571</v>
      </c>
      <c r="O45" s="49">
        <f t="shared" si="2"/>
        <v>20946928.550000001</v>
      </c>
      <c r="P45" s="42" t="s">
        <v>219</v>
      </c>
      <c r="Q45" s="46"/>
      <c r="R45" s="41"/>
    </row>
    <row r="46" spans="1:21" ht="30" customHeight="1">
      <c r="A46" s="46">
        <v>36</v>
      </c>
      <c r="B46" s="46"/>
      <c r="C46" s="47"/>
      <c r="D46" s="50">
        <f t="shared" si="1"/>
        <v>7</v>
      </c>
      <c r="E46" s="46"/>
      <c r="F46" s="49">
        <f t="shared" si="3"/>
        <v>7</v>
      </c>
      <c r="G46" s="46"/>
      <c r="H46" s="49">
        <f t="shared" si="5"/>
        <v>7</v>
      </c>
      <c r="I46" s="46">
        <v>393842</v>
      </c>
      <c r="J46" s="46"/>
      <c r="K46" s="46"/>
      <c r="L46" s="46"/>
      <c r="M46" s="46"/>
      <c r="N46" s="49"/>
      <c r="O46" s="49">
        <f t="shared" si="2"/>
        <v>0</v>
      </c>
      <c r="P46" s="42"/>
      <c r="Q46" s="46"/>
      <c r="R46" s="41"/>
    </row>
    <row r="47" spans="1:21" ht="30" customHeight="1">
      <c r="A47" s="46">
        <v>37</v>
      </c>
      <c r="B47" s="46"/>
      <c r="C47" s="47"/>
      <c r="D47" s="50">
        <f t="shared" si="1"/>
        <v>7</v>
      </c>
      <c r="E47" s="46"/>
      <c r="F47" s="49">
        <f t="shared" si="3"/>
        <v>7</v>
      </c>
      <c r="G47" s="46"/>
      <c r="H47" s="49">
        <f t="shared" si="5"/>
        <v>7</v>
      </c>
      <c r="I47" s="46">
        <v>393843</v>
      </c>
      <c r="J47" s="46"/>
      <c r="K47" s="46"/>
      <c r="L47" s="46"/>
      <c r="M47" s="46"/>
      <c r="N47" s="49"/>
      <c r="O47" s="49">
        <f t="shared" si="2"/>
        <v>0</v>
      </c>
      <c r="P47" s="42"/>
      <c r="Q47" s="46"/>
      <c r="R47" s="41"/>
    </row>
    <row r="48" spans="1:21" ht="30" customHeight="1">
      <c r="A48" s="46">
        <v>38</v>
      </c>
      <c r="B48" s="46"/>
      <c r="C48" s="47"/>
      <c r="D48" s="50">
        <f t="shared" si="1"/>
        <v>7</v>
      </c>
      <c r="E48" s="46"/>
      <c r="F48" s="49">
        <f t="shared" si="3"/>
        <v>7</v>
      </c>
      <c r="G48" s="46"/>
      <c r="H48" s="49">
        <f t="shared" si="5"/>
        <v>7</v>
      </c>
      <c r="I48" s="46">
        <v>393844</v>
      </c>
      <c r="J48" s="46"/>
      <c r="K48" s="46"/>
      <c r="L48" s="46"/>
      <c r="M48" s="46"/>
      <c r="N48" s="49"/>
      <c r="O48" s="49">
        <f t="shared" si="2"/>
        <v>0</v>
      </c>
      <c r="P48" s="42"/>
      <c r="Q48" s="46"/>
      <c r="R48" s="41"/>
    </row>
    <row r="49" spans="1:18" ht="30" customHeight="1">
      <c r="A49" s="46">
        <v>39</v>
      </c>
      <c r="B49" s="46"/>
      <c r="C49" s="47"/>
      <c r="D49" s="50">
        <f t="shared" si="1"/>
        <v>7</v>
      </c>
      <c r="E49" s="46"/>
      <c r="F49" s="49">
        <f t="shared" si="3"/>
        <v>7</v>
      </c>
      <c r="G49" s="46"/>
      <c r="H49" s="49">
        <f t="shared" si="5"/>
        <v>7</v>
      </c>
      <c r="I49" s="46">
        <v>393845</v>
      </c>
      <c r="J49" s="46"/>
      <c r="K49" s="46"/>
      <c r="L49" s="46"/>
      <c r="M49" s="46"/>
      <c r="N49" s="49"/>
      <c r="O49" s="49">
        <f t="shared" si="2"/>
        <v>0</v>
      </c>
      <c r="P49" s="42"/>
      <c r="Q49" s="46"/>
      <c r="R49" s="41"/>
    </row>
    <row r="50" spans="1:18" ht="30" customHeight="1">
      <c r="A50" s="46">
        <v>40</v>
      </c>
      <c r="B50" s="46"/>
      <c r="C50" s="47"/>
      <c r="D50" s="50">
        <f t="shared" si="1"/>
        <v>7</v>
      </c>
      <c r="E50" s="46"/>
      <c r="F50" s="49">
        <f t="shared" si="3"/>
        <v>7</v>
      </c>
      <c r="G50" s="46"/>
      <c r="H50" s="49">
        <f t="shared" si="5"/>
        <v>7</v>
      </c>
      <c r="I50" s="46">
        <v>393846</v>
      </c>
      <c r="J50" s="46"/>
      <c r="K50" s="46"/>
      <c r="L50" s="46"/>
      <c r="M50" s="46"/>
      <c r="N50" s="49"/>
      <c r="O50" s="49">
        <f t="shared" si="2"/>
        <v>0</v>
      </c>
      <c r="P50" s="42"/>
      <c r="Q50" s="46"/>
      <c r="R50" s="41"/>
    </row>
    <row r="51" spans="1:18" ht="30" customHeight="1">
      <c r="A51" s="46"/>
      <c r="B51" s="46"/>
      <c r="C51" s="47"/>
      <c r="D51" s="48"/>
      <c r="E51" s="46"/>
      <c r="F51" s="49">
        <f t="shared" si="3"/>
        <v>0</v>
      </c>
      <c r="G51" s="46"/>
      <c r="H51" s="49">
        <f t="shared" si="5"/>
        <v>0</v>
      </c>
      <c r="I51" s="46"/>
      <c r="J51" s="46"/>
      <c r="K51" s="46"/>
      <c r="L51" s="46"/>
      <c r="M51" s="46"/>
      <c r="N51" s="49"/>
      <c r="O51" s="49">
        <f t="shared" si="2"/>
        <v>0</v>
      </c>
      <c r="P51" s="42"/>
      <c r="Q51" s="46"/>
      <c r="R51" s="41"/>
    </row>
    <row r="52" spans="1:18" ht="30" customHeight="1">
      <c r="A52" s="46"/>
      <c r="B52" s="46"/>
      <c r="C52" s="47"/>
      <c r="D52" s="48"/>
      <c r="E52" s="46"/>
      <c r="F52" s="49">
        <f t="shared" si="3"/>
        <v>0</v>
      </c>
      <c r="G52" s="46"/>
      <c r="H52" s="49">
        <f t="shared" si="5"/>
        <v>0</v>
      </c>
      <c r="I52" s="46"/>
      <c r="J52" s="46"/>
      <c r="K52" s="46"/>
      <c r="L52" s="46"/>
      <c r="M52" s="46"/>
      <c r="N52" s="49"/>
      <c r="O52" s="49">
        <f t="shared" si="2"/>
        <v>0</v>
      </c>
      <c r="P52" s="42"/>
      <c r="Q52" s="46"/>
      <c r="R52" s="41"/>
    </row>
    <row r="53" spans="1:18" ht="30" customHeight="1">
      <c r="A53" s="46"/>
      <c r="B53" s="46"/>
      <c r="C53" s="47"/>
      <c r="D53" s="48"/>
      <c r="E53" s="46"/>
      <c r="F53" s="49">
        <f t="shared" si="3"/>
        <v>0</v>
      </c>
      <c r="G53" s="46"/>
      <c r="H53" s="49">
        <f t="shared" si="5"/>
        <v>0</v>
      </c>
      <c r="I53" s="46"/>
      <c r="J53" s="46"/>
      <c r="K53" s="46"/>
      <c r="L53" s="46"/>
      <c r="M53" s="46"/>
      <c r="N53" s="49"/>
      <c r="O53" s="49">
        <f t="shared" si="2"/>
        <v>0</v>
      </c>
      <c r="P53" s="42"/>
      <c r="Q53" s="46"/>
      <c r="R53" s="41"/>
    </row>
    <row r="54" spans="1:18" ht="30" customHeight="1">
      <c r="A54" s="46"/>
      <c r="B54" s="46"/>
      <c r="C54" s="47"/>
      <c r="D54" s="48"/>
      <c r="E54" s="46"/>
      <c r="F54" s="49">
        <f t="shared" si="3"/>
        <v>0</v>
      </c>
      <c r="G54" s="46"/>
      <c r="H54" s="49">
        <f t="shared" si="5"/>
        <v>0</v>
      </c>
      <c r="I54" s="46"/>
      <c r="J54" s="46"/>
      <c r="K54" s="46"/>
      <c r="L54" s="46"/>
      <c r="M54" s="46"/>
      <c r="N54" s="49"/>
      <c r="O54" s="49">
        <f t="shared" si="2"/>
        <v>0</v>
      </c>
      <c r="P54" s="42"/>
      <c r="Q54" s="46"/>
      <c r="R54" s="41"/>
    </row>
    <row r="55" spans="1:18" ht="30" customHeight="1">
      <c r="A55" s="46"/>
      <c r="B55" s="46"/>
      <c r="C55" s="47"/>
      <c r="D55" s="48"/>
      <c r="E55" s="46"/>
      <c r="F55" s="49">
        <f t="shared" si="3"/>
        <v>0</v>
      </c>
      <c r="G55" s="46"/>
      <c r="H55" s="49">
        <f t="shared" si="5"/>
        <v>0</v>
      </c>
      <c r="I55" s="46"/>
      <c r="J55" s="46"/>
      <c r="K55" s="46"/>
      <c r="L55" s="46"/>
      <c r="M55" s="46"/>
      <c r="N55" s="49"/>
      <c r="O55" s="49">
        <f t="shared" si="2"/>
        <v>0</v>
      </c>
      <c r="P55" s="42"/>
      <c r="Q55" s="46"/>
      <c r="R55" s="41"/>
    </row>
    <row r="56" spans="1:18" ht="30" customHeight="1">
      <c r="A56" s="46"/>
      <c r="B56" s="46"/>
      <c r="C56" s="47"/>
      <c r="D56" s="48"/>
      <c r="E56" s="46"/>
      <c r="F56" s="49">
        <f t="shared" si="3"/>
        <v>0</v>
      </c>
      <c r="G56" s="46"/>
      <c r="H56" s="49">
        <f t="shared" si="5"/>
        <v>0</v>
      </c>
      <c r="I56" s="46"/>
      <c r="J56" s="46"/>
      <c r="K56" s="46"/>
      <c r="L56" s="46"/>
      <c r="M56" s="46"/>
      <c r="N56" s="49"/>
      <c r="O56" s="49">
        <f t="shared" si="2"/>
        <v>0</v>
      </c>
      <c r="P56" s="42"/>
      <c r="Q56" s="46"/>
      <c r="R56" s="41"/>
    </row>
    <row r="57" spans="1:18" ht="30" customHeight="1">
      <c r="A57" s="46"/>
      <c r="B57" s="46"/>
      <c r="C57" s="47"/>
      <c r="D57" s="48"/>
      <c r="E57" s="46"/>
      <c r="F57" s="49"/>
      <c r="G57" s="46"/>
      <c r="H57" s="49">
        <f t="shared" si="5"/>
        <v>0</v>
      </c>
      <c r="I57" s="46"/>
      <c r="J57" s="46"/>
      <c r="K57" s="46"/>
      <c r="L57" s="46"/>
      <c r="M57" s="46"/>
      <c r="N57" s="49"/>
      <c r="O57" s="49">
        <f t="shared" si="2"/>
        <v>0</v>
      </c>
      <c r="P57" s="42"/>
      <c r="Q57" s="46"/>
      <c r="R57" s="41"/>
    </row>
    <row r="58" spans="1:18" ht="30" customHeight="1">
      <c r="A58" s="46"/>
      <c r="B58" s="46"/>
      <c r="C58" s="47"/>
      <c r="D58" s="48"/>
      <c r="E58" s="46"/>
      <c r="F58" s="49"/>
      <c r="G58" s="46"/>
      <c r="H58" s="49">
        <f t="shared" si="5"/>
        <v>0</v>
      </c>
      <c r="I58" s="46"/>
      <c r="J58" s="46"/>
      <c r="K58" s="46"/>
      <c r="L58" s="46"/>
      <c r="M58" s="46"/>
      <c r="N58" s="49"/>
      <c r="O58" s="49">
        <f t="shared" si="2"/>
        <v>0</v>
      </c>
      <c r="P58" s="42"/>
      <c r="Q58" s="46"/>
      <c r="R58" s="41"/>
    </row>
    <row r="59" spans="1:18" ht="30" customHeight="1">
      <c r="A59" s="46"/>
      <c r="B59" s="46"/>
      <c r="C59" s="47"/>
      <c r="D59" s="48"/>
      <c r="E59" s="46"/>
      <c r="F59" s="49"/>
      <c r="G59" s="46"/>
      <c r="H59" s="49">
        <f t="shared" si="5"/>
        <v>0</v>
      </c>
      <c r="I59" s="46"/>
      <c r="J59" s="46"/>
      <c r="K59" s="46"/>
      <c r="L59" s="46"/>
      <c r="M59" s="46"/>
      <c r="N59" s="49"/>
      <c r="O59" s="49">
        <f t="shared" si="2"/>
        <v>0</v>
      </c>
      <c r="P59" s="42"/>
      <c r="Q59" s="46"/>
      <c r="R59" s="41"/>
    </row>
    <row r="60" spans="1:18" ht="30" customHeight="1">
      <c r="A60" s="46"/>
      <c r="B60" s="46"/>
      <c r="C60" s="47"/>
      <c r="D60" s="48"/>
      <c r="E60" s="46"/>
      <c r="F60" s="49"/>
      <c r="G60" s="46"/>
      <c r="H60" s="49">
        <f t="shared" si="5"/>
        <v>0</v>
      </c>
      <c r="I60" s="46"/>
      <c r="J60" s="46"/>
      <c r="K60" s="46"/>
      <c r="L60" s="46"/>
      <c r="M60" s="46"/>
      <c r="N60" s="49"/>
      <c r="O60" s="49">
        <f t="shared" si="2"/>
        <v>0</v>
      </c>
      <c r="P60" s="42"/>
      <c r="Q60" s="46"/>
      <c r="R60" s="41"/>
    </row>
    <row r="61" spans="1:18" ht="30" customHeight="1">
      <c r="A61" s="46"/>
      <c r="B61" s="46"/>
      <c r="C61" s="47"/>
      <c r="D61" s="48"/>
      <c r="E61" s="46"/>
      <c r="F61" s="49"/>
      <c r="G61" s="46"/>
      <c r="H61" s="49">
        <f t="shared" si="5"/>
        <v>0</v>
      </c>
      <c r="I61" s="46"/>
      <c r="J61" s="46"/>
      <c r="K61" s="46"/>
      <c r="L61" s="46"/>
      <c r="M61" s="46"/>
      <c r="N61" s="49"/>
      <c r="O61" s="49">
        <f t="shared" si="2"/>
        <v>0</v>
      </c>
      <c r="P61" s="42"/>
      <c r="Q61" s="46"/>
      <c r="R61" s="41"/>
    </row>
    <row r="62" spans="1:18" ht="30" customHeight="1">
      <c r="A62" s="46"/>
      <c r="B62" s="46"/>
      <c r="C62" s="47"/>
      <c r="D62" s="48"/>
      <c r="E62" s="46"/>
      <c r="F62" s="49"/>
      <c r="G62" s="46"/>
      <c r="H62" s="49">
        <f t="shared" si="5"/>
        <v>0</v>
      </c>
      <c r="I62" s="46"/>
      <c r="J62" s="46"/>
      <c r="K62" s="46"/>
      <c r="L62" s="46"/>
      <c r="M62" s="46"/>
      <c r="N62" s="49"/>
      <c r="O62" s="49">
        <f t="shared" si="2"/>
        <v>0</v>
      </c>
      <c r="P62" s="42"/>
      <c r="Q62" s="46"/>
      <c r="R62" s="41"/>
    </row>
    <row r="63" spans="1:18" ht="30" customHeight="1">
      <c r="A63" s="46"/>
      <c r="B63" s="46"/>
      <c r="C63" s="47"/>
      <c r="D63" s="48"/>
      <c r="E63" s="46"/>
      <c r="F63" s="49"/>
      <c r="G63" s="46"/>
      <c r="H63" s="49">
        <f t="shared" si="5"/>
        <v>0</v>
      </c>
      <c r="I63" s="46"/>
      <c r="J63" s="46"/>
      <c r="K63" s="46"/>
      <c r="L63" s="46"/>
      <c r="M63" s="46"/>
      <c r="N63" s="49"/>
      <c r="O63" s="49">
        <f t="shared" si="2"/>
        <v>0</v>
      </c>
      <c r="P63" s="42"/>
      <c r="Q63" s="46"/>
      <c r="R63" s="41"/>
    </row>
    <row r="64" spans="1:18" ht="30" customHeight="1">
      <c r="A64" s="46"/>
      <c r="B64" s="46"/>
      <c r="C64" s="47"/>
      <c r="D64" s="48"/>
      <c r="E64" s="46"/>
      <c r="F64" s="49"/>
      <c r="G64" s="46"/>
      <c r="H64" s="49">
        <f t="shared" si="5"/>
        <v>0</v>
      </c>
      <c r="I64" s="46"/>
      <c r="J64" s="46"/>
      <c r="K64" s="46"/>
      <c r="L64" s="46"/>
      <c r="M64" s="46"/>
      <c r="N64" s="49"/>
      <c r="O64" s="49">
        <f t="shared" si="2"/>
        <v>0</v>
      </c>
      <c r="P64" s="42"/>
      <c r="Q64" s="46"/>
      <c r="R64" s="41"/>
    </row>
    <row r="65" spans="1:18" ht="30" customHeight="1">
      <c r="A65" s="46"/>
      <c r="B65" s="46"/>
      <c r="C65" s="47"/>
      <c r="D65" s="48"/>
      <c r="E65" s="46"/>
      <c r="F65" s="49"/>
      <c r="G65" s="46"/>
      <c r="H65" s="49">
        <f t="shared" si="5"/>
        <v>0</v>
      </c>
      <c r="I65" s="46"/>
      <c r="J65" s="46"/>
      <c r="K65" s="46"/>
      <c r="L65" s="46"/>
      <c r="M65" s="46"/>
      <c r="N65" s="49"/>
      <c r="O65" s="49">
        <f t="shared" si="2"/>
        <v>0</v>
      </c>
      <c r="P65" s="42"/>
      <c r="Q65" s="46"/>
      <c r="R65" s="41"/>
    </row>
    <row r="66" spans="1:18" ht="30" customHeight="1">
      <c r="A66" s="46"/>
      <c r="B66" s="46"/>
      <c r="C66" s="47"/>
      <c r="D66" s="48"/>
      <c r="E66" s="46"/>
      <c r="F66" s="49"/>
      <c r="G66" s="46"/>
      <c r="H66" s="49">
        <f t="shared" si="5"/>
        <v>0</v>
      </c>
      <c r="I66" s="46"/>
      <c r="J66" s="46"/>
      <c r="K66" s="46"/>
      <c r="L66" s="46"/>
      <c r="M66" s="46"/>
      <c r="N66" s="49"/>
      <c r="O66" s="49">
        <f t="shared" si="2"/>
        <v>0</v>
      </c>
      <c r="P66" s="42"/>
      <c r="Q66" s="46"/>
      <c r="R66" s="41"/>
    </row>
    <row r="67" spans="1:18" ht="30" customHeight="1">
      <c r="A67" s="46"/>
      <c r="B67" s="46"/>
      <c r="C67" s="47"/>
      <c r="D67" s="48"/>
      <c r="E67" s="46"/>
      <c r="F67" s="49"/>
      <c r="G67" s="46"/>
      <c r="H67" s="49">
        <f t="shared" si="5"/>
        <v>0</v>
      </c>
      <c r="I67" s="46"/>
      <c r="J67" s="46"/>
      <c r="K67" s="46"/>
      <c r="L67" s="46"/>
      <c r="M67" s="46"/>
      <c r="N67" s="49"/>
      <c r="O67" s="49">
        <f t="shared" si="2"/>
        <v>0</v>
      </c>
      <c r="P67" s="42"/>
      <c r="Q67" s="46"/>
      <c r="R67" s="41"/>
    </row>
    <row r="68" spans="1:18" ht="30" customHeight="1">
      <c r="A68" s="46"/>
      <c r="B68" s="46"/>
      <c r="C68" s="47"/>
      <c r="D68" s="48"/>
      <c r="E68" s="46"/>
      <c r="F68" s="49"/>
      <c r="G68" s="46"/>
      <c r="H68" s="49">
        <f t="shared" si="5"/>
        <v>0</v>
      </c>
      <c r="I68" s="46"/>
      <c r="J68" s="46"/>
      <c r="K68" s="46"/>
      <c r="L68" s="46"/>
      <c r="M68" s="46"/>
      <c r="N68" s="49"/>
      <c r="O68" s="49">
        <f t="shared" si="2"/>
        <v>0</v>
      </c>
      <c r="P68" s="42"/>
      <c r="Q68" s="46"/>
      <c r="R68" s="41"/>
    </row>
    <row r="69" spans="1:18" ht="30" customHeight="1">
      <c r="A69" s="46"/>
      <c r="B69" s="46"/>
      <c r="C69" s="47"/>
      <c r="D69" s="48"/>
      <c r="E69" s="46"/>
      <c r="F69" s="49"/>
      <c r="G69" s="46"/>
      <c r="H69" s="49">
        <f t="shared" si="5"/>
        <v>0</v>
      </c>
      <c r="I69" s="46"/>
      <c r="J69" s="46"/>
      <c r="K69" s="46"/>
      <c r="L69" s="46"/>
      <c r="M69" s="46"/>
      <c r="N69" s="49"/>
      <c r="O69" s="49">
        <f t="shared" si="2"/>
        <v>0</v>
      </c>
      <c r="P69" s="42"/>
      <c r="Q69" s="46"/>
      <c r="R69" s="41"/>
    </row>
    <row r="70" spans="1:18" ht="30" customHeight="1">
      <c r="A70" s="46"/>
      <c r="B70" s="46"/>
      <c r="C70" s="47"/>
      <c r="D70" s="48"/>
      <c r="E70" s="46"/>
      <c r="F70" s="49"/>
      <c r="G70" s="46"/>
      <c r="H70" s="49">
        <f t="shared" si="5"/>
        <v>0</v>
      </c>
      <c r="I70" s="46"/>
      <c r="J70" s="46"/>
      <c r="K70" s="46"/>
      <c r="L70" s="46"/>
      <c r="M70" s="46"/>
      <c r="N70" s="49"/>
      <c r="O70" s="49">
        <f t="shared" si="2"/>
        <v>0</v>
      </c>
      <c r="P70" s="42"/>
      <c r="Q70" s="46"/>
      <c r="R70" s="41"/>
    </row>
    <row r="71" spans="1:18" ht="30" customHeight="1">
      <c r="A71" s="46"/>
      <c r="B71" s="46"/>
      <c r="C71" s="47"/>
      <c r="D71" s="48"/>
      <c r="E71" s="46"/>
      <c r="F71" s="49"/>
      <c r="G71" s="46"/>
      <c r="H71" s="49">
        <f t="shared" si="5"/>
        <v>0</v>
      </c>
      <c r="I71" s="46"/>
      <c r="J71" s="46"/>
      <c r="K71" s="46"/>
      <c r="L71" s="46"/>
      <c r="M71" s="46"/>
      <c r="N71" s="49"/>
      <c r="O71" s="49">
        <f t="shared" si="2"/>
        <v>0</v>
      </c>
      <c r="P71" s="42"/>
      <c r="Q71" s="46"/>
      <c r="R71" s="41"/>
    </row>
    <row r="72" spans="1:18" ht="30" customHeight="1">
      <c r="A72" s="46"/>
      <c r="B72" s="46"/>
      <c r="C72" s="47"/>
      <c r="D72" s="48"/>
      <c r="E72" s="46"/>
      <c r="F72" s="49"/>
      <c r="G72" s="46"/>
      <c r="H72" s="49">
        <f t="shared" si="5"/>
        <v>0</v>
      </c>
      <c r="I72" s="46"/>
      <c r="J72" s="46"/>
      <c r="K72" s="46"/>
      <c r="L72" s="46"/>
      <c r="M72" s="46"/>
      <c r="N72" s="49"/>
      <c r="O72" s="49">
        <f t="shared" si="2"/>
        <v>0</v>
      </c>
      <c r="P72" s="42"/>
      <c r="Q72" s="46"/>
      <c r="R72" s="41"/>
    </row>
    <row r="73" spans="1:18" ht="30" customHeight="1">
      <c r="A73" s="46"/>
      <c r="B73" s="46"/>
      <c r="C73" s="47"/>
      <c r="D73" s="48"/>
      <c r="E73" s="46"/>
      <c r="F73" s="49"/>
      <c r="G73" s="46"/>
      <c r="H73" s="49">
        <f t="shared" si="5"/>
        <v>0</v>
      </c>
      <c r="I73" s="46"/>
      <c r="J73" s="46"/>
      <c r="K73" s="46"/>
      <c r="L73" s="46"/>
      <c r="M73" s="46"/>
      <c r="N73" s="49"/>
      <c r="O73" s="49">
        <f t="shared" si="2"/>
        <v>0</v>
      </c>
      <c r="P73" s="42"/>
      <c r="Q73" s="46"/>
      <c r="R73" s="41"/>
    </row>
    <row r="74" spans="1:18" ht="30" customHeight="1">
      <c r="A74" s="46"/>
      <c r="B74" s="46"/>
      <c r="C74" s="47"/>
      <c r="D74" s="48"/>
      <c r="E74" s="46"/>
      <c r="F74" s="49"/>
      <c r="G74" s="46"/>
      <c r="H74" s="49">
        <f t="shared" ref="H74:H91" si="6">F74-G74</f>
        <v>0</v>
      </c>
      <c r="I74" s="46"/>
      <c r="J74" s="46"/>
      <c r="K74" s="46"/>
      <c r="L74" s="46"/>
      <c r="M74" s="46"/>
      <c r="N74" s="49"/>
      <c r="O74" s="49">
        <f t="shared" si="2"/>
        <v>0</v>
      </c>
      <c r="P74" s="42"/>
      <c r="Q74" s="46"/>
      <c r="R74" s="41"/>
    </row>
    <row r="75" spans="1:18" ht="30" customHeight="1">
      <c r="A75" s="46"/>
      <c r="B75" s="46"/>
      <c r="C75" s="47"/>
      <c r="D75" s="48"/>
      <c r="E75" s="46"/>
      <c r="F75" s="49"/>
      <c r="G75" s="46"/>
      <c r="H75" s="49">
        <f t="shared" si="6"/>
        <v>0</v>
      </c>
      <c r="I75" s="46"/>
      <c r="J75" s="46"/>
      <c r="K75" s="46"/>
      <c r="L75" s="46"/>
      <c r="M75" s="46"/>
      <c r="N75" s="49"/>
      <c r="O75" s="49">
        <f t="shared" ref="O75:O79" si="7">+N75*5%</f>
        <v>0</v>
      </c>
      <c r="P75" s="42"/>
      <c r="Q75" s="46"/>
      <c r="R75" s="41"/>
    </row>
    <row r="76" spans="1:18" ht="30" customHeight="1">
      <c r="A76" s="46"/>
      <c r="B76" s="46"/>
      <c r="C76" s="47"/>
      <c r="D76" s="48"/>
      <c r="E76" s="46"/>
      <c r="F76" s="49"/>
      <c r="G76" s="46"/>
      <c r="H76" s="49">
        <f t="shared" si="6"/>
        <v>0</v>
      </c>
      <c r="I76" s="46"/>
      <c r="J76" s="46"/>
      <c r="K76" s="46"/>
      <c r="L76" s="46"/>
      <c r="M76" s="46"/>
      <c r="N76" s="49"/>
      <c r="O76" s="49">
        <f t="shared" si="7"/>
        <v>0</v>
      </c>
      <c r="P76" s="42"/>
      <c r="Q76" s="46"/>
      <c r="R76" s="41"/>
    </row>
    <row r="77" spans="1:18" ht="30" customHeight="1">
      <c r="A77" s="46"/>
      <c r="B77" s="46"/>
      <c r="C77" s="47"/>
      <c r="D77" s="48"/>
      <c r="E77" s="46"/>
      <c r="F77" s="49"/>
      <c r="G77" s="46"/>
      <c r="H77" s="49">
        <f t="shared" si="6"/>
        <v>0</v>
      </c>
      <c r="I77" s="46"/>
      <c r="J77" s="46"/>
      <c r="K77" s="46"/>
      <c r="L77" s="46"/>
      <c r="M77" s="46"/>
      <c r="N77" s="49"/>
      <c r="O77" s="49">
        <f t="shared" si="7"/>
        <v>0</v>
      </c>
      <c r="P77" s="42"/>
      <c r="Q77" s="46"/>
      <c r="R77" s="41"/>
    </row>
    <row r="78" spans="1:18" ht="30" customHeight="1">
      <c r="A78" s="46"/>
      <c r="B78" s="46"/>
      <c r="C78" s="47"/>
      <c r="D78" s="48"/>
      <c r="E78" s="46"/>
      <c r="F78" s="49"/>
      <c r="G78" s="46"/>
      <c r="H78" s="49">
        <f t="shared" si="6"/>
        <v>0</v>
      </c>
      <c r="I78" s="46"/>
      <c r="J78" s="46"/>
      <c r="K78" s="46"/>
      <c r="L78" s="46"/>
      <c r="M78" s="46"/>
      <c r="N78" s="49"/>
      <c r="O78" s="49">
        <f t="shared" si="7"/>
        <v>0</v>
      </c>
      <c r="P78" s="42"/>
      <c r="Q78" s="46"/>
      <c r="R78" s="41"/>
    </row>
    <row r="79" spans="1:18" ht="30" customHeight="1">
      <c r="A79" s="46"/>
      <c r="B79" s="46"/>
      <c r="C79" s="47"/>
      <c r="D79" s="48"/>
      <c r="E79" s="46"/>
      <c r="F79" s="49"/>
      <c r="G79" s="46"/>
      <c r="H79" s="49">
        <f t="shared" si="6"/>
        <v>0</v>
      </c>
      <c r="I79" s="46"/>
      <c r="J79" s="46"/>
      <c r="K79" s="46"/>
      <c r="L79" s="46"/>
      <c r="M79" s="46"/>
      <c r="N79" s="49"/>
      <c r="O79" s="49">
        <f t="shared" si="7"/>
        <v>0</v>
      </c>
      <c r="P79" s="42"/>
      <c r="Q79" s="46"/>
      <c r="R79" s="41"/>
    </row>
    <row r="80" spans="1:18" ht="30" customHeight="1">
      <c r="A80" s="46"/>
      <c r="B80" s="46"/>
      <c r="C80" s="47"/>
      <c r="D80" s="48"/>
      <c r="E80" s="46"/>
      <c r="F80" s="49"/>
      <c r="G80" s="46"/>
      <c r="H80" s="49">
        <f t="shared" si="6"/>
        <v>0</v>
      </c>
      <c r="I80" s="46"/>
      <c r="J80" s="46"/>
      <c r="K80" s="46"/>
      <c r="L80" s="46"/>
      <c r="M80" s="46"/>
      <c r="N80" s="49"/>
      <c r="O80" s="46"/>
      <c r="P80" s="42"/>
      <c r="Q80" s="46"/>
      <c r="R80" s="41"/>
    </row>
    <row r="81" spans="1:18" ht="30" customHeight="1">
      <c r="A81" s="46"/>
      <c r="B81" s="46"/>
      <c r="C81" s="47"/>
      <c r="D81" s="48"/>
      <c r="E81" s="46"/>
      <c r="F81" s="49"/>
      <c r="G81" s="46"/>
      <c r="H81" s="49">
        <f t="shared" si="6"/>
        <v>0</v>
      </c>
      <c r="I81" s="46"/>
      <c r="J81" s="46"/>
      <c r="K81" s="46"/>
      <c r="L81" s="46"/>
      <c r="M81" s="46"/>
      <c r="N81" s="49"/>
      <c r="O81" s="46"/>
      <c r="P81" s="42"/>
      <c r="Q81" s="46"/>
      <c r="R81" s="41"/>
    </row>
    <row r="82" spans="1:18" ht="30" customHeight="1">
      <c r="A82" s="46"/>
      <c r="B82" s="46"/>
      <c r="C82" s="47"/>
      <c r="D82" s="48"/>
      <c r="E82" s="46"/>
      <c r="F82" s="49"/>
      <c r="G82" s="46"/>
      <c r="H82" s="49">
        <f t="shared" si="6"/>
        <v>0</v>
      </c>
      <c r="I82" s="46"/>
      <c r="J82" s="46"/>
      <c r="K82" s="46"/>
      <c r="L82" s="46"/>
      <c r="M82" s="46"/>
      <c r="N82" s="49"/>
      <c r="O82" s="46"/>
      <c r="P82" s="42"/>
      <c r="Q82" s="46"/>
      <c r="R82" s="41"/>
    </row>
    <row r="83" spans="1:18" ht="30" customHeight="1">
      <c r="A83" s="46"/>
      <c r="B83" s="46"/>
      <c r="C83" s="47"/>
      <c r="D83" s="48"/>
      <c r="E83" s="46"/>
      <c r="F83" s="49"/>
      <c r="G83" s="46"/>
      <c r="H83" s="49">
        <f t="shared" si="6"/>
        <v>0</v>
      </c>
      <c r="I83" s="46"/>
      <c r="J83" s="46"/>
      <c r="K83" s="46"/>
      <c r="L83" s="46"/>
      <c r="M83" s="46"/>
      <c r="N83" s="49"/>
      <c r="O83" s="46"/>
      <c r="P83" s="42"/>
      <c r="Q83" s="46"/>
      <c r="R83" s="41"/>
    </row>
    <row r="84" spans="1:18" ht="30" customHeight="1">
      <c r="A84" s="46"/>
      <c r="B84" s="46"/>
      <c r="C84" s="47"/>
      <c r="D84" s="48"/>
      <c r="E84" s="46"/>
      <c r="F84" s="49"/>
      <c r="G84" s="46"/>
      <c r="H84" s="49">
        <f t="shared" si="6"/>
        <v>0</v>
      </c>
      <c r="I84" s="46"/>
      <c r="J84" s="46"/>
      <c r="K84" s="46"/>
      <c r="L84" s="46"/>
      <c r="M84" s="46"/>
      <c r="N84" s="49"/>
      <c r="O84" s="46"/>
      <c r="P84" s="42"/>
      <c r="Q84" s="46"/>
      <c r="R84" s="41"/>
    </row>
    <row r="85" spans="1:18" ht="30" customHeight="1">
      <c r="A85" s="46"/>
      <c r="B85" s="46"/>
      <c r="C85" s="47"/>
      <c r="D85" s="48"/>
      <c r="E85" s="46"/>
      <c r="F85" s="49"/>
      <c r="G85" s="46"/>
      <c r="H85" s="49">
        <f t="shared" si="6"/>
        <v>0</v>
      </c>
      <c r="I85" s="46"/>
      <c r="J85" s="46"/>
      <c r="K85" s="46"/>
      <c r="L85" s="46"/>
      <c r="M85" s="46"/>
      <c r="N85" s="49"/>
      <c r="O85" s="46"/>
      <c r="P85" s="42"/>
      <c r="Q85" s="46"/>
      <c r="R85" s="41"/>
    </row>
    <row r="86" spans="1:18" ht="30" customHeight="1">
      <c r="A86" s="46"/>
      <c r="B86" s="46"/>
      <c r="C86" s="47"/>
      <c r="D86" s="48"/>
      <c r="E86" s="46"/>
      <c r="F86" s="49"/>
      <c r="G86" s="46"/>
      <c r="H86" s="49">
        <f t="shared" si="6"/>
        <v>0</v>
      </c>
      <c r="I86" s="46"/>
      <c r="J86" s="46"/>
      <c r="K86" s="46"/>
      <c r="L86" s="46"/>
      <c r="M86" s="46"/>
      <c r="N86" s="49"/>
      <c r="O86" s="46"/>
      <c r="P86" s="42"/>
      <c r="Q86" s="46"/>
      <c r="R86" s="41"/>
    </row>
    <row r="87" spans="1:18" ht="30" customHeight="1">
      <c r="A87" s="46"/>
      <c r="B87" s="46"/>
      <c r="C87" s="47"/>
      <c r="D87" s="48"/>
      <c r="E87" s="46"/>
      <c r="F87" s="49"/>
      <c r="G87" s="46"/>
      <c r="H87" s="49">
        <f t="shared" si="6"/>
        <v>0</v>
      </c>
      <c r="I87" s="46"/>
      <c r="J87" s="46"/>
      <c r="K87" s="46"/>
      <c r="L87" s="46"/>
      <c r="M87" s="46"/>
      <c r="N87" s="49"/>
      <c r="O87" s="46"/>
      <c r="P87" s="42"/>
      <c r="Q87" s="46"/>
      <c r="R87" s="41"/>
    </row>
    <row r="88" spans="1:18">
      <c r="A88" s="46"/>
      <c r="B88" s="46"/>
      <c r="C88" s="47"/>
      <c r="D88" s="48"/>
      <c r="E88" s="46"/>
      <c r="F88" s="49"/>
      <c r="G88" s="46"/>
      <c r="H88" s="49">
        <f t="shared" si="6"/>
        <v>0</v>
      </c>
      <c r="I88" s="46"/>
      <c r="J88" s="46"/>
      <c r="K88" s="46"/>
      <c r="L88" s="46"/>
      <c r="M88" s="46"/>
      <c r="N88" s="49"/>
      <c r="O88" s="46"/>
      <c r="P88" s="42"/>
      <c r="Q88" s="46"/>
      <c r="R88" s="41"/>
    </row>
    <row r="89" spans="1:18">
      <c r="A89" s="46"/>
      <c r="B89" s="46"/>
      <c r="C89" s="47"/>
      <c r="D89" s="48"/>
      <c r="E89" s="46"/>
      <c r="F89" s="49"/>
      <c r="G89" s="46"/>
      <c r="H89" s="49">
        <f t="shared" si="6"/>
        <v>0</v>
      </c>
      <c r="I89" s="46"/>
      <c r="J89" s="46"/>
      <c r="K89" s="46"/>
      <c r="L89" s="46"/>
      <c r="M89" s="46"/>
      <c r="N89" s="49"/>
      <c r="O89" s="46"/>
      <c r="P89" s="42"/>
      <c r="Q89" s="46"/>
      <c r="R89" s="41"/>
    </row>
    <row r="90" spans="1:18">
      <c r="A90" s="46"/>
      <c r="B90" s="46"/>
      <c r="C90" s="47"/>
      <c r="D90" s="48"/>
      <c r="E90" s="46"/>
      <c r="F90" s="49"/>
      <c r="G90" s="46"/>
      <c r="H90" s="49">
        <f t="shared" si="6"/>
        <v>0</v>
      </c>
      <c r="I90" s="46"/>
      <c r="J90" s="46"/>
      <c r="K90" s="46"/>
      <c r="L90" s="46"/>
      <c r="M90" s="46"/>
      <c r="N90" s="49"/>
      <c r="O90" s="46"/>
      <c r="P90" s="42"/>
      <c r="Q90" s="46"/>
      <c r="R90" s="41"/>
    </row>
    <row r="91" spans="1:18">
      <c r="A91" s="46"/>
      <c r="B91" s="46"/>
      <c r="C91" s="47"/>
      <c r="D91" s="48"/>
      <c r="E91" s="46"/>
      <c r="F91" s="49"/>
      <c r="G91" s="49"/>
      <c r="H91" s="49">
        <f t="shared" si="6"/>
        <v>0</v>
      </c>
      <c r="I91" s="46"/>
      <c r="J91" s="46"/>
      <c r="K91" s="46"/>
      <c r="L91" s="46"/>
      <c r="M91" s="46"/>
      <c r="N91" s="49"/>
      <c r="O91" s="46"/>
      <c r="P91" s="42"/>
      <c r="Q91" s="46"/>
      <c r="R91" s="41"/>
    </row>
    <row r="92" spans="1:18">
      <c r="A92" s="46"/>
      <c r="B92" s="46"/>
      <c r="C92" s="47"/>
      <c r="D92" s="48"/>
      <c r="E92" s="46"/>
      <c r="F92" s="46"/>
      <c r="G92" s="46"/>
      <c r="H92" s="46"/>
      <c r="I92" s="46"/>
      <c r="J92" s="46"/>
      <c r="K92" s="46"/>
      <c r="L92" s="46"/>
      <c r="M92" s="46"/>
      <c r="N92" s="49"/>
      <c r="O92" s="46"/>
      <c r="P92" s="42"/>
      <c r="Q92" s="46"/>
    </row>
    <row r="93" spans="1:18">
      <c r="A93" s="46"/>
      <c r="B93" s="46"/>
      <c r="C93" s="47"/>
      <c r="D93" s="48"/>
      <c r="E93" s="46"/>
      <c r="F93" s="46"/>
      <c r="G93" s="46"/>
      <c r="H93" s="46"/>
      <c r="I93" s="46"/>
      <c r="J93" s="46"/>
      <c r="K93" s="46"/>
      <c r="L93" s="46"/>
      <c r="M93" s="46"/>
      <c r="N93" s="49"/>
      <c r="O93" s="46"/>
      <c r="P93" s="42"/>
      <c r="Q93" s="46"/>
    </row>
    <row r="94" spans="1:18">
      <c r="A94" s="46"/>
      <c r="B94" s="46"/>
      <c r="C94" s="47"/>
      <c r="D94" s="48"/>
      <c r="E94" s="46"/>
      <c r="F94" s="46"/>
      <c r="G94" s="46"/>
      <c r="H94" s="46"/>
      <c r="I94" s="46"/>
      <c r="J94" s="46"/>
      <c r="K94" s="46"/>
      <c r="L94" s="46"/>
      <c r="M94" s="46"/>
      <c r="N94" s="49"/>
      <c r="O94" s="46"/>
      <c r="P94" s="42"/>
      <c r="Q94" s="46"/>
    </row>
    <row r="95" spans="1:18">
      <c r="A95" s="46"/>
      <c r="B95" s="46"/>
      <c r="C95" s="47"/>
      <c r="D95" s="48"/>
      <c r="E95" s="46"/>
      <c r="F95" s="46"/>
      <c r="G95" s="46"/>
      <c r="H95" s="46"/>
      <c r="I95" s="46"/>
      <c r="J95" s="46"/>
      <c r="K95" s="46"/>
      <c r="L95" s="46"/>
      <c r="M95" s="46"/>
      <c r="N95" s="49"/>
      <c r="O95" s="46"/>
      <c r="P95" s="42"/>
      <c r="Q95" s="46"/>
    </row>
    <row r="96" spans="1:18">
      <c r="A96" s="46"/>
      <c r="B96" s="46"/>
      <c r="C96" s="47"/>
      <c r="D96" s="48"/>
      <c r="E96" s="46"/>
      <c r="F96" s="46"/>
      <c r="G96" s="46"/>
      <c r="H96" s="46"/>
      <c r="I96" s="46"/>
      <c r="J96" s="46"/>
      <c r="K96" s="46"/>
      <c r="L96" s="46"/>
      <c r="M96" s="46"/>
      <c r="N96" s="49"/>
      <c r="O96" s="46"/>
      <c r="P96" s="42"/>
      <c r="Q96" s="46"/>
    </row>
    <row r="97" spans="1:17">
      <c r="A97" s="46"/>
      <c r="B97" s="46"/>
      <c r="C97" s="47"/>
      <c r="D97" s="48"/>
      <c r="E97" s="46"/>
      <c r="F97" s="46"/>
      <c r="G97" s="46"/>
      <c r="H97" s="46"/>
      <c r="I97" s="46"/>
      <c r="J97" s="46"/>
      <c r="K97" s="46"/>
      <c r="L97" s="46"/>
      <c r="M97" s="46"/>
      <c r="N97" s="49"/>
      <c r="O97" s="46"/>
      <c r="P97" s="42"/>
      <c r="Q97" s="46"/>
    </row>
    <row r="98" spans="1:17">
      <c r="A98" s="46"/>
      <c r="B98" s="46"/>
      <c r="C98" s="47"/>
      <c r="D98" s="48"/>
      <c r="E98" s="46"/>
      <c r="F98" s="46"/>
      <c r="G98" s="46"/>
      <c r="H98" s="46"/>
      <c r="I98" s="46"/>
      <c r="J98" s="46"/>
      <c r="K98" s="46"/>
      <c r="L98" s="46"/>
      <c r="M98" s="46"/>
      <c r="N98" s="49"/>
      <c r="O98" s="46"/>
      <c r="P98" s="42"/>
      <c r="Q98" s="46"/>
    </row>
    <row r="99" spans="1:17">
      <c r="A99" s="46"/>
      <c r="B99" s="46"/>
      <c r="C99" s="47"/>
      <c r="D99" s="48"/>
      <c r="E99" s="46"/>
      <c r="F99" s="46"/>
      <c r="G99" s="46"/>
      <c r="H99" s="46"/>
      <c r="I99" s="46"/>
      <c r="J99" s="46"/>
      <c r="K99" s="46"/>
      <c r="L99" s="46"/>
      <c r="M99" s="46"/>
      <c r="N99" s="49"/>
      <c r="O99" s="46"/>
      <c r="P99" s="42"/>
      <c r="Q99" s="46"/>
    </row>
    <row r="100" spans="1:17">
      <c r="A100" s="46"/>
      <c r="B100" s="46"/>
      <c r="C100" s="47"/>
      <c r="D100" s="48"/>
      <c r="E100" s="46"/>
      <c r="F100" s="46"/>
      <c r="G100" s="46"/>
      <c r="H100" s="46"/>
      <c r="I100" s="46"/>
      <c r="J100" s="46"/>
      <c r="K100" s="46"/>
      <c r="L100" s="46"/>
      <c r="M100" s="46"/>
      <c r="N100" s="49"/>
      <c r="O100" s="46"/>
      <c r="P100" s="42"/>
      <c r="Q100" s="46"/>
    </row>
    <row r="101" spans="1:17">
      <c r="A101" s="46"/>
      <c r="B101" s="46"/>
      <c r="C101" s="47"/>
      <c r="D101" s="48"/>
      <c r="E101" s="46"/>
      <c r="F101" s="46"/>
      <c r="G101" s="46"/>
      <c r="H101" s="46"/>
      <c r="I101" s="46"/>
      <c r="J101" s="46"/>
      <c r="K101" s="46"/>
      <c r="L101" s="46"/>
      <c r="M101" s="46"/>
      <c r="N101" s="49"/>
      <c r="O101" s="46"/>
      <c r="P101" s="42"/>
      <c r="Q101" s="46"/>
    </row>
    <row r="102" spans="1:17">
      <c r="A102" s="46"/>
      <c r="B102" s="46"/>
      <c r="C102" s="47"/>
      <c r="D102" s="48"/>
      <c r="E102" s="46"/>
      <c r="F102" s="46"/>
      <c r="G102" s="46"/>
      <c r="H102" s="46"/>
      <c r="I102" s="46"/>
      <c r="J102" s="46"/>
      <c r="K102" s="46"/>
      <c r="L102" s="46"/>
      <c r="M102" s="46"/>
      <c r="N102" s="49"/>
      <c r="O102" s="46"/>
      <c r="P102" s="42"/>
      <c r="Q102" s="46"/>
    </row>
    <row r="103" spans="1:17">
      <c r="A103" s="46"/>
      <c r="B103" s="46"/>
      <c r="C103" s="47"/>
      <c r="D103" s="48"/>
      <c r="E103" s="46"/>
      <c r="F103" s="46"/>
      <c r="G103" s="46"/>
      <c r="H103" s="46"/>
      <c r="I103" s="46"/>
      <c r="J103" s="46"/>
      <c r="K103" s="46"/>
      <c r="L103" s="46"/>
      <c r="M103" s="46"/>
      <c r="N103" s="49"/>
      <c r="O103" s="46"/>
      <c r="P103" s="42"/>
      <c r="Q103" s="46"/>
    </row>
    <row r="104" spans="1:17">
      <c r="A104" s="46"/>
      <c r="B104" s="46"/>
      <c r="C104" s="47"/>
      <c r="D104" s="48"/>
      <c r="E104" s="46"/>
      <c r="F104" s="46"/>
      <c r="G104" s="46"/>
      <c r="H104" s="46"/>
      <c r="I104" s="46"/>
      <c r="J104" s="46"/>
      <c r="K104" s="46"/>
      <c r="L104" s="46"/>
      <c r="M104" s="46"/>
      <c r="N104" s="49"/>
      <c r="O104" s="46"/>
      <c r="P104" s="42"/>
      <c r="Q104" s="46"/>
    </row>
    <row r="105" spans="1:17">
      <c r="A105" s="46"/>
      <c r="B105" s="46"/>
      <c r="C105" s="47"/>
      <c r="D105" s="48"/>
      <c r="E105" s="46"/>
      <c r="F105" s="46"/>
      <c r="G105" s="46"/>
      <c r="H105" s="46"/>
      <c r="I105" s="46"/>
      <c r="J105" s="46"/>
      <c r="K105" s="46"/>
      <c r="L105" s="46"/>
      <c r="M105" s="46"/>
      <c r="N105" s="49"/>
      <c r="O105" s="46"/>
      <c r="P105" s="42"/>
      <c r="Q105" s="46"/>
    </row>
    <row r="106" spans="1:17">
      <c r="A106" s="46"/>
      <c r="B106" s="46"/>
      <c r="C106" s="47"/>
      <c r="D106" s="48"/>
      <c r="E106" s="46"/>
      <c r="F106" s="46"/>
      <c r="G106" s="46"/>
      <c r="H106" s="46"/>
      <c r="I106" s="46"/>
      <c r="J106" s="46"/>
      <c r="K106" s="46"/>
      <c r="L106" s="46"/>
      <c r="M106" s="46"/>
      <c r="N106" s="49"/>
      <c r="O106" s="46"/>
      <c r="P106" s="42"/>
      <c r="Q106" s="46"/>
    </row>
    <row r="107" spans="1:17">
      <c r="A107" s="46"/>
      <c r="B107" s="46"/>
      <c r="C107" s="47"/>
      <c r="D107" s="48"/>
      <c r="E107" s="46"/>
      <c r="F107" s="46"/>
      <c r="G107" s="46"/>
      <c r="H107" s="46"/>
      <c r="I107" s="46"/>
      <c r="J107" s="46"/>
      <c r="K107" s="46"/>
      <c r="L107" s="46"/>
      <c r="M107" s="46"/>
      <c r="N107" s="49"/>
      <c r="O107" s="46"/>
      <c r="P107" s="42"/>
      <c r="Q107" s="46"/>
    </row>
    <row r="108" spans="1:17">
      <c r="A108" s="46"/>
      <c r="B108" s="46"/>
      <c r="C108" s="47"/>
      <c r="D108" s="48"/>
      <c r="E108" s="46"/>
      <c r="F108" s="46"/>
      <c r="G108" s="46"/>
      <c r="H108" s="46"/>
      <c r="I108" s="46"/>
      <c r="J108" s="46"/>
      <c r="K108" s="46"/>
      <c r="L108" s="46"/>
      <c r="M108" s="46"/>
      <c r="N108" s="49"/>
      <c r="O108" s="46"/>
      <c r="P108" s="42"/>
      <c r="Q108" s="46"/>
    </row>
    <row r="109" spans="1:17">
      <c r="A109" s="46"/>
      <c r="B109" s="46"/>
      <c r="C109" s="47"/>
      <c r="D109" s="48"/>
      <c r="E109" s="46"/>
      <c r="F109" s="46"/>
      <c r="G109" s="46"/>
      <c r="H109" s="46"/>
      <c r="I109" s="46"/>
      <c r="J109" s="46"/>
      <c r="K109" s="46"/>
      <c r="L109" s="46"/>
      <c r="M109" s="46"/>
      <c r="N109" s="49"/>
      <c r="O109" s="46"/>
      <c r="P109" s="42"/>
      <c r="Q109" s="46"/>
    </row>
    <row r="110" spans="1:17">
      <c r="A110" s="46"/>
      <c r="B110" s="46"/>
      <c r="C110" s="47"/>
      <c r="D110" s="48"/>
      <c r="E110" s="46"/>
      <c r="F110" s="46"/>
      <c r="G110" s="46"/>
      <c r="H110" s="46"/>
      <c r="I110" s="46"/>
      <c r="J110" s="46"/>
      <c r="K110" s="46"/>
      <c r="L110" s="46"/>
      <c r="M110" s="46"/>
      <c r="N110" s="49"/>
      <c r="O110" s="46"/>
      <c r="P110" s="42"/>
      <c r="Q110" s="46"/>
    </row>
    <row r="111" spans="1:17">
      <c r="A111" s="46"/>
      <c r="B111" s="46"/>
      <c r="C111" s="47"/>
      <c r="D111" s="48"/>
      <c r="E111" s="46"/>
      <c r="F111" s="46"/>
      <c r="G111" s="46"/>
      <c r="H111" s="46"/>
      <c r="I111" s="46"/>
      <c r="J111" s="46"/>
      <c r="K111" s="46"/>
      <c r="L111" s="46"/>
      <c r="M111" s="46"/>
      <c r="N111" s="49"/>
      <c r="O111" s="46"/>
      <c r="P111" s="42"/>
      <c r="Q111" s="46"/>
    </row>
    <row r="112" spans="1:17">
      <c r="A112" s="46"/>
      <c r="B112" s="46"/>
      <c r="C112" s="47"/>
      <c r="D112" s="48"/>
      <c r="E112" s="46"/>
      <c r="F112" s="46"/>
      <c r="G112" s="46"/>
      <c r="H112" s="46"/>
      <c r="I112" s="46"/>
      <c r="J112" s="46"/>
      <c r="K112" s="46"/>
      <c r="L112" s="46"/>
      <c r="M112" s="46"/>
      <c r="N112" s="49"/>
      <c r="O112" s="46"/>
      <c r="P112" s="42"/>
      <c r="Q112" s="46"/>
    </row>
    <row r="113" spans="1:17">
      <c r="A113" s="46"/>
      <c r="B113" s="46"/>
      <c r="C113" s="47"/>
      <c r="D113" s="48"/>
      <c r="E113" s="46"/>
      <c r="F113" s="46"/>
      <c r="G113" s="46"/>
      <c r="H113" s="46"/>
      <c r="I113" s="46"/>
      <c r="J113" s="46"/>
      <c r="K113" s="46"/>
      <c r="L113" s="46"/>
      <c r="M113" s="46"/>
      <c r="N113" s="49"/>
      <c r="O113" s="46"/>
      <c r="P113" s="42"/>
      <c r="Q113" s="46"/>
    </row>
    <row r="114" spans="1:17">
      <c r="A114" s="46"/>
      <c r="B114" s="46"/>
      <c r="C114" s="47"/>
      <c r="D114" s="48"/>
      <c r="E114" s="46"/>
      <c r="F114" s="46"/>
      <c r="G114" s="46"/>
      <c r="H114" s="46"/>
      <c r="I114" s="46"/>
      <c r="J114" s="46"/>
      <c r="K114" s="46"/>
      <c r="L114" s="46"/>
      <c r="M114" s="46"/>
      <c r="N114" s="49"/>
      <c r="O114" s="46"/>
      <c r="P114" s="42"/>
      <c r="Q114" s="46"/>
    </row>
    <row r="115" spans="1:17">
      <c r="A115" s="46"/>
      <c r="B115" s="46"/>
      <c r="C115" s="47"/>
      <c r="D115" s="48"/>
      <c r="E115" s="46"/>
      <c r="F115" s="46"/>
      <c r="G115" s="46"/>
      <c r="H115" s="46"/>
      <c r="I115" s="46"/>
      <c r="J115" s="46"/>
      <c r="K115" s="46"/>
      <c r="L115" s="46"/>
      <c r="M115" s="46"/>
      <c r="N115" s="49"/>
      <c r="O115" s="46"/>
      <c r="P115" s="42"/>
      <c r="Q115" s="46"/>
    </row>
    <row r="116" spans="1:17">
      <c r="A116" s="46"/>
      <c r="B116" s="46"/>
      <c r="C116" s="47"/>
      <c r="D116" s="48"/>
      <c r="E116" s="46"/>
      <c r="F116" s="46"/>
      <c r="G116" s="46"/>
      <c r="H116" s="46"/>
      <c r="I116" s="46"/>
      <c r="J116" s="46"/>
      <c r="K116" s="46"/>
      <c r="L116" s="46"/>
      <c r="M116" s="46"/>
      <c r="N116" s="49"/>
      <c r="O116" s="46"/>
      <c r="P116" s="42"/>
      <c r="Q116" s="46"/>
    </row>
    <row r="117" spans="1:17">
      <c r="A117" s="46"/>
      <c r="B117" s="46"/>
      <c r="C117" s="47"/>
      <c r="D117" s="48"/>
      <c r="E117" s="46"/>
      <c r="F117" s="46"/>
      <c r="G117" s="46"/>
      <c r="H117" s="46"/>
      <c r="I117" s="46"/>
      <c r="J117" s="46"/>
      <c r="K117" s="46"/>
      <c r="L117" s="46"/>
      <c r="M117" s="46"/>
      <c r="N117" s="49"/>
      <c r="O117" s="46"/>
      <c r="P117" s="42"/>
      <c r="Q117" s="46"/>
    </row>
    <row r="118" spans="1:17">
      <c r="A118" s="46"/>
      <c r="B118" s="46"/>
      <c r="C118" s="47"/>
      <c r="D118" s="48"/>
      <c r="E118" s="46"/>
      <c r="F118" s="46"/>
      <c r="G118" s="46"/>
      <c r="H118" s="46"/>
      <c r="I118" s="46"/>
      <c r="J118" s="46"/>
      <c r="K118" s="46"/>
      <c r="L118" s="46"/>
      <c r="M118" s="46"/>
      <c r="N118" s="49"/>
      <c r="O118" s="46"/>
      <c r="P118" s="42"/>
      <c r="Q118" s="46"/>
    </row>
    <row r="119" spans="1:17">
      <c r="A119" s="46"/>
      <c r="B119" s="46"/>
      <c r="C119" s="47"/>
      <c r="D119" s="48"/>
      <c r="E119" s="46"/>
      <c r="F119" s="46"/>
      <c r="G119" s="46"/>
      <c r="H119" s="46"/>
      <c r="I119" s="46"/>
      <c r="J119" s="46"/>
      <c r="K119" s="46"/>
      <c r="L119" s="46"/>
      <c r="M119" s="46"/>
      <c r="N119" s="49"/>
      <c r="O119" s="46"/>
      <c r="P119" s="42"/>
      <c r="Q119" s="46"/>
    </row>
    <row r="120" spans="1:17">
      <c r="A120" s="46"/>
      <c r="B120" s="46"/>
      <c r="C120" s="47"/>
      <c r="D120" s="48"/>
      <c r="E120" s="46"/>
      <c r="F120" s="46"/>
      <c r="G120" s="46"/>
      <c r="H120" s="46"/>
      <c r="I120" s="46"/>
      <c r="J120" s="46"/>
      <c r="K120" s="46"/>
      <c r="L120" s="46"/>
      <c r="M120" s="46"/>
      <c r="N120" s="49"/>
      <c r="O120" s="46"/>
      <c r="P120" s="42"/>
      <c r="Q120" s="46"/>
    </row>
    <row r="121" spans="1:17">
      <c r="A121" s="46"/>
      <c r="B121" s="46"/>
      <c r="C121" s="47"/>
      <c r="D121" s="48"/>
      <c r="E121" s="46"/>
      <c r="F121" s="46"/>
      <c r="G121" s="46"/>
      <c r="H121" s="46"/>
      <c r="I121" s="46"/>
      <c r="J121" s="46"/>
      <c r="K121" s="46"/>
      <c r="L121" s="46"/>
      <c r="M121" s="46"/>
      <c r="N121" s="49"/>
      <c r="O121" s="46"/>
      <c r="P121" s="42"/>
      <c r="Q121" s="46"/>
    </row>
    <row r="122" spans="1:17">
      <c r="A122" s="46"/>
      <c r="B122" s="46"/>
      <c r="C122" s="47"/>
      <c r="D122" s="48"/>
      <c r="E122" s="46"/>
      <c r="F122" s="46"/>
      <c r="G122" s="46"/>
      <c r="H122" s="46"/>
      <c r="I122" s="46"/>
      <c r="J122" s="46"/>
      <c r="K122" s="46"/>
      <c r="L122" s="46"/>
      <c r="M122" s="46"/>
      <c r="N122" s="49"/>
      <c r="O122" s="46"/>
      <c r="P122" s="42"/>
      <c r="Q122" s="46"/>
    </row>
    <row r="123" spans="1:17">
      <c r="A123" s="46"/>
      <c r="B123" s="46"/>
      <c r="C123" s="47"/>
      <c r="D123" s="48"/>
      <c r="E123" s="46"/>
      <c r="F123" s="46"/>
      <c r="G123" s="46"/>
      <c r="H123" s="46"/>
      <c r="I123" s="46"/>
      <c r="J123" s="46"/>
      <c r="K123" s="46"/>
      <c r="L123" s="46"/>
      <c r="M123" s="46"/>
      <c r="N123" s="49"/>
      <c r="O123" s="46"/>
      <c r="P123" s="42"/>
      <c r="Q123" s="46"/>
    </row>
    <row r="124" spans="1:17">
      <c r="A124" s="46"/>
      <c r="B124" s="46"/>
      <c r="C124" s="47"/>
      <c r="D124" s="48"/>
      <c r="E124" s="46"/>
      <c r="F124" s="46"/>
      <c r="G124" s="46"/>
      <c r="H124" s="46"/>
      <c r="I124" s="46"/>
      <c r="J124" s="46"/>
      <c r="K124" s="46"/>
      <c r="L124" s="46"/>
      <c r="M124" s="46"/>
      <c r="N124" s="49"/>
      <c r="O124" s="46"/>
      <c r="P124" s="42"/>
      <c r="Q124" s="46"/>
    </row>
    <row r="125" spans="1:17">
      <c r="A125" s="46"/>
      <c r="B125" s="46"/>
      <c r="C125" s="47"/>
      <c r="D125" s="48"/>
      <c r="E125" s="46"/>
      <c r="F125" s="46"/>
      <c r="G125" s="46"/>
      <c r="H125" s="46"/>
      <c r="I125" s="46"/>
      <c r="J125" s="46"/>
      <c r="K125" s="46"/>
      <c r="L125" s="46"/>
      <c r="M125" s="46"/>
      <c r="N125" s="49"/>
      <c r="O125" s="46"/>
      <c r="P125" s="42"/>
      <c r="Q125" s="46"/>
    </row>
    <row r="126" spans="1:17">
      <c r="A126" s="46"/>
      <c r="B126" s="46"/>
      <c r="C126" s="47"/>
      <c r="D126" s="48"/>
      <c r="E126" s="46"/>
      <c r="F126" s="46"/>
      <c r="G126" s="46"/>
      <c r="H126" s="46"/>
      <c r="I126" s="46"/>
      <c r="J126" s="46"/>
      <c r="K126" s="46"/>
      <c r="L126" s="46"/>
      <c r="M126" s="46"/>
      <c r="N126" s="49"/>
      <c r="O126" s="46"/>
      <c r="P126" s="42"/>
      <c r="Q126" s="46"/>
    </row>
    <row r="127" spans="1:17">
      <c r="A127" s="46"/>
      <c r="B127" s="46"/>
      <c r="C127" s="47"/>
      <c r="D127" s="48"/>
      <c r="E127" s="46"/>
      <c r="F127" s="46"/>
      <c r="G127" s="46"/>
      <c r="H127" s="46"/>
      <c r="I127" s="46"/>
      <c r="J127" s="46"/>
      <c r="K127" s="46"/>
      <c r="L127" s="46"/>
      <c r="M127" s="46"/>
      <c r="N127" s="49"/>
      <c r="O127" s="46"/>
      <c r="P127" s="42"/>
      <c r="Q127" s="46"/>
    </row>
    <row r="128" spans="1:17">
      <c r="A128" s="46"/>
      <c r="B128" s="46"/>
      <c r="C128" s="47"/>
      <c r="D128" s="48"/>
      <c r="E128" s="46"/>
      <c r="F128" s="46"/>
      <c r="G128" s="46"/>
      <c r="H128" s="46"/>
      <c r="I128" s="46"/>
      <c r="J128" s="46"/>
      <c r="K128" s="46"/>
      <c r="L128" s="46"/>
      <c r="M128" s="46"/>
      <c r="N128" s="49"/>
      <c r="O128" s="46"/>
      <c r="P128" s="42"/>
      <c r="Q128" s="46"/>
    </row>
    <row r="129" spans="1:17">
      <c r="A129" s="46"/>
      <c r="B129" s="46"/>
      <c r="C129" s="47"/>
      <c r="D129" s="48"/>
      <c r="E129" s="46"/>
      <c r="F129" s="46"/>
      <c r="G129" s="46"/>
      <c r="H129" s="46"/>
      <c r="I129" s="46"/>
      <c r="J129" s="46"/>
      <c r="K129" s="46"/>
      <c r="L129" s="46"/>
      <c r="M129" s="46"/>
      <c r="N129" s="49"/>
      <c r="O129" s="46"/>
      <c r="P129" s="42"/>
      <c r="Q129" s="46"/>
    </row>
    <row r="130" spans="1:17">
      <c r="A130" s="46"/>
      <c r="B130" s="46"/>
      <c r="C130" s="47"/>
      <c r="D130" s="48"/>
      <c r="E130" s="46"/>
      <c r="F130" s="46"/>
      <c r="G130" s="46"/>
      <c r="H130" s="46"/>
      <c r="I130" s="46"/>
      <c r="J130" s="46"/>
      <c r="K130" s="46"/>
      <c r="L130" s="46"/>
      <c r="M130" s="46"/>
      <c r="N130" s="49"/>
      <c r="O130" s="46"/>
      <c r="P130" s="42"/>
      <c r="Q130" s="46"/>
    </row>
    <row r="131" spans="1:17">
      <c r="A131" s="46"/>
      <c r="B131" s="46"/>
      <c r="C131" s="47"/>
      <c r="D131" s="48"/>
      <c r="E131" s="46"/>
      <c r="F131" s="46"/>
      <c r="G131" s="46"/>
      <c r="H131" s="46"/>
      <c r="I131" s="46"/>
      <c r="J131" s="46"/>
      <c r="K131" s="46"/>
      <c r="L131" s="46"/>
      <c r="M131" s="46"/>
      <c r="N131" s="49"/>
      <c r="O131" s="46"/>
      <c r="P131" s="42"/>
      <c r="Q131" s="46"/>
    </row>
    <row r="132" spans="1:17">
      <c r="A132" s="46"/>
      <c r="B132" s="46"/>
      <c r="C132" s="47"/>
      <c r="D132" s="48"/>
      <c r="E132" s="46"/>
      <c r="F132" s="46"/>
      <c r="G132" s="46"/>
      <c r="H132" s="46"/>
      <c r="I132" s="46"/>
      <c r="J132" s="46"/>
      <c r="K132" s="46"/>
      <c r="L132" s="46"/>
      <c r="M132" s="46"/>
      <c r="N132" s="49"/>
      <c r="O132" s="46"/>
      <c r="P132" s="42"/>
      <c r="Q132" s="46"/>
    </row>
    <row r="133" spans="1:17">
      <c r="A133" s="46"/>
      <c r="B133" s="46"/>
      <c r="C133" s="47"/>
      <c r="D133" s="48"/>
      <c r="E133" s="46"/>
      <c r="F133" s="46"/>
      <c r="G133" s="46"/>
      <c r="H133" s="46"/>
      <c r="I133" s="46"/>
      <c r="J133" s="46"/>
      <c r="K133" s="46"/>
      <c r="L133" s="46"/>
      <c r="M133" s="46"/>
      <c r="N133" s="49"/>
      <c r="O133" s="46"/>
      <c r="P133" s="42"/>
      <c r="Q133" s="46"/>
    </row>
    <row r="134" spans="1:17">
      <c r="A134" s="46"/>
      <c r="B134" s="46"/>
      <c r="C134" s="47"/>
      <c r="D134" s="48"/>
      <c r="E134" s="46"/>
      <c r="F134" s="46"/>
      <c r="G134" s="46"/>
      <c r="H134" s="46"/>
      <c r="I134" s="46"/>
      <c r="J134" s="46"/>
      <c r="K134" s="46"/>
      <c r="L134" s="46"/>
      <c r="M134" s="46"/>
      <c r="N134" s="49"/>
      <c r="O134" s="46"/>
      <c r="P134" s="42"/>
      <c r="Q134" s="46"/>
    </row>
    <row r="135" spans="1:17">
      <c r="A135" s="46"/>
      <c r="B135" s="46"/>
      <c r="C135" s="47"/>
      <c r="D135" s="48"/>
      <c r="E135" s="46"/>
      <c r="F135" s="46"/>
      <c r="G135" s="46"/>
      <c r="H135" s="46"/>
      <c r="I135" s="46"/>
      <c r="J135" s="46"/>
      <c r="K135" s="46"/>
      <c r="L135" s="46"/>
      <c r="M135" s="46"/>
      <c r="N135" s="49"/>
      <c r="O135" s="46"/>
      <c r="P135" s="42"/>
      <c r="Q135" s="46"/>
    </row>
    <row r="136" spans="1:17">
      <c r="A136" s="46"/>
      <c r="B136" s="46"/>
      <c r="C136" s="47"/>
      <c r="D136" s="48"/>
      <c r="E136" s="46"/>
      <c r="F136" s="46"/>
      <c r="G136" s="46"/>
      <c r="H136" s="46"/>
      <c r="I136" s="46"/>
      <c r="J136" s="46"/>
      <c r="K136" s="46"/>
      <c r="L136" s="46"/>
      <c r="M136" s="46"/>
      <c r="N136" s="49"/>
      <c r="O136" s="46"/>
      <c r="P136" s="42"/>
      <c r="Q136" s="46"/>
    </row>
    <row r="137" spans="1:17">
      <c r="A137" s="46"/>
      <c r="B137" s="46"/>
      <c r="C137" s="47"/>
      <c r="D137" s="48"/>
      <c r="E137" s="46"/>
      <c r="F137" s="46"/>
      <c r="G137" s="46"/>
      <c r="H137" s="46"/>
      <c r="I137" s="46"/>
      <c r="J137" s="46"/>
      <c r="K137" s="46"/>
      <c r="L137" s="46"/>
      <c r="M137" s="46"/>
      <c r="N137" s="49"/>
      <c r="O137" s="46"/>
      <c r="P137" s="42"/>
      <c r="Q137" s="46"/>
    </row>
    <row r="138" spans="1:17">
      <c r="A138" s="46"/>
      <c r="B138" s="46"/>
      <c r="C138" s="47"/>
      <c r="D138" s="48"/>
      <c r="E138" s="46"/>
      <c r="F138" s="46"/>
      <c r="G138" s="46"/>
      <c r="H138" s="46"/>
      <c r="I138" s="46"/>
      <c r="J138" s="46"/>
      <c r="K138" s="46"/>
      <c r="L138" s="46"/>
      <c r="M138" s="46"/>
      <c r="N138" s="49"/>
      <c r="O138" s="46"/>
      <c r="P138" s="42"/>
      <c r="Q138" s="46"/>
    </row>
    <row r="139" spans="1:17">
      <c r="A139" s="46"/>
      <c r="B139" s="46"/>
      <c r="C139" s="47"/>
      <c r="D139" s="48"/>
      <c r="E139" s="46"/>
      <c r="F139" s="46"/>
      <c r="G139" s="46"/>
      <c r="H139" s="46"/>
      <c r="I139" s="46"/>
      <c r="J139" s="46"/>
      <c r="K139" s="46"/>
      <c r="L139" s="46"/>
      <c r="M139" s="46"/>
      <c r="N139" s="49"/>
      <c r="O139" s="46"/>
      <c r="P139" s="42"/>
      <c r="Q139" s="46"/>
    </row>
    <row r="140" spans="1:17">
      <c r="A140" s="46"/>
      <c r="B140" s="46"/>
      <c r="C140" s="47"/>
      <c r="D140" s="48"/>
      <c r="E140" s="46"/>
      <c r="F140" s="46"/>
      <c r="G140" s="46"/>
      <c r="H140" s="46"/>
      <c r="I140" s="46"/>
      <c r="J140" s="46"/>
      <c r="K140" s="46"/>
      <c r="L140" s="46"/>
      <c r="M140" s="46"/>
      <c r="N140" s="49"/>
      <c r="O140" s="46"/>
      <c r="P140" s="42"/>
      <c r="Q140" s="46"/>
    </row>
    <row r="141" spans="1:17">
      <c r="A141" s="46"/>
      <c r="B141" s="46"/>
      <c r="C141" s="47"/>
      <c r="D141" s="48"/>
      <c r="E141" s="46"/>
      <c r="F141" s="46"/>
      <c r="G141" s="46"/>
      <c r="H141" s="46"/>
      <c r="I141" s="46"/>
      <c r="J141" s="46"/>
      <c r="K141" s="46"/>
      <c r="L141" s="46"/>
      <c r="M141" s="46"/>
      <c r="N141" s="49"/>
      <c r="O141" s="46"/>
      <c r="P141" s="42"/>
      <c r="Q141" s="46"/>
    </row>
    <row r="142" spans="1:17">
      <c r="A142" s="46"/>
      <c r="B142" s="46"/>
      <c r="C142" s="47"/>
      <c r="D142" s="48"/>
      <c r="E142" s="46"/>
      <c r="F142" s="46"/>
      <c r="G142" s="46"/>
      <c r="H142" s="46"/>
      <c r="I142" s="46"/>
      <c r="J142" s="46"/>
      <c r="K142" s="46"/>
      <c r="L142" s="46"/>
      <c r="M142" s="46"/>
      <c r="N142" s="49"/>
      <c r="O142" s="46"/>
      <c r="P142" s="42"/>
      <c r="Q142" s="46"/>
    </row>
    <row r="143" spans="1:17">
      <c r="A143" s="46"/>
      <c r="B143" s="46"/>
      <c r="C143" s="47"/>
      <c r="D143" s="48"/>
      <c r="E143" s="46"/>
      <c r="F143" s="46"/>
      <c r="G143" s="46"/>
      <c r="H143" s="46"/>
      <c r="I143" s="46"/>
      <c r="J143" s="46"/>
      <c r="K143" s="46"/>
      <c r="L143" s="46"/>
      <c r="M143" s="46"/>
      <c r="N143" s="49"/>
      <c r="O143" s="46"/>
      <c r="P143" s="42"/>
      <c r="Q143" s="46"/>
    </row>
    <row r="144" spans="1:17">
      <c r="A144" s="46"/>
      <c r="B144" s="46"/>
      <c r="C144" s="47"/>
      <c r="D144" s="48"/>
      <c r="E144" s="46"/>
      <c r="F144" s="46"/>
      <c r="G144" s="46"/>
      <c r="H144" s="46"/>
      <c r="I144" s="46"/>
      <c r="J144" s="46"/>
      <c r="K144" s="46"/>
      <c r="L144" s="46"/>
      <c r="M144" s="46"/>
      <c r="N144" s="49"/>
      <c r="O144" s="46"/>
      <c r="P144" s="42"/>
      <c r="Q144" s="46"/>
    </row>
    <row r="145" spans="1:17">
      <c r="A145" s="46"/>
      <c r="B145" s="46"/>
      <c r="C145" s="47"/>
      <c r="D145" s="48"/>
      <c r="E145" s="46"/>
      <c r="F145" s="46"/>
      <c r="G145" s="46"/>
      <c r="H145" s="46"/>
      <c r="I145" s="46"/>
      <c r="J145" s="46"/>
      <c r="K145" s="46"/>
      <c r="L145" s="46"/>
      <c r="M145" s="46"/>
      <c r="N145" s="49"/>
      <c r="O145" s="46"/>
      <c r="P145" s="42"/>
      <c r="Q145" s="46"/>
    </row>
    <row r="146" spans="1:17">
      <c r="A146" s="46"/>
      <c r="B146" s="46"/>
      <c r="C146" s="47"/>
      <c r="D146" s="48"/>
      <c r="E146" s="46"/>
      <c r="F146" s="46"/>
      <c r="G146" s="46"/>
      <c r="H146" s="46"/>
      <c r="I146" s="46"/>
      <c r="J146" s="46"/>
      <c r="K146" s="46"/>
      <c r="L146" s="46"/>
      <c r="M146" s="46"/>
      <c r="N146" s="49"/>
      <c r="O146" s="46"/>
      <c r="P146" s="42"/>
      <c r="Q146" s="46"/>
    </row>
    <row r="147" spans="1:17">
      <c r="A147" s="46"/>
      <c r="B147" s="46"/>
      <c r="C147" s="47"/>
      <c r="D147" s="48"/>
      <c r="E147" s="46"/>
      <c r="F147" s="46"/>
      <c r="G147" s="46"/>
      <c r="H147" s="46"/>
      <c r="I147" s="46"/>
      <c r="J147" s="46"/>
      <c r="K147" s="46"/>
      <c r="L147" s="46"/>
      <c r="M147" s="46"/>
      <c r="N147" s="49"/>
      <c r="O147" s="46"/>
      <c r="P147" s="42"/>
      <c r="Q147" s="46"/>
    </row>
    <row r="148" spans="1:17">
      <c r="A148" s="46"/>
      <c r="B148" s="46"/>
      <c r="C148" s="47"/>
      <c r="D148" s="48"/>
      <c r="E148" s="46"/>
      <c r="F148" s="46"/>
      <c r="G148" s="46"/>
      <c r="H148" s="46"/>
      <c r="I148" s="46"/>
      <c r="J148" s="46"/>
      <c r="K148" s="46"/>
      <c r="L148" s="46"/>
      <c r="M148" s="46"/>
      <c r="N148" s="49"/>
      <c r="O148" s="46"/>
      <c r="P148" s="42"/>
      <c r="Q148" s="46"/>
    </row>
    <row r="149" spans="1:17">
      <c r="A149" s="46"/>
      <c r="B149" s="46"/>
      <c r="C149" s="47"/>
      <c r="D149" s="48"/>
      <c r="E149" s="46"/>
      <c r="F149" s="46"/>
      <c r="G149" s="46"/>
      <c r="H149" s="46"/>
      <c r="I149" s="46"/>
      <c r="J149" s="46"/>
      <c r="K149" s="46"/>
      <c r="L149" s="46"/>
      <c r="M149" s="46"/>
      <c r="N149" s="49"/>
      <c r="O149" s="46"/>
      <c r="P149" s="42"/>
      <c r="Q149" s="46"/>
    </row>
    <row r="150" spans="1:17">
      <c r="A150" s="46"/>
      <c r="B150" s="46"/>
      <c r="C150" s="47"/>
      <c r="D150" s="48"/>
      <c r="E150" s="46"/>
      <c r="F150" s="46"/>
      <c r="G150" s="46"/>
      <c r="H150" s="46"/>
      <c r="I150" s="46"/>
      <c r="J150" s="46"/>
      <c r="K150" s="46"/>
      <c r="L150" s="46"/>
      <c r="M150" s="46"/>
      <c r="N150" s="49"/>
      <c r="O150" s="46"/>
      <c r="P150" s="42"/>
      <c r="Q150" s="46"/>
    </row>
    <row r="151" spans="1:17">
      <c r="A151" s="46"/>
      <c r="B151" s="46"/>
      <c r="C151" s="47"/>
      <c r="D151" s="48"/>
      <c r="E151" s="46"/>
      <c r="F151" s="46"/>
      <c r="G151" s="46"/>
      <c r="H151" s="46"/>
      <c r="I151" s="46"/>
      <c r="J151" s="46"/>
      <c r="K151" s="46"/>
      <c r="L151" s="46"/>
      <c r="M151" s="46"/>
      <c r="N151" s="49"/>
      <c r="O151" s="46"/>
      <c r="P151" s="42"/>
      <c r="Q151" s="46"/>
    </row>
    <row r="152" spans="1:17">
      <c r="A152" s="46"/>
      <c r="B152" s="46"/>
      <c r="C152" s="47"/>
      <c r="D152" s="48"/>
      <c r="E152" s="46"/>
      <c r="F152" s="46"/>
      <c r="G152" s="46"/>
      <c r="H152" s="46"/>
      <c r="I152" s="46"/>
      <c r="J152" s="46"/>
      <c r="K152" s="46"/>
      <c r="L152" s="46"/>
      <c r="M152" s="46"/>
      <c r="N152" s="49"/>
      <c r="O152" s="46"/>
      <c r="P152" s="42"/>
      <c r="Q152" s="46"/>
    </row>
    <row r="153" spans="1:17">
      <c r="A153" s="46"/>
      <c r="B153" s="46"/>
      <c r="C153" s="47"/>
      <c r="D153" s="48"/>
      <c r="E153" s="46"/>
      <c r="F153" s="46"/>
      <c r="G153" s="46"/>
      <c r="H153" s="46"/>
      <c r="I153" s="46"/>
      <c r="J153" s="46"/>
      <c r="K153" s="46"/>
      <c r="L153" s="46"/>
      <c r="M153" s="46"/>
      <c r="N153" s="49"/>
      <c r="O153" s="46"/>
      <c r="P153" s="42"/>
      <c r="Q153" s="46"/>
    </row>
    <row r="154" spans="1:17">
      <c r="A154" s="53"/>
      <c r="B154" s="53"/>
      <c r="C154" s="54"/>
      <c r="D154" s="55"/>
      <c r="E154" s="53"/>
      <c r="F154" s="53"/>
      <c r="G154" s="53"/>
      <c r="H154" s="53"/>
      <c r="I154" s="53"/>
      <c r="J154" s="53"/>
      <c r="K154" s="53"/>
      <c r="L154" s="53"/>
      <c r="M154" s="53"/>
      <c r="N154" s="56"/>
      <c r="O154" s="53"/>
      <c r="P154" s="57"/>
      <c r="Q154" s="53"/>
    </row>
  </sheetData>
  <autoFilter ref="A8:U8"/>
  <mergeCells count="19">
    <mergeCell ref="J42:Q42"/>
    <mergeCell ref="R7:R8"/>
    <mergeCell ref="I7:I8"/>
    <mergeCell ref="J7:J8"/>
    <mergeCell ref="K7:K8"/>
    <mergeCell ref="L7:L8"/>
    <mergeCell ref="M7:M8"/>
    <mergeCell ref="N7:N8"/>
    <mergeCell ref="A4:Q4"/>
    <mergeCell ref="A7:A8"/>
    <mergeCell ref="B7:B8"/>
    <mergeCell ref="C7:C8"/>
    <mergeCell ref="D7:D8"/>
    <mergeCell ref="E7:E8"/>
    <mergeCell ref="F7:F8"/>
    <mergeCell ref="G7:G8"/>
    <mergeCell ref="H7:H8"/>
    <mergeCell ref="O7:O8"/>
    <mergeCell ref="P7:Q7"/>
  </mergeCells>
  <pageMargins left="0.25" right="0.25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F63"/>
  <sheetViews>
    <sheetView tabSelected="1" workbookViewId="0">
      <pane xSplit="5" ySplit="2" topLeftCell="AB9" activePane="bottomRight" state="frozen"/>
      <selection pane="topRight" activeCell="F1" sqref="F1"/>
      <selection pane="bottomLeft" activeCell="A3" sqref="A3"/>
      <selection pane="bottomRight" activeCell="AE25" sqref="AE12:AE25"/>
    </sheetView>
  </sheetViews>
  <sheetFormatPr defaultColWidth="9.140625" defaultRowHeight="18.95" customHeight="1"/>
  <cols>
    <col min="1" max="1" width="6.42578125" style="84" customWidth="1"/>
    <col min="2" max="2" width="10.42578125" style="95" bestFit="1" customWidth="1"/>
    <col min="3" max="3" width="19.5703125" style="96" bestFit="1" customWidth="1"/>
    <col min="4" max="4" width="19.42578125" style="98" customWidth="1"/>
    <col min="5" max="5" width="32.42578125" style="97" bestFit="1" customWidth="1"/>
    <col min="6" max="6" width="32.28515625" style="97" customWidth="1"/>
    <col min="7" max="7" width="20.5703125" style="97" customWidth="1"/>
    <col min="8" max="8" width="20.5703125" style="84" customWidth="1"/>
    <col min="9" max="9" width="7.7109375" style="98" customWidth="1"/>
    <col min="10" max="10" width="8.85546875" style="98" bestFit="1" customWidth="1"/>
    <col min="11" max="11" width="15" style="116" customWidth="1"/>
    <col min="12" max="12" width="11.140625" style="84" customWidth="1"/>
    <col min="13" max="13" width="9.5703125" style="84" bestFit="1" customWidth="1"/>
    <col min="14" max="14" width="15.28515625" style="103" bestFit="1" customWidth="1"/>
    <col min="15" max="15" width="14.28515625" style="84" bestFit="1" customWidth="1"/>
    <col min="16" max="16" width="14.85546875" style="84" customWidth="1"/>
    <col min="17" max="17" width="9.85546875" style="84" customWidth="1"/>
    <col min="18" max="18" width="17.5703125" style="98" customWidth="1"/>
    <col min="19" max="19" width="15.28515625" style="99" bestFit="1" customWidth="1"/>
    <col min="20" max="20" width="17.28515625" style="99" customWidth="1"/>
    <col min="21" max="21" width="20" style="100" customWidth="1"/>
    <col min="22" max="22" width="20.42578125" style="100" customWidth="1"/>
    <col min="23" max="24" width="15.140625" style="99" customWidth="1"/>
    <col min="25" max="25" width="15.42578125" style="101" customWidth="1"/>
    <col min="26" max="27" width="14.7109375" style="98" customWidth="1"/>
    <col min="28" max="28" width="16.7109375" style="101" customWidth="1"/>
    <col min="29" max="29" width="15.7109375" style="101" customWidth="1"/>
    <col min="30" max="30" width="17.140625" style="101" customWidth="1"/>
    <col min="31" max="31" width="23.85546875" style="101" bestFit="1" customWidth="1"/>
    <col min="32" max="32" width="16.85546875" style="84" customWidth="1"/>
    <col min="33" max="33" width="11.85546875" style="84" customWidth="1"/>
    <col min="34" max="16384" width="9.140625" style="84"/>
  </cols>
  <sheetData>
    <row r="1" spans="1:32" s="82" customFormat="1" ht="30" customHeight="1">
      <c r="A1" s="131" t="s">
        <v>302</v>
      </c>
      <c r="B1" s="74" t="s">
        <v>42</v>
      </c>
      <c r="C1" s="76" t="s">
        <v>241</v>
      </c>
      <c r="D1" s="153" t="s">
        <v>240</v>
      </c>
      <c r="E1" s="75" t="s">
        <v>242</v>
      </c>
      <c r="F1" s="231" t="s">
        <v>243</v>
      </c>
      <c r="G1" s="231" t="s">
        <v>244</v>
      </c>
      <c r="H1" s="76" t="s">
        <v>245</v>
      </c>
      <c r="I1" s="75" t="s">
        <v>246</v>
      </c>
      <c r="J1" s="75" t="s">
        <v>247</v>
      </c>
      <c r="K1" s="247" t="s">
        <v>248</v>
      </c>
      <c r="L1" s="247"/>
      <c r="M1" s="76" t="s">
        <v>249</v>
      </c>
      <c r="N1" s="77" t="s">
        <v>248</v>
      </c>
      <c r="O1" s="78">
        <v>0.05</v>
      </c>
      <c r="P1" s="75" t="s">
        <v>250</v>
      </c>
      <c r="Q1" s="79" t="s">
        <v>251</v>
      </c>
      <c r="R1" s="79" t="s">
        <v>30</v>
      </c>
      <c r="S1" s="79" t="s">
        <v>252</v>
      </c>
      <c r="T1" s="79" t="s">
        <v>33</v>
      </c>
      <c r="U1" s="80" t="s">
        <v>34</v>
      </c>
      <c r="V1" s="80" t="s">
        <v>253</v>
      </c>
      <c r="W1" s="79" t="s">
        <v>254</v>
      </c>
      <c r="X1" s="79"/>
      <c r="Y1" s="81" t="s">
        <v>255</v>
      </c>
      <c r="Z1" s="248" t="s">
        <v>219</v>
      </c>
      <c r="AA1" s="248"/>
      <c r="AB1" s="81" t="s">
        <v>256</v>
      </c>
      <c r="AC1" s="81" t="s">
        <v>257</v>
      </c>
      <c r="AD1" s="81" t="s">
        <v>258</v>
      </c>
      <c r="AE1" s="81" t="s">
        <v>259</v>
      </c>
    </row>
    <row r="2" spans="1:32" ht="15">
      <c r="A2" s="105"/>
      <c r="B2" s="117"/>
      <c r="C2" s="118"/>
      <c r="D2" s="121"/>
      <c r="E2" s="120"/>
      <c r="F2" s="120"/>
      <c r="G2" s="120"/>
      <c r="H2" s="121"/>
      <c r="I2" s="121"/>
      <c r="J2" s="121"/>
      <c r="K2" s="122" t="s">
        <v>260</v>
      </c>
      <c r="L2" s="121" t="s">
        <v>261</v>
      </c>
      <c r="M2" s="119"/>
      <c r="N2" s="123" t="s">
        <v>260</v>
      </c>
      <c r="O2" s="121" t="s">
        <v>260</v>
      </c>
      <c r="P2" s="121" t="s">
        <v>260</v>
      </c>
      <c r="Q2" s="124"/>
      <c r="R2" s="125"/>
      <c r="S2" s="125"/>
      <c r="T2" s="125"/>
      <c r="U2" s="126"/>
      <c r="V2" s="126"/>
      <c r="W2" s="127" t="s">
        <v>261</v>
      </c>
      <c r="X2" s="127"/>
      <c r="Y2" s="127" t="s">
        <v>261</v>
      </c>
      <c r="Z2" s="127" t="s">
        <v>261</v>
      </c>
      <c r="AA2" s="127" t="s">
        <v>260</v>
      </c>
      <c r="AB2" s="127" t="s">
        <v>261</v>
      </c>
      <c r="AC2" s="127" t="s">
        <v>261</v>
      </c>
      <c r="AD2" s="127"/>
      <c r="AE2" s="127"/>
    </row>
    <row r="3" spans="1:32" ht="15">
      <c r="A3" s="112" t="s">
        <v>409</v>
      </c>
      <c r="B3" s="106">
        <v>45573</v>
      </c>
      <c r="C3" s="22" t="s">
        <v>340</v>
      </c>
      <c r="D3" s="108">
        <v>393836</v>
      </c>
      <c r="E3" s="107" t="s">
        <v>84</v>
      </c>
      <c r="F3" s="108"/>
      <c r="G3" s="108"/>
      <c r="H3" s="108"/>
      <c r="I3" s="182" t="s">
        <v>179</v>
      </c>
      <c r="J3" s="182" t="s">
        <v>260</v>
      </c>
      <c r="K3" s="115"/>
      <c r="L3" s="108">
        <v>28.21</v>
      </c>
      <c r="M3" s="113">
        <v>4800.7444168734</v>
      </c>
      <c r="N3" s="26">
        <f t="shared" ref="N3:N12" si="0">K3+(M3*L3)</f>
        <v>135428.99999999863</v>
      </c>
      <c r="O3" s="24">
        <f t="shared" ref="O3:O12" si="1">N3*5%</f>
        <v>6771.4499999999316</v>
      </c>
      <c r="P3" s="24">
        <f t="shared" ref="P3:P12" si="2">N3+O3</f>
        <v>142200.44999999856</v>
      </c>
      <c r="Q3" s="109">
        <v>45600</v>
      </c>
      <c r="R3" s="110" t="s">
        <v>692</v>
      </c>
      <c r="S3" s="87">
        <v>142200.44999999856</v>
      </c>
      <c r="T3" s="106"/>
      <c r="U3" s="111"/>
      <c r="V3" s="111"/>
      <c r="W3" s="65"/>
      <c r="X3" s="65"/>
      <c r="Y3" s="65"/>
      <c r="Z3" s="65"/>
      <c r="AA3" s="24">
        <f t="shared" ref="AA3:AA12" si="3">Z3*AD3</f>
        <v>0</v>
      </c>
      <c r="AB3" s="24"/>
      <c r="AC3" s="24"/>
      <c r="AD3" s="24"/>
      <c r="AE3" s="24">
        <f t="shared" ref="AE3:AE12" si="4">O3-AA3</f>
        <v>6771.4499999999316</v>
      </c>
      <c r="AF3" s="88">
        <f t="shared" ref="AF3:AF12" si="5">P3-S3</f>
        <v>0</v>
      </c>
    </row>
    <row r="4" spans="1:32" ht="15">
      <c r="A4" s="112" t="s">
        <v>409</v>
      </c>
      <c r="B4" s="106">
        <v>45623</v>
      </c>
      <c r="C4" s="22" t="s">
        <v>486</v>
      </c>
      <c r="D4" s="108">
        <v>393836</v>
      </c>
      <c r="E4" s="107" t="s">
        <v>84</v>
      </c>
      <c r="F4" s="108"/>
      <c r="G4" s="108"/>
      <c r="H4" s="108"/>
      <c r="I4" s="182" t="s">
        <v>179</v>
      </c>
      <c r="J4" s="182" t="s">
        <v>261</v>
      </c>
      <c r="K4" s="115"/>
      <c r="L4" s="108">
        <v>78.45</v>
      </c>
      <c r="M4" s="113">
        <v>4530.0063734861997</v>
      </c>
      <c r="N4" s="26">
        <f t="shared" si="0"/>
        <v>355378.99999999237</v>
      </c>
      <c r="O4" s="24">
        <f t="shared" ref="O4" si="6">N4*5%</f>
        <v>17768.949999999619</v>
      </c>
      <c r="P4" s="24">
        <f t="shared" ref="P4" si="7">N4+O4</f>
        <v>373147.94999999198</v>
      </c>
      <c r="Q4" s="109">
        <v>45646</v>
      </c>
      <c r="R4" s="110" t="s">
        <v>694</v>
      </c>
      <c r="S4" s="87">
        <v>373147.94999999198</v>
      </c>
      <c r="T4" s="106"/>
      <c r="U4" s="111"/>
      <c r="V4" s="111"/>
      <c r="W4" s="65"/>
      <c r="X4" s="65"/>
      <c r="Y4" s="65"/>
      <c r="Z4" s="65"/>
      <c r="AA4" s="24">
        <f t="shared" ref="AA4" si="8">Z4*AD4</f>
        <v>0</v>
      </c>
      <c r="AB4" s="24"/>
      <c r="AC4" s="24"/>
      <c r="AD4" s="24"/>
      <c r="AE4" s="24">
        <f t="shared" ref="AE4" si="9">O4-AA4</f>
        <v>17768.949999999619</v>
      </c>
      <c r="AF4" s="88">
        <f t="shared" ref="AF4" si="10">P4-S4</f>
        <v>0</v>
      </c>
    </row>
    <row r="5" spans="1:32" ht="15">
      <c r="A5" s="112" t="s">
        <v>409</v>
      </c>
      <c r="B5" s="106">
        <v>45623</v>
      </c>
      <c r="C5" s="22" t="s">
        <v>487</v>
      </c>
      <c r="D5" s="108">
        <v>393836</v>
      </c>
      <c r="E5" s="107" t="s">
        <v>84</v>
      </c>
      <c r="F5" s="108"/>
      <c r="G5" s="108"/>
      <c r="H5" s="108"/>
      <c r="I5" s="182" t="s">
        <v>179</v>
      </c>
      <c r="J5" s="182" t="s">
        <v>261</v>
      </c>
      <c r="K5" s="115"/>
      <c r="L5" s="108">
        <v>78.45</v>
      </c>
      <c r="M5" s="113">
        <v>4530.0063734861997</v>
      </c>
      <c r="N5" s="26">
        <f t="shared" si="0"/>
        <v>355378.99999999237</v>
      </c>
      <c r="O5" s="24">
        <f t="shared" ref="O5:O10" si="11">N5*5%</f>
        <v>17768.949999999619</v>
      </c>
      <c r="P5" s="24">
        <f t="shared" ref="P5:P10" si="12">N5+O5</f>
        <v>373147.94999999198</v>
      </c>
      <c r="Q5" s="109">
        <v>45646</v>
      </c>
      <c r="R5" s="110" t="s">
        <v>693</v>
      </c>
      <c r="S5" s="87">
        <v>373147.94999999198</v>
      </c>
      <c r="T5" s="106"/>
      <c r="U5" s="111"/>
      <c r="V5" s="111"/>
      <c r="W5" s="65"/>
      <c r="X5" s="65"/>
      <c r="Y5" s="65"/>
      <c r="Z5" s="65"/>
      <c r="AA5" s="24">
        <f t="shared" ref="AA5:AA10" si="13">Z5*AD5</f>
        <v>0</v>
      </c>
      <c r="AB5" s="24"/>
      <c r="AC5" s="24"/>
      <c r="AD5" s="24"/>
      <c r="AE5" s="24">
        <f t="shared" ref="AE5:AE10" si="14">O5-AA5</f>
        <v>17768.949999999619</v>
      </c>
      <c r="AF5" s="88">
        <f t="shared" ref="AF5:AF10" si="15">P5-S5</f>
        <v>0</v>
      </c>
    </row>
    <row r="6" spans="1:32" ht="15">
      <c r="A6" s="112" t="s">
        <v>409</v>
      </c>
      <c r="B6" s="106">
        <v>45635</v>
      </c>
      <c r="C6" s="22" t="s">
        <v>738</v>
      </c>
      <c r="D6" s="108">
        <v>393837</v>
      </c>
      <c r="E6" s="107" t="s">
        <v>581</v>
      </c>
      <c r="F6" s="86" t="s">
        <v>630</v>
      </c>
      <c r="G6" s="86" t="s">
        <v>1274</v>
      </c>
      <c r="H6" s="24" t="s">
        <v>1276</v>
      </c>
      <c r="I6" s="182" t="s">
        <v>190</v>
      </c>
      <c r="J6" s="182" t="s">
        <v>261</v>
      </c>
      <c r="K6" s="115"/>
      <c r="L6" s="108">
        <v>91904.76</v>
      </c>
      <c r="M6" s="113">
        <v>4389.5442412339999</v>
      </c>
      <c r="N6" s="26">
        <f t="shared" si="0"/>
        <v>403420009.99999285</v>
      </c>
      <c r="O6" s="24">
        <f t="shared" si="11"/>
        <v>20171000.499999642</v>
      </c>
      <c r="P6" s="24">
        <f t="shared" si="12"/>
        <v>423591010.49999249</v>
      </c>
      <c r="Q6" s="109" t="s">
        <v>784</v>
      </c>
      <c r="R6" s="110" t="s">
        <v>783</v>
      </c>
      <c r="S6" s="24">
        <v>423591010.49999249</v>
      </c>
      <c r="T6" s="106">
        <v>44018</v>
      </c>
      <c r="U6" s="111" t="s">
        <v>990</v>
      </c>
      <c r="V6" s="111" t="s">
        <v>991</v>
      </c>
      <c r="W6" s="65">
        <v>63300</v>
      </c>
      <c r="X6" s="65"/>
      <c r="Y6" s="65">
        <v>1899</v>
      </c>
      <c r="Z6" s="65">
        <v>3259.9500000000003</v>
      </c>
      <c r="AA6" s="24">
        <f>Z6*AD6</f>
        <v>4541110.3500000006</v>
      </c>
      <c r="AB6" s="24">
        <v>1266</v>
      </c>
      <c r="AC6" s="24">
        <v>0</v>
      </c>
      <c r="AD6" s="87">
        <v>1393</v>
      </c>
      <c r="AE6" s="24">
        <f>O6-AA6</f>
        <v>15629890.149999641</v>
      </c>
      <c r="AF6" s="88">
        <f t="shared" si="15"/>
        <v>0</v>
      </c>
    </row>
    <row r="7" spans="1:32" ht="15">
      <c r="A7" s="112" t="s">
        <v>409</v>
      </c>
      <c r="B7" s="106">
        <v>45664</v>
      </c>
      <c r="C7" s="22" t="s">
        <v>907</v>
      </c>
      <c r="D7" s="108">
        <v>393833</v>
      </c>
      <c r="E7" s="107" t="s">
        <v>67</v>
      </c>
      <c r="F7" s="108"/>
      <c r="G7" s="108"/>
      <c r="H7" s="108"/>
      <c r="I7" s="182" t="s">
        <v>179</v>
      </c>
      <c r="J7" s="182" t="s">
        <v>261</v>
      </c>
      <c r="K7" s="115"/>
      <c r="L7" s="108">
        <v>280.39999999999998</v>
      </c>
      <c r="M7" s="113">
        <v>4550</v>
      </c>
      <c r="N7" s="26">
        <f t="shared" si="0"/>
        <v>1275820</v>
      </c>
      <c r="O7" s="24">
        <f t="shared" si="11"/>
        <v>63791</v>
      </c>
      <c r="P7" s="24">
        <f t="shared" si="12"/>
        <v>1339611</v>
      </c>
      <c r="Q7" s="109">
        <v>45664</v>
      </c>
      <c r="R7" s="110" t="s">
        <v>989</v>
      </c>
      <c r="S7" s="24">
        <v>1339611</v>
      </c>
      <c r="T7" s="106"/>
      <c r="U7" s="111"/>
      <c r="V7" s="111"/>
      <c r="W7" s="65"/>
      <c r="X7" s="65"/>
      <c r="Y7" s="65"/>
      <c r="Z7" s="65"/>
      <c r="AA7" s="24">
        <f t="shared" si="13"/>
        <v>0</v>
      </c>
      <c r="AB7" s="24"/>
      <c r="AC7" s="24"/>
      <c r="AD7" s="24"/>
      <c r="AE7" s="24">
        <f t="shared" si="14"/>
        <v>63791</v>
      </c>
      <c r="AF7" s="88">
        <f t="shared" si="15"/>
        <v>0</v>
      </c>
    </row>
    <row r="8" spans="1:32" ht="15">
      <c r="A8" s="112" t="s">
        <v>409</v>
      </c>
      <c r="B8" s="106">
        <v>45664</v>
      </c>
      <c r="C8" s="22" t="s">
        <v>907</v>
      </c>
      <c r="D8" s="108">
        <v>393833</v>
      </c>
      <c r="E8" s="107" t="s">
        <v>67</v>
      </c>
      <c r="F8" s="108"/>
      <c r="G8" s="108"/>
      <c r="H8" s="108"/>
      <c r="I8" s="182" t="s">
        <v>179</v>
      </c>
      <c r="J8" s="182" t="s">
        <v>261</v>
      </c>
      <c r="K8" s="115"/>
      <c r="L8" s="108">
        <v>170</v>
      </c>
      <c r="M8" s="113">
        <v>4550</v>
      </c>
      <c r="N8" s="26">
        <f t="shared" si="0"/>
        <v>773500</v>
      </c>
      <c r="O8" s="24">
        <f t="shared" si="11"/>
        <v>38675</v>
      </c>
      <c r="P8" s="24">
        <f t="shared" si="12"/>
        <v>812175</v>
      </c>
      <c r="Q8" s="109">
        <v>45664</v>
      </c>
      <c r="R8" s="110" t="s">
        <v>989</v>
      </c>
      <c r="S8" s="24">
        <v>812175</v>
      </c>
      <c r="T8" s="106"/>
      <c r="U8" s="111"/>
      <c r="V8" s="111"/>
      <c r="W8" s="65"/>
      <c r="X8" s="65"/>
      <c r="Y8" s="65"/>
      <c r="Z8" s="65"/>
      <c r="AA8" s="24">
        <f t="shared" si="13"/>
        <v>0</v>
      </c>
      <c r="AB8" s="24"/>
      <c r="AC8" s="24"/>
      <c r="AD8" s="24"/>
      <c r="AE8" s="24">
        <f t="shared" si="14"/>
        <v>38675</v>
      </c>
      <c r="AF8" s="88">
        <f t="shared" si="15"/>
        <v>0</v>
      </c>
    </row>
    <row r="9" spans="1:32" ht="15">
      <c r="A9" s="112" t="s">
        <v>409</v>
      </c>
      <c r="B9" s="106">
        <v>45664</v>
      </c>
      <c r="C9" s="22" t="s">
        <v>907</v>
      </c>
      <c r="D9" s="108">
        <v>393833</v>
      </c>
      <c r="E9" s="107" t="s">
        <v>67</v>
      </c>
      <c r="F9" s="108"/>
      <c r="G9" s="108"/>
      <c r="H9" s="108"/>
      <c r="I9" s="182" t="s">
        <v>179</v>
      </c>
      <c r="J9" s="182" t="s">
        <v>261</v>
      </c>
      <c r="K9" s="115"/>
      <c r="L9" s="108">
        <v>101.1</v>
      </c>
      <c r="M9" s="113">
        <v>4550</v>
      </c>
      <c r="N9" s="26">
        <f t="shared" si="0"/>
        <v>460005</v>
      </c>
      <c r="O9" s="24">
        <f t="shared" si="11"/>
        <v>23000.25</v>
      </c>
      <c r="P9" s="24">
        <f t="shared" si="12"/>
        <v>483005.25</v>
      </c>
      <c r="Q9" s="109">
        <v>45664</v>
      </c>
      <c r="R9" s="110" t="s">
        <v>989</v>
      </c>
      <c r="S9" s="24">
        <v>483005.25</v>
      </c>
      <c r="T9" s="106"/>
      <c r="U9" s="111"/>
      <c r="V9" s="111"/>
      <c r="W9" s="65"/>
      <c r="X9" s="65"/>
      <c r="Y9" s="65"/>
      <c r="Z9" s="65"/>
      <c r="AA9" s="24">
        <f t="shared" si="13"/>
        <v>0</v>
      </c>
      <c r="AB9" s="24"/>
      <c r="AC9" s="24"/>
      <c r="AD9" s="24"/>
      <c r="AE9" s="24">
        <f t="shared" si="14"/>
        <v>23000.25</v>
      </c>
      <c r="AF9" s="88">
        <f t="shared" si="15"/>
        <v>0</v>
      </c>
    </row>
    <row r="10" spans="1:32" ht="15">
      <c r="A10" s="112" t="s">
        <v>409</v>
      </c>
      <c r="B10" s="106">
        <v>45664</v>
      </c>
      <c r="C10" s="22" t="s">
        <v>907</v>
      </c>
      <c r="D10" s="108">
        <v>393833</v>
      </c>
      <c r="E10" s="107" t="s">
        <v>67</v>
      </c>
      <c r="F10" s="108"/>
      <c r="G10" s="108"/>
      <c r="H10" s="108"/>
      <c r="I10" s="182" t="s">
        <v>179</v>
      </c>
      <c r="J10" s="182" t="s">
        <v>261</v>
      </c>
      <c r="K10" s="115"/>
      <c r="L10" s="108">
        <v>91.27</v>
      </c>
      <c r="M10" s="113">
        <v>4550</v>
      </c>
      <c r="N10" s="26">
        <f t="shared" si="0"/>
        <v>415278.5</v>
      </c>
      <c r="O10" s="24">
        <f t="shared" si="11"/>
        <v>20763.925000000003</v>
      </c>
      <c r="P10" s="24">
        <f t="shared" si="12"/>
        <v>436042.42499999999</v>
      </c>
      <c r="Q10" s="109">
        <v>45664</v>
      </c>
      <c r="R10" s="110" t="s">
        <v>989</v>
      </c>
      <c r="S10" s="24">
        <v>436042.42499999999</v>
      </c>
      <c r="T10" s="106"/>
      <c r="U10" s="111"/>
      <c r="V10" s="111"/>
      <c r="W10" s="65"/>
      <c r="X10" s="65"/>
      <c r="Y10" s="65"/>
      <c r="Z10" s="65"/>
      <c r="AA10" s="24">
        <f t="shared" si="13"/>
        <v>0</v>
      </c>
      <c r="AB10" s="24"/>
      <c r="AC10" s="24"/>
      <c r="AD10" s="24"/>
      <c r="AE10" s="24">
        <f t="shared" si="14"/>
        <v>20763.925000000003</v>
      </c>
      <c r="AF10" s="88">
        <f t="shared" si="15"/>
        <v>0</v>
      </c>
    </row>
    <row r="11" spans="1:32" ht="15">
      <c r="A11" s="112" t="s">
        <v>409</v>
      </c>
      <c r="B11" s="106">
        <v>45664</v>
      </c>
      <c r="C11" s="22" t="s">
        <v>908</v>
      </c>
      <c r="D11" s="108">
        <v>393833</v>
      </c>
      <c r="E11" s="107" t="s">
        <v>67</v>
      </c>
      <c r="F11" s="108"/>
      <c r="G11" s="108"/>
      <c r="H11" s="108"/>
      <c r="I11" s="182" t="s">
        <v>987</v>
      </c>
      <c r="J11" s="182" t="s">
        <v>261</v>
      </c>
      <c r="K11" s="115"/>
      <c r="L11" s="108">
        <v>11.01</v>
      </c>
      <c r="M11" s="113">
        <v>4550</v>
      </c>
      <c r="N11" s="26">
        <f t="shared" si="0"/>
        <v>50095.5</v>
      </c>
      <c r="O11" s="24">
        <f t="shared" si="1"/>
        <v>2504.7750000000001</v>
      </c>
      <c r="P11" s="24">
        <f t="shared" si="2"/>
        <v>52600.275000000001</v>
      </c>
      <c r="Q11" s="109">
        <v>45664</v>
      </c>
      <c r="R11" s="110" t="s">
        <v>988</v>
      </c>
      <c r="S11" s="24">
        <v>52600.275000000001</v>
      </c>
      <c r="T11" s="106"/>
      <c r="U11" s="111"/>
      <c r="V11" s="111"/>
      <c r="W11" s="65"/>
      <c r="X11" s="65"/>
      <c r="Y11" s="65"/>
      <c r="Z11" s="65"/>
      <c r="AA11" s="24">
        <f t="shared" si="3"/>
        <v>0</v>
      </c>
      <c r="AB11" s="24"/>
      <c r="AC11" s="24"/>
      <c r="AD11" s="24"/>
      <c r="AE11" s="24">
        <f t="shared" si="4"/>
        <v>2504.7750000000001</v>
      </c>
      <c r="AF11" s="88">
        <f t="shared" si="5"/>
        <v>0</v>
      </c>
    </row>
    <row r="12" spans="1:32" ht="15">
      <c r="A12" s="232" t="s">
        <v>1264</v>
      </c>
      <c r="B12" s="106">
        <v>45882</v>
      </c>
      <c r="C12" s="22" t="s">
        <v>1017</v>
      </c>
      <c r="D12" s="108">
        <v>393839</v>
      </c>
      <c r="E12" s="107" t="s">
        <v>85</v>
      </c>
      <c r="F12" s="108"/>
      <c r="G12" s="108"/>
      <c r="H12" s="108"/>
      <c r="I12" s="182" t="s">
        <v>179</v>
      </c>
      <c r="J12" s="182" t="s">
        <v>261</v>
      </c>
      <c r="K12" s="115"/>
      <c r="L12" s="108">
        <v>100.18</v>
      </c>
      <c r="M12" s="113">
        <v>6200</v>
      </c>
      <c r="N12" s="26">
        <f t="shared" si="0"/>
        <v>621116</v>
      </c>
      <c r="O12" s="24">
        <f t="shared" si="1"/>
        <v>31055.800000000003</v>
      </c>
      <c r="P12" s="24">
        <f t="shared" si="2"/>
        <v>652171.80000000005</v>
      </c>
      <c r="Q12" s="109">
        <v>45526</v>
      </c>
      <c r="R12" s="110" t="s">
        <v>1265</v>
      </c>
      <c r="S12" s="24">
        <v>652171.80000000005</v>
      </c>
      <c r="T12" s="110"/>
      <c r="U12" s="111"/>
      <c r="V12" s="111"/>
      <c r="W12" s="65"/>
      <c r="X12" s="65"/>
      <c r="Y12" s="65"/>
      <c r="Z12" s="65"/>
      <c r="AA12" s="24">
        <f t="shared" si="3"/>
        <v>0</v>
      </c>
      <c r="AB12" s="24"/>
      <c r="AC12" s="24"/>
      <c r="AD12" s="24"/>
      <c r="AE12" s="233">
        <f t="shared" si="4"/>
        <v>31055.800000000003</v>
      </c>
      <c r="AF12" s="88">
        <f t="shared" si="5"/>
        <v>0</v>
      </c>
    </row>
    <row r="13" spans="1:32" ht="15">
      <c r="A13" s="232" t="s">
        <v>1264</v>
      </c>
      <c r="B13" s="106">
        <v>45897</v>
      </c>
      <c r="C13" s="22" t="s">
        <v>1019</v>
      </c>
      <c r="D13" s="108">
        <v>393839</v>
      </c>
      <c r="E13" s="107" t="s">
        <v>85</v>
      </c>
      <c r="F13" s="24"/>
      <c r="G13" s="24"/>
      <c r="H13" s="24"/>
      <c r="I13" s="182" t="s">
        <v>179</v>
      </c>
      <c r="J13" s="182" t="s">
        <v>261</v>
      </c>
      <c r="K13" s="24"/>
      <c r="L13" s="108">
        <v>448.02</v>
      </c>
      <c r="M13" s="113">
        <v>5800</v>
      </c>
      <c r="N13" s="26">
        <f t="shared" ref="N13:N57" si="16">K13+(M13*L13)</f>
        <v>2598516</v>
      </c>
      <c r="O13" s="24">
        <f t="shared" ref="O13:O57" si="17">N13*5%</f>
        <v>129925.8</v>
      </c>
      <c r="P13" s="24">
        <f t="shared" ref="P13:P57" si="18">N13+O13</f>
        <v>2728441.8</v>
      </c>
      <c r="Q13" s="25">
        <v>45538</v>
      </c>
      <c r="R13" s="24" t="s">
        <v>1266</v>
      </c>
      <c r="S13" s="24">
        <v>2728441.8</v>
      </c>
      <c r="T13" s="23"/>
      <c r="U13" s="87"/>
      <c r="V13" s="87"/>
      <c r="W13" s="24"/>
      <c r="X13" s="24"/>
      <c r="Y13" s="24"/>
      <c r="Z13" s="24"/>
      <c r="AA13" s="24">
        <f t="shared" ref="AA13:AA56" si="19">Z13*AD13</f>
        <v>0</v>
      </c>
      <c r="AB13" s="24"/>
      <c r="AC13" s="24"/>
      <c r="AD13" s="24"/>
      <c r="AE13" s="233">
        <f t="shared" ref="AE13:AE56" si="20">O13-AA13</f>
        <v>129925.8</v>
      </c>
      <c r="AF13" s="88">
        <f t="shared" ref="AF13:AF57" si="21">P13-S13</f>
        <v>0</v>
      </c>
    </row>
    <row r="14" spans="1:32" ht="15">
      <c r="A14" s="232" t="s">
        <v>1264</v>
      </c>
      <c r="B14" s="106">
        <v>45892</v>
      </c>
      <c r="C14" s="22" t="s">
        <v>1231</v>
      </c>
      <c r="D14" s="108">
        <v>393839</v>
      </c>
      <c r="E14" s="107" t="s">
        <v>85</v>
      </c>
      <c r="F14" s="24"/>
      <c r="G14" s="24"/>
      <c r="H14" s="24"/>
      <c r="I14" s="182" t="s">
        <v>179</v>
      </c>
      <c r="J14" s="182" t="s">
        <v>261</v>
      </c>
      <c r="K14" s="24"/>
      <c r="L14" s="108">
        <v>1511.43</v>
      </c>
      <c r="M14" s="113">
        <v>5050.0003308125415</v>
      </c>
      <c r="N14" s="26">
        <f t="shared" ref="N14" si="22">K14+(M14*L14)</f>
        <v>7632722</v>
      </c>
      <c r="O14" s="24">
        <f t="shared" ref="O14" si="23">N14*5%</f>
        <v>381636.10000000003</v>
      </c>
      <c r="P14" s="24">
        <f t="shared" ref="P14" si="24">N14+O14</f>
        <v>8014358.0999999996</v>
      </c>
      <c r="Q14" s="25">
        <v>45560</v>
      </c>
      <c r="R14" s="24" t="s">
        <v>1267</v>
      </c>
      <c r="S14" s="24">
        <v>8014358.0999999996</v>
      </c>
      <c r="T14" s="23"/>
      <c r="U14" s="87"/>
      <c r="V14" s="87"/>
      <c r="W14" s="24"/>
      <c r="X14" s="24"/>
      <c r="Y14" s="24"/>
      <c r="Z14" s="24"/>
      <c r="AA14" s="24">
        <f t="shared" ref="AA14" si="25">Z14*AD14</f>
        <v>0</v>
      </c>
      <c r="AB14" s="24"/>
      <c r="AC14" s="24"/>
      <c r="AD14" s="24"/>
      <c r="AE14" s="233">
        <f t="shared" ref="AE14" si="26">O14-AA14</f>
        <v>381636.10000000003</v>
      </c>
      <c r="AF14" s="88">
        <f t="shared" ref="AF14" si="27">P14-S14</f>
        <v>0</v>
      </c>
    </row>
    <row r="15" spans="1:32" ht="15">
      <c r="A15" s="232" t="s">
        <v>1264</v>
      </c>
      <c r="B15" s="106">
        <v>45892</v>
      </c>
      <c r="C15" s="22" t="s">
        <v>1232</v>
      </c>
      <c r="D15" s="108">
        <v>393839</v>
      </c>
      <c r="E15" s="107" t="s">
        <v>85</v>
      </c>
      <c r="F15" s="24"/>
      <c r="G15" s="24"/>
      <c r="H15" s="24"/>
      <c r="I15" s="182" t="s">
        <v>179</v>
      </c>
      <c r="J15" s="182" t="s">
        <v>261</v>
      </c>
      <c r="K15" s="24"/>
      <c r="L15" s="108">
        <v>330.76</v>
      </c>
      <c r="M15" s="113">
        <v>5050.0003308125415</v>
      </c>
      <c r="N15" s="26">
        <f t="shared" ref="N15" si="28">K15+(M15*L15)</f>
        <v>1670338.1094195561</v>
      </c>
      <c r="O15" s="24">
        <f t="shared" ref="O15" si="29">N15*5%</f>
        <v>83516.905470977814</v>
      </c>
      <c r="P15" s="24">
        <f t="shared" ref="P15" si="30">N15+O15</f>
        <v>1753855.0148905339</v>
      </c>
      <c r="Q15" s="25">
        <v>45560</v>
      </c>
      <c r="R15" s="24" t="s">
        <v>1268</v>
      </c>
      <c r="S15" s="24">
        <v>1753855.0148905339</v>
      </c>
      <c r="T15" s="23"/>
      <c r="U15" s="87"/>
      <c r="V15" s="87"/>
      <c r="W15" s="24"/>
      <c r="X15" s="24"/>
      <c r="Y15" s="24"/>
      <c r="Z15" s="24"/>
      <c r="AA15" s="24">
        <f t="shared" ref="AA15" si="31">Z15*AD15</f>
        <v>0</v>
      </c>
      <c r="AB15" s="24"/>
      <c r="AC15" s="24"/>
      <c r="AD15" s="24"/>
      <c r="AE15" s="233">
        <f t="shared" ref="AE15" si="32">O15-AA15</f>
        <v>83516.905470977814</v>
      </c>
      <c r="AF15" s="88">
        <f t="shared" ref="AF15" si="33">P15-S15</f>
        <v>0</v>
      </c>
    </row>
    <row r="16" spans="1:32" ht="15">
      <c r="A16" s="232" t="s">
        <v>1264</v>
      </c>
      <c r="B16" s="106">
        <v>45892</v>
      </c>
      <c r="C16" s="22" t="s">
        <v>1232</v>
      </c>
      <c r="D16" s="108">
        <v>393839</v>
      </c>
      <c r="E16" s="107" t="s">
        <v>85</v>
      </c>
      <c r="F16" s="24"/>
      <c r="G16" s="24"/>
      <c r="H16" s="24"/>
      <c r="I16" s="182" t="s">
        <v>179</v>
      </c>
      <c r="J16" s="182" t="s">
        <v>261</v>
      </c>
      <c r="K16" s="24"/>
      <c r="L16" s="108">
        <v>158.41</v>
      </c>
      <c r="M16" s="113">
        <v>5050.0003308125415</v>
      </c>
      <c r="N16" s="26">
        <f t="shared" ref="N16" si="34">K16+(M16*L16)</f>
        <v>799970.55240401463</v>
      </c>
      <c r="O16" s="24">
        <f t="shared" ref="O16" si="35">N16*5%</f>
        <v>39998.527620200737</v>
      </c>
      <c r="P16" s="24">
        <f t="shared" ref="P16" si="36">N16+O16</f>
        <v>839969.08002421539</v>
      </c>
      <c r="Q16" s="25">
        <v>45560</v>
      </c>
      <c r="R16" s="24" t="s">
        <v>1268</v>
      </c>
      <c r="S16" s="24">
        <v>839969.08002421539</v>
      </c>
      <c r="T16" s="23"/>
      <c r="U16" s="87"/>
      <c r="V16" s="87"/>
      <c r="W16" s="24"/>
      <c r="X16" s="24"/>
      <c r="Y16" s="24"/>
      <c r="Z16" s="24"/>
      <c r="AA16" s="24">
        <f t="shared" ref="AA16" si="37">Z16*AD16</f>
        <v>0</v>
      </c>
      <c r="AB16" s="24"/>
      <c r="AC16" s="24"/>
      <c r="AD16" s="24"/>
      <c r="AE16" s="233">
        <f t="shared" ref="AE16" si="38">O16-AA16</f>
        <v>39998.527620200737</v>
      </c>
      <c r="AF16" s="88">
        <f t="shared" ref="AF16" si="39">P16-S16</f>
        <v>0</v>
      </c>
    </row>
    <row r="17" spans="1:32" ht="15">
      <c r="A17" s="232" t="s">
        <v>1264</v>
      </c>
      <c r="B17" s="106">
        <v>45892</v>
      </c>
      <c r="C17" s="22" t="s">
        <v>1232</v>
      </c>
      <c r="D17" s="108">
        <v>393839</v>
      </c>
      <c r="E17" s="107" t="s">
        <v>85</v>
      </c>
      <c r="F17" s="24"/>
      <c r="G17" s="24"/>
      <c r="H17" s="24"/>
      <c r="I17" s="182" t="s">
        <v>179</v>
      </c>
      <c r="J17" s="182" t="s">
        <v>261</v>
      </c>
      <c r="K17" s="24"/>
      <c r="L17" s="108">
        <v>92.17</v>
      </c>
      <c r="M17" s="113">
        <v>5050.0003308125415</v>
      </c>
      <c r="N17" s="26">
        <f t="shared" ref="N17" si="40">K17+(M17*L17)</f>
        <v>465458.53049099195</v>
      </c>
      <c r="O17" s="24">
        <f t="shared" ref="O17" si="41">N17*5%</f>
        <v>23272.926524549599</v>
      </c>
      <c r="P17" s="24">
        <f t="shared" ref="P17" si="42">N17+O17</f>
        <v>488731.45701554156</v>
      </c>
      <c r="Q17" s="25">
        <v>45560</v>
      </c>
      <c r="R17" s="24" t="s">
        <v>1268</v>
      </c>
      <c r="S17" s="24">
        <v>488731.45701554156</v>
      </c>
      <c r="T17" s="23"/>
      <c r="U17" s="87"/>
      <c r="V17" s="87"/>
      <c r="W17" s="24"/>
      <c r="X17" s="24"/>
      <c r="Y17" s="24"/>
      <c r="Z17" s="24"/>
      <c r="AA17" s="24">
        <f t="shared" ref="AA17" si="43">Z17*AD17</f>
        <v>0</v>
      </c>
      <c r="AB17" s="24"/>
      <c r="AC17" s="24"/>
      <c r="AD17" s="24"/>
      <c r="AE17" s="233">
        <f t="shared" ref="AE17" si="44">O17-AA17</f>
        <v>23272.926524549599</v>
      </c>
      <c r="AF17" s="88">
        <f t="shared" ref="AF17" si="45">P17-S17</f>
        <v>0</v>
      </c>
    </row>
    <row r="18" spans="1:32" ht="15">
      <c r="A18" s="232" t="s">
        <v>1264</v>
      </c>
      <c r="B18" s="23">
        <v>45566</v>
      </c>
      <c r="C18" s="22" t="s">
        <v>322</v>
      </c>
      <c r="D18" s="108">
        <v>393840</v>
      </c>
      <c r="E18" s="107" t="s">
        <v>85</v>
      </c>
      <c r="F18" s="24"/>
      <c r="G18" s="24"/>
      <c r="H18" s="24"/>
      <c r="I18" s="182" t="s">
        <v>179</v>
      </c>
      <c r="J18" s="182" t="s">
        <v>261</v>
      </c>
      <c r="K18" s="24"/>
      <c r="L18" s="108">
        <v>89.32</v>
      </c>
      <c r="M18" s="113">
        <v>4550.0020136120174</v>
      </c>
      <c r="N18" s="26">
        <f t="shared" ref="N18" si="46">K18+(M18*L18)</f>
        <v>406406.17985582538</v>
      </c>
      <c r="O18" s="24">
        <f t="shared" ref="O18" si="47">N18*5%</f>
        <v>20320.30899279127</v>
      </c>
      <c r="P18" s="24">
        <f t="shared" ref="P18" si="48">N18+O18</f>
        <v>426726.48884861666</v>
      </c>
      <c r="Q18" s="25">
        <v>45586</v>
      </c>
      <c r="R18" s="24" t="s">
        <v>1269</v>
      </c>
      <c r="S18" s="24">
        <v>426726.48884861666</v>
      </c>
      <c r="T18" s="23"/>
      <c r="U18" s="87"/>
      <c r="V18" s="87"/>
      <c r="W18" s="24"/>
      <c r="X18" s="24"/>
      <c r="Y18" s="24"/>
      <c r="Z18" s="24"/>
      <c r="AA18" s="24">
        <f t="shared" ref="AA18" si="49">Z18*AD18</f>
        <v>0</v>
      </c>
      <c r="AB18" s="24"/>
      <c r="AC18" s="24"/>
      <c r="AD18" s="24"/>
      <c r="AE18" s="233">
        <f t="shared" ref="AE18" si="50">O18-AA18</f>
        <v>20320.30899279127</v>
      </c>
      <c r="AF18" s="88">
        <f t="shared" ref="AF18" si="51">P18-S18</f>
        <v>0</v>
      </c>
    </row>
    <row r="19" spans="1:32" ht="15">
      <c r="A19" s="232" t="s">
        <v>1264</v>
      </c>
      <c r="B19" s="23">
        <v>45566</v>
      </c>
      <c r="C19" s="22" t="s">
        <v>322</v>
      </c>
      <c r="D19" s="108">
        <v>393840</v>
      </c>
      <c r="E19" s="107" t="s">
        <v>85</v>
      </c>
      <c r="F19" s="24"/>
      <c r="G19" s="24"/>
      <c r="H19" s="24"/>
      <c r="I19" s="182" t="s">
        <v>179</v>
      </c>
      <c r="J19" s="182" t="s">
        <v>261</v>
      </c>
      <c r="K19" s="24"/>
      <c r="L19" s="108">
        <v>87.4</v>
      </c>
      <c r="M19" s="113">
        <v>4550.0020136120174</v>
      </c>
      <c r="N19" s="26">
        <f t="shared" ref="N19" si="52">K19+(M19*L19)</f>
        <v>397670.17598969035</v>
      </c>
      <c r="O19" s="24">
        <f t="shared" ref="O19" si="53">N19*5%</f>
        <v>19883.50879948452</v>
      </c>
      <c r="P19" s="24">
        <f t="shared" ref="P19" si="54">N19+O19</f>
        <v>417553.68478917488</v>
      </c>
      <c r="Q19" s="25">
        <v>45586</v>
      </c>
      <c r="R19" s="24" t="s">
        <v>1269</v>
      </c>
      <c r="S19" s="24">
        <v>417553.68478917488</v>
      </c>
      <c r="T19" s="23"/>
      <c r="U19" s="87"/>
      <c r="V19" s="87"/>
      <c r="W19" s="24"/>
      <c r="X19" s="24"/>
      <c r="Y19" s="24"/>
      <c r="Z19" s="24"/>
      <c r="AA19" s="24">
        <f t="shared" ref="AA19" si="55">Z19*AD19</f>
        <v>0</v>
      </c>
      <c r="AB19" s="24"/>
      <c r="AC19" s="24"/>
      <c r="AD19" s="24"/>
      <c r="AE19" s="233">
        <f t="shared" ref="AE19" si="56">O19-AA19</f>
        <v>19883.50879948452</v>
      </c>
      <c r="AF19" s="88">
        <f t="shared" ref="AF19" si="57">P19-S19</f>
        <v>0</v>
      </c>
    </row>
    <row r="20" spans="1:32" ht="15">
      <c r="A20" s="232" t="s">
        <v>1264</v>
      </c>
      <c r="B20" s="23">
        <v>45566</v>
      </c>
      <c r="C20" s="22" t="s">
        <v>322</v>
      </c>
      <c r="D20" s="108">
        <v>393840</v>
      </c>
      <c r="E20" s="107" t="s">
        <v>85</v>
      </c>
      <c r="F20" s="24"/>
      <c r="G20" s="24"/>
      <c r="H20" s="24"/>
      <c r="I20" s="182" t="s">
        <v>179</v>
      </c>
      <c r="J20" s="182" t="s">
        <v>261</v>
      </c>
      <c r="K20" s="24"/>
      <c r="L20" s="108">
        <v>46.98</v>
      </c>
      <c r="M20" s="113">
        <v>4550.0020136120174</v>
      </c>
      <c r="N20" s="26">
        <f t="shared" ref="N20" si="58">K20+(M20*L20)</f>
        <v>213759.09459949256</v>
      </c>
      <c r="O20" s="24">
        <f t="shared" ref="O20" si="59">N20*5%</f>
        <v>10687.954729974628</v>
      </c>
      <c r="P20" s="24">
        <f t="shared" ref="P20" si="60">N20+O20</f>
        <v>224447.04932946718</v>
      </c>
      <c r="Q20" s="25">
        <v>45586</v>
      </c>
      <c r="R20" s="24" t="s">
        <v>1269</v>
      </c>
      <c r="S20" s="24">
        <v>224447.04932946718</v>
      </c>
      <c r="T20" s="23"/>
      <c r="U20" s="87"/>
      <c r="V20" s="87"/>
      <c r="W20" s="24"/>
      <c r="X20" s="24"/>
      <c r="Y20" s="24"/>
      <c r="Z20" s="24"/>
      <c r="AA20" s="24">
        <f t="shared" ref="AA20" si="61">Z20*AD20</f>
        <v>0</v>
      </c>
      <c r="AB20" s="24"/>
      <c r="AC20" s="24"/>
      <c r="AD20" s="24"/>
      <c r="AE20" s="233">
        <f t="shared" ref="AE20" si="62">O20-AA20</f>
        <v>10687.954729974628</v>
      </c>
      <c r="AF20" s="88">
        <f t="shared" ref="AF20" si="63">P20-S20</f>
        <v>0</v>
      </c>
    </row>
    <row r="21" spans="1:32" ht="15">
      <c r="A21" s="232" t="s">
        <v>1264</v>
      </c>
      <c r="B21" s="23">
        <v>45566</v>
      </c>
      <c r="C21" s="22" t="s">
        <v>322</v>
      </c>
      <c r="D21" s="108">
        <v>393840</v>
      </c>
      <c r="E21" s="107" t="s">
        <v>85</v>
      </c>
      <c r="F21" s="24"/>
      <c r="G21" s="24"/>
      <c r="H21" s="24"/>
      <c r="I21" s="182" t="s">
        <v>179</v>
      </c>
      <c r="J21" s="182" t="s">
        <v>261</v>
      </c>
      <c r="K21" s="24"/>
      <c r="L21" s="108">
        <v>24.61</v>
      </c>
      <c r="M21" s="113">
        <v>4550.0020136120174</v>
      </c>
      <c r="N21" s="26">
        <f t="shared" ref="N21" si="64">K21+(M21*L21)</f>
        <v>111975.54955499174</v>
      </c>
      <c r="O21" s="24">
        <f t="shared" ref="O21" si="65">N21*5%</f>
        <v>5598.777477749587</v>
      </c>
      <c r="P21" s="24">
        <f t="shared" ref="P21" si="66">N21+O21</f>
        <v>117574.32703274133</v>
      </c>
      <c r="Q21" s="25">
        <v>45586</v>
      </c>
      <c r="R21" s="24" t="s">
        <v>1269</v>
      </c>
      <c r="S21" s="24">
        <v>117574.32703274133</v>
      </c>
      <c r="T21" s="23"/>
      <c r="U21" s="87"/>
      <c r="V21" s="87"/>
      <c r="W21" s="24"/>
      <c r="X21" s="24"/>
      <c r="Y21" s="24"/>
      <c r="Z21" s="24"/>
      <c r="AA21" s="24">
        <f t="shared" ref="AA21" si="67">Z21*AD21</f>
        <v>0</v>
      </c>
      <c r="AB21" s="24"/>
      <c r="AC21" s="24"/>
      <c r="AD21" s="24"/>
      <c r="AE21" s="233">
        <f t="shared" ref="AE21" si="68">O21-AA21</f>
        <v>5598.777477749587</v>
      </c>
      <c r="AF21" s="88">
        <f t="shared" ref="AF21" si="69">P21-S21</f>
        <v>0</v>
      </c>
    </row>
    <row r="22" spans="1:32" ht="15">
      <c r="A22" s="232" t="s">
        <v>1264</v>
      </c>
      <c r="B22" s="23">
        <v>45604</v>
      </c>
      <c r="C22" s="22" t="s">
        <v>489</v>
      </c>
      <c r="D22" s="108">
        <v>393840</v>
      </c>
      <c r="E22" s="107" t="s">
        <v>85</v>
      </c>
      <c r="F22" s="24"/>
      <c r="G22" s="24"/>
      <c r="H22" s="24"/>
      <c r="I22" s="182" t="s">
        <v>179</v>
      </c>
      <c r="J22" s="182" t="s">
        <v>261</v>
      </c>
      <c r="K22" s="24"/>
      <c r="L22" s="108">
        <v>34.44</v>
      </c>
      <c r="M22" s="113">
        <v>4590.0038794775637</v>
      </c>
      <c r="N22" s="26">
        <f t="shared" ref="N22" si="70">K22+(M22*L22)</f>
        <v>158079.73360920729</v>
      </c>
      <c r="O22" s="24">
        <f t="shared" ref="O22" si="71">N22*5%</f>
        <v>7903.9866804603653</v>
      </c>
      <c r="P22" s="24">
        <f t="shared" ref="P22" si="72">N22+O22</f>
        <v>165983.72028966766</v>
      </c>
      <c r="Q22" s="25">
        <v>45609</v>
      </c>
      <c r="R22" s="24" t="s">
        <v>1270</v>
      </c>
      <c r="S22" s="24">
        <v>165983.72028966766</v>
      </c>
      <c r="T22" s="23"/>
      <c r="U22" s="87"/>
      <c r="V22" s="87"/>
      <c r="W22" s="24"/>
      <c r="X22" s="24"/>
      <c r="Y22" s="24"/>
      <c r="Z22" s="24"/>
      <c r="AA22" s="24">
        <f t="shared" ref="AA22" si="73">Z22*AD22</f>
        <v>0</v>
      </c>
      <c r="AB22" s="24"/>
      <c r="AC22" s="24"/>
      <c r="AD22" s="24"/>
      <c r="AE22" s="233">
        <f t="shared" ref="AE22" si="74">O22-AA22</f>
        <v>7903.9866804603653</v>
      </c>
      <c r="AF22" s="88">
        <f t="shared" ref="AF22" si="75">P22-S22</f>
        <v>0</v>
      </c>
    </row>
    <row r="23" spans="1:32" ht="15">
      <c r="A23" s="232" t="s">
        <v>1264</v>
      </c>
      <c r="B23" s="23">
        <v>45604</v>
      </c>
      <c r="C23" s="22" t="s">
        <v>489</v>
      </c>
      <c r="D23" s="108">
        <v>393840</v>
      </c>
      <c r="E23" s="107" t="s">
        <v>85</v>
      </c>
      <c r="F23" s="24"/>
      <c r="G23" s="24"/>
      <c r="H23" s="24"/>
      <c r="I23" s="182" t="s">
        <v>179</v>
      </c>
      <c r="J23" s="182" t="s">
        <v>261</v>
      </c>
      <c r="K23" s="24"/>
      <c r="L23" s="108">
        <v>42.89</v>
      </c>
      <c r="M23" s="113">
        <v>4590.0038794775637</v>
      </c>
      <c r="N23" s="26">
        <f t="shared" ref="N23" si="76">K23+(M23*L23)</f>
        <v>196865.26639079271</v>
      </c>
      <c r="O23" s="24">
        <f t="shared" ref="O23" si="77">N23*5%</f>
        <v>9843.2633195396356</v>
      </c>
      <c r="P23" s="24">
        <f t="shared" ref="P23" si="78">N23+O23</f>
        <v>206708.52971033234</v>
      </c>
      <c r="Q23" s="25">
        <v>45609</v>
      </c>
      <c r="R23" s="24" t="s">
        <v>1270</v>
      </c>
      <c r="S23" s="24">
        <v>206708.52971033234</v>
      </c>
      <c r="T23" s="23"/>
      <c r="U23" s="87"/>
      <c r="V23" s="87"/>
      <c r="W23" s="24"/>
      <c r="X23" s="24"/>
      <c r="Y23" s="24"/>
      <c r="Z23" s="24"/>
      <c r="AA23" s="24">
        <f t="shared" ref="AA23" si="79">Z23*AD23</f>
        <v>0</v>
      </c>
      <c r="AB23" s="24"/>
      <c r="AC23" s="24"/>
      <c r="AD23" s="24"/>
      <c r="AE23" s="233">
        <f t="shared" ref="AE23" si="80">O23-AA23</f>
        <v>9843.2633195396356</v>
      </c>
      <c r="AF23" s="88">
        <f t="shared" ref="AF23" si="81">P23-S23</f>
        <v>0</v>
      </c>
    </row>
    <row r="24" spans="1:32" ht="15">
      <c r="A24" s="232" t="s">
        <v>1264</v>
      </c>
      <c r="B24" s="23">
        <v>45616</v>
      </c>
      <c r="C24" s="22" t="s">
        <v>490</v>
      </c>
      <c r="D24" s="108">
        <v>393840</v>
      </c>
      <c r="E24" s="107" t="s">
        <v>85</v>
      </c>
      <c r="F24" s="24"/>
      <c r="G24" s="24"/>
      <c r="H24" s="24"/>
      <c r="I24" s="182" t="s">
        <v>179</v>
      </c>
      <c r="J24" s="182" t="s">
        <v>261</v>
      </c>
      <c r="K24" s="24"/>
      <c r="L24" s="108">
        <v>547.62</v>
      </c>
      <c r="M24" s="113">
        <v>4480.0007304335122</v>
      </c>
      <c r="N24" s="26">
        <f t="shared" ref="N24" si="82">K24+(M24*L24)</f>
        <v>2453338</v>
      </c>
      <c r="O24" s="24">
        <f t="shared" ref="O24" si="83">N24*5%</f>
        <v>122666.90000000001</v>
      </c>
      <c r="P24" s="24">
        <f t="shared" ref="P24" si="84">N24+O24</f>
        <v>2576004.9</v>
      </c>
      <c r="Q24" s="25">
        <v>45660</v>
      </c>
      <c r="R24" s="24" t="s">
        <v>1271</v>
      </c>
      <c r="S24" s="24">
        <v>2576004.9</v>
      </c>
      <c r="T24" s="23"/>
      <c r="U24" s="87"/>
      <c r="V24" s="87"/>
      <c r="W24" s="24"/>
      <c r="X24" s="24"/>
      <c r="Y24" s="24"/>
      <c r="Z24" s="24"/>
      <c r="AA24" s="24">
        <f t="shared" ref="AA24" si="85">Z24*AD24</f>
        <v>0</v>
      </c>
      <c r="AB24" s="24"/>
      <c r="AC24" s="24"/>
      <c r="AD24" s="24"/>
      <c r="AE24" s="233">
        <f t="shared" ref="AE24" si="86">O24-AA24</f>
        <v>122666.90000000001</v>
      </c>
      <c r="AF24" s="88">
        <f t="shared" ref="AF24" si="87">P24-S24</f>
        <v>0</v>
      </c>
    </row>
    <row r="25" spans="1:32" ht="15">
      <c r="A25" s="232" t="s">
        <v>1264</v>
      </c>
      <c r="B25" s="23">
        <v>45688</v>
      </c>
      <c r="C25" s="22" t="s">
        <v>911</v>
      </c>
      <c r="D25" s="108">
        <v>393841</v>
      </c>
      <c r="E25" s="272" t="s">
        <v>581</v>
      </c>
      <c r="F25" s="86" t="s">
        <v>630</v>
      </c>
      <c r="G25" s="86" t="s">
        <v>1274</v>
      </c>
      <c r="H25" s="24" t="s">
        <v>1275</v>
      </c>
      <c r="I25" s="85" t="s">
        <v>190</v>
      </c>
      <c r="J25" s="182" t="s">
        <v>261</v>
      </c>
      <c r="K25" s="24"/>
      <c r="L25" s="24">
        <v>91904.76</v>
      </c>
      <c r="M25" s="113">
        <v>4558.3990535419498</v>
      </c>
      <c r="N25" s="26">
        <f t="shared" ref="N25" si="88">K25+(M25*L25)</f>
        <v>418938571</v>
      </c>
      <c r="O25" s="24">
        <f t="shared" ref="O25" si="89">N25*5%</f>
        <v>20946928.550000001</v>
      </c>
      <c r="P25" s="24">
        <f t="shared" ref="P25" si="90">N25+O25</f>
        <v>439885499.55000001</v>
      </c>
      <c r="Q25" s="230" t="s">
        <v>1273</v>
      </c>
      <c r="R25" s="85" t="s">
        <v>1272</v>
      </c>
      <c r="S25" s="24">
        <v>439885499.55000001</v>
      </c>
      <c r="T25" s="106">
        <v>44018</v>
      </c>
      <c r="U25" s="111" t="s">
        <v>990</v>
      </c>
      <c r="V25" s="111" t="s">
        <v>991</v>
      </c>
      <c r="W25" s="65">
        <v>63300</v>
      </c>
      <c r="X25" s="24"/>
      <c r="Y25" s="65">
        <v>1899</v>
      </c>
      <c r="Z25" s="65">
        <v>3259.9500000000003</v>
      </c>
      <c r="AA25" s="24">
        <f t="shared" ref="AA25" si="91">Z25*AD25</f>
        <v>4541110.3500000006</v>
      </c>
      <c r="AB25" s="24">
        <v>1266</v>
      </c>
      <c r="AC25" s="24"/>
      <c r="AD25" s="87">
        <v>1393</v>
      </c>
      <c r="AE25" s="233">
        <f t="shared" ref="AE25" si="92">O25-AA25</f>
        <v>16405818.199999999</v>
      </c>
      <c r="AF25" s="88">
        <f t="shared" ref="AF25" si="93">P25-S25</f>
        <v>0</v>
      </c>
    </row>
    <row r="26" spans="1:32" ht="15">
      <c r="A26" s="106"/>
      <c r="B26" s="23"/>
      <c r="C26" s="22"/>
      <c r="D26" s="108"/>
      <c r="E26" s="86"/>
      <c r="F26" s="24"/>
      <c r="G26" s="24"/>
      <c r="H26" s="24"/>
      <c r="I26" s="85"/>
      <c r="J26" s="85"/>
      <c r="K26" s="24"/>
      <c r="L26" s="24"/>
      <c r="M26" s="24"/>
      <c r="N26" s="26">
        <f t="shared" ref="N26" si="94">K26+(M26*L26)</f>
        <v>0</v>
      </c>
      <c r="O26" s="24">
        <f t="shared" ref="O26" si="95">N26*5%</f>
        <v>0</v>
      </c>
      <c r="P26" s="24">
        <f t="shared" ref="P26" si="96">N26+O26</f>
        <v>0</v>
      </c>
      <c r="Q26" s="25"/>
      <c r="R26" s="24"/>
      <c r="S26" s="24"/>
      <c r="T26" s="23"/>
      <c r="U26" s="87"/>
      <c r="V26" s="87"/>
      <c r="W26" s="24"/>
      <c r="X26" s="24"/>
      <c r="Y26" s="24"/>
      <c r="Z26" s="24"/>
      <c r="AA26" s="24">
        <f t="shared" ref="AA26" si="97">Z26*AD26</f>
        <v>0</v>
      </c>
      <c r="AB26" s="24"/>
      <c r="AC26" s="24"/>
      <c r="AD26" s="24"/>
      <c r="AE26" s="24">
        <f t="shared" ref="AE26" si="98">O26-AA26</f>
        <v>0</v>
      </c>
      <c r="AF26" s="88">
        <f t="shared" ref="AF26" si="99">P26-S26</f>
        <v>0</v>
      </c>
    </row>
    <row r="27" spans="1:32" ht="15">
      <c r="A27" s="106"/>
      <c r="B27" s="23"/>
      <c r="C27" s="22"/>
      <c r="D27" s="108"/>
      <c r="E27" s="86"/>
      <c r="F27" s="24"/>
      <c r="G27" s="24"/>
      <c r="H27" s="24"/>
      <c r="I27" s="85"/>
      <c r="J27" s="85"/>
      <c r="K27" s="24"/>
      <c r="L27" s="24"/>
      <c r="M27" s="24"/>
      <c r="N27" s="26">
        <f t="shared" ref="N27" si="100">K27+(M27*L27)</f>
        <v>0</v>
      </c>
      <c r="O27" s="24">
        <f t="shared" ref="O27" si="101">N27*5%</f>
        <v>0</v>
      </c>
      <c r="P27" s="24">
        <f t="shared" ref="P27" si="102">N27+O27</f>
        <v>0</v>
      </c>
      <c r="Q27" s="25"/>
      <c r="R27" s="24"/>
      <c r="S27" s="24"/>
      <c r="T27" s="23"/>
      <c r="U27" s="87"/>
      <c r="V27" s="87"/>
      <c r="W27" s="24"/>
      <c r="X27" s="24"/>
      <c r="Y27" s="24"/>
      <c r="Z27" s="24"/>
      <c r="AA27" s="24">
        <f t="shared" ref="AA27" si="103">Z27*AD27</f>
        <v>0</v>
      </c>
      <c r="AB27" s="24"/>
      <c r="AC27" s="24"/>
      <c r="AD27" s="24"/>
      <c r="AE27" s="24">
        <f t="shared" ref="AE27" si="104">O27-AA27</f>
        <v>0</v>
      </c>
      <c r="AF27" s="88">
        <f t="shared" ref="AF27" si="105">P27-S27</f>
        <v>0</v>
      </c>
    </row>
    <row r="28" spans="1:32" ht="15">
      <c r="A28" s="106"/>
      <c r="B28" s="23"/>
      <c r="C28" s="22"/>
      <c r="D28" s="85"/>
      <c r="E28" s="86"/>
      <c r="F28" s="24"/>
      <c r="G28" s="24"/>
      <c r="H28" s="24"/>
      <c r="I28" s="85"/>
      <c r="J28" s="85"/>
      <c r="K28" s="24"/>
      <c r="L28" s="24"/>
      <c r="M28" s="24"/>
      <c r="N28" s="26">
        <f t="shared" ref="N28" si="106">K28+(M28*L28)</f>
        <v>0</v>
      </c>
      <c r="O28" s="24">
        <f t="shared" ref="O28" si="107">N28*5%</f>
        <v>0</v>
      </c>
      <c r="P28" s="24">
        <f t="shared" ref="P28" si="108">N28+O28</f>
        <v>0</v>
      </c>
      <c r="Q28" s="25"/>
      <c r="R28" s="24"/>
      <c r="S28" s="24"/>
      <c r="T28" s="23"/>
      <c r="U28" s="87"/>
      <c r="V28" s="87"/>
      <c r="W28" s="24"/>
      <c r="X28" s="24"/>
      <c r="Y28" s="24"/>
      <c r="Z28" s="24"/>
      <c r="AA28" s="24">
        <f t="shared" ref="AA28" si="109">Z28*AD28</f>
        <v>0</v>
      </c>
      <c r="AB28" s="24"/>
      <c r="AC28" s="24"/>
      <c r="AD28" s="24"/>
      <c r="AE28" s="24">
        <f t="shared" ref="AE28" si="110">O28-AA28</f>
        <v>0</v>
      </c>
      <c r="AF28" s="88">
        <f t="shared" ref="AF28" si="111">P28-S28</f>
        <v>0</v>
      </c>
    </row>
    <row r="29" spans="1:32" ht="15">
      <c r="A29" s="106"/>
      <c r="B29" s="23"/>
      <c r="C29" s="22"/>
      <c r="D29" s="85"/>
      <c r="E29" s="86"/>
      <c r="F29" s="24"/>
      <c r="G29" s="24"/>
      <c r="H29" s="24"/>
      <c r="I29" s="85"/>
      <c r="J29" s="85"/>
      <c r="K29" s="24"/>
      <c r="L29" s="24"/>
      <c r="M29" s="24"/>
      <c r="N29" s="26">
        <f t="shared" ref="N29" si="112">K29+(M29*L29)</f>
        <v>0</v>
      </c>
      <c r="O29" s="24">
        <f t="shared" ref="O29" si="113">N29*5%</f>
        <v>0</v>
      </c>
      <c r="P29" s="24">
        <f t="shared" ref="P29" si="114">N29+O29</f>
        <v>0</v>
      </c>
      <c r="Q29" s="25"/>
      <c r="R29" s="24"/>
      <c r="S29" s="24"/>
      <c r="T29" s="23"/>
      <c r="U29" s="87"/>
      <c r="V29" s="87"/>
      <c r="W29" s="24"/>
      <c r="X29" s="24"/>
      <c r="Y29" s="24"/>
      <c r="Z29" s="24"/>
      <c r="AA29" s="24">
        <f t="shared" ref="AA29" si="115">Z29*AD29</f>
        <v>0</v>
      </c>
      <c r="AB29" s="24"/>
      <c r="AC29" s="24"/>
      <c r="AD29" s="24"/>
      <c r="AE29" s="24">
        <f t="shared" ref="AE29" si="116">O29-AA29</f>
        <v>0</v>
      </c>
      <c r="AF29" s="88">
        <f t="shared" ref="AF29" si="117">P29-S29</f>
        <v>0</v>
      </c>
    </row>
    <row r="30" spans="1:32" ht="15">
      <c r="A30" s="106"/>
      <c r="B30" s="23"/>
      <c r="C30" s="22"/>
      <c r="D30" s="85"/>
      <c r="E30" s="86"/>
      <c r="F30" s="24"/>
      <c r="G30" s="24"/>
      <c r="H30" s="24"/>
      <c r="I30" s="85"/>
      <c r="J30" s="85"/>
      <c r="K30" s="24"/>
      <c r="L30" s="24"/>
      <c r="M30" s="24"/>
      <c r="N30" s="26">
        <f t="shared" ref="N30" si="118">K30+(M30*L30)</f>
        <v>0</v>
      </c>
      <c r="O30" s="24">
        <f t="shared" ref="O30" si="119">N30*5%</f>
        <v>0</v>
      </c>
      <c r="P30" s="24">
        <f t="shared" ref="P30" si="120">N30+O30</f>
        <v>0</v>
      </c>
      <c r="Q30" s="25"/>
      <c r="R30" s="24"/>
      <c r="S30" s="24"/>
      <c r="T30" s="23"/>
      <c r="U30" s="87"/>
      <c r="V30" s="87"/>
      <c r="W30" s="24"/>
      <c r="X30" s="24"/>
      <c r="Y30" s="24"/>
      <c r="Z30" s="24"/>
      <c r="AA30" s="24">
        <f t="shared" ref="AA30" si="121">Z30*AD30</f>
        <v>0</v>
      </c>
      <c r="AB30" s="24"/>
      <c r="AC30" s="24"/>
      <c r="AD30" s="24"/>
      <c r="AE30" s="24">
        <f t="shared" ref="AE30" si="122">O30-AA30</f>
        <v>0</v>
      </c>
      <c r="AF30" s="88">
        <f t="shared" ref="AF30" si="123">P30-S30</f>
        <v>0</v>
      </c>
    </row>
    <row r="31" spans="1:32" ht="15">
      <c r="A31" s="106"/>
      <c r="B31" s="23"/>
      <c r="C31" s="22"/>
      <c r="D31" s="85"/>
      <c r="E31" s="86"/>
      <c r="F31" s="24"/>
      <c r="G31" s="24"/>
      <c r="H31" s="24"/>
      <c r="I31" s="85"/>
      <c r="J31" s="85"/>
      <c r="K31" s="24"/>
      <c r="L31" s="24"/>
      <c r="M31" s="24"/>
      <c r="N31" s="26">
        <f t="shared" ref="N31" si="124">K31+(M31*L31)</f>
        <v>0</v>
      </c>
      <c r="O31" s="24">
        <f t="shared" ref="O31" si="125">N31*5%</f>
        <v>0</v>
      </c>
      <c r="P31" s="24">
        <f t="shared" ref="P31" si="126">N31+O31</f>
        <v>0</v>
      </c>
      <c r="Q31" s="25"/>
      <c r="R31" s="24"/>
      <c r="S31" s="24"/>
      <c r="T31" s="23"/>
      <c r="U31" s="87"/>
      <c r="V31" s="87"/>
      <c r="W31" s="24"/>
      <c r="X31" s="24"/>
      <c r="Y31" s="24"/>
      <c r="Z31" s="24"/>
      <c r="AA31" s="24">
        <f t="shared" ref="AA31" si="127">Z31*AD31</f>
        <v>0</v>
      </c>
      <c r="AB31" s="24"/>
      <c r="AC31" s="24"/>
      <c r="AD31" s="24"/>
      <c r="AE31" s="24">
        <f t="shared" ref="AE31" si="128">O31-AA31</f>
        <v>0</v>
      </c>
      <c r="AF31" s="88">
        <f t="shared" ref="AF31" si="129">P31-S31</f>
        <v>0</v>
      </c>
    </row>
    <row r="32" spans="1:32" ht="15">
      <c r="A32" s="106"/>
      <c r="B32" s="23"/>
      <c r="C32" s="22"/>
      <c r="D32" s="85"/>
      <c r="E32" s="86"/>
      <c r="F32" s="24"/>
      <c r="G32" s="24"/>
      <c r="H32" s="24"/>
      <c r="I32" s="85"/>
      <c r="J32" s="85"/>
      <c r="K32" s="24"/>
      <c r="L32" s="24"/>
      <c r="M32" s="24"/>
      <c r="N32" s="26">
        <f t="shared" ref="N32" si="130">K32+(M32*L32)</f>
        <v>0</v>
      </c>
      <c r="O32" s="24">
        <f t="shared" ref="O32" si="131">N32*5%</f>
        <v>0</v>
      </c>
      <c r="P32" s="24">
        <f t="shared" ref="P32" si="132">N32+O32</f>
        <v>0</v>
      </c>
      <c r="Q32" s="25"/>
      <c r="R32" s="24"/>
      <c r="S32" s="24"/>
      <c r="T32" s="23"/>
      <c r="U32" s="87"/>
      <c r="V32" s="87"/>
      <c r="W32" s="24"/>
      <c r="X32" s="24"/>
      <c r="Y32" s="24"/>
      <c r="Z32" s="24"/>
      <c r="AA32" s="24">
        <f t="shared" ref="AA32" si="133">Z32*AD32</f>
        <v>0</v>
      </c>
      <c r="AB32" s="24"/>
      <c r="AC32" s="24"/>
      <c r="AD32" s="24"/>
      <c r="AE32" s="24">
        <f t="shared" ref="AE32" si="134">O32-AA32</f>
        <v>0</v>
      </c>
      <c r="AF32" s="88">
        <f t="shared" ref="AF32" si="135">P32-S32</f>
        <v>0</v>
      </c>
    </row>
    <row r="33" spans="1:32" ht="15">
      <c r="A33" s="106"/>
      <c r="B33" s="23"/>
      <c r="C33" s="22"/>
      <c r="D33" s="85"/>
      <c r="E33" s="86"/>
      <c r="F33" s="24"/>
      <c r="G33" s="24"/>
      <c r="H33" s="24"/>
      <c r="I33" s="85"/>
      <c r="J33" s="85"/>
      <c r="K33" s="24"/>
      <c r="L33" s="24"/>
      <c r="M33" s="24"/>
      <c r="N33" s="26">
        <f t="shared" ref="N33" si="136">K33+(M33*L33)</f>
        <v>0</v>
      </c>
      <c r="O33" s="24">
        <f t="shared" ref="O33" si="137">N33*5%</f>
        <v>0</v>
      </c>
      <c r="P33" s="24">
        <f t="shared" ref="P33" si="138">N33+O33</f>
        <v>0</v>
      </c>
      <c r="Q33" s="25"/>
      <c r="R33" s="24"/>
      <c r="S33" s="24"/>
      <c r="T33" s="23"/>
      <c r="U33" s="87"/>
      <c r="V33" s="87"/>
      <c r="W33" s="24"/>
      <c r="X33" s="24"/>
      <c r="Y33" s="24"/>
      <c r="Z33" s="24"/>
      <c r="AA33" s="24">
        <f t="shared" ref="AA33" si="139">Z33*AD33</f>
        <v>0</v>
      </c>
      <c r="AB33" s="24"/>
      <c r="AC33" s="24"/>
      <c r="AD33" s="24"/>
      <c r="AE33" s="24">
        <f t="shared" ref="AE33" si="140">O33-AA33</f>
        <v>0</v>
      </c>
      <c r="AF33" s="88">
        <f t="shared" ref="AF33" si="141">P33-S33</f>
        <v>0</v>
      </c>
    </row>
    <row r="34" spans="1:32" ht="15">
      <c r="A34" s="106"/>
      <c r="B34" s="23"/>
      <c r="C34" s="22"/>
      <c r="D34" s="85"/>
      <c r="E34" s="86"/>
      <c r="F34" s="24"/>
      <c r="G34" s="24"/>
      <c r="H34" s="24"/>
      <c r="I34" s="85"/>
      <c r="J34" s="85"/>
      <c r="K34" s="24"/>
      <c r="L34" s="24"/>
      <c r="M34" s="24"/>
      <c r="N34" s="26">
        <f t="shared" ref="N34" si="142">K34+(M34*L34)</f>
        <v>0</v>
      </c>
      <c r="O34" s="24">
        <f t="shared" ref="O34" si="143">N34*5%</f>
        <v>0</v>
      </c>
      <c r="P34" s="24">
        <f t="shared" ref="P34" si="144">N34+O34</f>
        <v>0</v>
      </c>
      <c r="Q34" s="25"/>
      <c r="R34" s="24"/>
      <c r="S34" s="24"/>
      <c r="T34" s="23"/>
      <c r="U34" s="87"/>
      <c r="V34" s="87"/>
      <c r="W34" s="24"/>
      <c r="X34" s="24"/>
      <c r="Y34" s="24"/>
      <c r="Z34" s="24"/>
      <c r="AA34" s="24">
        <f t="shared" ref="AA34" si="145">Z34*AD34</f>
        <v>0</v>
      </c>
      <c r="AB34" s="24"/>
      <c r="AC34" s="24"/>
      <c r="AD34" s="24"/>
      <c r="AE34" s="24">
        <f t="shared" ref="AE34" si="146">O34-AA34</f>
        <v>0</v>
      </c>
      <c r="AF34" s="88">
        <f t="shared" ref="AF34" si="147">P34-S34</f>
        <v>0</v>
      </c>
    </row>
    <row r="35" spans="1:32" ht="15">
      <c r="A35" s="106"/>
      <c r="B35" s="23"/>
      <c r="C35" s="22"/>
      <c r="D35" s="85"/>
      <c r="E35" s="86"/>
      <c r="F35" s="24"/>
      <c r="G35" s="24"/>
      <c r="H35" s="24"/>
      <c r="I35" s="85"/>
      <c r="J35" s="85"/>
      <c r="K35" s="24"/>
      <c r="L35" s="24"/>
      <c r="M35" s="24"/>
      <c r="N35" s="26">
        <f t="shared" ref="N35" si="148">K35+(M35*L35)</f>
        <v>0</v>
      </c>
      <c r="O35" s="24">
        <f t="shared" ref="O35" si="149">N35*5%</f>
        <v>0</v>
      </c>
      <c r="P35" s="24">
        <f t="shared" ref="P35" si="150">N35+O35</f>
        <v>0</v>
      </c>
      <c r="Q35" s="25"/>
      <c r="R35" s="24"/>
      <c r="S35" s="24"/>
      <c r="T35" s="23"/>
      <c r="U35" s="87"/>
      <c r="V35" s="87"/>
      <c r="W35" s="24"/>
      <c r="X35" s="24"/>
      <c r="Y35" s="24"/>
      <c r="Z35" s="24"/>
      <c r="AA35" s="24">
        <f t="shared" ref="AA35" si="151">Z35*AD35</f>
        <v>0</v>
      </c>
      <c r="AB35" s="24"/>
      <c r="AC35" s="24"/>
      <c r="AD35" s="24"/>
      <c r="AE35" s="24">
        <f t="shared" ref="AE35" si="152">O35-AA35</f>
        <v>0</v>
      </c>
      <c r="AF35" s="88">
        <f t="shared" ref="AF35" si="153">P35-S35</f>
        <v>0</v>
      </c>
    </row>
    <row r="36" spans="1:32" ht="15">
      <c r="A36" s="106"/>
      <c r="B36" s="23"/>
      <c r="C36" s="22"/>
      <c r="D36" s="85"/>
      <c r="E36" s="86"/>
      <c r="F36" s="24"/>
      <c r="G36" s="24"/>
      <c r="H36" s="24"/>
      <c r="I36" s="85"/>
      <c r="J36" s="85"/>
      <c r="K36" s="24"/>
      <c r="L36" s="24"/>
      <c r="M36" s="24"/>
      <c r="N36" s="26">
        <f t="shared" ref="N36" si="154">K36+(M36*L36)</f>
        <v>0</v>
      </c>
      <c r="O36" s="24">
        <f t="shared" ref="O36" si="155">N36*5%</f>
        <v>0</v>
      </c>
      <c r="P36" s="24">
        <f t="shared" ref="P36" si="156">N36+O36</f>
        <v>0</v>
      </c>
      <c r="Q36" s="25"/>
      <c r="R36" s="24"/>
      <c r="S36" s="24"/>
      <c r="T36" s="23"/>
      <c r="U36" s="87"/>
      <c r="V36" s="87"/>
      <c r="W36" s="24"/>
      <c r="X36" s="24"/>
      <c r="Y36" s="24"/>
      <c r="Z36" s="24"/>
      <c r="AA36" s="24">
        <f t="shared" ref="AA36" si="157">Z36*AD36</f>
        <v>0</v>
      </c>
      <c r="AB36" s="24"/>
      <c r="AC36" s="24"/>
      <c r="AD36" s="24"/>
      <c r="AE36" s="24">
        <f t="shared" ref="AE36" si="158">O36-AA36</f>
        <v>0</v>
      </c>
      <c r="AF36" s="88">
        <f t="shared" ref="AF36" si="159">P36-S36</f>
        <v>0</v>
      </c>
    </row>
    <row r="37" spans="1:32" ht="15">
      <c r="A37" s="106"/>
      <c r="B37" s="23"/>
      <c r="C37" s="22"/>
      <c r="D37" s="85"/>
      <c r="E37" s="86"/>
      <c r="F37" s="24"/>
      <c r="G37" s="24"/>
      <c r="H37" s="24"/>
      <c r="I37" s="85"/>
      <c r="J37" s="85"/>
      <c r="K37" s="24"/>
      <c r="L37" s="24"/>
      <c r="M37" s="24"/>
      <c r="N37" s="26">
        <f t="shared" ref="N37" si="160">K37+(M37*L37)</f>
        <v>0</v>
      </c>
      <c r="O37" s="24">
        <f t="shared" ref="O37" si="161">N37*5%</f>
        <v>0</v>
      </c>
      <c r="P37" s="24">
        <f t="shared" ref="P37" si="162">N37+O37</f>
        <v>0</v>
      </c>
      <c r="Q37" s="25"/>
      <c r="R37" s="24"/>
      <c r="S37" s="24"/>
      <c r="T37" s="23"/>
      <c r="U37" s="87"/>
      <c r="V37" s="87"/>
      <c r="W37" s="24"/>
      <c r="X37" s="24"/>
      <c r="Y37" s="24"/>
      <c r="Z37" s="24"/>
      <c r="AA37" s="24">
        <f t="shared" ref="AA37" si="163">Z37*AD37</f>
        <v>0</v>
      </c>
      <c r="AB37" s="24"/>
      <c r="AC37" s="24"/>
      <c r="AD37" s="24"/>
      <c r="AE37" s="24">
        <f t="shared" ref="AE37" si="164">O37-AA37</f>
        <v>0</v>
      </c>
      <c r="AF37" s="88">
        <f t="shared" ref="AF37" si="165">P37-S37</f>
        <v>0</v>
      </c>
    </row>
    <row r="38" spans="1:32" ht="15">
      <c r="A38" s="106"/>
      <c r="B38" s="23"/>
      <c r="C38" s="22"/>
      <c r="D38" s="85"/>
      <c r="E38" s="86"/>
      <c r="F38" s="24"/>
      <c r="G38" s="24"/>
      <c r="H38" s="24"/>
      <c r="I38" s="85"/>
      <c r="J38" s="85"/>
      <c r="K38" s="24"/>
      <c r="L38" s="24"/>
      <c r="M38" s="24"/>
      <c r="N38" s="26">
        <f t="shared" ref="N38" si="166">K38+(M38*L38)</f>
        <v>0</v>
      </c>
      <c r="O38" s="24">
        <f t="shared" ref="O38" si="167">N38*5%</f>
        <v>0</v>
      </c>
      <c r="P38" s="24">
        <f t="shared" ref="P38" si="168">N38+O38</f>
        <v>0</v>
      </c>
      <c r="Q38" s="25"/>
      <c r="R38" s="24"/>
      <c r="S38" s="24"/>
      <c r="T38" s="23"/>
      <c r="U38" s="87"/>
      <c r="V38" s="87"/>
      <c r="W38" s="24"/>
      <c r="X38" s="24"/>
      <c r="Y38" s="24"/>
      <c r="Z38" s="24"/>
      <c r="AA38" s="24">
        <f t="shared" ref="AA38" si="169">Z38*AD38</f>
        <v>0</v>
      </c>
      <c r="AB38" s="24"/>
      <c r="AC38" s="24"/>
      <c r="AD38" s="24"/>
      <c r="AE38" s="24">
        <f t="shared" ref="AE38" si="170">O38-AA38</f>
        <v>0</v>
      </c>
      <c r="AF38" s="88">
        <f t="shared" ref="AF38" si="171">P38-S38</f>
        <v>0</v>
      </c>
    </row>
    <row r="39" spans="1:32" ht="15">
      <c r="A39" s="106"/>
      <c r="B39" s="23"/>
      <c r="C39" s="22"/>
      <c r="D39" s="85"/>
      <c r="E39" s="86"/>
      <c r="F39" s="24"/>
      <c r="G39" s="24"/>
      <c r="H39" s="24"/>
      <c r="I39" s="85"/>
      <c r="J39" s="85"/>
      <c r="K39" s="24"/>
      <c r="L39" s="24"/>
      <c r="M39" s="24"/>
      <c r="N39" s="26">
        <f t="shared" ref="N39" si="172">K39+(M39*L39)</f>
        <v>0</v>
      </c>
      <c r="O39" s="24">
        <f t="shared" ref="O39" si="173">N39*5%</f>
        <v>0</v>
      </c>
      <c r="P39" s="24">
        <f t="shared" ref="P39" si="174">N39+O39</f>
        <v>0</v>
      </c>
      <c r="Q39" s="25"/>
      <c r="R39" s="24"/>
      <c r="S39" s="24"/>
      <c r="T39" s="23"/>
      <c r="U39" s="87"/>
      <c r="V39" s="87"/>
      <c r="W39" s="24"/>
      <c r="X39" s="24"/>
      <c r="Y39" s="24"/>
      <c r="Z39" s="24"/>
      <c r="AA39" s="24">
        <f t="shared" ref="AA39" si="175">Z39*AD39</f>
        <v>0</v>
      </c>
      <c r="AB39" s="24"/>
      <c r="AC39" s="24"/>
      <c r="AD39" s="24"/>
      <c r="AE39" s="24">
        <f t="shared" ref="AE39" si="176">O39-AA39</f>
        <v>0</v>
      </c>
      <c r="AF39" s="88">
        <f t="shared" ref="AF39" si="177">P39-S39</f>
        <v>0</v>
      </c>
    </row>
    <row r="40" spans="1:32" ht="15">
      <c r="A40" s="106"/>
      <c r="B40" s="23"/>
      <c r="C40" s="22"/>
      <c r="D40" s="85"/>
      <c r="E40" s="86"/>
      <c r="F40" s="24"/>
      <c r="G40" s="24"/>
      <c r="H40" s="24"/>
      <c r="I40" s="85"/>
      <c r="J40" s="85"/>
      <c r="K40" s="24"/>
      <c r="L40" s="24"/>
      <c r="M40" s="24"/>
      <c r="N40" s="26">
        <f t="shared" ref="N40" si="178">K40+(M40*L40)</f>
        <v>0</v>
      </c>
      <c r="O40" s="24">
        <f t="shared" ref="O40" si="179">N40*5%</f>
        <v>0</v>
      </c>
      <c r="P40" s="24">
        <f t="shared" ref="P40" si="180">N40+O40</f>
        <v>0</v>
      </c>
      <c r="Q40" s="25"/>
      <c r="R40" s="24"/>
      <c r="S40" s="24"/>
      <c r="T40" s="23"/>
      <c r="U40" s="87"/>
      <c r="V40" s="87"/>
      <c r="W40" s="24"/>
      <c r="X40" s="24"/>
      <c r="Y40" s="24"/>
      <c r="Z40" s="24"/>
      <c r="AA40" s="24">
        <f t="shared" ref="AA40" si="181">Z40*AD40</f>
        <v>0</v>
      </c>
      <c r="AB40" s="24"/>
      <c r="AC40" s="24"/>
      <c r="AD40" s="24"/>
      <c r="AE40" s="24">
        <f t="shared" ref="AE40" si="182">O40-AA40</f>
        <v>0</v>
      </c>
      <c r="AF40" s="88">
        <f t="shared" ref="AF40" si="183">P40-S40</f>
        <v>0</v>
      </c>
    </row>
    <row r="41" spans="1:32" ht="15">
      <c r="A41" s="106"/>
      <c r="B41" s="23"/>
      <c r="C41" s="22"/>
      <c r="D41" s="85"/>
      <c r="E41" s="86"/>
      <c r="F41" s="24"/>
      <c r="G41" s="24"/>
      <c r="H41" s="24"/>
      <c r="I41" s="85"/>
      <c r="J41" s="85"/>
      <c r="K41" s="24"/>
      <c r="L41" s="24"/>
      <c r="M41" s="24"/>
      <c r="N41" s="26">
        <f t="shared" ref="N41" si="184">K41+(M41*L41)</f>
        <v>0</v>
      </c>
      <c r="O41" s="24">
        <f t="shared" ref="O41" si="185">N41*5%</f>
        <v>0</v>
      </c>
      <c r="P41" s="24">
        <f t="shared" ref="P41" si="186">N41+O41</f>
        <v>0</v>
      </c>
      <c r="Q41" s="25"/>
      <c r="R41" s="24"/>
      <c r="S41" s="24"/>
      <c r="T41" s="23"/>
      <c r="U41" s="87"/>
      <c r="V41" s="87"/>
      <c r="W41" s="24"/>
      <c r="X41" s="24"/>
      <c r="Y41" s="24"/>
      <c r="Z41" s="24"/>
      <c r="AA41" s="24">
        <f t="shared" ref="AA41" si="187">Z41*AD41</f>
        <v>0</v>
      </c>
      <c r="AB41" s="24"/>
      <c r="AC41" s="24"/>
      <c r="AD41" s="24"/>
      <c r="AE41" s="24">
        <f t="shared" ref="AE41" si="188">O41-AA41</f>
        <v>0</v>
      </c>
      <c r="AF41" s="88">
        <f t="shared" ref="AF41" si="189">P41-S41</f>
        <v>0</v>
      </c>
    </row>
    <row r="42" spans="1:32" ht="15">
      <c r="A42" s="106"/>
      <c r="B42" s="23"/>
      <c r="C42" s="22"/>
      <c r="D42" s="85"/>
      <c r="E42" s="86"/>
      <c r="F42" s="24"/>
      <c r="G42" s="24"/>
      <c r="H42" s="24"/>
      <c r="I42" s="85"/>
      <c r="J42" s="85"/>
      <c r="K42" s="24"/>
      <c r="L42" s="24"/>
      <c r="M42" s="24"/>
      <c r="N42" s="26">
        <f t="shared" ref="N42" si="190">K42+(M42*L42)</f>
        <v>0</v>
      </c>
      <c r="O42" s="24">
        <f t="shared" ref="O42" si="191">N42*5%</f>
        <v>0</v>
      </c>
      <c r="P42" s="24">
        <f t="shared" ref="P42" si="192">N42+O42</f>
        <v>0</v>
      </c>
      <c r="Q42" s="25"/>
      <c r="R42" s="24"/>
      <c r="S42" s="24"/>
      <c r="T42" s="23"/>
      <c r="U42" s="87"/>
      <c r="V42" s="87"/>
      <c r="W42" s="24"/>
      <c r="X42" s="24"/>
      <c r="Y42" s="24"/>
      <c r="Z42" s="24"/>
      <c r="AA42" s="24">
        <f t="shared" ref="AA42" si="193">Z42*AD42</f>
        <v>0</v>
      </c>
      <c r="AB42" s="24"/>
      <c r="AC42" s="24"/>
      <c r="AD42" s="24"/>
      <c r="AE42" s="24">
        <f t="shared" ref="AE42" si="194">O42-AA42</f>
        <v>0</v>
      </c>
      <c r="AF42" s="88">
        <f t="shared" ref="AF42" si="195">P42-S42</f>
        <v>0</v>
      </c>
    </row>
    <row r="43" spans="1:32" ht="15">
      <c r="A43" s="106"/>
      <c r="B43" s="23"/>
      <c r="C43" s="22"/>
      <c r="D43" s="85"/>
      <c r="E43" s="86"/>
      <c r="F43" s="24"/>
      <c r="G43" s="24"/>
      <c r="H43" s="24"/>
      <c r="I43" s="85"/>
      <c r="J43" s="85"/>
      <c r="K43" s="24"/>
      <c r="L43" s="24"/>
      <c r="M43" s="24"/>
      <c r="N43" s="26">
        <f t="shared" ref="N43" si="196">K43+(M43*L43)</f>
        <v>0</v>
      </c>
      <c r="O43" s="24">
        <f t="shared" ref="O43" si="197">N43*5%</f>
        <v>0</v>
      </c>
      <c r="P43" s="24">
        <f t="shared" ref="P43" si="198">N43+O43</f>
        <v>0</v>
      </c>
      <c r="Q43" s="25"/>
      <c r="R43" s="24"/>
      <c r="S43" s="24"/>
      <c r="T43" s="23"/>
      <c r="U43" s="87"/>
      <c r="V43" s="87"/>
      <c r="W43" s="24"/>
      <c r="X43" s="24"/>
      <c r="Y43" s="24"/>
      <c r="Z43" s="24"/>
      <c r="AA43" s="24">
        <f t="shared" ref="AA43" si="199">Z43*AD43</f>
        <v>0</v>
      </c>
      <c r="AB43" s="24"/>
      <c r="AC43" s="24"/>
      <c r="AD43" s="24"/>
      <c r="AE43" s="24">
        <f t="shared" ref="AE43" si="200">O43-AA43</f>
        <v>0</v>
      </c>
      <c r="AF43" s="88">
        <f t="shared" ref="AF43" si="201">P43-S43</f>
        <v>0</v>
      </c>
    </row>
    <row r="44" spans="1:32" ht="15">
      <c r="A44" s="106"/>
      <c r="B44" s="23"/>
      <c r="C44" s="22"/>
      <c r="D44" s="85"/>
      <c r="E44" s="86"/>
      <c r="F44" s="24"/>
      <c r="G44" s="24"/>
      <c r="H44" s="24"/>
      <c r="I44" s="85"/>
      <c r="J44" s="85"/>
      <c r="K44" s="24"/>
      <c r="L44" s="24"/>
      <c r="M44" s="24"/>
      <c r="N44" s="26">
        <f t="shared" ref="N44" si="202">K44+(M44*L44)</f>
        <v>0</v>
      </c>
      <c r="O44" s="24">
        <f t="shared" ref="O44" si="203">N44*5%</f>
        <v>0</v>
      </c>
      <c r="P44" s="24">
        <f t="shared" ref="P44" si="204">N44+O44</f>
        <v>0</v>
      </c>
      <c r="Q44" s="25"/>
      <c r="R44" s="24"/>
      <c r="S44" s="24"/>
      <c r="T44" s="23"/>
      <c r="U44" s="87"/>
      <c r="V44" s="87"/>
      <c r="W44" s="24"/>
      <c r="X44" s="24"/>
      <c r="Y44" s="24"/>
      <c r="Z44" s="24"/>
      <c r="AA44" s="24">
        <f t="shared" ref="AA44" si="205">Z44*AD44</f>
        <v>0</v>
      </c>
      <c r="AB44" s="24"/>
      <c r="AC44" s="24"/>
      <c r="AD44" s="24"/>
      <c r="AE44" s="24">
        <f t="shared" ref="AE44" si="206">O44-AA44</f>
        <v>0</v>
      </c>
      <c r="AF44" s="88">
        <f t="shared" ref="AF44" si="207">P44-S44</f>
        <v>0</v>
      </c>
    </row>
    <row r="45" spans="1:32" ht="15">
      <c r="A45" s="106"/>
      <c r="B45" s="23"/>
      <c r="C45" s="22"/>
      <c r="D45" s="85"/>
      <c r="E45" s="86"/>
      <c r="F45" s="24"/>
      <c r="G45" s="24"/>
      <c r="H45" s="24"/>
      <c r="I45" s="85"/>
      <c r="J45" s="85"/>
      <c r="K45" s="24"/>
      <c r="L45" s="24"/>
      <c r="M45" s="24"/>
      <c r="N45" s="26">
        <f t="shared" ref="N45" si="208">K45+(M45*L45)</f>
        <v>0</v>
      </c>
      <c r="O45" s="24">
        <f t="shared" ref="O45" si="209">N45*5%</f>
        <v>0</v>
      </c>
      <c r="P45" s="24">
        <f t="shared" ref="P45" si="210">N45+O45</f>
        <v>0</v>
      </c>
      <c r="Q45" s="25"/>
      <c r="R45" s="24"/>
      <c r="S45" s="24"/>
      <c r="T45" s="23"/>
      <c r="U45" s="87"/>
      <c r="V45" s="87"/>
      <c r="W45" s="24"/>
      <c r="X45" s="24"/>
      <c r="Y45" s="24"/>
      <c r="Z45" s="24"/>
      <c r="AA45" s="24">
        <f t="shared" ref="AA45" si="211">Z45*AD45</f>
        <v>0</v>
      </c>
      <c r="AB45" s="24"/>
      <c r="AC45" s="24"/>
      <c r="AD45" s="24"/>
      <c r="AE45" s="24">
        <f t="shared" ref="AE45" si="212">O45-AA45</f>
        <v>0</v>
      </c>
      <c r="AF45" s="88">
        <f t="shared" ref="AF45" si="213">P45-S45</f>
        <v>0</v>
      </c>
    </row>
    <row r="46" spans="1:32" ht="15">
      <c r="A46" s="106"/>
      <c r="B46" s="23"/>
      <c r="C46" s="22"/>
      <c r="D46" s="85"/>
      <c r="E46" s="86"/>
      <c r="F46" s="24"/>
      <c r="G46" s="24"/>
      <c r="H46" s="24"/>
      <c r="I46" s="85"/>
      <c r="J46" s="85"/>
      <c r="K46" s="24"/>
      <c r="L46" s="24"/>
      <c r="M46" s="24"/>
      <c r="N46" s="26">
        <f t="shared" ref="N46" si="214">K46+(M46*L46)</f>
        <v>0</v>
      </c>
      <c r="O46" s="24">
        <f t="shared" ref="O46" si="215">N46*5%</f>
        <v>0</v>
      </c>
      <c r="P46" s="24">
        <f t="shared" ref="P46" si="216">N46+O46</f>
        <v>0</v>
      </c>
      <c r="Q46" s="25"/>
      <c r="R46" s="24"/>
      <c r="S46" s="24"/>
      <c r="T46" s="23"/>
      <c r="U46" s="87"/>
      <c r="V46" s="87"/>
      <c r="W46" s="24"/>
      <c r="X46" s="24"/>
      <c r="Y46" s="24"/>
      <c r="Z46" s="24"/>
      <c r="AA46" s="24">
        <f t="shared" ref="AA46" si="217">Z46*AD46</f>
        <v>0</v>
      </c>
      <c r="AB46" s="24"/>
      <c r="AC46" s="24"/>
      <c r="AD46" s="24"/>
      <c r="AE46" s="24">
        <f t="shared" ref="AE46" si="218">O46-AA46</f>
        <v>0</v>
      </c>
      <c r="AF46" s="88">
        <f t="shared" ref="AF46" si="219">P46-S46</f>
        <v>0</v>
      </c>
    </row>
    <row r="47" spans="1:32" ht="15">
      <c r="A47" s="106"/>
      <c r="B47" s="23"/>
      <c r="C47" s="22"/>
      <c r="D47" s="85"/>
      <c r="E47" s="86"/>
      <c r="F47" s="24"/>
      <c r="G47" s="24"/>
      <c r="H47" s="24"/>
      <c r="I47" s="85"/>
      <c r="J47" s="85"/>
      <c r="K47" s="24"/>
      <c r="L47" s="24"/>
      <c r="M47" s="24"/>
      <c r="N47" s="26">
        <f t="shared" ref="N47" si="220">K47+(M47*L47)</f>
        <v>0</v>
      </c>
      <c r="O47" s="24">
        <f t="shared" ref="O47" si="221">N47*5%</f>
        <v>0</v>
      </c>
      <c r="P47" s="24">
        <f t="shared" ref="P47" si="222">N47+O47</f>
        <v>0</v>
      </c>
      <c r="Q47" s="25"/>
      <c r="R47" s="24"/>
      <c r="S47" s="24"/>
      <c r="T47" s="23"/>
      <c r="U47" s="87"/>
      <c r="V47" s="87"/>
      <c r="W47" s="24"/>
      <c r="X47" s="24"/>
      <c r="Y47" s="24"/>
      <c r="Z47" s="24"/>
      <c r="AA47" s="24">
        <f t="shared" ref="AA47" si="223">Z47*AD47</f>
        <v>0</v>
      </c>
      <c r="AB47" s="24"/>
      <c r="AC47" s="24"/>
      <c r="AD47" s="24"/>
      <c r="AE47" s="24">
        <f t="shared" ref="AE47" si="224">O47-AA47</f>
        <v>0</v>
      </c>
      <c r="AF47" s="88">
        <f t="shared" ref="AF47" si="225">P47-S47</f>
        <v>0</v>
      </c>
    </row>
    <row r="48" spans="1:32" ht="15">
      <c r="A48" s="106"/>
      <c r="B48" s="23"/>
      <c r="C48" s="22"/>
      <c r="D48" s="85"/>
      <c r="E48" s="86"/>
      <c r="F48" s="24"/>
      <c r="G48" s="24"/>
      <c r="H48" s="24"/>
      <c r="I48" s="85"/>
      <c r="J48" s="85"/>
      <c r="K48" s="24"/>
      <c r="L48" s="24"/>
      <c r="M48" s="24"/>
      <c r="N48" s="26">
        <f t="shared" ref="N48" si="226">K48+(M48*L48)</f>
        <v>0</v>
      </c>
      <c r="O48" s="24">
        <f t="shared" ref="O48" si="227">N48*5%</f>
        <v>0</v>
      </c>
      <c r="P48" s="24">
        <f t="shared" ref="P48" si="228">N48+O48</f>
        <v>0</v>
      </c>
      <c r="Q48" s="25"/>
      <c r="R48" s="24"/>
      <c r="S48" s="24"/>
      <c r="T48" s="23"/>
      <c r="U48" s="87"/>
      <c r="V48" s="87"/>
      <c r="W48" s="24"/>
      <c r="X48" s="24"/>
      <c r="Y48" s="24"/>
      <c r="Z48" s="24"/>
      <c r="AA48" s="24">
        <f t="shared" ref="AA48" si="229">Z48*AD48</f>
        <v>0</v>
      </c>
      <c r="AB48" s="24"/>
      <c r="AC48" s="24"/>
      <c r="AD48" s="24"/>
      <c r="AE48" s="24">
        <f t="shared" ref="AE48" si="230">O48-AA48</f>
        <v>0</v>
      </c>
      <c r="AF48" s="88">
        <f t="shared" ref="AF48" si="231">P48-S48</f>
        <v>0</v>
      </c>
    </row>
    <row r="49" spans="1:32" ht="15">
      <c r="A49" s="106"/>
      <c r="B49" s="23"/>
      <c r="C49" s="22"/>
      <c r="D49" s="85"/>
      <c r="E49" s="86"/>
      <c r="F49" s="24"/>
      <c r="G49" s="24"/>
      <c r="H49" s="24"/>
      <c r="I49" s="85"/>
      <c r="J49" s="85"/>
      <c r="K49" s="24"/>
      <c r="L49" s="24"/>
      <c r="M49" s="24"/>
      <c r="N49" s="26">
        <f t="shared" ref="N49" si="232">K49+(M49*L49)</f>
        <v>0</v>
      </c>
      <c r="O49" s="24">
        <f t="shared" ref="O49" si="233">N49*5%</f>
        <v>0</v>
      </c>
      <c r="P49" s="24">
        <f t="shared" ref="P49" si="234">N49+O49</f>
        <v>0</v>
      </c>
      <c r="Q49" s="25"/>
      <c r="R49" s="24"/>
      <c r="S49" s="24"/>
      <c r="T49" s="23"/>
      <c r="U49" s="87"/>
      <c r="V49" s="87"/>
      <c r="W49" s="24"/>
      <c r="X49" s="24"/>
      <c r="Y49" s="24"/>
      <c r="Z49" s="24"/>
      <c r="AA49" s="24">
        <f t="shared" ref="AA49" si="235">Z49*AD49</f>
        <v>0</v>
      </c>
      <c r="AB49" s="24"/>
      <c r="AC49" s="24"/>
      <c r="AD49" s="24"/>
      <c r="AE49" s="24">
        <f t="shared" ref="AE49" si="236">O49-AA49</f>
        <v>0</v>
      </c>
      <c r="AF49" s="88">
        <f t="shared" ref="AF49" si="237">P49-S49</f>
        <v>0</v>
      </c>
    </row>
    <row r="50" spans="1:32" ht="15">
      <c r="A50" s="106"/>
      <c r="B50" s="23"/>
      <c r="C50" s="22"/>
      <c r="D50" s="85"/>
      <c r="E50" s="86"/>
      <c r="F50" s="24"/>
      <c r="G50" s="24"/>
      <c r="H50" s="24"/>
      <c r="I50" s="85"/>
      <c r="J50" s="85"/>
      <c r="K50" s="24"/>
      <c r="L50" s="24"/>
      <c r="M50" s="24"/>
      <c r="N50" s="26">
        <f t="shared" ref="N50" si="238">K50+(M50*L50)</f>
        <v>0</v>
      </c>
      <c r="O50" s="24">
        <f t="shared" ref="O50" si="239">N50*5%</f>
        <v>0</v>
      </c>
      <c r="P50" s="24">
        <f t="shared" ref="P50" si="240">N50+O50</f>
        <v>0</v>
      </c>
      <c r="Q50" s="25"/>
      <c r="R50" s="24"/>
      <c r="S50" s="24"/>
      <c r="T50" s="23"/>
      <c r="U50" s="87"/>
      <c r="V50" s="87"/>
      <c r="W50" s="24"/>
      <c r="X50" s="24"/>
      <c r="Y50" s="24"/>
      <c r="Z50" s="24"/>
      <c r="AA50" s="24">
        <f t="shared" ref="AA50" si="241">Z50*AD50</f>
        <v>0</v>
      </c>
      <c r="AB50" s="24"/>
      <c r="AC50" s="24"/>
      <c r="AD50" s="24"/>
      <c r="AE50" s="24">
        <f t="shared" ref="AE50" si="242">O50-AA50</f>
        <v>0</v>
      </c>
      <c r="AF50" s="88">
        <f t="shared" ref="AF50" si="243">P50-S50</f>
        <v>0</v>
      </c>
    </row>
    <row r="51" spans="1:32" ht="15">
      <c r="A51" s="106"/>
      <c r="B51" s="23"/>
      <c r="C51" s="22"/>
      <c r="D51" s="85"/>
      <c r="E51" s="86"/>
      <c r="F51" s="24"/>
      <c r="G51" s="24"/>
      <c r="H51" s="24"/>
      <c r="I51" s="85"/>
      <c r="J51" s="85"/>
      <c r="K51" s="24"/>
      <c r="L51" s="24"/>
      <c r="M51" s="24"/>
      <c r="N51" s="26">
        <f t="shared" ref="N51" si="244">K51+(M51*L51)</f>
        <v>0</v>
      </c>
      <c r="O51" s="24">
        <f t="shared" ref="O51" si="245">N51*5%</f>
        <v>0</v>
      </c>
      <c r="P51" s="24">
        <f t="shared" ref="P51" si="246">N51+O51</f>
        <v>0</v>
      </c>
      <c r="Q51" s="25"/>
      <c r="R51" s="24"/>
      <c r="S51" s="24"/>
      <c r="T51" s="23"/>
      <c r="U51" s="87"/>
      <c r="V51" s="87"/>
      <c r="W51" s="24"/>
      <c r="X51" s="24"/>
      <c r="Y51" s="24"/>
      <c r="Z51" s="24"/>
      <c r="AA51" s="24">
        <f t="shared" ref="AA51" si="247">Z51*AD51</f>
        <v>0</v>
      </c>
      <c r="AB51" s="24"/>
      <c r="AC51" s="24"/>
      <c r="AD51" s="24"/>
      <c r="AE51" s="24">
        <f t="shared" ref="AE51" si="248">O51-AA51</f>
        <v>0</v>
      </c>
      <c r="AF51" s="88">
        <f t="shared" ref="AF51" si="249">P51-S51</f>
        <v>0</v>
      </c>
    </row>
    <row r="52" spans="1:32" ht="15">
      <c r="A52" s="106"/>
      <c r="B52" s="23"/>
      <c r="C52" s="22"/>
      <c r="D52" s="85"/>
      <c r="E52" s="86"/>
      <c r="F52" s="24"/>
      <c r="G52" s="24"/>
      <c r="H52" s="24"/>
      <c r="I52" s="85"/>
      <c r="J52" s="85"/>
      <c r="K52" s="24"/>
      <c r="L52" s="24"/>
      <c r="M52" s="24"/>
      <c r="N52" s="26">
        <f t="shared" ref="N52" si="250">K52+(M52*L52)</f>
        <v>0</v>
      </c>
      <c r="O52" s="24">
        <f t="shared" ref="O52" si="251">N52*5%</f>
        <v>0</v>
      </c>
      <c r="P52" s="24">
        <f t="shared" ref="P52" si="252">N52+O52</f>
        <v>0</v>
      </c>
      <c r="Q52" s="25"/>
      <c r="R52" s="24"/>
      <c r="S52" s="24"/>
      <c r="T52" s="23"/>
      <c r="U52" s="87"/>
      <c r="V52" s="87"/>
      <c r="W52" s="24"/>
      <c r="X52" s="24"/>
      <c r="Y52" s="24"/>
      <c r="Z52" s="24"/>
      <c r="AA52" s="24">
        <f t="shared" ref="AA52" si="253">Z52*AD52</f>
        <v>0</v>
      </c>
      <c r="AB52" s="24"/>
      <c r="AC52" s="24"/>
      <c r="AD52" s="24"/>
      <c r="AE52" s="24">
        <f t="shared" ref="AE52" si="254">O52-AA52</f>
        <v>0</v>
      </c>
      <c r="AF52" s="88">
        <f t="shared" ref="AF52" si="255">P52-S52</f>
        <v>0</v>
      </c>
    </row>
    <row r="53" spans="1:32" ht="15">
      <c r="A53" s="106"/>
      <c r="B53" s="23"/>
      <c r="C53" s="22"/>
      <c r="D53" s="85"/>
      <c r="E53" s="86"/>
      <c r="F53" s="24"/>
      <c r="G53" s="24"/>
      <c r="H53" s="24"/>
      <c r="I53" s="85"/>
      <c r="J53" s="85"/>
      <c r="K53" s="24"/>
      <c r="L53" s="24"/>
      <c r="M53" s="24"/>
      <c r="N53" s="26">
        <f t="shared" ref="N53" si="256">K53+(M53*L53)</f>
        <v>0</v>
      </c>
      <c r="O53" s="24">
        <f t="shared" ref="O53" si="257">N53*5%</f>
        <v>0</v>
      </c>
      <c r="P53" s="24">
        <f t="shared" ref="P53" si="258">N53+O53</f>
        <v>0</v>
      </c>
      <c r="Q53" s="25"/>
      <c r="R53" s="24"/>
      <c r="S53" s="24"/>
      <c r="T53" s="23"/>
      <c r="U53" s="87"/>
      <c r="V53" s="87"/>
      <c r="W53" s="24"/>
      <c r="X53" s="24"/>
      <c r="Y53" s="24"/>
      <c r="Z53" s="24"/>
      <c r="AA53" s="24">
        <f t="shared" ref="AA53" si="259">Z53*AD53</f>
        <v>0</v>
      </c>
      <c r="AB53" s="24"/>
      <c r="AC53" s="24"/>
      <c r="AD53" s="24"/>
      <c r="AE53" s="24">
        <f t="shared" ref="AE53" si="260">O53-AA53</f>
        <v>0</v>
      </c>
      <c r="AF53" s="88">
        <f t="shared" ref="AF53" si="261">P53-S53</f>
        <v>0</v>
      </c>
    </row>
    <row r="54" spans="1:32" ht="15">
      <c r="A54" s="106"/>
      <c r="B54" s="23"/>
      <c r="C54" s="22"/>
      <c r="D54" s="85"/>
      <c r="E54" s="86"/>
      <c r="F54" s="24"/>
      <c r="G54" s="24"/>
      <c r="H54" s="24"/>
      <c r="I54" s="85"/>
      <c r="J54" s="85"/>
      <c r="K54" s="24"/>
      <c r="L54" s="24"/>
      <c r="M54" s="24"/>
      <c r="N54" s="26">
        <f t="shared" ref="N54" si="262">K54+(M54*L54)</f>
        <v>0</v>
      </c>
      <c r="O54" s="24">
        <f t="shared" ref="O54" si="263">N54*5%</f>
        <v>0</v>
      </c>
      <c r="P54" s="24">
        <f t="shared" ref="P54" si="264">N54+O54</f>
        <v>0</v>
      </c>
      <c r="Q54" s="25"/>
      <c r="R54" s="24"/>
      <c r="S54" s="24"/>
      <c r="T54" s="23"/>
      <c r="U54" s="87"/>
      <c r="V54" s="87"/>
      <c r="W54" s="24"/>
      <c r="X54" s="24"/>
      <c r="Y54" s="24"/>
      <c r="Z54" s="24"/>
      <c r="AA54" s="24">
        <f t="shared" ref="AA54" si="265">Z54*AD54</f>
        <v>0</v>
      </c>
      <c r="AB54" s="24"/>
      <c r="AC54" s="24"/>
      <c r="AD54" s="24"/>
      <c r="AE54" s="24">
        <f t="shared" ref="AE54" si="266">O54-AA54</f>
        <v>0</v>
      </c>
      <c r="AF54" s="88">
        <f t="shared" ref="AF54" si="267">P54-S54</f>
        <v>0</v>
      </c>
    </row>
    <row r="55" spans="1:32" ht="15">
      <c r="A55" s="106"/>
      <c r="B55" s="23"/>
      <c r="C55" s="22"/>
      <c r="D55" s="85"/>
      <c r="E55" s="86"/>
      <c r="F55" s="24"/>
      <c r="G55" s="24"/>
      <c r="H55" s="24"/>
      <c r="I55" s="85"/>
      <c r="J55" s="85"/>
      <c r="K55" s="24"/>
      <c r="L55" s="24"/>
      <c r="M55" s="24"/>
      <c r="N55" s="26">
        <f t="shared" ref="N55" si="268">K55+(M55*L55)</f>
        <v>0</v>
      </c>
      <c r="O55" s="24">
        <f t="shared" ref="O55" si="269">N55*5%</f>
        <v>0</v>
      </c>
      <c r="P55" s="24">
        <f t="shared" ref="P55" si="270">N55+O55</f>
        <v>0</v>
      </c>
      <c r="Q55" s="25"/>
      <c r="R55" s="24"/>
      <c r="S55" s="24"/>
      <c r="T55" s="23"/>
      <c r="U55" s="87"/>
      <c r="V55" s="87"/>
      <c r="W55" s="24"/>
      <c r="X55" s="24"/>
      <c r="Y55" s="24"/>
      <c r="Z55" s="24"/>
      <c r="AA55" s="24">
        <f t="shared" ref="AA55" si="271">Z55*AD55</f>
        <v>0</v>
      </c>
      <c r="AB55" s="24"/>
      <c r="AC55" s="24"/>
      <c r="AD55" s="24"/>
      <c r="AE55" s="24">
        <f t="shared" ref="AE55" si="272">O55-AA55</f>
        <v>0</v>
      </c>
      <c r="AF55" s="88">
        <f t="shared" ref="AF55" si="273">P55-S55</f>
        <v>0</v>
      </c>
    </row>
    <row r="56" spans="1:32" ht="15">
      <c r="A56" s="106"/>
      <c r="B56" s="23"/>
      <c r="C56" s="22"/>
      <c r="D56" s="85"/>
      <c r="E56" s="86"/>
      <c r="F56" s="24"/>
      <c r="G56" s="24"/>
      <c r="H56" s="24"/>
      <c r="I56" s="85"/>
      <c r="J56" s="85"/>
      <c r="K56" s="24"/>
      <c r="L56" s="24"/>
      <c r="M56" s="24"/>
      <c r="N56" s="26">
        <f t="shared" si="16"/>
        <v>0</v>
      </c>
      <c r="O56" s="24">
        <f t="shared" si="17"/>
        <v>0</v>
      </c>
      <c r="P56" s="24">
        <f t="shared" si="18"/>
        <v>0</v>
      </c>
      <c r="Q56" s="25"/>
      <c r="R56" s="24"/>
      <c r="S56" s="24"/>
      <c r="T56" s="23"/>
      <c r="U56" s="87"/>
      <c r="V56" s="87"/>
      <c r="W56" s="24"/>
      <c r="X56" s="24"/>
      <c r="Y56" s="24"/>
      <c r="Z56" s="24"/>
      <c r="AA56" s="24">
        <f t="shared" si="19"/>
        <v>0</v>
      </c>
      <c r="AB56" s="24"/>
      <c r="AC56" s="24"/>
      <c r="AD56" s="24"/>
      <c r="AE56" s="24">
        <f t="shared" si="20"/>
        <v>0</v>
      </c>
      <c r="AF56" s="88">
        <f t="shared" si="21"/>
        <v>0</v>
      </c>
    </row>
    <row r="57" spans="1:32" ht="15">
      <c r="A57" s="106"/>
      <c r="B57" s="89"/>
      <c r="C57" s="90"/>
      <c r="D57" s="90"/>
      <c r="E57" s="91"/>
      <c r="F57" s="90"/>
      <c r="G57" s="90"/>
      <c r="H57" s="90"/>
      <c r="I57" s="90"/>
      <c r="J57" s="90"/>
      <c r="K57" s="90"/>
      <c r="L57" s="90"/>
      <c r="M57" s="90"/>
      <c r="N57" s="26">
        <f t="shared" si="16"/>
        <v>0</v>
      </c>
      <c r="O57" s="90">
        <f t="shared" si="17"/>
        <v>0</v>
      </c>
      <c r="P57" s="90">
        <f t="shared" si="18"/>
        <v>0</v>
      </c>
      <c r="Q57" s="92"/>
      <c r="R57" s="90"/>
      <c r="S57" s="90"/>
      <c r="T57" s="89"/>
      <c r="U57" s="93"/>
      <c r="V57" s="93"/>
      <c r="W57" s="90"/>
      <c r="X57" s="90"/>
      <c r="Y57" s="90"/>
      <c r="Z57" s="90"/>
      <c r="AA57" s="24">
        <f t="shared" ref="AA57" si="274">Z57*AD57</f>
        <v>0</v>
      </c>
      <c r="AB57" s="90"/>
      <c r="AC57" s="90"/>
      <c r="AD57" s="90"/>
      <c r="AE57" s="24">
        <f t="shared" ref="AE57" si="275">O57-AA57</f>
        <v>0</v>
      </c>
      <c r="AF57" s="88">
        <f t="shared" si="21"/>
        <v>0</v>
      </c>
    </row>
    <row r="58" spans="1:32" s="94" customFormat="1" ht="30.75" customHeight="1" thickBot="1">
      <c r="A58" s="249" t="s">
        <v>262</v>
      </c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1"/>
      <c r="N58" s="83">
        <f>SUM(N3:N57)</f>
        <v>843905682.19230747</v>
      </c>
      <c r="O58" s="83">
        <f>SUM(O3:O57)</f>
        <v>42195284.109615371</v>
      </c>
      <c r="P58" s="83">
        <f>SUM(P3:P57)</f>
        <v>886100966.3019228</v>
      </c>
      <c r="Q58" s="83"/>
      <c r="R58" s="83"/>
      <c r="S58" s="83">
        <f>SUM(S3:S57)</f>
        <v>886100966.3019228</v>
      </c>
      <c r="T58" s="83"/>
      <c r="U58" s="83"/>
      <c r="V58" s="83"/>
      <c r="W58" s="83">
        <f>SUM(W3:W57)</f>
        <v>126600</v>
      </c>
      <c r="X58" s="83"/>
      <c r="Y58" s="83">
        <f>SUM(Y3:Y57)</f>
        <v>3798</v>
      </c>
      <c r="Z58" s="83">
        <f>SUM(Z3:Z57)</f>
        <v>6519.9000000000005</v>
      </c>
      <c r="AA58" s="83">
        <f>SUM(AA3:AA57)</f>
        <v>9082220.7000000011</v>
      </c>
      <c r="AB58" s="83">
        <f>SUM(AB3:AB57)</f>
        <v>2532</v>
      </c>
      <c r="AC58" s="83">
        <f>SUM(AC3:AC57)</f>
        <v>0</v>
      </c>
      <c r="AD58" s="83"/>
      <c r="AE58" s="83">
        <f>SUM(AE3:AE57)</f>
        <v>33113063.409615368</v>
      </c>
    </row>
    <row r="59" spans="1:32" ht="25.5" customHeight="1">
      <c r="F59" s="84"/>
      <c r="G59" s="84"/>
      <c r="N59" s="84"/>
      <c r="Z59" s="101"/>
      <c r="AA59" s="101"/>
      <c r="AE59" s="114">
        <f>O58-AA58</f>
        <v>33113063.409615368</v>
      </c>
    </row>
    <row r="61" spans="1:32" ht="18.95" customHeight="1">
      <c r="N61" s="103">
        <f>50095.5+2924603.5</f>
        <v>2974699</v>
      </c>
      <c r="Y61" s="101" t="e">
        <f>1661.6*#REF!</f>
        <v>#REF!</v>
      </c>
    </row>
    <row r="63" spans="1:32" ht="15">
      <c r="M63" s="102"/>
      <c r="Z63" s="101" t="e">
        <f>#REF!*#REF!</f>
        <v>#REF!</v>
      </c>
      <c r="AA63" s="101"/>
    </row>
  </sheetData>
  <autoFilter ref="A2:AF59"/>
  <sortState ref="A2:AE10">
    <sortCondition ref="A2:A10"/>
  </sortState>
  <mergeCells count="3">
    <mergeCell ref="K1:L1"/>
    <mergeCell ref="Z1:AA1"/>
    <mergeCell ref="A58:M58"/>
  </mergeCells>
  <pageMargins left="0.12" right="0.12" top="0.46" bottom="0.75" header="0.12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3"/>
  <sheetViews>
    <sheetView showGridLines="0" zoomScaleNormal="100" workbookViewId="0">
      <pane xSplit="9" ySplit="8" topLeftCell="K27" activePane="bottomRight" state="frozen"/>
      <selection pane="topRight" activeCell="H1" sqref="H1"/>
      <selection pane="bottomLeft" activeCell="A5" sqref="A5"/>
      <selection pane="bottomRight" activeCell="I10" sqref="I10"/>
    </sheetView>
  </sheetViews>
  <sheetFormatPr defaultColWidth="9.140625" defaultRowHeight="15"/>
  <cols>
    <col min="1" max="1" width="7.5703125" style="6" customWidth="1"/>
    <col min="2" max="2" width="10" style="6" hidden="1" customWidth="1"/>
    <col min="3" max="3" width="15.5703125" style="13" customWidth="1"/>
    <col min="4" max="4" width="10" style="6" customWidth="1"/>
    <col min="5" max="5" width="15.28515625" style="6" customWidth="1"/>
    <col min="6" max="6" width="9" style="6" customWidth="1"/>
    <col min="7" max="8" width="13.42578125" style="6" customWidth="1"/>
    <col min="9" max="9" width="10.85546875" style="6" customWidth="1"/>
    <col min="10" max="10" width="14.140625" style="6" hidden="1" customWidth="1"/>
    <col min="11" max="11" width="19.42578125" style="6" customWidth="1"/>
    <col min="12" max="12" width="36.42578125" style="6" customWidth="1"/>
    <col min="13" max="13" width="19.85546875" style="6" hidden="1" customWidth="1"/>
    <col min="14" max="14" width="10.5703125" style="6" hidden="1" customWidth="1"/>
    <col min="15" max="15" width="15" style="10" customWidth="1"/>
    <col min="16" max="16" width="15" style="6" customWidth="1"/>
    <col min="17" max="17" width="9.140625" style="16" customWidth="1"/>
    <col min="18" max="18" width="26.140625" style="6" customWidth="1"/>
    <col min="19" max="16384" width="9.140625" style="1"/>
  </cols>
  <sheetData>
    <row r="1" spans="1:18" ht="22.5" customHeight="1">
      <c r="R1" s="6" t="s">
        <v>223</v>
      </c>
    </row>
    <row r="2" spans="1:18" ht="23.25" customHeight="1">
      <c r="R2" s="6" t="s">
        <v>224</v>
      </c>
    </row>
    <row r="4" spans="1:18" ht="17.25" customHeight="1">
      <c r="A4" s="234" t="s">
        <v>16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</row>
    <row r="5" spans="1:18" ht="17.2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</row>
    <row r="6" spans="1:18" ht="25.5" customHeight="1">
      <c r="R6" s="28" t="s">
        <v>225</v>
      </c>
    </row>
    <row r="7" spans="1:18" ht="34.5" customHeight="1">
      <c r="A7" s="253" t="s">
        <v>0</v>
      </c>
      <c r="B7" s="255" t="s">
        <v>1</v>
      </c>
      <c r="C7" s="255" t="s">
        <v>228</v>
      </c>
      <c r="D7" s="254" t="s">
        <v>2</v>
      </c>
      <c r="E7" s="254" t="s">
        <v>13</v>
      </c>
      <c r="F7" s="253" t="s">
        <v>3</v>
      </c>
      <c r="G7" s="256" t="s">
        <v>4</v>
      </c>
      <c r="H7" s="256" t="s">
        <v>4</v>
      </c>
      <c r="I7" s="254" t="s">
        <v>5</v>
      </c>
      <c r="J7" s="254" t="s">
        <v>14</v>
      </c>
      <c r="K7" s="256" t="s">
        <v>226</v>
      </c>
      <c r="L7" s="254" t="s">
        <v>10</v>
      </c>
      <c r="M7" s="253" t="s">
        <v>11</v>
      </c>
      <c r="N7" s="253" t="s">
        <v>12</v>
      </c>
      <c r="O7" s="252" t="s">
        <v>6</v>
      </c>
      <c r="P7" s="253" t="s">
        <v>7</v>
      </c>
      <c r="Q7" s="254" t="s">
        <v>8</v>
      </c>
      <c r="R7" s="254"/>
    </row>
    <row r="8" spans="1:18" ht="24.75" customHeight="1">
      <c r="A8" s="253"/>
      <c r="B8" s="255"/>
      <c r="C8" s="255"/>
      <c r="D8" s="254"/>
      <c r="E8" s="254"/>
      <c r="F8" s="253"/>
      <c r="G8" s="257"/>
      <c r="H8" s="257"/>
      <c r="I8" s="254"/>
      <c r="J8" s="254"/>
      <c r="K8" s="257"/>
      <c r="L8" s="254"/>
      <c r="M8" s="253"/>
      <c r="N8" s="253"/>
      <c r="O8" s="252"/>
      <c r="P8" s="253"/>
      <c r="Q8" s="17" t="s">
        <v>9</v>
      </c>
      <c r="R8" s="2" t="s">
        <v>15</v>
      </c>
    </row>
    <row r="9" spans="1:18" ht="27" customHeight="1">
      <c r="A9" s="29">
        <v>1</v>
      </c>
      <c r="B9" s="30">
        <v>45383</v>
      </c>
      <c r="C9" s="30">
        <v>45383</v>
      </c>
      <c r="D9" s="29">
        <v>20</v>
      </c>
      <c r="E9" s="29"/>
      <c r="F9" s="31">
        <f>D9+E9</f>
        <v>20</v>
      </c>
      <c r="G9" s="31"/>
      <c r="H9" s="31"/>
      <c r="I9" s="31">
        <f>F9</f>
        <v>20</v>
      </c>
      <c r="J9" s="29" t="s">
        <v>191</v>
      </c>
      <c r="K9" s="29"/>
      <c r="L9" s="29"/>
      <c r="M9" s="29"/>
      <c r="N9" s="29"/>
      <c r="O9" s="31"/>
      <c r="P9" s="31">
        <f>+O9*5%</f>
        <v>0</v>
      </c>
      <c r="Q9" s="32"/>
      <c r="R9" s="29"/>
    </row>
    <row r="10" spans="1:18" ht="27" customHeight="1">
      <c r="A10" s="29">
        <v>2</v>
      </c>
      <c r="B10" s="29" t="s">
        <v>218</v>
      </c>
      <c r="C10" s="30" t="s">
        <v>204</v>
      </c>
      <c r="D10" s="29"/>
      <c r="E10" s="29"/>
      <c r="F10" s="31">
        <f>+F9+D10+E10</f>
        <v>20</v>
      </c>
      <c r="G10" s="31">
        <v>383441</v>
      </c>
      <c r="H10" s="31">
        <v>1</v>
      </c>
      <c r="I10" s="31">
        <f>+I9+D10+E10-H10</f>
        <v>19</v>
      </c>
      <c r="J10" s="29">
        <v>383441</v>
      </c>
      <c r="K10" s="29">
        <v>149833080</v>
      </c>
      <c r="L10" s="29" t="s">
        <v>65</v>
      </c>
      <c r="M10" s="33" t="s">
        <v>48</v>
      </c>
      <c r="N10" s="34" t="s">
        <v>47</v>
      </c>
      <c r="O10" s="31">
        <v>2194500</v>
      </c>
      <c r="P10" s="31">
        <f t="shared" ref="P10:P73" si="0">+O10*5%</f>
        <v>109725</v>
      </c>
      <c r="Q10" s="32" t="s">
        <v>219</v>
      </c>
      <c r="R10" s="29" t="s">
        <v>46</v>
      </c>
    </row>
    <row r="11" spans="1:18" ht="27" customHeight="1">
      <c r="A11" s="29">
        <v>3</v>
      </c>
      <c r="B11" s="29" t="s">
        <v>218</v>
      </c>
      <c r="C11" s="30" t="s">
        <v>205</v>
      </c>
      <c r="D11" s="29"/>
      <c r="E11" s="29"/>
      <c r="F11" s="31">
        <f t="shared" ref="F11:F55" si="1">+F10+D11+E11</f>
        <v>20</v>
      </c>
      <c r="G11" s="31">
        <v>383442</v>
      </c>
      <c r="H11" s="31">
        <v>1</v>
      </c>
      <c r="I11" s="31">
        <f t="shared" ref="I11:I74" si="2">+I10+D11+E11-H11</f>
        <v>18</v>
      </c>
      <c r="J11" s="29">
        <v>383442</v>
      </c>
      <c r="K11" s="29">
        <v>149833080</v>
      </c>
      <c r="L11" s="29" t="s">
        <v>65</v>
      </c>
      <c r="M11" s="33" t="s">
        <v>49</v>
      </c>
      <c r="N11" s="34" t="s">
        <v>50</v>
      </c>
      <c r="O11" s="31">
        <v>6235826</v>
      </c>
      <c r="P11" s="31">
        <f t="shared" si="0"/>
        <v>311791.3</v>
      </c>
      <c r="Q11" s="32" t="s">
        <v>219</v>
      </c>
      <c r="R11" s="29" t="s">
        <v>46</v>
      </c>
    </row>
    <row r="12" spans="1:18" ht="27" customHeight="1">
      <c r="A12" s="29">
        <v>4</v>
      </c>
      <c r="B12" s="29" t="s">
        <v>218</v>
      </c>
      <c r="C12" s="30" t="s">
        <v>206</v>
      </c>
      <c r="D12" s="29"/>
      <c r="E12" s="29"/>
      <c r="F12" s="31">
        <f t="shared" si="1"/>
        <v>20</v>
      </c>
      <c r="G12" s="31">
        <v>383443</v>
      </c>
      <c r="H12" s="31">
        <v>1</v>
      </c>
      <c r="I12" s="31">
        <f t="shared" si="2"/>
        <v>17</v>
      </c>
      <c r="J12" s="29">
        <v>383443</v>
      </c>
      <c r="K12" s="29">
        <v>149833080</v>
      </c>
      <c r="L12" s="29" t="s">
        <v>65</v>
      </c>
      <c r="M12" s="33" t="s">
        <v>51</v>
      </c>
      <c r="N12" s="34" t="s">
        <v>52</v>
      </c>
      <c r="O12" s="31">
        <v>3081140</v>
      </c>
      <c r="P12" s="31">
        <f t="shared" si="0"/>
        <v>154057</v>
      </c>
      <c r="Q12" s="32" t="s">
        <v>219</v>
      </c>
      <c r="R12" s="29" t="s">
        <v>46</v>
      </c>
    </row>
    <row r="13" spans="1:18" ht="27" customHeight="1">
      <c r="A13" s="29">
        <v>5</v>
      </c>
      <c r="B13" s="29" t="s">
        <v>218</v>
      </c>
      <c r="C13" s="30" t="s">
        <v>207</v>
      </c>
      <c r="D13" s="29"/>
      <c r="E13" s="29"/>
      <c r="F13" s="31">
        <f t="shared" si="1"/>
        <v>20</v>
      </c>
      <c r="G13" s="31">
        <v>383444</v>
      </c>
      <c r="H13" s="31">
        <v>1</v>
      </c>
      <c r="I13" s="31">
        <f t="shared" si="2"/>
        <v>16</v>
      </c>
      <c r="J13" s="29">
        <v>383444</v>
      </c>
      <c r="K13" s="29">
        <v>142146762</v>
      </c>
      <c r="L13" s="29" t="s">
        <v>54</v>
      </c>
      <c r="M13" s="33" t="s">
        <v>53</v>
      </c>
      <c r="N13" s="34">
        <v>45299</v>
      </c>
      <c r="O13" s="31">
        <v>820497</v>
      </c>
      <c r="P13" s="31">
        <f t="shared" si="0"/>
        <v>41024.850000000006</v>
      </c>
      <c r="Q13" s="32" t="s">
        <v>219</v>
      </c>
      <c r="R13" s="29" t="s">
        <v>46</v>
      </c>
    </row>
    <row r="14" spans="1:18" ht="27" customHeight="1">
      <c r="A14" s="29">
        <v>6</v>
      </c>
      <c r="B14" s="29" t="s">
        <v>218</v>
      </c>
      <c r="C14" s="30" t="s">
        <v>208</v>
      </c>
      <c r="D14" s="29"/>
      <c r="E14" s="29"/>
      <c r="F14" s="31">
        <f t="shared" si="1"/>
        <v>20</v>
      </c>
      <c r="G14" s="31">
        <v>383445</v>
      </c>
      <c r="H14" s="31">
        <v>1</v>
      </c>
      <c r="I14" s="31">
        <f t="shared" si="2"/>
        <v>15</v>
      </c>
      <c r="J14" s="29">
        <v>383445</v>
      </c>
      <c r="K14" s="29">
        <v>149833080</v>
      </c>
      <c r="L14" s="29" t="s">
        <v>65</v>
      </c>
      <c r="M14" s="33" t="s">
        <v>55</v>
      </c>
      <c r="N14" s="34">
        <v>45422</v>
      </c>
      <c r="O14" s="31">
        <v>800000</v>
      </c>
      <c r="P14" s="31">
        <f t="shared" si="0"/>
        <v>40000</v>
      </c>
      <c r="Q14" s="32" t="s">
        <v>219</v>
      </c>
      <c r="R14" s="29" t="s">
        <v>46</v>
      </c>
    </row>
    <row r="15" spans="1:18" ht="27" customHeight="1">
      <c r="A15" s="29">
        <v>7</v>
      </c>
      <c r="B15" s="29" t="s">
        <v>218</v>
      </c>
      <c r="C15" s="30" t="s">
        <v>209</v>
      </c>
      <c r="D15" s="29"/>
      <c r="E15" s="29"/>
      <c r="F15" s="31">
        <f t="shared" si="1"/>
        <v>20</v>
      </c>
      <c r="G15" s="31">
        <v>383446</v>
      </c>
      <c r="H15" s="31">
        <v>1</v>
      </c>
      <c r="I15" s="31">
        <f t="shared" si="2"/>
        <v>14</v>
      </c>
      <c r="J15" s="29">
        <v>383446</v>
      </c>
      <c r="K15" s="29">
        <v>142146762</v>
      </c>
      <c r="L15" s="29" t="s">
        <v>54</v>
      </c>
      <c r="M15" s="33" t="s">
        <v>56</v>
      </c>
      <c r="N15" s="34">
        <v>45390</v>
      </c>
      <c r="O15" s="31">
        <v>1161927</v>
      </c>
      <c r="P15" s="31">
        <f t="shared" si="0"/>
        <v>58096.350000000006</v>
      </c>
      <c r="Q15" s="32" t="s">
        <v>219</v>
      </c>
      <c r="R15" s="29" t="s">
        <v>46</v>
      </c>
    </row>
    <row r="16" spans="1:18" ht="27" customHeight="1">
      <c r="A16" s="29">
        <v>8</v>
      </c>
      <c r="B16" s="29" t="s">
        <v>218</v>
      </c>
      <c r="C16" s="30" t="s">
        <v>209</v>
      </c>
      <c r="D16" s="29"/>
      <c r="E16" s="29"/>
      <c r="F16" s="31">
        <f t="shared" si="1"/>
        <v>20</v>
      </c>
      <c r="G16" s="31">
        <v>383447</v>
      </c>
      <c r="H16" s="31">
        <v>1</v>
      </c>
      <c r="I16" s="31">
        <f t="shared" si="2"/>
        <v>13</v>
      </c>
      <c r="J16" s="29">
        <v>383447</v>
      </c>
      <c r="K16" s="29">
        <v>149833080</v>
      </c>
      <c r="L16" s="29" t="s">
        <v>65</v>
      </c>
      <c r="M16" s="33" t="s">
        <v>57</v>
      </c>
      <c r="N16" s="34">
        <v>45406</v>
      </c>
      <c r="O16" s="31">
        <v>2153640</v>
      </c>
      <c r="P16" s="31">
        <f t="shared" si="0"/>
        <v>107682</v>
      </c>
      <c r="Q16" s="32" t="s">
        <v>219</v>
      </c>
      <c r="R16" s="29" t="s">
        <v>46</v>
      </c>
    </row>
    <row r="17" spans="1:18" ht="27" customHeight="1">
      <c r="A17" s="29">
        <v>9</v>
      </c>
      <c r="B17" s="29" t="s">
        <v>218</v>
      </c>
      <c r="C17" s="30" t="s">
        <v>210</v>
      </c>
      <c r="D17" s="29"/>
      <c r="E17" s="29"/>
      <c r="F17" s="31">
        <f t="shared" si="1"/>
        <v>20</v>
      </c>
      <c r="G17" s="31">
        <v>383448</v>
      </c>
      <c r="H17" s="31">
        <v>1</v>
      </c>
      <c r="I17" s="31">
        <f t="shared" si="2"/>
        <v>12</v>
      </c>
      <c r="J17" s="29">
        <v>383448</v>
      </c>
      <c r="K17" s="29">
        <v>149833080</v>
      </c>
      <c r="L17" s="29" t="s">
        <v>65</v>
      </c>
      <c r="M17" s="33" t="s">
        <v>58</v>
      </c>
      <c r="N17" s="34" t="s">
        <v>59</v>
      </c>
      <c r="O17" s="31">
        <v>1598420</v>
      </c>
      <c r="P17" s="31">
        <f t="shared" si="0"/>
        <v>79921</v>
      </c>
      <c r="Q17" s="32" t="s">
        <v>219</v>
      </c>
      <c r="R17" s="29" t="s">
        <v>46</v>
      </c>
    </row>
    <row r="18" spans="1:18" ht="27" customHeight="1">
      <c r="A18" s="29">
        <v>10</v>
      </c>
      <c r="B18" s="29" t="s">
        <v>218</v>
      </c>
      <c r="C18" s="30" t="s">
        <v>208</v>
      </c>
      <c r="D18" s="29"/>
      <c r="E18" s="29"/>
      <c r="F18" s="31">
        <f t="shared" si="1"/>
        <v>20</v>
      </c>
      <c r="G18" s="31">
        <v>383449</v>
      </c>
      <c r="H18" s="31">
        <v>1</v>
      </c>
      <c r="I18" s="31">
        <f t="shared" si="2"/>
        <v>11</v>
      </c>
      <c r="J18" s="29">
        <v>383449</v>
      </c>
      <c r="K18" s="29">
        <v>149833080</v>
      </c>
      <c r="L18" s="29" t="s">
        <v>65</v>
      </c>
      <c r="M18" s="33" t="s">
        <v>60</v>
      </c>
      <c r="N18" s="34">
        <v>45436</v>
      </c>
      <c r="O18" s="31">
        <v>709459.20000000007</v>
      </c>
      <c r="P18" s="31">
        <f t="shared" si="0"/>
        <v>35472.960000000006</v>
      </c>
      <c r="Q18" s="32" t="s">
        <v>219</v>
      </c>
      <c r="R18" s="29" t="s">
        <v>46</v>
      </c>
    </row>
    <row r="19" spans="1:18" ht="27" customHeight="1">
      <c r="A19" s="29">
        <v>11</v>
      </c>
      <c r="B19" s="30" t="s">
        <v>203</v>
      </c>
      <c r="C19" s="30" t="s">
        <v>203</v>
      </c>
      <c r="D19" s="29"/>
      <c r="E19" s="29"/>
      <c r="F19" s="31">
        <f t="shared" si="1"/>
        <v>20</v>
      </c>
      <c r="G19" s="31">
        <v>383450</v>
      </c>
      <c r="H19" s="31">
        <v>1</v>
      </c>
      <c r="I19" s="31">
        <f t="shared" si="2"/>
        <v>10</v>
      </c>
      <c r="J19" s="29">
        <v>383450</v>
      </c>
      <c r="K19" s="29">
        <v>134369736</v>
      </c>
      <c r="L19" s="29" t="s">
        <v>184</v>
      </c>
      <c r="M19" s="29" t="s">
        <v>202</v>
      </c>
      <c r="N19" s="34">
        <v>45474</v>
      </c>
      <c r="O19" s="31">
        <v>216312856.99999839</v>
      </c>
      <c r="P19" s="31">
        <f t="shared" si="0"/>
        <v>10815642.84999992</v>
      </c>
      <c r="Q19" s="32" t="s">
        <v>219</v>
      </c>
      <c r="R19" s="29"/>
    </row>
    <row r="20" spans="1:18" ht="27" customHeight="1">
      <c r="A20" s="29">
        <v>12</v>
      </c>
      <c r="B20" s="30" t="s">
        <v>203</v>
      </c>
      <c r="C20" s="30" t="s">
        <v>218</v>
      </c>
      <c r="D20" s="29"/>
      <c r="E20" s="29"/>
      <c r="F20" s="31">
        <f t="shared" si="1"/>
        <v>20</v>
      </c>
      <c r="G20" s="31">
        <v>383451</v>
      </c>
      <c r="H20" s="31">
        <v>1</v>
      </c>
      <c r="I20" s="31">
        <f t="shared" si="2"/>
        <v>9</v>
      </c>
      <c r="J20" s="29">
        <v>383451</v>
      </c>
      <c r="K20" s="29">
        <v>134369736</v>
      </c>
      <c r="L20" s="29" t="s">
        <v>184</v>
      </c>
      <c r="M20" s="29" t="s">
        <v>211</v>
      </c>
      <c r="N20" s="34">
        <v>45469</v>
      </c>
      <c r="O20" s="31">
        <v>414047618.99999899</v>
      </c>
      <c r="P20" s="31">
        <f t="shared" si="0"/>
        <v>20702380.949999951</v>
      </c>
      <c r="Q20" s="32" t="s">
        <v>219</v>
      </c>
      <c r="R20" s="29"/>
    </row>
    <row r="21" spans="1:18" ht="27" customHeight="1">
      <c r="A21" s="29">
        <v>13</v>
      </c>
      <c r="B21" s="30" t="s">
        <v>203</v>
      </c>
      <c r="C21" s="30" t="s">
        <v>208</v>
      </c>
      <c r="D21" s="29"/>
      <c r="E21" s="29"/>
      <c r="F21" s="31">
        <f t="shared" si="1"/>
        <v>20</v>
      </c>
      <c r="G21" s="31">
        <v>383452</v>
      </c>
      <c r="H21" s="31">
        <v>1</v>
      </c>
      <c r="I21" s="31">
        <f t="shared" si="2"/>
        <v>8</v>
      </c>
      <c r="J21" s="29">
        <v>383452</v>
      </c>
      <c r="K21" s="29">
        <v>149833080</v>
      </c>
      <c r="L21" s="29" t="s">
        <v>65</v>
      </c>
      <c r="M21" s="29" t="s">
        <v>83</v>
      </c>
      <c r="N21" s="34">
        <v>45418</v>
      </c>
      <c r="O21" s="31">
        <v>753400</v>
      </c>
      <c r="P21" s="31">
        <f t="shared" si="0"/>
        <v>37670</v>
      </c>
      <c r="Q21" s="32" t="s">
        <v>219</v>
      </c>
      <c r="R21" s="29"/>
    </row>
    <row r="22" spans="1:18" ht="27" customHeight="1">
      <c r="A22" s="29">
        <v>14</v>
      </c>
      <c r="B22" s="30" t="s">
        <v>203</v>
      </c>
      <c r="C22" s="30" t="s">
        <v>208</v>
      </c>
      <c r="D22" s="29"/>
      <c r="E22" s="29"/>
      <c r="F22" s="31">
        <f t="shared" si="1"/>
        <v>20</v>
      </c>
      <c r="G22" s="31">
        <v>383453</v>
      </c>
      <c r="H22" s="31">
        <v>1</v>
      </c>
      <c r="I22" s="31">
        <f t="shared" si="2"/>
        <v>7</v>
      </c>
      <c r="J22" s="29">
        <v>383453</v>
      </c>
      <c r="K22" s="29">
        <v>149833080</v>
      </c>
      <c r="L22" s="29" t="s">
        <v>65</v>
      </c>
      <c r="M22" s="33" t="s">
        <v>212</v>
      </c>
      <c r="N22" s="34" t="s">
        <v>213</v>
      </c>
      <c r="O22" s="31">
        <v>1543850</v>
      </c>
      <c r="P22" s="31">
        <f t="shared" si="0"/>
        <v>77192.5</v>
      </c>
      <c r="Q22" s="32" t="s">
        <v>219</v>
      </c>
      <c r="R22" s="29"/>
    </row>
    <row r="23" spans="1:18" ht="27" customHeight="1">
      <c r="A23" s="29">
        <v>15</v>
      </c>
      <c r="B23" s="30" t="s">
        <v>203</v>
      </c>
      <c r="C23" s="30" t="s">
        <v>208</v>
      </c>
      <c r="D23" s="29"/>
      <c r="E23" s="29"/>
      <c r="F23" s="31">
        <f t="shared" si="1"/>
        <v>20</v>
      </c>
      <c r="G23" s="31">
        <v>383454</v>
      </c>
      <c r="H23" s="31">
        <v>1</v>
      </c>
      <c r="I23" s="31">
        <f t="shared" si="2"/>
        <v>6</v>
      </c>
      <c r="J23" s="29">
        <v>383454</v>
      </c>
      <c r="K23" s="29">
        <v>149833080</v>
      </c>
      <c r="L23" s="29" t="s">
        <v>65</v>
      </c>
      <c r="M23" s="33" t="s">
        <v>214</v>
      </c>
      <c r="N23" s="34" t="s">
        <v>215</v>
      </c>
      <c r="O23" s="31">
        <v>6529344</v>
      </c>
      <c r="P23" s="31">
        <f t="shared" si="0"/>
        <v>326467.20000000001</v>
      </c>
      <c r="Q23" s="32" t="s">
        <v>219</v>
      </c>
      <c r="R23" s="29"/>
    </row>
    <row r="24" spans="1:18" ht="27" customHeight="1">
      <c r="A24" s="29">
        <v>16</v>
      </c>
      <c r="B24" s="30" t="s">
        <v>203</v>
      </c>
      <c r="C24" s="30" t="s">
        <v>208</v>
      </c>
      <c r="D24" s="29"/>
      <c r="E24" s="29"/>
      <c r="F24" s="31">
        <f t="shared" si="1"/>
        <v>20</v>
      </c>
      <c r="G24" s="31">
        <v>383455</v>
      </c>
      <c r="H24" s="31">
        <v>1</v>
      </c>
      <c r="I24" s="31">
        <f t="shared" si="2"/>
        <v>5</v>
      </c>
      <c r="J24" s="29">
        <v>383455</v>
      </c>
      <c r="K24" s="29">
        <v>149833080</v>
      </c>
      <c r="L24" s="29" t="s">
        <v>65</v>
      </c>
      <c r="M24" s="33" t="s">
        <v>216</v>
      </c>
      <c r="N24" s="34" t="s">
        <v>217</v>
      </c>
      <c r="O24" s="31">
        <v>654580</v>
      </c>
      <c r="P24" s="31">
        <f t="shared" si="0"/>
        <v>32729</v>
      </c>
      <c r="Q24" s="32" t="s">
        <v>219</v>
      </c>
      <c r="R24" s="29"/>
    </row>
    <row r="25" spans="1:18" ht="27" customHeight="1">
      <c r="A25" s="29">
        <v>17</v>
      </c>
      <c r="B25" s="30" t="s">
        <v>203</v>
      </c>
      <c r="C25" s="30" t="s">
        <v>203</v>
      </c>
      <c r="D25" s="29"/>
      <c r="E25" s="29"/>
      <c r="F25" s="31">
        <f t="shared" si="1"/>
        <v>20</v>
      </c>
      <c r="G25" s="31">
        <v>383456</v>
      </c>
      <c r="H25" s="31">
        <v>1</v>
      </c>
      <c r="I25" s="31">
        <f t="shared" si="2"/>
        <v>4</v>
      </c>
      <c r="J25" s="29">
        <v>383456</v>
      </c>
      <c r="K25" s="29">
        <v>134369736</v>
      </c>
      <c r="L25" s="29" t="s">
        <v>184</v>
      </c>
      <c r="M25" s="29" t="s">
        <v>193</v>
      </c>
      <c r="N25" s="34">
        <v>45481</v>
      </c>
      <c r="O25" s="31">
        <v>219154286</v>
      </c>
      <c r="P25" s="31">
        <f t="shared" si="0"/>
        <v>10957714.300000001</v>
      </c>
      <c r="Q25" s="32" t="s">
        <v>219</v>
      </c>
      <c r="R25" s="29"/>
    </row>
    <row r="26" spans="1:18" ht="27" customHeight="1">
      <c r="A26" s="29">
        <v>18</v>
      </c>
      <c r="B26" s="30" t="s">
        <v>203</v>
      </c>
      <c r="C26" s="30" t="s">
        <v>203</v>
      </c>
      <c r="D26" s="29"/>
      <c r="E26" s="29"/>
      <c r="F26" s="31">
        <f t="shared" si="1"/>
        <v>20</v>
      </c>
      <c r="G26" s="31">
        <v>383457</v>
      </c>
      <c r="H26" s="31">
        <v>1</v>
      </c>
      <c r="I26" s="31">
        <f t="shared" si="2"/>
        <v>3</v>
      </c>
      <c r="J26" s="29">
        <v>383457</v>
      </c>
      <c r="K26" s="29">
        <v>197843551</v>
      </c>
      <c r="L26" s="29" t="s">
        <v>195</v>
      </c>
      <c r="M26" s="29" t="s">
        <v>192</v>
      </c>
      <c r="N26" s="34">
        <v>45484</v>
      </c>
      <c r="O26" s="31">
        <v>449800</v>
      </c>
      <c r="P26" s="31">
        <f t="shared" si="0"/>
        <v>22490</v>
      </c>
      <c r="Q26" s="32" t="s">
        <v>219</v>
      </c>
      <c r="R26" s="29"/>
    </row>
    <row r="27" spans="1:18" ht="27" customHeight="1">
      <c r="A27" s="29">
        <v>19</v>
      </c>
      <c r="B27" s="30" t="s">
        <v>220</v>
      </c>
      <c r="C27" s="30" t="s">
        <v>220</v>
      </c>
      <c r="D27" s="29"/>
      <c r="E27" s="29"/>
      <c r="F27" s="31">
        <f t="shared" si="1"/>
        <v>20</v>
      </c>
      <c r="G27" s="31">
        <v>383458</v>
      </c>
      <c r="H27" s="31">
        <v>1</v>
      </c>
      <c r="I27" s="31">
        <f t="shared" si="2"/>
        <v>2</v>
      </c>
      <c r="J27" s="29">
        <v>383458</v>
      </c>
      <c r="K27" s="29">
        <v>197843551</v>
      </c>
      <c r="L27" s="29" t="s">
        <v>195</v>
      </c>
      <c r="M27" s="29"/>
      <c r="N27" s="29"/>
      <c r="O27" s="31">
        <v>139200</v>
      </c>
      <c r="P27" s="31">
        <f t="shared" si="0"/>
        <v>6960</v>
      </c>
      <c r="Q27" s="32" t="s">
        <v>219</v>
      </c>
      <c r="R27" s="29"/>
    </row>
    <row r="28" spans="1:18" ht="27" customHeight="1">
      <c r="A28" s="29">
        <v>20</v>
      </c>
      <c r="B28" s="30" t="s">
        <v>220</v>
      </c>
      <c r="C28" s="30" t="s">
        <v>208</v>
      </c>
      <c r="D28" s="29"/>
      <c r="E28" s="29"/>
      <c r="F28" s="31">
        <f t="shared" si="1"/>
        <v>20</v>
      </c>
      <c r="G28" s="31">
        <v>383459</v>
      </c>
      <c r="H28" s="31">
        <v>1</v>
      </c>
      <c r="I28" s="31">
        <f t="shared" si="2"/>
        <v>1</v>
      </c>
      <c r="J28" s="29">
        <v>383459</v>
      </c>
      <c r="K28" s="29">
        <v>118193601</v>
      </c>
      <c r="L28" s="29" t="s">
        <v>221</v>
      </c>
      <c r="M28" s="29"/>
      <c r="N28" s="29"/>
      <c r="O28" s="31">
        <f>194850+26389184</f>
        <v>26584034</v>
      </c>
      <c r="P28" s="31">
        <f t="shared" si="0"/>
        <v>1329201.7000000002</v>
      </c>
      <c r="Q28" s="32" t="s">
        <v>219</v>
      </c>
      <c r="R28" s="29"/>
    </row>
    <row r="29" spans="1:18" ht="27" customHeight="1">
      <c r="A29" s="35">
        <v>21</v>
      </c>
      <c r="B29" s="36" t="s">
        <v>220</v>
      </c>
      <c r="C29" s="36" t="s">
        <v>203</v>
      </c>
      <c r="D29" s="35"/>
      <c r="E29" s="35"/>
      <c r="F29" s="37">
        <f t="shared" si="1"/>
        <v>20</v>
      </c>
      <c r="G29" s="37">
        <v>383460</v>
      </c>
      <c r="H29" s="37">
        <v>1</v>
      </c>
      <c r="I29" s="37">
        <f t="shared" si="2"/>
        <v>0</v>
      </c>
      <c r="J29" s="35">
        <v>383460</v>
      </c>
      <c r="K29" s="35">
        <v>112010726</v>
      </c>
      <c r="L29" s="35" t="s">
        <v>222</v>
      </c>
      <c r="M29" s="35"/>
      <c r="N29" s="35"/>
      <c r="O29" s="37">
        <f>100000+40000+200000</f>
        <v>340000</v>
      </c>
      <c r="P29" s="37">
        <f t="shared" si="0"/>
        <v>17000</v>
      </c>
      <c r="Q29" s="38" t="s">
        <v>219</v>
      </c>
      <c r="R29" s="35"/>
    </row>
    <row r="30" spans="1:18">
      <c r="A30" s="3"/>
      <c r="B30" s="3"/>
      <c r="C30" s="19"/>
      <c r="D30" s="3"/>
      <c r="E30" s="3"/>
      <c r="F30" s="7">
        <f t="shared" si="1"/>
        <v>20</v>
      </c>
      <c r="G30" s="7"/>
      <c r="H30" s="7"/>
      <c r="I30" s="7">
        <f t="shared" si="2"/>
        <v>0</v>
      </c>
      <c r="J30" s="3"/>
      <c r="K30" s="3"/>
      <c r="L30" s="3"/>
      <c r="M30" s="3"/>
      <c r="N30" s="3"/>
      <c r="O30" s="7"/>
      <c r="P30" s="7">
        <f t="shared" si="0"/>
        <v>0</v>
      </c>
      <c r="Q30" s="21"/>
      <c r="R30" s="3"/>
    </row>
    <row r="31" spans="1:18">
      <c r="A31" s="4"/>
      <c r="B31" s="4"/>
      <c r="C31" s="15"/>
      <c r="D31" s="4"/>
      <c r="E31" s="4"/>
      <c r="F31" s="7">
        <f t="shared" si="1"/>
        <v>20</v>
      </c>
      <c r="G31" s="7"/>
      <c r="H31" s="7"/>
      <c r="I31" s="7">
        <f t="shared" si="2"/>
        <v>0</v>
      </c>
      <c r="J31" s="4"/>
      <c r="K31" s="4"/>
      <c r="L31" s="4"/>
      <c r="M31" s="4"/>
      <c r="N31" s="4"/>
      <c r="O31" s="11"/>
      <c r="P31" s="7">
        <f t="shared" si="0"/>
        <v>0</v>
      </c>
      <c r="Q31" s="9"/>
      <c r="R31" s="4"/>
    </row>
    <row r="32" spans="1:18">
      <c r="A32" s="4"/>
      <c r="B32" s="4"/>
      <c r="C32" s="15"/>
      <c r="D32" s="4"/>
      <c r="E32" s="4"/>
      <c r="F32" s="7">
        <f t="shared" si="1"/>
        <v>20</v>
      </c>
      <c r="G32" s="7"/>
      <c r="H32" s="7"/>
      <c r="I32" s="7">
        <f t="shared" si="2"/>
        <v>0</v>
      </c>
      <c r="J32" s="4"/>
      <c r="K32" s="4"/>
      <c r="L32" s="4"/>
      <c r="M32" s="4"/>
      <c r="N32" s="4"/>
      <c r="O32" s="11"/>
      <c r="P32" s="7">
        <f t="shared" si="0"/>
        <v>0</v>
      </c>
      <c r="Q32" s="9"/>
      <c r="R32" s="4"/>
    </row>
    <row r="33" spans="1:18">
      <c r="A33" s="4"/>
      <c r="B33" s="4"/>
      <c r="C33" s="15"/>
      <c r="D33" s="4"/>
      <c r="E33" s="4"/>
      <c r="F33" s="7">
        <f t="shared" si="1"/>
        <v>20</v>
      </c>
      <c r="G33" s="7"/>
      <c r="H33" s="7"/>
      <c r="I33" s="7">
        <f t="shared" si="2"/>
        <v>0</v>
      </c>
      <c r="J33" s="4"/>
      <c r="K33" s="4"/>
      <c r="L33" s="4"/>
      <c r="M33" s="4"/>
      <c r="N33" s="4"/>
      <c r="O33" s="11"/>
      <c r="P33" s="7">
        <f t="shared" si="0"/>
        <v>0</v>
      </c>
      <c r="Q33" s="9"/>
      <c r="R33" s="4"/>
    </row>
    <row r="34" spans="1:18">
      <c r="A34" s="4"/>
      <c r="B34" s="4"/>
      <c r="C34" s="15"/>
      <c r="D34" s="4"/>
      <c r="E34" s="4"/>
      <c r="F34" s="7">
        <f t="shared" si="1"/>
        <v>20</v>
      </c>
      <c r="G34" s="7"/>
      <c r="H34" s="7"/>
      <c r="I34" s="7">
        <f t="shared" si="2"/>
        <v>0</v>
      </c>
      <c r="J34" s="4"/>
      <c r="K34" s="4"/>
      <c r="L34" s="4"/>
      <c r="M34" s="4"/>
      <c r="N34" s="4"/>
      <c r="O34" s="11"/>
      <c r="P34" s="7">
        <f t="shared" si="0"/>
        <v>0</v>
      </c>
      <c r="Q34" s="9"/>
      <c r="R34" s="4"/>
    </row>
    <row r="35" spans="1:18">
      <c r="A35" s="4"/>
      <c r="B35" s="4"/>
      <c r="C35" s="15"/>
      <c r="D35" s="4"/>
      <c r="E35" s="4"/>
      <c r="F35" s="7">
        <f t="shared" si="1"/>
        <v>20</v>
      </c>
      <c r="G35" s="7"/>
      <c r="H35" s="7"/>
      <c r="I35" s="7">
        <f t="shared" si="2"/>
        <v>0</v>
      </c>
      <c r="J35" s="4"/>
      <c r="K35" s="4"/>
      <c r="L35" s="4"/>
      <c r="M35" s="4"/>
      <c r="N35" s="4"/>
      <c r="O35" s="11"/>
      <c r="P35" s="7">
        <f t="shared" si="0"/>
        <v>0</v>
      </c>
      <c r="Q35" s="9"/>
      <c r="R35" s="4"/>
    </row>
    <row r="36" spans="1:18">
      <c r="A36" s="4"/>
      <c r="B36" s="4"/>
      <c r="C36" s="15"/>
      <c r="D36" s="4"/>
      <c r="E36" s="4"/>
      <c r="F36" s="7">
        <f t="shared" si="1"/>
        <v>20</v>
      </c>
      <c r="G36" s="7"/>
      <c r="H36" s="7"/>
      <c r="I36" s="7">
        <f t="shared" si="2"/>
        <v>0</v>
      </c>
      <c r="J36" s="4"/>
      <c r="K36" s="4"/>
      <c r="L36" s="4"/>
      <c r="M36" s="4"/>
      <c r="N36" s="4"/>
      <c r="O36" s="11"/>
      <c r="P36" s="7">
        <f t="shared" si="0"/>
        <v>0</v>
      </c>
      <c r="Q36" s="9"/>
      <c r="R36" s="4"/>
    </row>
    <row r="37" spans="1:18">
      <c r="A37" s="4"/>
      <c r="B37" s="4"/>
      <c r="C37" s="15"/>
      <c r="D37" s="4"/>
      <c r="E37" s="4"/>
      <c r="F37" s="7">
        <f t="shared" si="1"/>
        <v>20</v>
      </c>
      <c r="G37" s="7"/>
      <c r="H37" s="7"/>
      <c r="I37" s="7">
        <f t="shared" si="2"/>
        <v>0</v>
      </c>
      <c r="J37" s="4"/>
      <c r="K37" s="4"/>
      <c r="L37" s="4"/>
      <c r="M37" s="4"/>
      <c r="N37" s="4"/>
      <c r="O37" s="11"/>
      <c r="P37" s="7">
        <f t="shared" si="0"/>
        <v>0</v>
      </c>
      <c r="Q37" s="9"/>
      <c r="R37" s="4"/>
    </row>
    <row r="38" spans="1:18">
      <c r="A38" s="4"/>
      <c r="B38" s="4"/>
      <c r="C38" s="15"/>
      <c r="D38" s="4"/>
      <c r="E38" s="4"/>
      <c r="F38" s="7">
        <f t="shared" si="1"/>
        <v>20</v>
      </c>
      <c r="G38" s="7"/>
      <c r="H38" s="7"/>
      <c r="I38" s="7">
        <f t="shared" si="2"/>
        <v>0</v>
      </c>
      <c r="J38" s="4"/>
      <c r="K38" s="4"/>
      <c r="L38" s="4"/>
      <c r="M38" s="4"/>
      <c r="N38" s="4"/>
      <c r="O38" s="11"/>
      <c r="P38" s="7">
        <f t="shared" si="0"/>
        <v>0</v>
      </c>
      <c r="Q38" s="9"/>
      <c r="R38" s="4"/>
    </row>
    <row r="39" spans="1:18">
      <c r="A39" s="4"/>
      <c r="B39" s="4"/>
      <c r="C39" s="15"/>
      <c r="D39" s="4"/>
      <c r="E39" s="4"/>
      <c r="F39" s="7">
        <f t="shared" si="1"/>
        <v>20</v>
      </c>
      <c r="G39" s="7"/>
      <c r="H39" s="7"/>
      <c r="I39" s="7">
        <f t="shared" si="2"/>
        <v>0</v>
      </c>
      <c r="J39" s="4"/>
      <c r="K39" s="4"/>
      <c r="L39" s="4"/>
      <c r="M39" s="4"/>
      <c r="N39" s="4"/>
      <c r="O39" s="11"/>
      <c r="P39" s="7">
        <f t="shared" si="0"/>
        <v>0</v>
      </c>
      <c r="Q39" s="9"/>
      <c r="R39" s="4"/>
    </row>
    <row r="40" spans="1:18">
      <c r="A40" s="4"/>
      <c r="B40" s="4"/>
      <c r="C40" s="15"/>
      <c r="D40" s="4"/>
      <c r="E40" s="4"/>
      <c r="F40" s="7">
        <f t="shared" si="1"/>
        <v>20</v>
      </c>
      <c r="G40" s="7"/>
      <c r="H40" s="7"/>
      <c r="I40" s="7">
        <f t="shared" si="2"/>
        <v>0</v>
      </c>
      <c r="J40" s="4"/>
      <c r="K40" s="4"/>
      <c r="L40" s="4"/>
      <c r="M40" s="4"/>
      <c r="N40" s="4"/>
      <c r="O40" s="11"/>
      <c r="P40" s="7">
        <f t="shared" si="0"/>
        <v>0</v>
      </c>
      <c r="Q40" s="9"/>
      <c r="R40" s="4"/>
    </row>
    <row r="41" spans="1:18">
      <c r="A41" s="4"/>
      <c r="B41" s="4"/>
      <c r="C41" s="15"/>
      <c r="D41" s="4"/>
      <c r="E41" s="4"/>
      <c r="F41" s="7">
        <f t="shared" si="1"/>
        <v>20</v>
      </c>
      <c r="G41" s="7"/>
      <c r="H41" s="7"/>
      <c r="I41" s="7">
        <f t="shared" si="2"/>
        <v>0</v>
      </c>
      <c r="J41" s="4"/>
      <c r="K41" s="4"/>
      <c r="L41" s="4"/>
      <c r="M41" s="4"/>
      <c r="N41" s="4"/>
      <c r="O41" s="11"/>
      <c r="P41" s="7">
        <f t="shared" si="0"/>
        <v>0</v>
      </c>
      <c r="Q41" s="9"/>
      <c r="R41" s="4"/>
    </row>
    <row r="42" spans="1:18">
      <c r="A42" s="4"/>
      <c r="B42" s="4"/>
      <c r="C42" s="15"/>
      <c r="D42" s="4"/>
      <c r="E42" s="4"/>
      <c r="F42" s="7">
        <f t="shared" si="1"/>
        <v>20</v>
      </c>
      <c r="G42" s="7"/>
      <c r="H42" s="7"/>
      <c r="I42" s="7">
        <f t="shared" si="2"/>
        <v>0</v>
      </c>
      <c r="J42" s="4"/>
      <c r="K42" s="4"/>
      <c r="L42" s="4"/>
      <c r="M42" s="4"/>
      <c r="N42" s="4"/>
      <c r="O42" s="11"/>
      <c r="P42" s="7">
        <f t="shared" si="0"/>
        <v>0</v>
      </c>
      <c r="Q42" s="9"/>
      <c r="R42" s="4"/>
    </row>
    <row r="43" spans="1:18">
      <c r="A43" s="4"/>
      <c r="B43" s="4"/>
      <c r="C43" s="15"/>
      <c r="D43" s="4"/>
      <c r="E43" s="4"/>
      <c r="F43" s="7">
        <f t="shared" si="1"/>
        <v>20</v>
      </c>
      <c r="G43" s="7"/>
      <c r="H43" s="7"/>
      <c r="I43" s="7">
        <f t="shared" si="2"/>
        <v>0</v>
      </c>
      <c r="J43" s="4"/>
      <c r="K43" s="4"/>
      <c r="L43" s="4"/>
      <c r="M43" s="4"/>
      <c r="N43" s="4"/>
      <c r="O43" s="11"/>
      <c r="P43" s="7">
        <f t="shared" si="0"/>
        <v>0</v>
      </c>
      <c r="Q43" s="9"/>
      <c r="R43" s="4"/>
    </row>
    <row r="44" spans="1:18">
      <c r="A44" s="4"/>
      <c r="B44" s="4"/>
      <c r="C44" s="15"/>
      <c r="D44" s="4"/>
      <c r="E44" s="4"/>
      <c r="F44" s="7">
        <f t="shared" si="1"/>
        <v>20</v>
      </c>
      <c r="G44" s="7"/>
      <c r="H44" s="7"/>
      <c r="I44" s="7">
        <f t="shared" si="2"/>
        <v>0</v>
      </c>
      <c r="J44" s="4"/>
      <c r="K44" s="4"/>
      <c r="L44" s="4"/>
      <c r="M44" s="4"/>
      <c r="N44" s="4"/>
      <c r="O44" s="11"/>
      <c r="P44" s="7">
        <f t="shared" si="0"/>
        <v>0</v>
      </c>
      <c r="Q44" s="9"/>
      <c r="R44" s="4"/>
    </row>
    <row r="45" spans="1:18">
      <c r="A45" s="4"/>
      <c r="B45" s="4"/>
      <c r="C45" s="15"/>
      <c r="D45" s="4"/>
      <c r="E45" s="4"/>
      <c r="F45" s="7">
        <f t="shared" si="1"/>
        <v>20</v>
      </c>
      <c r="G45" s="7"/>
      <c r="H45" s="7"/>
      <c r="I45" s="7">
        <f t="shared" si="2"/>
        <v>0</v>
      </c>
      <c r="J45" s="4"/>
      <c r="K45" s="4"/>
      <c r="L45" s="4"/>
      <c r="M45" s="4"/>
      <c r="N45" s="4"/>
      <c r="O45" s="11"/>
      <c r="P45" s="7">
        <f t="shared" si="0"/>
        <v>0</v>
      </c>
      <c r="Q45" s="9"/>
      <c r="R45" s="4"/>
    </row>
    <row r="46" spans="1:18">
      <c r="A46" s="4"/>
      <c r="B46" s="4"/>
      <c r="C46" s="15"/>
      <c r="D46" s="4"/>
      <c r="E46" s="4"/>
      <c r="F46" s="7">
        <f t="shared" si="1"/>
        <v>20</v>
      </c>
      <c r="G46" s="7"/>
      <c r="H46" s="7"/>
      <c r="I46" s="7">
        <f t="shared" si="2"/>
        <v>0</v>
      </c>
      <c r="J46" s="4"/>
      <c r="K46" s="4"/>
      <c r="L46" s="4"/>
      <c r="M46" s="4"/>
      <c r="N46" s="4"/>
      <c r="O46" s="11"/>
      <c r="P46" s="7">
        <f t="shared" si="0"/>
        <v>0</v>
      </c>
      <c r="Q46" s="9"/>
      <c r="R46" s="4"/>
    </row>
    <row r="47" spans="1:18">
      <c r="A47" s="4"/>
      <c r="B47" s="4"/>
      <c r="C47" s="15"/>
      <c r="D47" s="4"/>
      <c r="E47" s="4"/>
      <c r="F47" s="7">
        <f t="shared" si="1"/>
        <v>20</v>
      </c>
      <c r="G47" s="7"/>
      <c r="H47" s="7"/>
      <c r="I47" s="7">
        <f t="shared" si="2"/>
        <v>0</v>
      </c>
      <c r="J47" s="4"/>
      <c r="K47" s="4"/>
      <c r="L47" s="4"/>
      <c r="M47" s="4"/>
      <c r="N47" s="4"/>
      <c r="O47" s="11"/>
      <c r="P47" s="7">
        <f t="shared" si="0"/>
        <v>0</v>
      </c>
      <c r="Q47" s="9"/>
      <c r="R47" s="4"/>
    </row>
    <row r="48" spans="1:18">
      <c r="A48" s="4"/>
      <c r="B48" s="4"/>
      <c r="C48" s="15"/>
      <c r="D48" s="4"/>
      <c r="E48" s="4"/>
      <c r="F48" s="7">
        <f t="shared" si="1"/>
        <v>20</v>
      </c>
      <c r="G48" s="7"/>
      <c r="H48" s="7"/>
      <c r="I48" s="7">
        <f t="shared" si="2"/>
        <v>0</v>
      </c>
      <c r="J48" s="4"/>
      <c r="K48" s="4"/>
      <c r="L48" s="4"/>
      <c r="M48" s="4"/>
      <c r="N48" s="4"/>
      <c r="O48" s="11"/>
      <c r="P48" s="7">
        <f t="shared" si="0"/>
        <v>0</v>
      </c>
      <c r="Q48" s="9"/>
      <c r="R48" s="4"/>
    </row>
    <row r="49" spans="1:18">
      <c r="A49" s="4"/>
      <c r="B49" s="4"/>
      <c r="C49" s="15"/>
      <c r="D49" s="4"/>
      <c r="E49" s="4"/>
      <c r="F49" s="7">
        <f t="shared" si="1"/>
        <v>20</v>
      </c>
      <c r="G49" s="7"/>
      <c r="H49" s="7"/>
      <c r="I49" s="7">
        <f t="shared" si="2"/>
        <v>0</v>
      </c>
      <c r="J49" s="4"/>
      <c r="K49" s="4"/>
      <c r="L49" s="4"/>
      <c r="M49" s="4"/>
      <c r="N49" s="4"/>
      <c r="O49" s="11"/>
      <c r="P49" s="7">
        <f t="shared" si="0"/>
        <v>0</v>
      </c>
      <c r="Q49" s="9"/>
      <c r="R49" s="4"/>
    </row>
    <row r="50" spans="1:18">
      <c r="A50" s="4"/>
      <c r="B50" s="4"/>
      <c r="C50" s="15"/>
      <c r="D50" s="4"/>
      <c r="E50" s="4"/>
      <c r="F50" s="7">
        <f t="shared" si="1"/>
        <v>20</v>
      </c>
      <c r="G50" s="7"/>
      <c r="H50" s="7"/>
      <c r="I50" s="7">
        <f t="shared" si="2"/>
        <v>0</v>
      </c>
      <c r="J50" s="4"/>
      <c r="K50" s="4"/>
      <c r="L50" s="4"/>
      <c r="M50" s="4"/>
      <c r="N50" s="4"/>
      <c r="O50" s="11"/>
      <c r="P50" s="7">
        <f t="shared" si="0"/>
        <v>0</v>
      </c>
      <c r="Q50" s="9"/>
      <c r="R50" s="4"/>
    </row>
    <row r="51" spans="1:18">
      <c r="A51" s="4"/>
      <c r="B51" s="4"/>
      <c r="C51" s="15"/>
      <c r="D51" s="4"/>
      <c r="E51" s="4"/>
      <c r="F51" s="7">
        <f t="shared" si="1"/>
        <v>20</v>
      </c>
      <c r="G51" s="7"/>
      <c r="H51" s="7"/>
      <c r="I51" s="7">
        <f t="shared" si="2"/>
        <v>0</v>
      </c>
      <c r="J51" s="4"/>
      <c r="K51" s="4"/>
      <c r="L51" s="4"/>
      <c r="M51" s="4"/>
      <c r="N51" s="4"/>
      <c r="O51" s="11"/>
      <c r="P51" s="7">
        <f t="shared" si="0"/>
        <v>0</v>
      </c>
      <c r="Q51" s="9"/>
      <c r="R51" s="4"/>
    </row>
    <row r="52" spans="1:18">
      <c r="A52" s="4"/>
      <c r="B52" s="4"/>
      <c r="C52" s="15"/>
      <c r="D52" s="4"/>
      <c r="E52" s="4"/>
      <c r="F52" s="7">
        <f t="shared" si="1"/>
        <v>20</v>
      </c>
      <c r="G52" s="7"/>
      <c r="H52" s="7"/>
      <c r="I52" s="7">
        <f t="shared" si="2"/>
        <v>0</v>
      </c>
      <c r="J52" s="4"/>
      <c r="K52" s="4"/>
      <c r="L52" s="4"/>
      <c r="M52" s="4"/>
      <c r="N52" s="4"/>
      <c r="O52" s="11"/>
      <c r="P52" s="7">
        <f t="shared" si="0"/>
        <v>0</v>
      </c>
      <c r="Q52" s="9"/>
      <c r="R52" s="4"/>
    </row>
    <row r="53" spans="1:18">
      <c r="A53" s="4"/>
      <c r="B53" s="4"/>
      <c r="C53" s="15"/>
      <c r="D53" s="4"/>
      <c r="E53" s="4"/>
      <c r="F53" s="7">
        <f t="shared" si="1"/>
        <v>20</v>
      </c>
      <c r="G53" s="7"/>
      <c r="H53" s="7"/>
      <c r="I53" s="7">
        <f t="shared" si="2"/>
        <v>0</v>
      </c>
      <c r="J53" s="4"/>
      <c r="K53" s="4"/>
      <c r="L53" s="4"/>
      <c r="M53" s="4"/>
      <c r="N53" s="4"/>
      <c r="O53" s="11"/>
      <c r="P53" s="7">
        <f t="shared" si="0"/>
        <v>0</v>
      </c>
      <c r="Q53" s="9"/>
      <c r="R53" s="4"/>
    </row>
    <row r="54" spans="1:18">
      <c r="A54" s="4"/>
      <c r="B54" s="4"/>
      <c r="C54" s="15"/>
      <c r="D54" s="4"/>
      <c r="E54" s="4"/>
      <c r="F54" s="7">
        <f t="shared" si="1"/>
        <v>20</v>
      </c>
      <c r="G54" s="7"/>
      <c r="H54" s="7"/>
      <c r="I54" s="7">
        <f t="shared" si="2"/>
        <v>0</v>
      </c>
      <c r="J54" s="4"/>
      <c r="K54" s="4"/>
      <c r="L54" s="4"/>
      <c r="M54" s="4"/>
      <c r="N54" s="4"/>
      <c r="O54" s="11"/>
      <c r="P54" s="7">
        <f t="shared" si="0"/>
        <v>0</v>
      </c>
      <c r="Q54" s="9"/>
      <c r="R54" s="4"/>
    </row>
    <row r="55" spans="1:18">
      <c r="A55" s="4"/>
      <c r="B55" s="4"/>
      <c r="C55" s="15"/>
      <c r="D55" s="4"/>
      <c r="E55" s="4"/>
      <c r="F55" s="7">
        <f t="shared" si="1"/>
        <v>20</v>
      </c>
      <c r="G55" s="7"/>
      <c r="H55" s="7"/>
      <c r="I55" s="7">
        <f t="shared" si="2"/>
        <v>0</v>
      </c>
      <c r="J55" s="4"/>
      <c r="K55" s="4"/>
      <c r="L55" s="4"/>
      <c r="M55" s="4"/>
      <c r="N55" s="4"/>
      <c r="O55" s="11"/>
      <c r="P55" s="7">
        <f t="shared" si="0"/>
        <v>0</v>
      </c>
      <c r="Q55" s="9"/>
      <c r="R55" s="4"/>
    </row>
    <row r="56" spans="1:18">
      <c r="A56" s="4"/>
      <c r="B56" s="4"/>
      <c r="C56" s="15"/>
      <c r="D56" s="4"/>
      <c r="E56" s="4"/>
      <c r="F56" s="7"/>
      <c r="G56" s="7"/>
      <c r="H56" s="7"/>
      <c r="I56" s="7">
        <f t="shared" si="2"/>
        <v>0</v>
      </c>
      <c r="J56" s="4"/>
      <c r="K56" s="4"/>
      <c r="L56" s="4"/>
      <c r="M56" s="4"/>
      <c r="N56" s="4"/>
      <c r="O56" s="11"/>
      <c r="P56" s="7">
        <f t="shared" si="0"/>
        <v>0</v>
      </c>
      <c r="Q56" s="9"/>
      <c r="R56" s="4"/>
    </row>
    <row r="57" spans="1:18">
      <c r="A57" s="4"/>
      <c r="B57" s="4"/>
      <c r="C57" s="15"/>
      <c r="D57" s="4"/>
      <c r="E57" s="4"/>
      <c r="F57" s="7"/>
      <c r="G57" s="7"/>
      <c r="H57" s="7"/>
      <c r="I57" s="7">
        <f t="shared" si="2"/>
        <v>0</v>
      </c>
      <c r="J57" s="4"/>
      <c r="K57" s="4"/>
      <c r="L57" s="4"/>
      <c r="M57" s="4"/>
      <c r="N57" s="4"/>
      <c r="O57" s="11"/>
      <c r="P57" s="7">
        <f t="shared" si="0"/>
        <v>0</v>
      </c>
      <c r="Q57" s="9"/>
      <c r="R57" s="4"/>
    </row>
    <row r="58" spans="1:18">
      <c r="A58" s="4"/>
      <c r="B58" s="4"/>
      <c r="C58" s="15"/>
      <c r="D58" s="4"/>
      <c r="E58" s="4"/>
      <c r="F58" s="7"/>
      <c r="G58" s="7"/>
      <c r="H58" s="7"/>
      <c r="I58" s="7">
        <f t="shared" si="2"/>
        <v>0</v>
      </c>
      <c r="J58" s="4"/>
      <c r="K58" s="4"/>
      <c r="L58" s="4"/>
      <c r="M58" s="4"/>
      <c r="N58" s="4"/>
      <c r="O58" s="11"/>
      <c r="P58" s="7">
        <f t="shared" si="0"/>
        <v>0</v>
      </c>
      <c r="Q58" s="9"/>
      <c r="R58" s="4"/>
    </row>
    <row r="59" spans="1:18">
      <c r="A59" s="4"/>
      <c r="B59" s="4"/>
      <c r="C59" s="15"/>
      <c r="D59" s="4"/>
      <c r="E59" s="4"/>
      <c r="F59" s="7"/>
      <c r="G59" s="7"/>
      <c r="H59" s="7"/>
      <c r="I59" s="7">
        <f t="shared" si="2"/>
        <v>0</v>
      </c>
      <c r="J59" s="4"/>
      <c r="K59" s="4"/>
      <c r="L59" s="4"/>
      <c r="M59" s="4"/>
      <c r="N59" s="4"/>
      <c r="O59" s="11"/>
      <c r="P59" s="7">
        <f t="shared" si="0"/>
        <v>0</v>
      </c>
      <c r="Q59" s="9"/>
      <c r="R59" s="4"/>
    </row>
    <row r="60" spans="1:18">
      <c r="A60" s="4"/>
      <c r="B60" s="4"/>
      <c r="C60" s="15"/>
      <c r="D60" s="4"/>
      <c r="E60" s="4"/>
      <c r="F60" s="7"/>
      <c r="G60" s="7"/>
      <c r="H60" s="7"/>
      <c r="I60" s="7">
        <f t="shared" si="2"/>
        <v>0</v>
      </c>
      <c r="J60" s="4"/>
      <c r="K60" s="4"/>
      <c r="L60" s="4"/>
      <c r="M60" s="4"/>
      <c r="N60" s="4"/>
      <c r="O60" s="11"/>
      <c r="P60" s="7">
        <f t="shared" si="0"/>
        <v>0</v>
      </c>
      <c r="Q60" s="9"/>
      <c r="R60" s="4"/>
    </row>
    <row r="61" spans="1:18">
      <c r="A61" s="4"/>
      <c r="B61" s="4"/>
      <c r="C61" s="15"/>
      <c r="D61" s="4"/>
      <c r="E61" s="4"/>
      <c r="F61" s="7"/>
      <c r="G61" s="7"/>
      <c r="H61" s="7"/>
      <c r="I61" s="7">
        <f t="shared" si="2"/>
        <v>0</v>
      </c>
      <c r="J61" s="4"/>
      <c r="K61" s="4"/>
      <c r="L61" s="4"/>
      <c r="M61" s="4"/>
      <c r="N61" s="4"/>
      <c r="O61" s="11"/>
      <c r="P61" s="7">
        <f t="shared" si="0"/>
        <v>0</v>
      </c>
      <c r="Q61" s="9"/>
      <c r="R61" s="4"/>
    </row>
    <row r="62" spans="1:18">
      <c r="A62" s="4"/>
      <c r="B62" s="4"/>
      <c r="C62" s="15"/>
      <c r="D62" s="4"/>
      <c r="E62" s="4"/>
      <c r="F62" s="7"/>
      <c r="G62" s="7"/>
      <c r="H62" s="7"/>
      <c r="I62" s="7">
        <f t="shared" si="2"/>
        <v>0</v>
      </c>
      <c r="J62" s="4"/>
      <c r="K62" s="4"/>
      <c r="L62" s="4"/>
      <c r="M62" s="4"/>
      <c r="N62" s="4"/>
      <c r="O62" s="11"/>
      <c r="P62" s="7">
        <f t="shared" si="0"/>
        <v>0</v>
      </c>
      <c r="Q62" s="9"/>
      <c r="R62" s="4"/>
    </row>
    <row r="63" spans="1:18">
      <c r="A63" s="4"/>
      <c r="B63" s="4"/>
      <c r="C63" s="15"/>
      <c r="D63" s="4"/>
      <c r="E63" s="4"/>
      <c r="F63" s="7"/>
      <c r="G63" s="7"/>
      <c r="H63" s="7"/>
      <c r="I63" s="7">
        <f t="shared" si="2"/>
        <v>0</v>
      </c>
      <c r="J63" s="4"/>
      <c r="K63" s="4"/>
      <c r="L63" s="4"/>
      <c r="M63" s="4"/>
      <c r="N63" s="4"/>
      <c r="O63" s="11"/>
      <c r="P63" s="7">
        <f t="shared" si="0"/>
        <v>0</v>
      </c>
      <c r="Q63" s="9"/>
      <c r="R63" s="4"/>
    </row>
    <row r="64" spans="1:18">
      <c r="A64" s="4"/>
      <c r="B64" s="4"/>
      <c r="C64" s="15"/>
      <c r="D64" s="4"/>
      <c r="E64" s="4"/>
      <c r="F64" s="7"/>
      <c r="G64" s="7"/>
      <c r="H64" s="7"/>
      <c r="I64" s="7">
        <f t="shared" si="2"/>
        <v>0</v>
      </c>
      <c r="J64" s="4"/>
      <c r="K64" s="4"/>
      <c r="L64" s="4"/>
      <c r="M64" s="4"/>
      <c r="N64" s="4"/>
      <c r="O64" s="11"/>
      <c r="P64" s="7">
        <f t="shared" si="0"/>
        <v>0</v>
      </c>
      <c r="Q64" s="9"/>
      <c r="R64" s="4"/>
    </row>
    <row r="65" spans="1:18">
      <c r="A65" s="4"/>
      <c r="B65" s="4"/>
      <c r="C65" s="15"/>
      <c r="D65" s="4"/>
      <c r="E65" s="4"/>
      <c r="F65" s="7"/>
      <c r="G65" s="7"/>
      <c r="H65" s="7"/>
      <c r="I65" s="7">
        <f t="shared" si="2"/>
        <v>0</v>
      </c>
      <c r="J65" s="4"/>
      <c r="K65" s="4"/>
      <c r="L65" s="4"/>
      <c r="M65" s="4"/>
      <c r="N65" s="4"/>
      <c r="O65" s="11"/>
      <c r="P65" s="7">
        <f t="shared" si="0"/>
        <v>0</v>
      </c>
      <c r="Q65" s="9"/>
      <c r="R65" s="4"/>
    </row>
    <row r="66" spans="1:18">
      <c r="A66" s="4"/>
      <c r="B66" s="4"/>
      <c r="C66" s="15"/>
      <c r="D66" s="4"/>
      <c r="E66" s="4"/>
      <c r="F66" s="7"/>
      <c r="G66" s="7"/>
      <c r="H66" s="7"/>
      <c r="I66" s="7">
        <f t="shared" si="2"/>
        <v>0</v>
      </c>
      <c r="J66" s="4"/>
      <c r="K66" s="4"/>
      <c r="L66" s="4"/>
      <c r="M66" s="4"/>
      <c r="N66" s="4"/>
      <c r="O66" s="11"/>
      <c r="P66" s="7">
        <f t="shared" si="0"/>
        <v>0</v>
      </c>
      <c r="Q66" s="9"/>
      <c r="R66" s="4"/>
    </row>
    <row r="67" spans="1:18">
      <c r="A67" s="4"/>
      <c r="B67" s="4"/>
      <c r="C67" s="15"/>
      <c r="D67" s="4"/>
      <c r="E67" s="4"/>
      <c r="F67" s="7"/>
      <c r="G67" s="7"/>
      <c r="H67" s="7"/>
      <c r="I67" s="7">
        <f t="shared" si="2"/>
        <v>0</v>
      </c>
      <c r="J67" s="4"/>
      <c r="K67" s="4"/>
      <c r="L67" s="4"/>
      <c r="M67" s="4"/>
      <c r="N67" s="4"/>
      <c r="O67" s="11"/>
      <c r="P67" s="7">
        <f t="shared" si="0"/>
        <v>0</v>
      </c>
      <c r="Q67" s="9"/>
      <c r="R67" s="4"/>
    </row>
    <row r="68" spans="1:18">
      <c r="A68" s="4"/>
      <c r="B68" s="4"/>
      <c r="C68" s="15"/>
      <c r="D68" s="4"/>
      <c r="E68" s="4"/>
      <c r="F68" s="7"/>
      <c r="G68" s="7"/>
      <c r="H68" s="7"/>
      <c r="I68" s="7">
        <f t="shared" si="2"/>
        <v>0</v>
      </c>
      <c r="J68" s="4"/>
      <c r="K68" s="4"/>
      <c r="L68" s="4"/>
      <c r="M68" s="4"/>
      <c r="N68" s="4"/>
      <c r="O68" s="11"/>
      <c r="P68" s="7">
        <f t="shared" si="0"/>
        <v>0</v>
      </c>
      <c r="Q68" s="9"/>
      <c r="R68" s="4"/>
    </row>
    <row r="69" spans="1:18">
      <c r="A69" s="4"/>
      <c r="B69" s="4"/>
      <c r="C69" s="15"/>
      <c r="D69" s="4"/>
      <c r="E69" s="4"/>
      <c r="F69" s="7"/>
      <c r="G69" s="7"/>
      <c r="H69" s="7"/>
      <c r="I69" s="7">
        <f t="shared" si="2"/>
        <v>0</v>
      </c>
      <c r="J69" s="4"/>
      <c r="K69" s="4"/>
      <c r="L69" s="4"/>
      <c r="M69" s="4"/>
      <c r="N69" s="4"/>
      <c r="O69" s="11"/>
      <c r="P69" s="7">
        <f t="shared" si="0"/>
        <v>0</v>
      </c>
      <c r="Q69" s="9"/>
      <c r="R69" s="4"/>
    </row>
    <row r="70" spans="1:18">
      <c r="A70" s="4"/>
      <c r="B70" s="4"/>
      <c r="C70" s="15"/>
      <c r="D70" s="4"/>
      <c r="E70" s="4"/>
      <c r="F70" s="7"/>
      <c r="G70" s="7"/>
      <c r="H70" s="7"/>
      <c r="I70" s="7">
        <f t="shared" si="2"/>
        <v>0</v>
      </c>
      <c r="J70" s="4"/>
      <c r="K70" s="4"/>
      <c r="L70" s="4"/>
      <c r="M70" s="4"/>
      <c r="N70" s="4"/>
      <c r="O70" s="11"/>
      <c r="P70" s="7">
        <f t="shared" si="0"/>
        <v>0</v>
      </c>
      <c r="Q70" s="9"/>
      <c r="R70" s="4"/>
    </row>
    <row r="71" spans="1:18">
      <c r="A71" s="4"/>
      <c r="B71" s="4"/>
      <c r="C71" s="15"/>
      <c r="D71" s="4"/>
      <c r="E71" s="4"/>
      <c r="F71" s="7"/>
      <c r="G71" s="7"/>
      <c r="H71" s="7"/>
      <c r="I71" s="7">
        <f t="shared" si="2"/>
        <v>0</v>
      </c>
      <c r="J71" s="4"/>
      <c r="K71" s="4"/>
      <c r="L71" s="4"/>
      <c r="M71" s="4"/>
      <c r="N71" s="4"/>
      <c r="O71" s="11"/>
      <c r="P71" s="7">
        <f t="shared" si="0"/>
        <v>0</v>
      </c>
      <c r="Q71" s="9"/>
      <c r="R71" s="4"/>
    </row>
    <row r="72" spans="1:18">
      <c r="A72" s="4"/>
      <c r="B72" s="4"/>
      <c r="C72" s="15"/>
      <c r="D72" s="4"/>
      <c r="E72" s="4"/>
      <c r="F72" s="7"/>
      <c r="G72" s="7"/>
      <c r="H72" s="7"/>
      <c r="I72" s="7">
        <f t="shared" si="2"/>
        <v>0</v>
      </c>
      <c r="J72" s="4"/>
      <c r="K72" s="4"/>
      <c r="L72" s="4"/>
      <c r="M72" s="4"/>
      <c r="N72" s="4"/>
      <c r="O72" s="11"/>
      <c r="P72" s="7">
        <f t="shared" si="0"/>
        <v>0</v>
      </c>
      <c r="Q72" s="9"/>
      <c r="R72" s="4"/>
    </row>
    <row r="73" spans="1:18">
      <c r="A73" s="4"/>
      <c r="B73" s="4"/>
      <c r="C73" s="15"/>
      <c r="D73" s="4"/>
      <c r="E73" s="4"/>
      <c r="F73" s="7"/>
      <c r="G73" s="7"/>
      <c r="H73" s="7"/>
      <c r="I73" s="7">
        <f t="shared" si="2"/>
        <v>0</v>
      </c>
      <c r="J73" s="4"/>
      <c r="K73" s="4"/>
      <c r="L73" s="4"/>
      <c r="M73" s="4"/>
      <c r="N73" s="4"/>
      <c r="O73" s="11"/>
      <c r="P73" s="7">
        <f t="shared" si="0"/>
        <v>0</v>
      </c>
      <c r="Q73" s="9"/>
      <c r="R73" s="4"/>
    </row>
    <row r="74" spans="1:18">
      <c r="A74" s="4"/>
      <c r="B74" s="4"/>
      <c r="C74" s="15"/>
      <c r="D74" s="4"/>
      <c r="E74" s="4"/>
      <c r="F74" s="7"/>
      <c r="G74" s="7"/>
      <c r="H74" s="7"/>
      <c r="I74" s="7">
        <f t="shared" si="2"/>
        <v>0</v>
      </c>
      <c r="J74" s="4"/>
      <c r="K74" s="4"/>
      <c r="L74" s="4"/>
      <c r="M74" s="4"/>
      <c r="N74" s="4"/>
      <c r="O74" s="11"/>
      <c r="P74" s="7">
        <f t="shared" ref="P74:P78" si="3">+O74*5%</f>
        <v>0</v>
      </c>
      <c r="Q74" s="9"/>
      <c r="R74" s="4"/>
    </row>
    <row r="75" spans="1:18">
      <c r="A75" s="4"/>
      <c r="B75" s="4"/>
      <c r="C75" s="15"/>
      <c r="D75" s="4"/>
      <c r="E75" s="4"/>
      <c r="F75" s="7"/>
      <c r="G75" s="7"/>
      <c r="H75" s="7"/>
      <c r="I75" s="7">
        <f t="shared" ref="I75:I86" si="4">+I74+D75+E75-H75</f>
        <v>0</v>
      </c>
      <c r="J75" s="4"/>
      <c r="K75" s="4"/>
      <c r="L75" s="4"/>
      <c r="M75" s="4"/>
      <c r="N75" s="4"/>
      <c r="O75" s="11"/>
      <c r="P75" s="7">
        <f t="shared" si="3"/>
        <v>0</v>
      </c>
      <c r="Q75" s="9"/>
      <c r="R75" s="4"/>
    </row>
    <row r="76" spans="1:18">
      <c r="A76" s="4"/>
      <c r="B76" s="4"/>
      <c r="C76" s="15"/>
      <c r="D76" s="4"/>
      <c r="E76" s="4"/>
      <c r="F76" s="7"/>
      <c r="G76" s="7"/>
      <c r="H76" s="7"/>
      <c r="I76" s="7">
        <f t="shared" si="4"/>
        <v>0</v>
      </c>
      <c r="J76" s="4"/>
      <c r="K76" s="4"/>
      <c r="L76" s="4"/>
      <c r="M76" s="4"/>
      <c r="N76" s="4"/>
      <c r="O76" s="11"/>
      <c r="P76" s="7">
        <f t="shared" si="3"/>
        <v>0</v>
      </c>
      <c r="Q76" s="9"/>
      <c r="R76" s="4"/>
    </row>
    <row r="77" spans="1:18">
      <c r="A77" s="4"/>
      <c r="B77" s="4"/>
      <c r="C77" s="15"/>
      <c r="D77" s="4"/>
      <c r="E77" s="4"/>
      <c r="F77" s="7"/>
      <c r="G77" s="7"/>
      <c r="H77" s="7"/>
      <c r="I77" s="7">
        <f t="shared" si="4"/>
        <v>0</v>
      </c>
      <c r="J77" s="4"/>
      <c r="K77" s="4"/>
      <c r="L77" s="4"/>
      <c r="M77" s="4"/>
      <c r="N77" s="4"/>
      <c r="O77" s="11"/>
      <c r="P77" s="7">
        <f t="shared" si="3"/>
        <v>0</v>
      </c>
      <c r="Q77" s="9"/>
      <c r="R77" s="4"/>
    </row>
    <row r="78" spans="1:18">
      <c r="A78" s="4"/>
      <c r="B78" s="4"/>
      <c r="C78" s="15"/>
      <c r="D78" s="4"/>
      <c r="E78" s="4"/>
      <c r="F78" s="7"/>
      <c r="G78" s="7"/>
      <c r="H78" s="7"/>
      <c r="I78" s="7">
        <f t="shared" si="4"/>
        <v>0</v>
      </c>
      <c r="J78" s="4"/>
      <c r="K78" s="4"/>
      <c r="L78" s="4"/>
      <c r="M78" s="4"/>
      <c r="N78" s="4"/>
      <c r="O78" s="11"/>
      <c r="P78" s="7">
        <f t="shared" si="3"/>
        <v>0</v>
      </c>
      <c r="Q78" s="9"/>
      <c r="R78" s="4"/>
    </row>
    <row r="79" spans="1:18">
      <c r="A79" s="4"/>
      <c r="B79" s="4"/>
      <c r="C79" s="15"/>
      <c r="D79" s="4"/>
      <c r="E79" s="4"/>
      <c r="F79" s="7"/>
      <c r="G79" s="7"/>
      <c r="H79" s="7"/>
      <c r="I79" s="7">
        <f t="shared" si="4"/>
        <v>0</v>
      </c>
      <c r="J79" s="4"/>
      <c r="K79" s="4"/>
      <c r="L79" s="4"/>
      <c r="M79" s="4"/>
      <c r="N79" s="4"/>
      <c r="O79" s="11"/>
      <c r="P79" s="4"/>
      <c r="Q79" s="9"/>
      <c r="R79" s="4"/>
    </row>
    <row r="80" spans="1:18">
      <c r="A80" s="4"/>
      <c r="B80" s="4"/>
      <c r="C80" s="15"/>
      <c r="D80" s="4"/>
      <c r="E80" s="4"/>
      <c r="F80" s="7"/>
      <c r="G80" s="7"/>
      <c r="H80" s="7"/>
      <c r="I80" s="7">
        <f t="shared" si="4"/>
        <v>0</v>
      </c>
      <c r="J80" s="4"/>
      <c r="K80" s="4"/>
      <c r="L80" s="4"/>
      <c r="M80" s="4"/>
      <c r="N80" s="4"/>
      <c r="O80" s="11"/>
      <c r="P80" s="4"/>
      <c r="Q80" s="9"/>
      <c r="R80" s="4"/>
    </row>
    <row r="81" spans="1:18">
      <c r="A81" s="4"/>
      <c r="B81" s="4"/>
      <c r="C81" s="15"/>
      <c r="D81" s="4"/>
      <c r="E81" s="4"/>
      <c r="F81" s="7"/>
      <c r="G81" s="7"/>
      <c r="H81" s="7"/>
      <c r="I81" s="7">
        <f t="shared" si="4"/>
        <v>0</v>
      </c>
      <c r="J81" s="4"/>
      <c r="K81" s="4"/>
      <c r="L81" s="4"/>
      <c r="M81" s="4"/>
      <c r="N81" s="4"/>
      <c r="O81" s="11"/>
      <c r="P81" s="4"/>
      <c r="Q81" s="9"/>
      <c r="R81" s="4"/>
    </row>
    <row r="82" spans="1:18">
      <c r="A82" s="4"/>
      <c r="B82" s="4"/>
      <c r="C82" s="15"/>
      <c r="D82" s="4"/>
      <c r="E82" s="4"/>
      <c r="F82" s="7"/>
      <c r="G82" s="7"/>
      <c r="H82" s="7"/>
      <c r="I82" s="7">
        <f t="shared" si="4"/>
        <v>0</v>
      </c>
      <c r="J82" s="4"/>
      <c r="K82" s="4"/>
      <c r="L82" s="4"/>
      <c r="M82" s="4"/>
      <c r="N82" s="4"/>
      <c r="O82" s="11"/>
      <c r="P82" s="4"/>
      <c r="Q82" s="9"/>
      <c r="R82" s="4"/>
    </row>
    <row r="83" spans="1:18">
      <c r="A83" s="4"/>
      <c r="B83" s="4"/>
      <c r="C83" s="15"/>
      <c r="D83" s="4"/>
      <c r="E83" s="4"/>
      <c r="F83" s="7"/>
      <c r="G83" s="7"/>
      <c r="H83" s="7"/>
      <c r="I83" s="7">
        <f t="shared" si="4"/>
        <v>0</v>
      </c>
      <c r="J83" s="4"/>
      <c r="K83" s="4"/>
      <c r="L83" s="4"/>
      <c r="M83" s="4"/>
      <c r="N83" s="4"/>
      <c r="O83" s="11"/>
      <c r="P83" s="4"/>
      <c r="Q83" s="9"/>
      <c r="R83" s="4"/>
    </row>
    <row r="84" spans="1:18">
      <c r="A84" s="4"/>
      <c r="B84" s="4"/>
      <c r="C84" s="15"/>
      <c r="D84" s="4"/>
      <c r="E84" s="4"/>
      <c r="F84" s="7"/>
      <c r="G84" s="7"/>
      <c r="H84" s="7"/>
      <c r="I84" s="7">
        <f t="shared" si="4"/>
        <v>0</v>
      </c>
      <c r="J84" s="4"/>
      <c r="K84" s="4"/>
      <c r="L84" s="4"/>
      <c r="M84" s="4"/>
      <c r="N84" s="4"/>
      <c r="O84" s="11"/>
      <c r="P84" s="4"/>
      <c r="Q84" s="9"/>
      <c r="R84" s="4"/>
    </row>
    <row r="85" spans="1:18">
      <c r="A85" s="4"/>
      <c r="B85" s="4"/>
      <c r="C85" s="15"/>
      <c r="D85" s="4"/>
      <c r="E85" s="4"/>
      <c r="F85" s="7"/>
      <c r="G85" s="7"/>
      <c r="H85" s="7"/>
      <c r="I85" s="7">
        <f t="shared" si="4"/>
        <v>0</v>
      </c>
      <c r="J85" s="4"/>
      <c r="K85" s="4"/>
      <c r="L85" s="4"/>
      <c r="M85" s="4"/>
      <c r="N85" s="4"/>
      <c r="O85" s="11"/>
      <c r="P85" s="4"/>
      <c r="Q85" s="9"/>
      <c r="R85" s="4"/>
    </row>
    <row r="86" spans="1:18">
      <c r="A86" s="4"/>
      <c r="B86" s="4"/>
      <c r="C86" s="15"/>
      <c r="D86" s="4"/>
      <c r="E86" s="4"/>
      <c r="F86" s="7"/>
      <c r="G86" s="7"/>
      <c r="H86" s="7"/>
      <c r="I86" s="7">
        <f t="shared" si="4"/>
        <v>0</v>
      </c>
      <c r="J86" s="4"/>
      <c r="K86" s="4"/>
      <c r="L86" s="4"/>
      <c r="M86" s="4"/>
      <c r="N86" s="4"/>
      <c r="O86" s="11"/>
      <c r="P86" s="4"/>
      <c r="Q86" s="9"/>
      <c r="R86" s="4"/>
    </row>
    <row r="87" spans="1:18">
      <c r="A87" s="4"/>
      <c r="B87" s="4"/>
      <c r="C87" s="15"/>
      <c r="D87" s="4"/>
      <c r="E87" s="4"/>
      <c r="F87" s="7"/>
      <c r="G87" s="7"/>
      <c r="H87" s="7"/>
      <c r="I87" s="7">
        <f t="shared" ref="I87:I90" si="5">+F87-H87</f>
        <v>0</v>
      </c>
      <c r="J87" s="4"/>
      <c r="K87" s="4"/>
      <c r="L87" s="4"/>
      <c r="M87" s="4"/>
      <c r="N87" s="4"/>
      <c r="O87" s="11"/>
      <c r="P87" s="4"/>
      <c r="Q87" s="9"/>
      <c r="R87" s="4"/>
    </row>
    <row r="88" spans="1:18">
      <c r="A88" s="4"/>
      <c r="B88" s="4"/>
      <c r="C88" s="15"/>
      <c r="D88" s="4"/>
      <c r="E88" s="4"/>
      <c r="F88" s="7"/>
      <c r="G88" s="7"/>
      <c r="H88" s="7"/>
      <c r="I88" s="7">
        <f t="shared" si="5"/>
        <v>0</v>
      </c>
      <c r="J88" s="4"/>
      <c r="K88" s="4"/>
      <c r="L88" s="4"/>
      <c r="M88" s="4"/>
      <c r="N88" s="4"/>
      <c r="O88" s="11"/>
      <c r="P88" s="4"/>
      <c r="Q88" s="9"/>
      <c r="R88" s="4"/>
    </row>
    <row r="89" spans="1:18">
      <c r="A89" s="4"/>
      <c r="B89" s="4"/>
      <c r="C89" s="15"/>
      <c r="D89" s="4"/>
      <c r="E89" s="4"/>
      <c r="F89" s="7"/>
      <c r="G89" s="7"/>
      <c r="H89" s="7"/>
      <c r="I89" s="7">
        <f t="shared" si="5"/>
        <v>0</v>
      </c>
      <c r="J89" s="4"/>
      <c r="K89" s="4"/>
      <c r="L89" s="4"/>
      <c r="M89" s="4"/>
      <c r="N89" s="4"/>
      <c r="O89" s="11"/>
      <c r="P89" s="4"/>
      <c r="Q89" s="9"/>
      <c r="R89" s="4"/>
    </row>
    <row r="90" spans="1:18">
      <c r="A90" s="4"/>
      <c r="B90" s="4"/>
      <c r="C90" s="15"/>
      <c r="D90" s="4"/>
      <c r="E90" s="4"/>
      <c r="F90" s="7"/>
      <c r="G90" s="7"/>
      <c r="H90" s="7"/>
      <c r="I90" s="7">
        <f t="shared" si="5"/>
        <v>0</v>
      </c>
      <c r="J90" s="4"/>
      <c r="K90" s="4"/>
      <c r="L90" s="4"/>
      <c r="M90" s="4"/>
      <c r="N90" s="4"/>
      <c r="O90" s="11"/>
      <c r="P90" s="4"/>
      <c r="Q90" s="9"/>
      <c r="R90" s="4"/>
    </row>
    <row r="91" spans="1:18">
      <c r="A91" s="4"/>
      <c r="B91" s="4"/>
      <c r="C91" s="15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11"/>
      <c r="P91" s="4"/>
      <c r="Q91" s="9"/>
      <c r="R91" s="4"/>
    </row>
    <row r="92" spans="1:18">
      <c r="A92" s="4"/>
      <c r="B92" s="4"/>
      <c r="C92" s="15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11"/>
      <c r="P92" s="4"/>
      <c r="Q92" s="9"/>
      <c r="R92" s="4"/>
    </row>
    <row r="93" spans="1:18">
      <c r="A93" s="4"/>
      <c r="B93" s="4"/>
      <c r="C93" s="15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11"/>
      <c r="P93" s="4"/>
      <c r="Q93" s="9"/>
      <c r="R93" s="4"/>
    </row>
    <row r="94" spans="1:18">
      <c r="A94" s="4"/>
      <c r="B94" s="4"/>
      <c r="C94" s="15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11"/>
      <c r="P94" s="4"/>
      <c r="Q94" s="9"/>
      <c r="R94" s="4"/>
    </row>
    <row r="95" spans="1:18">
      <c r="A95" s="4"/>
      <c r="B95" s="4"/>
      <c r="C95" s="1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11"/>
      <c r="P95" s="4"/>
      <c r="Q95" s="9"/>
      <c r="R95" s="4"/>
    </row>
    <row r="96" spans="1:18">
      <c r="A96" s="4"/>
      <c r="B96" s="4"/>
      <c r="C96" s="15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11"/>
      <c r="P96" s="4"/>
      <c r="Q96" s="9"/>
      <c r="R96" s="4"/>
    </row>
    <row r="97" spans="1:18">
      <c r="A97" s="4"/>
      <c r="B97" s="4"/>
      <c r="C97" s="15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11"/>
      <c r="P97" s="4"/>
      <c r="Q97" s="9"/>
      <c r="R97" s="4"/>
    </row>
    <row r="98" spans="1:18">
      <c r="A98" s="4"/>
      <c r="B98" s="4"/>
      <c r="C98" s="1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11"/>
      <c r="P98" s="4"/>
      <c r="Q98" s="9"/>
      <c r="R98" s="4"/>
    </row>
    <row r="99" spans="1:18">
      <c r="A99" s="4"/>
      <c r="B99" s="4"/>
      <c r="C99" s="1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11"/>
      <c r="P99" s="4"/>
      <c r="Q99" s="9"/>
      <c r="R99" s="4"/>
    </row>
    <row r="100" spans="1:18">
      <c r="A100" s="4"/>
      <c r="B100" s="4"/>
      <c r="C100" s="15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11"/>
      <c r="P100" s="4"/>
      <c r="Q100" s="9"/>
      <c r="R100" s="4"/>
    </row>
    <row r="101" spans="1:18">
      <c r="A101" s="4"/>
      <c r="B101" s="4"/>
      <c r="C101" s="15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11"/>
      <c r="P101" s="4"/>
      <c r="Q101" s="9"/>
      <c r="R101" s="4"/>
    </row>
    <row r="102" spans="1:18">
      <c r="A102" s="4"/>
      <c r="B102" s="4"/>
      <c r="C102" s="15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11"/>
      <c r="P102" s="4"/>
      <c r="Q102" s="9"/>
      <c r="R102" s="4"/>
    </row>
    <row r="103" spans="1:18">
      <c r="A103" s="4"/>
      <c r="B103" s="4"/>
      <c r="C103" s="15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11"/>
      <c r="P103" s="4"/>
      <c r="Q103" s="9"/>
      <c r="R103" s="4"/>
    </row>
    <row r="104" spans="1:18">
      <c r="A104" s="4"/>
      <c r="B104" s="4"/>
      <c r="C104" s="15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11"/>
      <c r="P104" s="4"/>
      <c r="Q104" s="9"/>
      <c r="R104" s="4"/>
    </row>
    <row r="105" spans="1:18">
      <c r="A105" s="4"/>
      <c r="B105" s="4"/>
      <c r="C105" s="1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11"/>
      <c r="P105" s="4"/>
      <c r="Q105" s="9"/>
      <c r="R105" s="4"/>
    </row>
    <row r="106" spans="1:18">
      <c r="A106" s="4"/>
      <c r="B106" s="4"/>
      <c r="C106" s="15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11"/>
      <c r="P106" s="4"/>
      <c r="Q106" s="9"/>
      <c r="R106" s="4"/>
    </row>
    <row r="107" spans="1:18">
      <c r="A107" s="4"/>
      <c r="B107" s="4"/>
      <c r="C107" s="15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11"/>
      <c r="P107" s="4"/>
      <c r="Q107" s="9"/>
      <c r="R107" s="4"/>
    </row>
    <row r="108" spans="1:18">
      <c r="A108" s="4"/>
      <c r="B108" s="4"/>
      <c r="C108" s="15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11"/>
      <c r="P108" s="4"/>
      <c r="Q108" s="9"/>
      <c r="R108" s="4"/>
    </row>
    <row r="109" spans="1:18">
      <c r="A109" s="4"/>
      <c r="B109" s="4"/>
      <c r="C109" s="15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11"/>
      <c r="P109" s="4"/>
      <c r="Q109" s="9"/>
      <c r="R109" s="4"/>
    </row>
    <row r="110" spans="1:18">
      <c r="A110" s="4"/>
      <c r="B110" s="4"/>
      <c r="C110" s="15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11"/>
      <c r="P110" s="4"/>
      <c r="Q110" s="9"/>
      <c r="R110" s="4"/>
    </row>
    <row r="111" spans="1:18">
      <c r="A111" s="4"/>
      <c r="B111" s="4"/>
      <c r="C111" s="1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11"/>
      <c r="P111" s="4"/>
      <c r="Q111" s="9"/>
      <c r="R111" s="4"/>
    </row>
    <row r="112" spans="1:18">
      <c r="A112" s="4"/>
      <c r="B112" s="4"/>
      <c r="C112" s="1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11"/>
      <c r="P112" s="4"/>
      <c r="Q112" s="9"/>
      <c r="R112" s="4"/>
    </row>
    <row r="113" spans="1:18">
      <c r="A113" s="4"/>
      <c r="B113" s="4"/>
      <c r="C113" s="1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11"/>
      <c r="P113" s="4"/>
      <c r="Q113" s="9"/>
      <c r="R113" s="4"/>
    </row>
    <row r="114" spans="1:18">
      <c r="A114" s="4"/>
      <c r="B114" s="4"/>
      <c r="C114" s="15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11"/>
      <c r="P114" s="4"/>
      <c r="Q114" s="9"/>
      <c r="R114" s="4"/>
    </row>
    <row r="115" spans="1:18">
      <c r="A115" s="4"/>
      <c r="B115" s="4"/>
      <c r="C115" s="15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11"/>
      <c r="P115" s="4"/>
      <c r="Q115" s="9"/>
      <c r="R115" s="4"/>
    </row>
    <row r="116" spans="1:18">
      <c r="A116" s="4"/>
      <c r="B116" s="4"/>
      <c r="C116" s="15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11"/>
      <c r="P116" s="4"/>
      <c r="Q116" s="9"/>
      <c r="R116" s="4"/>
    </row>
    <row r="117" spans="1:18">
      <c r="A117" s="4"/>
      <c r="B117" s="4"/>
      <c r="C117" s="15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11"/>
      <c r="P117" s="4"/>
      <c r="Q117" s="9"/>
      <c r="R117" s="4"/>
    </row>
    <row r="118" spans="1:18">
      <c r="A118" s="4"/>
      <c r="B118" s="4"/>
      <c r="C118" s="15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11"/>
      <c r="P118" s="4"/>
      <c r="Q118" s="9"/>
      <c r="R118" s="4"/>
    </row>
    <row r="119" spans="1:18">
      <c r="A119" s="4"/>
      <c r="B119" s="4"/>
      <c r="C119" s="15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11"/>
      <c r="P119" s="4"/>
      <c r="Q119" s="9"/>
      <c r="R119" s="4"/>
    </row>
    <row r="120" spans="1:18">
      <c r="A120" s="4"/>
      <c r="B120" s="4"/>
      <c r="C120" s="15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11"/>
      <c r="P120" s="4"/>
      <c r="Q120" s="9"/>
      <c r="R120" s="4"/>
    </row>
    <row r="121" spans="1:18">
      <c r="A121" s="4"/>
      <c r="B121" s="4"/>
      <c r="C121" s="15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11"/>
      <c r="P121" s="4"/>
      <c r="Q121" s="9"/>
      <c r="R121" s="4"/>
    </row>
    <row r="122" spans="1:18">
      <c r="A122" s="4"/>
      <c r="B122" s="4"/>
      <c r="C122" s="15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11"/>
      <c r="P122" s="4"/>
      <c r="Q122" s="9"/>
      <c r="R122" s="4"/>
    </row>
    <row r="123" spans="1:18">
      <c r="A123" s="4"/>
      <c r="B123" s="4"/>
      <c r="C123" s="15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11"/>
      <c r="P123" s="4"/>
      <c r="Q123" s="9"/>
      <c r="R123" s="4"/>
    </row>
    <row r="124" spans="1:18">
      <c r="A124" s="4"/>
      <c r="B124" s="4"/>
      <c r="C124" s="15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11"/>
      <c r="P124" s="4"/>
      <c r="Q124" s="9"/>
      <c r="R124" s="4"/>
    </row>
    <row r="125" spans="1:18">
      <c r="A125" s="4"/>
      <c r="B125" s="4"/>
      <c r="C125" s="1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11"/>
      <c r="P125" s="4"/>
      <c r="Q125" s="9"/>
      <c r="R125" s="4"/>
    </row>
    <row r="126" spans="1:18">
      <c r="A126" s="4"/>
      <c r="B126" s="4"/>
      <c r="C126" s="15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11"/>
      <c r="P126" s="4"/>
      <c r="Q126" s="9"/>
      <c r="R126" s="4"/>
    </row>
    <row r="127" spans="1:18">
      <c r="A127" s="4"/>
      <c r="B127" s="4"/>
      <c r="C127" s="15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11"/>
      <c r="P127" s="4"/>
      <c r="Q127" s="9"/>
      <c r="R127" s="4"/>
    </row>
    <row r="128" spans="1:18">
      <c r="A128" s="4"/>
      <c r="B128" s="4"/>
      <c r="C128" s="15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11"/>
      <c r="P128" s="4"/>
      <c r="Q128" s="9"/>
      <c r="R128" s="4"/>
    </row>
    <row r="129" spans="1:18">
      <c r="A129" s="4"/>
      <c r="B129" s="4"/>
      <c r="C129" s="15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11"/>
      <c r="P129" s="4"/>
      <c r="Q129" s="9"/>
      <c r="R129" s="4"/>
    </row>
    <row r="130" spans="1:18">
      <c r="A130" s="4"/>
      <c r="B130" s="4"/>
      <c r="C130" s="15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11"/>
      <c r="P130" s="4"/>
      <c r="Q130" s="9"/>
      <c r="R130" s="4"/>
    </row>
    <row r="131" spans="1:18">
      <c r="A131" s="4"/>
      <c r="B131" s="4"/>
      <c r="C131" s="15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11"/>
      <c r="P131" s="4"/>
      <c r="Q131" s="9"/>
      <c r="R131" s="4"/>
    </row>
    <row r="132" spans="1:18">
      <c r="A132" s="4"/>
      <c r="B132" s="4"/>
      <c r="C132" s="15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11"/>
      <c r="P132" s="4"/>
      <c r="Q132" s="9"/>
      <c r="R132" s="4"/>
    </row>
    <row r="133" spans="1:18">
      <c r="A133" s="4"/>
      <c r="B133" s="4"/>
      <c r="C133" s="15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11"/>
      <c r="P133" s="4"/>
      <c r="Q133" s="9"/>
      <c r="R133" s="4"/>
    </row>
    <row r="134" spans="1:18">
      <c r="A134" s="4"/>
      <c r="B134" s="4"/>
      <c r="C134" s="15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11"/>
      <c r="P134" s="4"/>
      <c r="Q134" s="9"/>
      <c r="R134" s="4"/>
    </row>
    <row r="135" spans="1:18">
      <c r="A135" s="4"/>
      <c r="B135" s="4"/>
      <c r="C135" s="1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11"/>
      <c r="P135" s="4"/>
      <c r="Q135" s="9"/>
      <c r="R135" s="4"/>
    </row>
    <row r="136" spans="1:18">
      <c r="A136" s="4"/>
      <c r="B136" s="4"/>
      <c r="C136" s="15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11"/>
      <c r="P136" s="4"/>
      <c r="Q136" s="9"/>
      <c r="R136" s="4"/>
    </row>
    <row r="137" spans="1:18">
      <c r="A137" s="4"/>
      <c r="B137" s="4"/>
      <c r="C137" s="15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11"/>
      <c r="P137" s="4"/>
      <c r="Q137" s="9"/>
      <c r="R137" s="4"/>
    </row>
    <row r="138" spans="1:18">
      <c r="A138" s="4"/>
      <c r="B138" s="4"/>
      <c r="C138" s="15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11"/>
      <c r="P138" s="4"/>
      <c r="Q138" s="9"/>
      <c r="R138" s="4"/>
    </row>
    <row r="139" spans="1:18">
      <c r="A139" s="4"/>
      <c r="B139" s="4"/>
      <c r="C139" s="15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11"/>
      <c r="P139" s="4"/>
      <c r="Q139" s="9"/>
      <c r="R139" s="4"/>
    </row>
    <row r="140" spans="1:18">
      <c r="A140" s="4"/>
      <c r="B140" s="4"/>
      <c r="C140" s="15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11"/>
      <c r="P140" s="4"/>
      <c r="Q140" s="9"/>
      <c r="R140" s="4"/>
    </row>
    <row r="141" spans="1:18">
      <c r="A141" s="4"/>
      <c r="B141" s="4"/>
      <c r="C141" s="15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11"/>
      <c r="P141" s="4"/>
      <c r="Q141" s="9"/>
      <c r="R141" s="4"/>
    </row>
    <row r="142" spans="1:18">
      <c r="A142" s="4"/>
      <c r="B142" s="4"/>
      <c r="C142" s="15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11"/>
      <c r="P142" s="4"/>
      <c r="Q142" s="9"/>
      <c r="R142" s="4"/>
    </row>
    <row r="143" spans="1:18">
      <c r="A143" s="4"/>
      <c r="B143" s="4"/>
      <c r="C143" s="15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11"/>
      <c r="P143" s="4"/>
      <c r="Q143" s="9"/>
      <c r="R143" s="4"/>
    </row>
    <row r="144" spans="1:18">
      <c r="A144" s="4"/>
      <c r="B144" s="4"/>
      <c r="C144" s="15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11"/>
      <c r="P144" s="4"/>
      <c r="Q144" s="9"/>
      <c r="R144" s="4"/>
    </row>
    <row r="145" spans="1:18">
      <c r="A145" s="4"/>
      <c r="B145" s="4"/>
      <c r="C145" s="15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11"/>
      <c r="P145" s="4"/>
      <c r="Q145" s="9"/>
      <c r="R145" s="4"/>
    </row>
    <row r="146" spans="1:18">
      <c r="A146" s="4"/>
      <c r="B146" s="4"/>
      <c r="C146" s="15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11"/>
      <c r="P146" s="4"/>
      <c r="Q146" s="9"/>
      <c r="R146" s="4"/>
    </row>
    <row r="147" spans="1:18">
      <c r="A147" s="4"/>
      <c r="B147" s="4"/>
      <c r="C147" s="15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11"/>
      <c r="P147" s="4"/>
      <c r="Q147" s="9"/>
      <c r="R147" s="4"/>
    </row>
    <row r="148" spans="1:18">
      <c r="A148" s="4"/>
      <c r="B148" s="4"/>
      <c r="C148" s="15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11"/>
      <c r="P148" s="4"/>
      <c r="Q148" s="9"/>
      <c r="R148" s="4"/>
    </row>
    <row r="149" spans="1:18">
      <c r="A149" s="4"/>
      <c r="B149" s="4"/>
      <c r="C149" s="15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11"/>
      <c r="P149" s="4"/>
      <c r="Q149" s="9"/>
      <c r="R149" s="4"/>
    </row>
    <row r="150" spans="1:18">
      <c r="A150" s="4"/>
      <c r="B150" s="4"/>
      <c r="C150" s="15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11"/>
      <c r="P150" s="4"/>
      <c r="Q150" s="9"/>
      <c r="R150" s="4"/>
    </row>
    <row r="151" spans="1:18">
      <c r="A151" s="4"/>
      <c r="B151" s="4"/>
      <c r="C151" s="15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11"/>
      <c r="P151" s="4"/>
      <c r="Q151" s="9"/>
      <c r="R151" s="4"/>
    </row>
    <row r="152" spans="1:18">
      <c r="A152" s="4"/>
      <c r="B152" s="4"/>
      <c r="C152" s="15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11"/>
      <c r="P152" s="4"/>
      <c r="Q152" s="9"/>
      <c r="R152" s="4"/>
    </row>
    <row r="153" spans="1:18">
      <c r="A153" s="5"/>
      <c r="B153" s="5"/>
      <c r="C153" s="20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12"/>
      <c r="P153" s="5"/>
      <c r="Q153" s="18"/>
      <c r="R153" s="5"/>
    </row>
  </sheetData>
  <autoFilter ref="A8:R90"/>
  <mergeCells count="18">
    <mergeCell ref="M7:M8"/>
    <mergeCell ref="N7:N8"/>
    <mergeCell ref="O7:O8"/>
    <mergeCell ref="P7:P8"/>
    <mergeCell ref="A4:R4"/>
    <mergeCell ref="Q7:R7"/>
    <mergeCell ref="A7:A8"/>
    <mergeCell ref="C7:C8"/>
    <mergeCell ref="D7:D8"/>
    <mergeCell ref="E7:E8"/>
    <mergeCell ref="F7:F8"/>
    <mergeCell ref="H7:H8"/>
    <mergeCell ref="I7:I8"/>
    <mergeCell ref="J7:J8"/>
    <mergeCell ref="L7:L8"/>
    <mergeCell ref="B7:B8"/>
    <mergeCell ref="K7:K8"/>
    <mergeCell ref="G7:G8"/>
  </mergeCells>
  <pageMargins left="0.33" right="0.12" top="0.28000000000000003" bottom="0.35" header="0.3" footer="0.3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V95"/>
  <sheetViews>
    <sheetView topLeftCell="G1" workbookViewId="0">
      <selection activeCell="K13" sqref="K13:L14"/>
    </sheetView>
  </sheetViews>
  <sheetFormatPr defaultColWidth="9.140625" defaultRowHeight="15"/>
  <cols>
    <col min="1" max="1" width="8" style="6" customWidth="1"/>
    <col min="2" max="2" width="15.5703125" style="13" customWidth="1"/>
    <col min="3" max="3" width="24.42578125" style="6" customWidth="1"/>
    <col min="4" max="4" width="18.140625" style="6" customWidth="1"/>
    <col min="5" max="5" width="49.42578125" style="6" customWidth="1"/>
    <col min="6" max="6" width="42.42578125" style="6" customWidth="1"/>
    <col min="7" max="7" width="10.28515625" style="6" customWidth="1"/>
    <col min="8" max="8" width="9.140625" style="6"/>
    <col min="9" max="9" width="6.85546875" style="6" customWidth="1"/>
    <col min="10" max="10" width="17.5703125" style="60" customWidth="1"/>
    <col min="11" max="11" width="14.28515625" style="6" customWidth="1"/>
    <col min="12" max="12" width="13.42578125" style="6" customWidth="1"/>
    <col min="13" max="13" width="17" style="60" customWidth="1"/>
    <col min="14" max="14" width="15.7109375" style="60" bestFit="1" customWidth="1"/>
    <col min="15" max="15" width="19.28515625" style="60" bestFit="1" customWidth="1"/>
    <col min="16" max="16" width="15.42578125" style="61" customWidth="1"/>
    <col min="17" max="17" width="21.5703125" style="60" customWidth="1"/>
    <col min="18" max="18" width="13.42578125" style="60" bestFit="1" customWidth="1"/>
    <col min="19" max="19" width="21" style="60" bestFit="1" customWidth="1"/>
    <col min="20" max="20" width="14.5703125" style="60" bestFit="1" customWidth="1"/>
    <col min="21" max="21" width="17.85546875" style="60" customWidth="1"/>
    <col min="22" max="22" width="18.5703125" style="6" customWidth="1"/>
    <col min="23" max="16384" width="9.140625" style="6"/>
  </cols>
  <sheetData>
    <row r="1" spans="1:22">
      <c r="A1" s="128" t="s">
        <v>61</v>
      </c>
    </row>
    <row r="2" spans="1:22" ht="18.75" customHeight="1">
      <c r="A2" s="128" t="s">
        <v>996</v>
      </c>
    </row>
    <row r="3" spans="1:22" ht="33.75" customHeight="1">
      <c r="A3" s="204" t="s">
        <v>17</v>
      </c>
      <c r="B3" s="206" t="s">
        <v>18</v>
      </c>
      <c r="C3" s="204" t="s">
        <v>19</v>
      </c>
      <c r="D3" s="204" t="s">
        <v>32</v>
      </c>
      <c r="E3" s="204" t="s">
        <v>20</v>
      </c>
      <c r="F3" s="204" t="s">
        <v>21</v>
      </c>
      <c r="G3" s="204" t="s">
        <v>22</v>
      </c>
      <c r="H3" s="204" t="s">
        <v>23</v>
      </c>
      <c r="I3" s="204" t="s">
        <v>24</v>
      </c>
      <c r="J3" s="253" t="s">
        <v>25</v>
      </c>
      <c r="K3" s="253"/>
      <c r="L3" s="205" t="s">
        <v>26</v>
      </c>
      <c r="M3" s="62" t="s">
        <v>27</v>
      </c>
      <c r="N3" s="154" t="s">
        <v>28</v>
      </c>
      <c r="O3" s="62" t="s">
        <v>31</v>
      </c>
      <c r="P3" s="64" t="s">
        <v>29</v>
      </c>
      <c r="Q3" s="154" t="s">
        <v>30</v>
      </c>
      <c r="R3" s="154" t="s">
        <v>33</v>
      </c>
      <c r="S3" s="154" t="s">
        <v>34</v>
      </c>
      <c r="T3" s="154" t="s">
        <v>35</v>
      </c>
      <c r="U3" s="62" t="s">
        <v>36</v>
      </c>
      <c r="V3" s="204" t="s">
        <v>37</v>
      </c>
    </row>
    <row r="4" spans="1:22" s="8" customFormat="1" hidden="1">
      <c r="A4" s="4">
        <v>1</v>
      </c>
      <c r="B4" s="207" t="s">
        <v>997</v>
      </c>
      <c r="C4" s="207" t="s">
        <v>998</v>
      </c>
      <c r="D4" s="22"/>
      <c r="E4" s="4" t="s">
        <v>233</v>
      </c>
      <c r="F4" s="4" t="s">
        <v>235</v>
      </c>
      <c r="G4" s="4" t="s">
        <v>82</v>
      </c>
      <c r="H4" s="4"/>
      <c r="I4" s="4">
        <v>1</v>
      </c>
      <c r="J4" s="9"/>
      <c r="K4" s="4">
        <v>308.60000000000002</v>
      </c>
      <c r="L4" s="4">
        <v>2100</v>
      </c>
      <c r="M4" s="9">
        <f t="shared" ref="M4:M67" si="0">+J4+(K4*L4)</f>
        <v>648060</v>
      </c>
      <c r="N4" s="9">
        <f>+M4*5%</f>
        <v>32403</v>
      </c>
      <c r="O4" s="9">
        <f>+M4+N4</f>
        <v>680463</v>
      </c>
      <c r="P4" s="207"/>
      <c r="Q4" s="9"/>
      <c r="R4" s="23"/>
      <c r="S4" s="22"/>
      <c r="T4" s="9"/>
      <c r="U4" s="9">
        <f>+N4-T4</f>
        <v>32403</v>
      </c>
      <c r="V4" s="4"/>
    </row>
    <row r="5" spans="1:22" s="8" customFormat="1" hidden="1">
      <c r="A5" s="4">
        <v>2</v>
      </c>
      <c r="B5" s="207" t="s">
        <v>999</v>
      </c>
      <c r="C5" s="207" t="s">
        <v>1000</v>
      </c>
      <c r="D5" s="22"/>
      <c r="E5" s="4" t="s">
        <v>63</v>
      </c>
      <c r="F5" s="4" t="s">
        <v>75</v>
      </c>
      <c r="G5" s="4" t="s">
        <v>82</v>
      </c>
      <c r="H5" s="4"/>
      <c r="I5" s="4">
        <v>1</v>
      </c>
      <c r="J5" s="9"/>
      <c r="K5" s="4">
        <v>5.67</v>
      </c>
      <c r="L5" s="4">
        <v>2100</v>
      </c>
      <c r="M5" s="9">
        <f t="shared" si="0"/>
        <v>11907</v>
      </c>
      <c r="N5" s="9">
        <f t="shared" ref="N5:N68" si="1">+M5*5%</f>
        <v>595.35</v>
      </c>
      <c r="O5" s="9">
        <f t="shared" ref="O5:O68" si="2">+M5+N5</f>
        <v>12502.35</v>
      </c>
      <c r="P5" s="207"/>
      <c r="Q5" s="9"/>
      <c r="R5" s="23"/>
      <c r="S5" s="22"/>
      <c r="T5" s="9"/>
      <c r="U5" s="9">
        <f t="shared" ref="U5:U68" si="3">+N5-T5</f>
        <v>595.35</v>
      </c>
      <c r="V5" s="4"/>
    </row>
    <row r="6" spans="1:22" s="8" customFormat="1" hidden="1">
      <c r="A6" s="4">
        <v>3</v>
      </c>
      <c r="B6" s="207" t="s">
        <v>999</v>
      </c>
      <c r="C6" s="207" t="s">
        <v>1001</v>
      </c>
      <c r="D6" s="22"/>
      <c r="E6" s="4" t="s">
        <v>63</v>
      </c>
      <c r="F6" s="4" t="s">
        <v>236</v>
      </c>
      <c r="G6" s="4" t="s">
        <v>81</v>
      </c>
      <c r="H6" s="4"/>
      <c r="I6" s="4">
        <v>1</v>
      </c>
      <c r="J6" s="9"/>
      <c r="K6" s="4">
        <v>3.46</v>
      </c>
      <c r="L6" s="4">
        <v>2100</v>
      </c>
      <c r="M6" s="9">
        <f t="shared" si="0"/>
        <v>7266</v>
      </c>
      <c r="N6" s="9">
        <f t="shared" si="1"/>
        <v>363.3</v>
      </c>
      <c r="O6" s="9">
        <f t="shared" si="2"/>
        <v>7629.3</v>
      </c>
      <c r="P6" s="207"/>
      <c r="Q6" s="9"/>
      <c r="R6" s="23"/>
      <c r="S6" s="22"/>
      <c r="T6" s="9"/>
      <c r="U6" s="9">
        <f t="shared" si="3"/>
        <v>363.3</v>
      </c>
      <c r="V6" s="4"/>
    </row>
    <row r="7" spans="1:22" s="8" customFormat="1" hidden="1">
      <c r="A7" s="4">
        <v>4</v>
      </c>
      <c r="B7" s="207" t="s">
        <v>999</v>
      </c>
      <c r="C7" s="207" t="s">
        <v>1002</v>
      </c>
      <c r="D7" s="22"/>
      <c r="E7" s="4" t="s">
        <v>63</v>
      </c>
      <c r="F7" s="4" t="s">
        <v>1003</v>
      </c>
      <c r="G7" s="4" t="s">
        <v>82</v>
      </c>
      <c r="H7" s="4"/>
      <c r="I7" s="4">
        <v>1</v>
      </c>
      <c r="J7" s="9"/>
      <c r="K7" s="4">
        <v>40.43</v>
      </c>
      <c r="L7" s="4">
        <v>2100</v>
      </c>
      <c r="M7" s="9">
        <f t="shared" si="0"/>
        <v>84903</v>
      </c>
      <c r="N7" s="9">
        <f t="shared" si="1"/>
        <v>4245.1500000000005</v>
      </c>
      <c r="O7" s="9">
        <f t="shared" si="2"/>
        <v>89148.15</v>
      </c>
      <c r="P7" s="207"/>
      <c r="Q7" s="9"/>
      <c r="R7" s="23"/>
      <c r="S7" s="22"/>
      <c r="T7" s="9"/>
      <c r="U7" s="9">
        <f t="shared" si="3"/>
        <v>4245.1500000000005</v>
      </c>
      <c r="V7" s="4"/>
    </row>
    <row r="8" spans="1:22" s="8" customFormat="1" hidden="1">
      <c r="A8" s="4">
        <v>5</v>
      </c>
      <c r="B8" s="207" t="s">
        <v>999</v>
      </c>
      <c r="C8" s="207" t="s">
        <v>1002</v>
      </c>
      <c r="D8" s="22"/>
      <c r="E8" s="4" t="s">
        <v>63</v>
      </c>
      <c r="F8" s="4" t="s">
        <v>1004</v>
      </c>
      <c r="G8" s="4" t="s">
        <v>82</v>
      </c>
      <c r="H8" s="4"/>
      <c r="I8" s="4">
        <v>1</v>
      </c>
      <c r="J8" s="9"/>
      <c r="K8" s="4">
        <v>40.43</v>
      </c>
      <c r="L8" s="4">
        <v>2100</v>
      </c>
      <c r="M8" s="9">
        <f t="shared" si="0"/>
        <v>84903</v>
      </c>
      <c r="N8" s="9">
        <f t="shared" si="1"/>
        <v>4245.1500000000005</v>
      </c>
      <c r="O8" s="9">
        <f t="shared" si="2"/>
        <v>89148.15</v>
      </c>
      <c r="P8" s="207"/>
      <c r="Q8" s="9"/>
      <c r="R8" s="23"/>
      <c r="S8" s="22"/>
      <c r="T8" s="9"/>
      <c r="U8" s="9">
        <f t="shared" si="3"/>
        <v>4245.1500000000005</v>
      </c>
      <c r="V8" s="4"/>
    </row>
    <row r="9" spans="1:22" s="8" customFormat="1" hidden="1">
      <c r="A9" s="4">
        <v>6</v>
      </c>
      <c r="B9" s="207" t="s">
        <v>1005</v>
      </c>
      <c r="C9" s="207" t="s">
        <v>1006</v>
      </c>
      <c r="D9" s="22"/>
      <c r="E9" s="4" t="s">
        <v>63</v>
      </c>
      <c r="F9" s="4" t="s">
        <v>1007</v>
      </c>
      <c r="G9" s="4" t="s">
        <v>82</v>
      </c>
      <c r="H9" s="4"/>
      <c r="I9" s="4">
        <v>1</v>
      </c>
      <c r="J9" s="9"/>
      <c r="K9" s="4">
        <v>9.52</v>
      </c>
      <c r="L9" s="4">
        <v>2100</v>
      </c>
      <c r="M9" s="9">
        <f t="shared" si="0"/>
        <v>19992</v>
      </c>
      <c r="N9" s="9">
        <f t="shared" si="1"/>
        <v>999.6</v>
      </c>
      <c r="O9" s="9">
        <f t="shared" si="2"/>
        <v>20991.599999999999</v>
      </c>
      <c r="P9" s="207"/>
      <c r="Q9" s="9"/>
      <c r="R9" s="23"/>
      <c r="S9" s="22"/>
      <c r="T9" s="9"/>
      <c r="U9" s="9">
        <f t="shared" si="3"/>
        <v>999.6</v>
      </c>
      <c r="V9" s="4"/>
    </row>
    <row r="10" spans="1:22" s="8" customFormat="1" hidden="1">
      <c r="A10" s="4">
        <v>7</v>
      </c>
      <c r="B10" s="207" t="s">
        <v>1008</v>
      </c>
      <c r="C10" s="207" t="s">
        <v>1009</v>
      </c>
      <c r="D10" s="22"/>
      <c r="E10" s="4" t="s">
        <v>63</v>
      </c>
      <c r="F10" s="4" t="s">
        <v>152</v>
      </c>
      <c r="G10" s="4" t="s">
        <v>82</v>
      </c>
      <c r="H10" s="4"/>
      <c r="I10" s="4">
        <v>1</v>
      </c>
      <c r="J10" s="9"/>
      <c r="K10" s="4">
        <v>6.9</v>
      </c>
      <c r="L10" s="4">
        <v>2100</v>
      </c>
      <c r="M10" s="9">
        <f t="shared" si="0"/>
        <v>14490</v>
      </c>
      <c r="N10" s="9">
        <f t="shared" si="1"/>
        <v>724.5</v>
      </c>
      <c r="O10" s="9">
        <f t="shared" si="2"/>
        <v>15214.5</v>
      </c>
      <c r="P10" s="207"/>
      <c r="Q10" s="9"/>
      <c r="R10" s="23"/>
      <c r="S10" s="22"/>
      <c r="T10" s="9"/>
      <c r="U10" s="9">
        <f t="shared" si="3"/>
        <v>724.5</v>
      </c>
      <c r="V10" s="4"/>
    </row>
    <row r="11" spans="1:22" s="8" customFormat="1" hidden="1">
      <c r="A11" s="4">
        <v>8</v>
      </c>
      <c r="B11" s="207" t="s">
        <v>1010</v>
      </c>
      <c r="C11" s="207" t="s">
        <v>1011</v>
      </c>
      <c r="D11" s="22"/>
      <c r="E11" s="4" t="s">
        <v>180</v>
      </c>
      <c r="F11" s="4" t="s">
        <v>185</v>
      </c>
      <c r="G11" s="4" t="s">
        <v>82</v>
      </c>
      <c r="H11" s="4"/>
      <c r="I11" s="4">
        <v>1</v>
      </c>
      <c r="J11" s="9"/>
      <c r="K11" s="4">
        <v>125.71</v>
      </c>
      <c r="L11" s="4">
        <v>2100</v>
      </c>
      <c r="M11" s="9">
        <f t="shared" si="0"/>
        <v>263991</v>
      </c>
      <c r="N11" s="9">
        <f t="shared" si="1"/>
        <v>13199.550000000001</v>
      </c>
      <c r="O11" s="9">
        <f t="shared" si="2"/>
        <v>277190.55</v>
      </c>
      <c r="P11" s="207"/>
      <c r="Q11" s="9"/>
      <c r="R11" s="23"/>
      <c r="S11" s="22"/>
      <c r="T11" s="9"/>
      <c r="U11" s="9">
        <f t="shared" si="3"/>
        <v>13199.550000000001</v>
      </c>
      <c r="V11" s="4"/>
    </row>
    <row r="12" spans="1:22" s="8" customFormat="1" hidden="1">
      <c r="A12" s="4">
        <v>9</v>
      </c>
      <c r="B12" s="208" t="s">
        <v>1012</v>
      </c>
      <c r="C12" s="208" t="s">
        <v>1013</v>
      </c>
      <c r="D12" s="209">
        <v>393828</v>
      </c>
      <c r="E12" s="4" t="s">
        <v>84</v>
      </c>
      <c r="F12" s="4" t="s">
        <v>1014</v>
      </c>
      <c r="G12" s="4" t="s">
        <v>82</v>
      </c>
      <c r="H12" s="4"/>
      <c r="I12" s="4">
        <v>1</v>
      </c>
      <c r="J12" s="210">
        <v>279730</v>
      </c>
      <c r="K12" s="4"/>
      <c r="L12" s="4">
        <v>2100</v>
      </c>
      <c r="M12" s="210">
        <f t="shared" si="0"/>
        <v>279730</v>
      </c>
      <c r="N12" s="210">
        <f t="shared" si="1"/>
        <v>13986.5</v>
      </c>
      <c r="O12" s="210">
        <f t="shared" si="2"/>
        <v>293716.5</v>
      </c>
      <c r="P12" s="208">
        <v>45523</v>
      </c>
      <c r="Q12" s="210" t="s">
        <v>1015</v>
      </c>
      <c r="R12" s="211"/>
      <c r="S12" s="212"/>
      <c r="T12" s="210"/>
      <c r="U12" s="210">
        <f t="shared" si="3"/>
        <v>13986.5</v>
      </c>
      <c r="V12" s="4"/>
    </row>
    <row r="13" spans="1:22" s="8" customFormat="1">
      <c r="A13" s="4">
        <v>10</v>
      </c>
      <c r="B13" s="207" t="s">
        <v>1016</v>
      </c>
      <c r="C13" s="207" t="s">
        <v>1017</v>
      </c>
      <c r="D13" s="223">
        <v>393839</v>
      </c>
      <c r="E13" s="4" t="s">
        <v>85</v>
      </c>
      <c r="F13" s="4" t="s">
        <v>90</v>
      </c>
      <c r="G13" s="4" t="s">
        <v>82</v>
      </c>
      <c r="H13" s="4"/>
      <c r="I13" s="4">
        <v>1</v>
      </c>
      <c r="J13" s="9"/>
      <c r="K13" s="4">
        <v>100.18</v>
      </c>
      <c r="L13" s="4">
        <v>6200</v>
      </c>
      <c r="M13" s="9">
        <f t="shared" si="0"/>
        <v>621116</v>
      </c>
      <c r="N13" s="9">
        <f t="shared" si="1"/>
        <v>31055.800000000003</v>
      </c>
      <c r="O13" s="9">
        <f t="shared" si="2"/>
        <v>652171.80000000005</v>
      </c>
      <c r="P13" s="207"/>
      <c r="Q13" s="9"/>
      <c r="R13" s="23"/>
      <c r="S13" s="22"/>
      <c r="T13" s="9"/>
      <c r="U13" s="9">
        <f t="shared" si="3"/>
        <v>31055.800000000003</v>
      </c>
      <c r="V13" s="4"/>
    </row>
    <row r="14" spans="1:22" s="8" customFormat="1">
      <c r="A14" s="4">
        <v>11</v>
      </c>
      <c r="B14" s="207" t="s">
        <v>1018</v>
      </c>
      <c r="C14" s="207" t="s">
        <v>1019</v>
      </c>
      <c r="D14" s="223">
        <v>393839</v>
      </c>
      <c r="E14" s="4" t="s">
        <v>85</v>
      </c>
      <c r="F14" s="4" t="s">
        <v>1020</v>
      </c>
      <c r="G14" s="4" t="s">
        <v>82</v>
      </c>
      <c r="H14" s="4"/>
      <c r="I14" s="4">
        <v>1</v>
      </c>
      <c r="J14" s="9"/>
      <c r="K14" s="4">
        <v>448.02</v>
      </c>
      <c r="L14" s="4">
        <v>5800</v>
      </c>
      <c r="M14" s="9">
        <f t="shared" si="0"/>
        <v>2598516</v>
      </c>
      <c r="N14" s="9">
        <f t="shared" si="1"/>
        <v>129925.8</v>
      </c>
      <c r="O14" s="9">
        <f t="shared" si="2"/>
        <v>2728441.8</v>
      </c>
      <c r="P14" s="207"/>
      <c r="Q14" s="9"/>
      <c r="R14" s="23"/>
      <c r="S14" s="22"/>
      <c r="T14" s="9"/>
      <c r="U14" s="9">
        <f t="shared" si="3"/>
        <v>129925.8</v>
      </c>
      <c r="V14" s="4"/>
    </row>
    <row r="15" spans="1:22" s="8" customFormat="1" hidden="1">
      <c r="A15" s="4">
        <v>12</v>
      </c>
      <c r="B15" s="208" t="s">
        <v>1021</v>
      </c>
      <c r="C15" s="208" t="s">
        <v>1022</v>
      </c>
      <c r="D15" s="209">
        <v>383458</v>
      </c>
      <c r="E15" s="4" t="s">
        <v>195</v>
      </c>
      <c r="F15" s="4" t="s">
        <v>75</v>
      </c>
      <c r="G15" s="4" t="s">
        <v>82</v>
      </c>
      <c r="H15" s="4"/>
      <c r="I15" s="4">
        <v>1</v>
      </c>
      <c r="J15" s="210">
        <v>139200</v>
      </c>
      <c r="K15" s="4"/>
      <c r="L15" s="4">
        <v>2100</v>
      </c>
      <c r="M15" s="210">
        <f t="shared" si="0"/>
        <v>139200</v>
      </c>
      <c r="N15" s="210">
        <f t="shared" si="1"/>
        <v>6960</v>
      </c>
      <c r="O15" s="210">
        <f t="shared" si="2"/>
        <v>146160</v>
      </c>
      <c r="P15" s="208">
        <v>45505</v>
      </c>
      <c r="Q15" s="210" t="s">
        <v>1023</v>
      </c>
      <c r="R15" s="211"/>
      <c r="S15" s="212"/>
      <c r="T15" s="210"/>
      <c r="U15" s="210">
        <f t="shared" si="3"/>
        <v>6960</v>
      </c>
      <c r="V15" s="4"/>
    </row>
    <row r="16" spans="1:22" s="8" customFormat="1" hidden="1">
      <c r="A16" s="4">
        <v>13</v>
      </c>
      <c r="B16" s="207" t="s">
        <v>1016</v>
      </c>
      <c r="C16" s="207" t="s">
        <v>1024</v>
      </c>
      <c r="D16" s="22"/>
      <c r="E16" s="4" t="s">
        <v>234</v>
      </c>
      <c r="F16" s="4" t="s">
        <v>75</v>
      </c>
      <c r="G16" s="4" t="s">
        <v>82</v>
      </c>
      <c r="H16" s="4"/>
      <c r="I16" s="4">
        <v>1</v>
      </c>
      <c r="J16" s="9"/>
      <c r="K16" s="4">
        <v>37.340000000000003</v>
      </c>
      <c r="L16" s="4">
        <v>2100</v>
      </c>
      <c r="M16" s="9">
        <f t="shared" si="0"/>
        <v>78414</v>
      </c>
      <c r="N16" s="9">
        <f t="shared" si="1"/>
        <v>3920.7000000000003</v>
      </c>
      <c r="O16" s="9">
        <f t="shared" si="2"/>
        <v>82334.7</v>
      </c>
      <c r="P16" s="207"/>
      <c r="Q16" s="9"/>
      <c r="R16" s="23"/>
      <c r="S16" s="22"/>
      <c r="T16" s="9"/>
      <c r="U16" s="9">
        <f t="shared" si="3"/>
        <v>3920.7000000000003</v>
      </c>
      <c r="V16" s="4"/>
    </row>
    <row r="17" spans="1:22" s="8" customFormat="1" hidden="1">
      <c r="A17" s="4">
        <v>14</v>
      </c>
      <c r="B17" s="207" t="s">
        <v>1016</v>
      </c>
      <c r="C17" s="207" t="s">
        <v>1024</v>
      </c>
      <c r="D17" s="22"/>
      <c r="E17" s="4" t="s">
        <v>234</v>
      </c>
      <c r="F17" s="4" t="s">
        <v>76</v>
      </c>
      <c r="G17" s="4" t="s">
        <v>82</v>
      </c>
      <c r="H17" s="4"/>
      <c r="I17" s="4">
        <v>1</v>
      </c>
      <c r="J17" s="9"/>
      <c r="K17" s="4">
        <v>25.6</v>
      </c>
      <c r="L17" s="4">
        <v>2100</v>
      </c>
      <c r="M17" s="9">
        <f t="shared" si="0"/>
        <v>53760</v>
      </c>
      <c r="N17" s="9">
        <f t="shared" si="1"/>
        <v>2688</v>
      </c>
      <c r="O17" s="9">
        <f t="shared" si="2"/>
        <v>56448</v>
      </c>
      <c r="P17" s="207"/>
      <c r="Q17" s="9"/>
      <c r="R17" s="23"/>
      <c r="S17" s="22"/>
      <c r="T17" s="9"/>
      <c r="U17" s="9">
        <f t="shared" si="3"/>
        <v>2688</v>
      </c>
      <c r="V17" s="4"/>
    </row>
    <row r="18" spans="1:22" s="8" customFormat="1" hidden="1">
      <c r="A18" s="4">
        <v>15</v>
      </c>
      <c r="B18" s="207" t="s">
        <v>1016</v>
      </c>
      <c r="C18" s="207" t="s">
        <v>1024</v>
      </c>
      <c r="D18" s="22"/>
      <c r="E18" s="4" t="s">
        <v>234</v>
      </c>
      <c r="F18" s="4" t="s">
        <v>75</v>
      </c>
      <c r="G18" s="4" t="s">
        <v>82</v>
      </c>
      <c r="H18" s="4"/>
      <c r="I18" s="4">
        <v>1</v>
      </c>
      <c r="J18" s="9"/>
      <c r="K18" s="4">
        <v>76.83</v>
      </c>
      <c r="L18" s="4">
        <v>2100</v>
      </c>
      <c r="M18" s="9">
        <f t="shared" si="0"/>
        <v>161343</v>
      </c>
      <c r="N18" s="9">
        <f t="shared" si="1"/>
        <v>8067.1500000000005</v>
      </c>
      <c r="O18" s="9">
        <f t="shared" si="2"/>
        <v>169410.15</v>
      </c>
      <c r="P18" s="207"/>
      <c r="Q18" s="9"/>
      <c r="R18" s="23"/>
      <c r="S18" s="22"/>
      <c r="T18" s="9"/>
      <c r="U18" s="9">
        <f t="shared" si="3"/>
        <v>8067.1500000000005</v>
      </c>
      <c r="V18" s="4"/>
    </row>
    <row r="19" spans="1:22" s="8" customFormat="1" hidden="1">
      <c r="A19" s="4">
        <v>16</v>
      </c>
      <c r="B19" s="207" t="s">
        <v>1005</v>
      </c>
      <c r="C19" s="207" t="s">
        <v>1025</v>
      </c>
      <c r="D19" s="22"/>
      <c r="E19" s="4" t="s">
        <v>64</v>
      </c>
      <c r="F19" s="4" t="s">
        <v>69</v>
      </c>
      <c r="G19" s="4" t="s">
        <v>82</v>
      </c>
      <c r="H19" s="4"/>
      <c r="I19" s="4">
        <v>1</v>
      </c>
      <c r="J19" s="9"/>
      <c r="K19" s="4">
        <v>91.27</v>
      </c>
      <c r="L19" s="4">
        <v>2100</v>
      </c>
      <c r="M19" s="9">
        <f t="shared" si="0"/>
        <v>191667</v>
      </c>
      <c r="N19" s="9">
        <f t="shared" si="1"/>
        <v>9583.35</v>
      </c>
      <c r="O19" s="9">
        <f t="shared" si="2"/>
        <v>201250.35</v>
      </c>
      <c r="P19" s="207"/>
      <c r="Q19" s="9"/>
      <c r="R19" s="23"/>
      <c r="S19" s="22"/>
      <c r="T19" s="9"/>
      <c r="U19" s="9">
        <f t="shared" si="3"/>
        <v>9583.35</v>
      </c>
      <c r="V19" s="4"/>
    </row>
    <row r="20" spans="1:22" s="8" customFormat="1" hidden="1">
      <c r="A20" s="4">
        <v>17</v>
      </c>
      <c r="B20" s="207" t="s">
        <v>1026</v>
      </c>
      <c r="C20" s="207" t="s">
        <v>1027</v>
      </c>
      <c r="D20" s="22"/>
      <c r="E20" s="4" t="s">
        <v>1028</v>
      </c>
      <c r="F20" s="4" t="s">
        <v>90</v>
      </c>
      <c r="G20" s="4" t="s">
        <v>82</v>
      </c>
      <c r="H20" s="4"/>
      <c r="I20" s="4">
        <v>1</v>
      </c>
      <c r="J20" s="9"/>
      <c r="K20" s="4">
        <v>51.2</v>
      </c>
      <c r="L20" s="4">
        <v>2100</v>
      </c>
      <c r="M20" s="9">
        <f t="shared" si="0"/>
        <v>107520</v>
      </c>
      <c r="N20" s="9">
        <f t="shared" si="1"/>
        <v>5376</v>
      </c>
      <c r="O20" s="9">
        <f t="shared" si="2"/>
        <v>112896</v>
      </c>
      <c r="P20" s="207"/>
      <c r="Q20" s="9"/>
      <c r="R20" s="23"/>
      <c r="S20" s="22"/>
      <c r="T20" s="9"/>
      <c r="U20" s="9">
        <f t="shared" si="3"/>
        <v>5376</v>
      </c>
      <c r="V20" s="4"/>
    </row>
    <row r="21" spans="1:22" s="8" customFormat="1" hidden="1">
      <c r="A21" s="4">
        <v>18</v>
      </c>
      <c r="B21" s="207" t="s">
        <v>1008</v>
      </c>
      <c r="C21" s="207" t="s">
        <v>1029</v>
      </c>
      <c r="D21" s="22"/>
      <c r="E21" s="4" t="s">
        <v>196</v>
      </c>
      <c r="F21" s="4" t="s">
        <v>235</v>
      </c>
      <c r="G21" s="4" t="s">
        <v>82</v>
      </c>
      <c r="H21" s="4"/>
      <c r="I21" s="4">
        <v>1</v>
      </c>
      <c r="J21" s="9"/>
      <c r="K21" s="4">
        <v>154.28</v>
      </c>
      <c r="L21" s="4">
        <v>2100</v>
      </c>
      <c r="M21" s="9">
        <f t="shared" si="0"/>
        <v>323988</v>
      </c>
      <c r="N21" s="9">
        <f t="shared" si="1"/>
        <v>16199.400000000001</v>
      </c>
      <c r="O21" s="9">
        <f t="shared" si="2"/>
        <v>340187.4</v>
      </c>
      <c r="P21" s="207"/>
      <c r="Q21" s="9"/>
      <c r="R21" s="23"/>
      <c r="S21" s="22"/>
      <c r="T21" s="9"/>
      <c r="U21" s="9">
        <f t="shared" si="3"/>
        <v>16199.400000000001</v>
      </c>
      <c r="V21" s="4"/>
    </row>
    <row r="22" spans="1:22" s="8" customFormat="1" hidden="1">
      <c r="A22" s="4">
        <v>19</v>
      </c>
      <c r="B22" s="207" t="s">
        <v>1008</v>
      </c>
      <c r="C22" s="207" t="s">
        <v>1029</v>
      </c>
      <c r="D22" s="22"/>
      <c r="E22" s="4" t="s">
        <v>196</v>
      </c>
      <c r="F22" s="4" t="s">
        <v>69</v>
      </c>
      <c r="G22" s="4" t="s">
        <v>82</v>
      </c>
      <c r="H22" s="4"/>
      <c r="I22" s="4">
        <v>1</v>
      </c>
      <c r="J22" s="9"/>
      <c r="K22" s="4">
        <v>91.27</v>
      </c>
      <c r="L22" s="4">
        <v>2100</v>
      </c>
      <c r="M22" s="9">
        <f t="shared" si="0"/>
        <v>191667</v>
      </c>
      <c r="N22" s="9">
        <f t="shared" si="1"/>
        <v>9583.35</v>
      </c>
      <c r="O22" s="9">
        <f t="shared" si="2"/>
        <v>201250.35</v>
      </c>
      <c r="P22" s="207"/>
      <c r="Q22" s="9"/>
      <c r="R22" s="23"/>
      <c r="S22" s="22"/>
      <c r="T22" s="9"/>
      <c r="U22" s="9">
        <f t="shared" si="3"/>
        <v>9583.35</v>
      </c>
      <c r="V22" s="4"/>
    </row>
    <row r="23" spans="1:22" s="8" customFormat="1" hidden="1">
      <c r="A23" s="4">
        <v>20</v>
      </c>
      <c r="B23" s="207" t="s">
        <v>1008</v>
      </c>
      <c r="C23" s="207" t="s">
        <v>1029</v>
      </c>
      <c r="D23" s="22"/>
      <c r="E23" s="4" t="s">
        <v>196</v>
      </c>
      <c r="F23" s="4" t="s">
        <v>189</v>
      </c>
      <c r="G23" s="4" t="s">
        <v>82</v>
      </c>
      <c r="H23" s="4"/>
      <c r="I23" s="4">
        <v>1</v>
      </c>
      <c r="J23" s="9"/>
      <c r="K23" s="4">
        <v>62.14</v>
      </c>
      <c r="L23" s="4">
        <v>2100</v>
      </c>
      <c r="M23" s="9">
        <f t="shared" si="0"/>
        <v>130494</v>
      </c>
      <c r="N23" s="9">
        <f t="shared" si="1"/>
        <v>6524.7000000000007</v>
      </c>
      <c r="O23" s="9">
        <f t="shared" si="2"/>
        <v>137018.70000000001</v>
      </c>
      <c r="P23" s="207"/>
      <c r="Q23" s="9"/>
      <c r="R23" s="23"/>
      <c r="S23" s="22"/>
      <c r="T23" s="9"/>
      <c r="U23" s="9">
        <f t="shared" si="3"/>
        <v>6524.7000000000007</v>
      </c>
      <c r="V23" s="4"/>
    </row>
    <row r="24" spans="1:22" s="8" customFormat="1" hidden="1">
      <c r="A24" s="4">
        <v>21</v>
      </c>
      <c r="B24" s="208" t="s">
        <v>1012</v>
      </c>
      <c r="C24" s="208" t="s">
        <v>1030</v>
      </c>
      <c r="D24" s="209">
        <v>393830</v>
      </c>
      <c r="E24" s="4" t="s">
        <v>65</v>
      </c>
      <c r="F24" s="4" t="s">
        <v>1031</v>
      </c>
      <c r="G24" s="4" t="s">
        <v>82</v>
      </c>
      <c r="H24" s="4"/>
      <c r="I24" s="4">
        <v>1</v>
      </c>
      <c r="J24" s="210">
        <v>160136</v>
      </c>
      <c r="K24" s="4"/>
      <c r="L24" s="4">
        <v>2100</v>
      </c>
      <c r="M24" s="210">
        <f t="shared" si="0"/>
        <v>160136</v>
      </c>
      <c r="N24" s="210">
        <f t="shared" si="1"/>
        <v>8006.8</v>
      </c>
      <c r="O24" s="210">
        <f t="shared" si="2"/>
        <v>168142.8</v>
      </c>
      <c r="P24" s="208">
        <v>45534</v>
      </c>
      <c r="Q24" s="210" t="s">
        <v>1032</v>
      </c>
      <c r="R24" s="211"/>
      <c r="S24" s="212"/>
      <c r="T24" s="210"/>
      <c r="U24" s="210">
        <f t="shared" si="3"/>
        <v>8006.8</v>
      </c>
      <c r="V24" s="4"/>
    </row>
    <row r="25" spans="1:22" s="8" customFormat="1" hidden="1">
      <c r="A25" s="4">
        <v>22</v>
      </c>
      <c r="B25" s="208" t="s">
        <v>1033</v>
      </c>
      <c r="C25" s="208" t="s">
        <v>1034</v>
      </c>
      <c r="D25" s="209">
        <v>393830</v>
      </c>
      <c r="E25" s="4" t="s">
        <v>65</v>
      </c>
      <c r="F25" s="4" t="s">
        <v>1035</v>
      </c>
      <c r="G25" s="4" t="s">
        <v>81</v>
      </c>
      <c r="H25" s="4"/>
      <c r="I25" s="4">
        <v>1</v>
      </c>
      <c r="J25" s="210">
        <v>100000</v>
      </c>
      <c r="K25" s="4"/>
      <c r="L25" s="4">
        <v>2100</v>
      </c>
      <c r="M25" s="210">
        <f t="shared" si="0"/>
        <v>100000</v>
      </c>
      <c r="N25" s="210">
        <f t="shared" si="1"/>
        <v>5000</v>
      </c>
      <c r="O25" s="210">
        <f t="shared" si="2"/>
        <v>105000</v>
      </c>
      <c r="P25" s="208">
        <v>45534</v>
      </c>
      <c r="Q25" s="210" t="s">
        <v>1036</v>
      </c>
      <c r="R25" s="211"/>
      <c r="S25" s="212"/>
      <c r="T25" s="210"/>
      <c r="U25" s="210">
        <f t="shared" si="3"/>
        <v>5000</v>
      </c>
      <c r="V25" s="4"/>
    </row>
    <row r="26" spans="1:22" s="8" customFormat="1" hidden="1">
      <c r="A26" s="4">
        <v>23</v>
      </c>
      <c r="B26" s="207" t="s">
        <v>1016</v>
      </c>
      <c r="C26" s="207" t="s">
        <v>1037</v>
      </c>
      <c r="D26" s="22"/>
      <c r="E26" s="4" t="s">
        <v>1038</v>
      </c>
      <c r="F26" s="4" t="s">
        <v>189</v>
      </c>
      <c r="G26" s="4" t="s">
        <v>82</v>
      </c>
      <c r="H26" s="4"/>
      <c r="I26" s="4">
        <v>1</v>
      </c>
      <c r="J26" s="9"/>
      <c r="K26" s="4">
        <v>124.28</v>
      </c>
      <c r="L26" s="4">
        <v>2100</v>
      </c>
      <c r="M26" s="9">
        <f t="shared" si="0"/>
        <v>260988</v>
      </c>
      <c r="N26" s="9">
        <f t="shared" si="1"/>
        <v>13049.400000000001</v>
      </c>
      <c r="O26" s="9">
        <f t="shared" si="2"/>
        <v>274037.40000000002</v>
      </c>
      <c r="P26" s="207"/>
      <c r="Q26" s="9"/>
      <c r="R26" s="23"/>
      <c r="S26" s="22"/>
      <c r="T26" s="9"/>
      <c r="U26" s="9">
        <f t="shared" si="3"/>
        <v>13049.400000000001</v>
      </c>
      <c r="V26" s="4"/>
    </row>
    <row r="27" spans="1:22" s="8" customFormat="1" hidden="1">
      <c r="A27" s="4">
        <v>24</v>
      </c>
      <c r="B27" s="207" t="s">
        <v>1039</v>
      </c>
      <c r="C27" s="207" t="s">
        <v>1040</v>
      </c>
      <c r="D27" s="22"/>
      <c r="E27" s="4" t="s">
        <v>66</v>
      </c>
      <c r="F27" s="4" t="s">
        <v>1041</v>
      </c>
      <c r="G27" s="4" t="s">
        <v>81</v>
      </c>
      <c r="H27" s="4"/>
      <c r="I27" s="4">
        <v>1</v>
      </c>
      <c r="J27" s="9"/>
      <c r="K27" s="4">
        <v>14.79</v>
      </c>
      <c r="L27" s="4">
        <v>2100</v>
      </c>
      <c r="M27" s="9">
        <f t="shared" si="0"/>
        <v>31059</v>
      </c>
      <c r="N27" s="9">
        <f t="shared" si="1"/>
        <v>1552.95</v>
      </c>
      <c r="O27" s="9">
        <f t="shared" si="2"/>
        <v>32611.95</v>
      </c>
      <c r="P27" s="207"/>
      <c r="Q27" s="9"/>
      <c r="R27" s="23"/>
      <c r="S27" s="22"/>
      <c r="T27" s="9"/>
      <c r="U27" s="9">
        <f t="shared" si="3"/>
        <v>1552.95</v>
      </c>
      <c r="V27" s="4"/>
    </row>
    <row r="28" spans="1:22" s="8" customFormat="1" hidden="1">
      <c r="A28" s="4">
        <v>25</v>
      </c>
      <c r="B28" s="207" t="s">
        <v>1042</v>
      </c>
      <c r="C28" s="207" t="s">
        <v>1043</v>
      </c>
      <c r="D28" s="22"/>
      <c r="E28" s="4" t="s">
        <v>1044</v>
      </c>
      <c r="F28" s="4" t="s">
        <v>75</v>
      </c>
      <c r="G28" s="4" t="s">
        <v>82</v>
      </c>
      <c r="H28" s="4"/>
      <c r="I28" s="4">
        <v>1</v>
      </c>
      <c r="J28" s="9"/>
      <c r="K28" s="4">
        <v>37.340000000000003</v>
      </c>
      <c r="L28" s="4">
        <v>2100</v>
      </c>
      <c r="M28" s="9">
        <f t="shared" si="0"/>
        <v>78414</v>
      </c>
      <c r="N28" s="9">
        <f t="shared" si="1"/>
        <v>3920.7000000000003</v>
      </c>
      <c r="O28" s="9">
        <f t="shared" si="2"/>
        <v>82334.7</v>
      </c>
      <c r="P28" s="207"/>
      <c r="Q28" s="9"/>
      <c r="R28" s="23"/>
      <c r="S28" s="22"/>
      <c r="T28" s="9"/>
      <c r="U28" s="9">
        <f t="shared" si="3"/>
        <v>3920.7000000000003</v>
      </c>
      <c r="V28" s="4"/>
    </row>
    <row r="29" spans="1:22" s="8" customFormat="1" hidden="1">
      <c r="A29" s="4">
        <v>26</v>
      </c>
      <c r="B29" s="207" t="s">
        <v>1042</v>
      </c>
      <c r="C29" s="207" t="s">
        <v>1043</v>
      </c>
      <c r="D29" s="22"/>
      <c r="E29" s="4" t="s">
        <v>1044</v>
      </c>
      <c r="F29" s="4" t="s">
        <v>76</v>
      </c>
      <c r="G29" s="4" t="s">
        <v>82</v>
      </c>
      <c r="H29" s="4"/>
      <c r="I29" s="4">
        <v>1</v>
      </c>
      <c r="J29" s="9"/>
      <c r="K29" s="4">
        <v>25.6</v>
      </c>
      <c r="L29" s="4">
        <v>2100</v>
      </c>
      <c r="M29" s="9">
        <f t="shared" si="0"/>
        <v>53760</v>
      </c>
      <c r="N29" s="9">
        <f t="shared" si="1"/>
        <v>2688</v>
      </c>
      <c r="O29" s="9">
        <f t="shared" si="2"/>
        <v>56448</v>
      </c>
      <c r="P29" s="207"/>
      <c r="Q29" s="9"/>
      <c r="R29" s="23"/>
      <c r="S29" s="22"/>
      <c r="T29" s="9"/>
      <c r="U29" s="9">
        <f t="shared" si="3"/>
        <v>2688</v>
      </c>
      <c r="V29" s="4"/>
    </row>
    <row r="30" spans="1:22" s="8" customFormat="1" hidden="1">
      <c r="A30" s="4">
        <v>27</v>
      </c>
      <c r="B30" s="207" t="s">
        <v>1042</v>
      </c>
      <c r="C30" s="207" t="s">
        <v>1043</v>
      </c>
      <c r="D30" s="22"/>
      <c r="E30" s="4" t="s">
        <v>1044</v>
      </c>
      <c r="F30" s="4" t="s">
        <v>75</v>
      </c>
      <c r="G30" s="4" t="s">
        <v>82</v>
      </c>
      <c r="H30" s="4"/>
      <c r="I30" s="4">
        <v>1</v>
      </c>
      <c r="J30" s="9"/>
      <c r="K30" s="4">
        <v>51.22</v>
      </c>
      <c r="L30" s="4">
        <v>2100</v>
      </c>
      <c r="M30" s="9">
        <f t="shared" si="0"/>
        <v>107562</v>
      </c>
      <c r="N30" s="9">
        <f t="shared" si="1"/>
        <v>5378.1</v>
      </c>
      <c r="O30" s="9">
        <f t="shared" si="2"/>
        <v>112940.1</v>
      </c>
      <c r="P30" s="207"/>
      <c r="Q30" s="9"/>
      <c r="R30" s="23"/>
      <c r="S30" s="22"/>
      <c r="T30" s="9"/>
      <c r="U30" s="9">
        <f t="shared" si="3"/>
        <v>5378.1</v>
      </c>
      <c r="V30" s="4"/>
    </row>
    <row r="31" spans="1:22" s="8" customFormat="1" hidden="1">
      <c r="A31" s="4">
        <v>28</v>
      </c>
      <c r="B31" s="208" t="s">
        <v>1045</v>
      </c>
      <c r="C31" s="208" t="s">
        <v>1046</v>
      </c>
      <c r="D31" s="209">
        <v>393832</v>
      </c>
      <c r="E31" s="4" t="s">
        <v>67</v>
      </c>
      <c r="F31" s="4" t="s">
        <v>185</v>
      </c>
      <c r="G31" s="4" t="s">
        <v>82</v>
      </c>
      <c r="H31" s="4"/>
      <c r="I31" s="4">
        <v>1</v>
      </c>
      <c r="J31" s="210"/>
      <c r="K31" s="4">
        <v>125.7</v>
      </c>
      <c r="L31" s="4">
        <v>5910</v>
      </c>
      <c r="M31" s="210">
        <f t="shared" si="0"/>
        <v>742887</v>
      </c>
      <c r="N31" s="210">
        <f t="shared" si="1"/>
        <v>37144.35</v>
      </c>
      <c r="O31" s="210">
        <f t="shared" si="2"/>
        <v>780031.35</v>
      </c>
      <c r="P31" s="208">
        <v>45532</v>
      </c>
      <c r="Q31" s="210" t="s">
        <v>1047</v>
      </c>
      <c r="R31" s="211"/>
      <c r="S31" s="212"/>
      <c r="T31" s="210"/>
      <c r="U31" s="210">
        <f t="shared" si="3"/>
        <v>37144.35</v>
      </c>
      <c r="V31" s="4"/>
    </row>
    <row r="32" spans="1:22" s="8" customFormat="1" hidden="1">
      <c r="A32" s="4">
        <v>29</v>
      </c>
      <c r="B32" s="208" t="s">
        <v>1045</v>
      </c>
      <c r="C32" s="208" t="s">
        <v>1046</v>
      </c>
      <c r="D32" s="209">
        <v>393832</v>
      </c>
      <c r="E32" s="4" t="s">
        <v>67</v>
      </c>
      <c r="F32" s="4" t="s">
        <v>69</v>
      </c>
      <c r="G32" s="4" t="s">
        <v>82</v>
      </c>
      <c r="H32" s="4"/>
      <c r="I32" s="4">
        <v>1</v>
      </c>
      <c r="J32" s="210"/>
      <c r="K32" s="4">
        <v>91.27</v>
      </c>
      <c r="L32" s="4">
        <v>5910</v>
      </c>
      <c r="M32" s="210">
        <f t="shared" si="0"/>
        <v>539405.69999999995</v>
      </c>
      <c r="N32" s="210">
        <f t="shared" si="1"/>
        <v>26970.285</v>
      </c>
      <c r="O32" s="210">
        <f t="shared" si="2"/>
        <v>566375.98499999999</v>
      </c>
      <c r="P32" s="208">
        <v>45532</v>
      </c>
      <c r="Q32" s="210" t="s">
        <v>1047</v>
      </c>
      <c r="R32" s="211"/>
      <c r="S32" s="212"/>
      <c r="T32" s="210"/>
      <c r="U32" s="210">
        <f t="shared" si="3"/>
        <v>26970.285</v>
      </c>
      <c r="V32" s="4"/>
    </row>
    <row r="33" spans="1:22" s="8" customFormat="1" hidden="1">
      <c r="A33" s="4">
        <v>30</v>
      </c>
      <c r="B33" s="208" t="s">
        <v>1045</v>
      </c>
      <c r="C33" s="208" t="s">
        <v>1046</v>
      </c>
      <c r="D33" s="209">
        <v>393832</v>
      </c>
      <c r="E33" s="4" t="s">
        <v>67</v>
      </c>
      <c r="F33" s="4" t="s">
        <v>189</v>
      </c>
      <c r="G33" s="4" t="s">
        <v>82</v>
      </c>
      <c r="H33" s="4"/>
      <c r="I33" s="4">
        <v>1</v>
      </c>
      <c r="J33" s="210"/>
      <c r="K33" s="4">
        <v>62.14</v>
      </c>
      <c r="L33" s="4">
        <v>5910</v>
      </c>
      <c r="M33" s="210">
        <f t="shared" si="0"/>
        <v>367247.4</v>
      </c>
      <c r="N33" s="210">
        <f t="shared" si="1"/>
        <v>18362.370000000003</v>
      </c>
      <c r="O33" s="210">
        <f t="shared" si="2"/>
        <v>385609.77</v>
      </c>
      <c r="P33" s="208">
        <v>45532</v>
      </c>
      <c r="Q33" s="210" t="s">
        <v>1047</v>
      </c>
      <c r="R33" s="211"/>
      <c r="S33" s="212"/>
      <c r="T33" s="210"/>
      <c r="U33" s="210">
        <f t="shared" si="3"/>
        <v>18362.370000000003</v>
      </c>
      <c r="V33" s="4"/>
    </row>
    <row r="34" spans="1:22" hidden="1">
      <c r="A34" s="4">
        <v>31</v>
      </c>
      <c r="B34" s="207" t="s">
        <v>999</v>
      </c>
      <c r="C34" s="207" t="s">
        <v>1048</v>
      </c>
      <c r="D34" s="22"/>
      <c r="E34" s="4" t="s">
        <v>1049</v>
      </c>
      <c r="F34" s="4" t="s">
        <v>1007</v>
      </c>
      <c r="G34" s="4" t="s">
        <v>82</v>
      </c>
      <c r="H34" s="4"/>
      <c r="I34" s="4">
        <v>1</v>
      </c>
      <c r="J34" s="9"/>
      <c r="K34" s="4">
        <v>9.52</v>
      </c>
      <c r="L34" s="4">
        <v>2100</v>
      </c>
      <c r="M34" s="9">
        <f t="shared" si="0"/>
        <v>19992</v>
      </c>
      <c r="N34" s="9">
        <f t="shared" si="1"/>
        <v>999.6</v>
      </c>
      <c r="O34" s="9">
        <f t="shared" si="2"/>
        <v>20991.599999999999</v>
      </c>
      <c r="P34" s="207"/>
      <c r="Q34" s="9"/>
      <c r="R34" s="23"/>
      <c r="S34" s="22"/>
      <c r="T34" s="9"/>
      <c r="U34" s="9">
        <f t="shared" si="3"/>
        <v>999.6</v>
      </c>
      <c r="V34" s="4"/>
    </row>
    <row r="35" spans="1:22" hidden="1">
      <c r="A35" s="4">
        <v>32</v>
      </c>
      <c r="B35" s="208">
        <v>45098</v>
      </c>
      <c r="C35" s="208" t="s">
        <v>1050</v>
      </c>
      <c r="D35" s="209">
        <v>393827</v>
      </c>
      <c r="E35" s="4" t="s">
        <v>1051</v>
      </c>
      <c r="F35" s="4"/>
      <c r="G35" s="4" t="s">
        <v>81</v>
      </c>
      <c r="H35" s="4"/>
      <c r="I35" s="4">
        <v>1</v>
      </c>
      <c r="J35" s="210">
        <v>1091428.57</v>
      </c>
      <c r="K35" s="4"/>
      <c r="L35" s="4"/>
      <c r="M35" s="210">
        <f>+J35+(K35*L35)</f>
        <v>1091428.57</v>
      </c>
      <c r="N35" s="210">
        <f t="shared" si="1"/>
        <v>54571.428500000009</v>
      </c>
      <c r="O35" s="210">
        <f t="shared" si="2"/>
        <v>1145999.9985</v>
      </c>
      <c r="P35" s="208">
        <v>45516</v>
      </c>
      <c r="Q35" s="210" t="s">
        <v>1052</v>
      </c>
      <c r="R35" s="211"/>
      <c r="S35" s="212"/>
      <c r="T35" s="210"/>
      <c r="U35" s="210">
        <f>+N35-T35</f>
        <v>54571.428500000009</v>
      </c>
      <c r="V35" s="4"/>
    </row>
    <row r="36" spans="1:22" hidden="1">
      <c r="A36" s="4">
        <v>33</v>
      </c>
      <c r="B36" s="208">
        <v>45105</v>
      </c>
      <c r="C36" s="208" t="s">
        <v>1053</v>
      </c>
      <c r="D36" s="209">
        <v>383460</v>
      </c>
      <c r="E36" s="4" t="s">
        <v>1051</v>
      </c>
      <c r="F36" s="4"/>
      <c r="G36" s="4" t="s">
        <v>81</v>
      </c>
      <c r="H36" s="4"/>
      <c r="I36" s="4">
        <v>1</v>
      </c>
      <c r="J36" s="210">
        <v>200000</v>
      </c>
      <c r="K36" s="4"/>
      <c r="L36" s="4"/>
      <c r="M36" s="210">
        <f>+J36+(K36*L36)</f>
        <v>200000</v>
      </c>
      <c r="N36" s="210">
        <f t="shared" si="1"/>
        <v>10000</v>
      </c>
      <c r="O36" s="210">
        <f>+M36+N36</f>
        <v>210000</v>
      </c>
      <c r="P36" s="208">
        <v>45512</v>
      </c>
      <c r="Q36" s="210" t="s">
        <v>1054</v>
      </c>
      <c r="R36" s="211"/>
      <c r="S36" s="212"/>
      <c r="T36" s="210"/>
      <c r="U36" s="210">
        <f>+N36-T36</f>
        <v>10000</v>
      </c>
      <c r="V36" s="4"/>
    </row>
    <row r="37" spans="1:22" hidden="1">
      <c r="A37" s="4">
        <v>34</v>
      </c>
      <c r="B37" s="208">
        <v>45147</v>
      </c>
      <c r="C37" s="208" t="s">
        <v>1055</v>
      </c>
      <c r="D37" s="209">
        <v>383460</v>
      </c>
      <c r="E37" s="4" t="s">
        <v>1051</v>
      </c>
      <c r="F37" s="4"/>
      <c r="G37" s="4" t="s">
        <v>81</v>
      </c>
      <c r="H37" s="4"/>
      <c r="I37" s="4">
        <v>1</v>
      </c>
      <c r="J37" s="210">
        <v>40000</v>
      </c>
      <c r="K37" s="4"/>
      <c r="L37" s="4"/>
      <c r="M37" s="210">
        <f t="shared" si="0"/>
        <v>40000</v>
      </c>
      <c r="N37" s="210">
        <f>+M37*5%</f>
        <v>2000</v>
      </c>
      <c r="O37" s="210">
        <f t="shared" si="2"/>
        <v>42000</v>
      </c>
      <c r="P37" s="208">
        <v>45512</v>
      </c>
      <c r="Q37" s="210" t="s">
        <v>1056</v>
      </c>
      <c r="R37" s="211"/>
      <c r="S37" s="212"/>
      <c r="T37" s="210"/>
      <c r="U37" s="210">
        <f>+N37-T37</f>
        <v>2000</v>
      </c>
      <c r="V37" s="4"/>
    </row>
    <row r="38" spans="1:22" hidden="1">
      <c r="A38" s="4">
        <v>35</v>
      </c>
      <c r="B38" s="208">
        <v>45172</v>
      </c>
      <c r="C38" s="208" t="s">
        <v>1057</v>
      </c>
      <c r="D38" s="209">
        <v>383460</v>
      </c>
      <c r="E38" s="4" t="s">
        <v>1051</v>
      </c>
      <c r="F38" s="4"/>
      <c r="G38" s="4" t="s">
        <v>81</v>
      </c>
      <c r="H38" s="4"/>
      <c r="I38" s="4">
        <v>1</v>
      </c>
      <c r="J38" s="210">
        <v>100000</v>
      </c>
      <c r="K38" s="4"/>
      <c r="L38" s="4"/>
      <c r="M38" s="210">
        <f t="shared" si="0"/>
        <v>100000</v>
      </c>
      <c r="N38" s="210">
        <f t="shared" si="1"/>
        <v>5000</v>
      </c>
      <c r="O38" s="210">
        <f t="shared" si="2"/>
        <v>105000</v>
      </c>
      <c r="P38" s="208">
        <v>45512</v>
      </c>
      <c r="Q38" s="210" t="s">
        <v>1058</v>
      </c>
      <c r="R38" s="211"/>
      <c r="S38" s="212"/>
      <c r="T38" s="210"/>
      <c r="U38" s="210">
        <f>+N38-T38</f>
        <v>5000</v>
      </c>
      <c r="V38" s="4"/>
    </row>
    <row r="39" spans="1:22" hidden="1">
      <c r="A39" s="4">
        <v>36</v>
      </c>
      <c r="B39" s="207"/>
      <c r="C39" s="207"/>
      <c r="D39" s="22"/>
      <c r="E39" s="4"/>
      <c r="F39" s="4"/>
      <c r="G39" s="4"/>
      <c r="H39" s="4"/>
      <c r="I39" s="4">
        <v>1</v>
      </c>
      <c r="J39" s="9"/>
      <c r="K39" s="4"/>
      <c r="L39" s="4"/>
      <c r="M39" s="9">
        <f t="shared" si="0"/>
        <v>0</v>
      </c>
      <c r="N39" s="9">
        <f t="shared" si="1"/>
        <v>0</v>
      </c>
      <c r="O39" s="9">
        <f t="shared" si="2"/>
        <v>0</v>
      </c>
      <c r="P39" s="207"/>
      <c r="Q39" s="9"/>
      <c r="R39" s="23"/>
      <c r="S39" s="22"/>
      <c r="T39" s="9"/>
      <c r="U39" s="9">
        <f t="shared" si="3"/>
        <v>0</v>
      </c>
      <c r="V39" s="4"/>
    </row>
    <row r="40" spans="1:22" hidden="1">
      <c r="A40" s="4">
        <v>37</v>
      </c>
      <c r="B40" s="207"/>
      <c r="C40" s="207"/>
      <c r="D40" s="22"/>
      <c r="E40" s="4"/>
      <c r="F40" s="4"/>
      <c r="G40" s="4"/>
      <c r="H40" s="4"/>
      <c r="I40" s="4">
        <v>1</v>
      </c>
      <c r="J40" s="9"/>
      <c r="K40" s="4"/>
      <c r="L40" s="4"/>
      <c r="M40" s="9">
        <f t="shared" si="0"/>
        <v>0</v>
      </c>
      <c r="N40" s="9">
        <f t="shared" si="1"/>
        <v>0</v>
      </c>
      <c r="O40" s="9">
        <f t="shared" si="2"/>
        <v>0</v>
      </c>
      <c r="P40" s="207"/>
      <c r="Q40" s="9"/>
      <c r="R40" s="23"/>
      <c r="S40" s="22"/>
      <c r="T40" s="9"/>
      <c r="U40" s="9">
        <f t="shared" si="3"/>
        <v>0</v>
      </c>
      <c r="V40" s="4"/>
    </row>
    <row r="41" spans="1:22" hidden="1">
      <c r="A41" s="4">
        <v>38</v>
      </c>
      <c r="B41" s="207"/>
      <c r="C41" s="207"/>
      <c r="D41" s="22"/>
      <c r="E41" s="4"/>
      <c r="F41" s="4"/>
      <c r="G41" s="4"/>
      <c r="H41" s="4"/>
      <c r="I41" s="4">
        <v>1</v>
      </c>
      <c r="J41" s="9"/>
      <c r="K41" s="4"/>
      <c r="L41" s="4"/>
      <c r="M41" s="9">
        <f t="shared" si="0"/>
        <v>0</v>
      </c>
      <c r="N41" s="9">
        <f t="shared" si="1"/>
        <v>0</v>
      </c>
      <c r="O41" s="9">
        <f t="shared" si="2"/>
        <v>0</v>
      </c>
      <c r="P41" s="207"/>
      <c r="Q41" s="9"/>
      <c r="R41" s="23"/>
      <c r="S41" s="22"/>
      <c r="T41" s="9"/>
      <c r="U41" s="9">
        <f t="shared" si="3"/>
        <v>0</v>
      </c>
      <c r="V41" s="4"/>
    </row>
    <row r="42" spans="1:22" hidden="1">
      <c r="A42" s="4">
        <v>39</v>
      </c>
      <c r="B42" s="207"/>
      <c r="C42" s="207"/>
      <c r="D42" s="22"/>
      <c r="E42" s="4"/>
      <c r="F42" s="4"/>
      <c r="G42" s="4"/>
      <c r="H42" s="4"/>
      <c r="I42" s="4">
        <v>1</v>
      </c>
      <c r="J42" s="9"/>
      <c r="K42" s="4"/>
      <c r="L42" s="4"/>
      <c r="M42" s="9">
        <f t="shared" si="0"/>
        <v>0</v>
      </c>
      <c r="N42" s="9">
        <f t="shared" si="1"/>
        <v>0</v>
      </c>
      <c r="O42" s="9">
        <f t="shared" si="2"/>
        <v>0</v>
      </c>
      <c r="P42" s="207"/>
      <c r="Q42" s="9"/>
      <c r="R42" s="23"/>
      <c r="S42" s="22"/>
      <c r="T42" s="9"/>
      <c r="U42" s="9">
        <f t="shared" si="3"/>
        <v>0</v>
      </c>
      <c r="V42" s="4"/>
    </row>
    <row r="43" spans="1:22" hidden="1">
      <c r="A43" s="4">
        <v>40</v>
      </c>
      <c r="B43" s="207"/>
      <c r="C43" s="207"/>
      <c r="D43" s="22"/>
      <c r="E43" s="4"/>
      <c r="F43" s="4"/>
      <c r="G43" s="4"/>
      <c r="H43" s="4"/>
      <c r="I43" s="4">
        <v>1</v>
      </c>
      <c r="J43" s="9"/>
      <c r="K43" s="4"/>
      <c r="L43" s="4"/>
      <c r="M43" s="9">
        <f t="shared" si="0"/>
        <v>0</v>
      </c>
      <c r="N43" s="9">
        <f t="shared" si="1"/>
        <v>0</v>
      </c>
      <c r="O43" s="9">
        <f t="shared" si="2"/>
        <v>0</v>
      </c>
      <c r="P43" s="207"/>
      <c r="Q43" s="9"/>
      <c r="R43" s="23"/>
      <c r="S43" s="22"/>
      <c r="T43" s="9"/>
      <c r="U43" s="9">
        <f t="shared" si="3"/>
        <v>0</v>
      </c>
      <c r="V43" s="4"/>
    </row>
    <row r="44" spans="1:22" hidden="1">
      <c r="A44" s="4">
        <v>41</v>
      </c>
      <c r="B44" s="207"/>
      <c r="C44" s="207"/>
      <c r="D44" s="22"/>
      <c r="E44" s="4"/>
      <c r="F44" s="4"/>
      <c r="G44" s="4"/>
      <c r="H44" s="4"/>
      <c r="I44" s="4">
        <v>1</v>
      </c>
      <c r="J44" s="9"/>
      <c r="K44" s="4"/>
      <c r="L44" s="4"/>
      <c r="M44" s="9">
        <f t="shared" si="0"/>
        <v>0</v>
      </c>
      <c r="N44" s="9">
        <f t="shared" si="1"/>
        <v>0</v>
      </c>
      <c r="O44" s="9">
        <f t="shared" si="2"/>
        <v>0</v>
      </c>
      <c r="P44" s="207"/>
      <c r="Q44" s="9"/>
      <c r="R44" s="23"/>
      <c r="S44" s="22"/>
      <c r="T44" s="9"/>
      <c r="U44" s="9">
        <f t="shared" si="3"/>
        <v>0</v>
      </c>
      <c r="V44" s="4"/>
    </row>
    <row r="45" spans="1:22" hidden="1">
      <c r="A45" s="4">
        <v>42</v>
      </c>
      <c r="B45" s="207"/>
      <c r="C45" s="207"/>
      <c r="D45" s="22"/>
      <c r="E45" s="4"/>
      <c r="F45" s="4"/>
      <c r="G45" s="4"/>
      <c r="H45" s="4"/>
      <c r="I45" s="4">
        <v>1</v>
      </c>
      <c r="J45" s="9"/>
      <c r="K45" s="4"/>
      <c r="L45" s="4"/>
      <c r="M45" s="9">
        <f t="shared" si="0"/>
        <v>0</v>
      </c>
      <c r="N45" s="9">
        <f t="shared" si="1"/>
        <v>0</v>
      </c>
      <c r="O45" s="9">
        <f t="shared" si="2"/>
        <v>0</v>
      </c>
      <c r="P45" s="207"/>
      <c r="Q45" s="9"/>
      <c r="R45" s="23"/>
      <c r="S45" s="22"/>
      <c r="T45" s="9"/>
      <c r="U45" s="9">
        <f t="shared" si="3"/>
        <v>0</v>
      </c>
      <c r="V45" s="4"/>
    </row>
    <row r="46" spans="1:22" hidden="1">
      <c r="A46" s="4">
        <v>43</v>
      </c>
      <c r="B46" s="207"/>
      <c r="C46" s="207"/>
      <c r="D46" s="22"/>
      <c r="E46" s="4"/>
      <c r="F46" s="4"/>
      <c r="G46" s="4"/>
      <c r="H46" s="4"/>
      <c r="I46" s="4">
        <v>1</v>
      </c>
      <c r="J46" s="9"/>
      <c r="K46" s="4"/>
      <c r="L46" s="4"/>
      <c r="M46" s="9">
        <f t="shared" si="0"/>
        <v>0</v>
      </c>
      <c r="N46" s="9">
        <f t="shared" si="1"/>
        <v>0</v>
      </c>
      <c r="O46" s="9">
        <f t="shared" si="2"/>
        <v>0</v>
      </c>
      <c r="P46" s="207"/>
      <c r="Q46" s="9"/>
      <c r="R46" s="23"/>
      <c r="S46" s="22"/>
      <c r="T46" s="9"/>
      <c r="U46" s="9">
        <f t="shared" si="3"/>
        <v>0</v>
      </c>
      <c r="V46" s="4"/>
    </row>
    <row r="47" spans="1:22" hidden="1">
      <c r="A47" s="4">
        <v>44</v>
      </c>
      <c r="B47" s="207"/>
      <c r="C47" s="207"/>
      <c r="D47" s="22"/>
      <c r="E47" s="4"/>
      <c r="F47" s="4"/>
      <c r="G47" s="4"/>
      <c r="H47" s="4"/>
      <c r="I47" s="4">
        <v>1</v>
      </c>
      <c r="J47" s="9"/>
      <c r="K47" s="4"/>
      <c r="L47" s="4"/>
      <c r="M47" s="9">
        <f t="shared" si="0"/>
        <v>0</v>
      </c>
      <c r="N47" s="9">
        <f t="shared" si="1"/>
        <v>0</v>
      </c>
      <c r="O47" s="9">
        <f t="shared" si="2"/>
        <v>0</v>
      </c>
      <c r="P47" s="207"/>
      <c r="Q47" s="9"/>
      <c r="R47" s="23"/>
      <c r="S47" s="22"/>
      <c r="T47" s="9"/>
      <c r="U47" s="9">
        <f t="shared" si="3"/>
        <v>0</v>
      </c>
      <c r="V47" s="4"/>
    </row>
    <row r="48" spans="1:22" hidden="1">
      <c r="A48" s="4">
        <v>45</v>
      </c>
      <c r="B48" s="207"/>
      <c r="C48" s="207"/>
      <c r="D48" s="22"/>
      <c r="E48" s="4"/>
      <c r="F48" s="4"/>
      <c r="G48" s="4"/>
      <c r="H48" s="4"/>
      <c r="I48" s="4">
        <v>1</v>
      </c>
      <c r="J48" s="9"/>
      <c r="K48" s="4"/>
      <c r="L48" s="4"/>
      <c r="M48" s="9">
        <f t="shared" si="0"/>
        <v>0</v>
      </c>
      <c r="N48" s="9">
        <f t="shared" si="1"/>
        <v>0</v>
      </c>
      <c r="O48" s="9">
        <f t="shared" si="2"/>
        <v>0</v>
      </c>
      <c r="P48" s="207"/>
      <c r="Q48" s="9"/>
      <c r="R48" s="23"/>
      <c r="S48" s="22"/>
      <c r="T48" s="9"/>
      <c r="U48" s="9">
        <f t="shared" si="3"/>
        <v>0</v>
      </c>
      <c r="V48" s="4"/>
    </row>
    <row r="49" spans="1:22" hidden="1">
      <c r="A49" s="4">
        <v>46</v>
      </c>
      <c r="B49" s="207"/>
      <c r="C49" s="207"/>
      <c r="D49" s="22"/>
      <c r="E49" s="4"/>
      <c r="F49" s="4"/>
      <c r="G49" s="4"/>
      <c r="H49" s="4"/>
      <c r="I49" s="4">
        <v>1</v>
      </c>
      <c r="J49" s="9"/>
      <c r="K49" s="4"/>
      <c r="L49" s="4"/>
      <c r="M49" s="9">
        <f t="shared" si="0"/>
        <v>0</v>
      </c>
      <c r="N49" s="9">
        <f t="shared" si="1"/>
        <v>0</v>
      </c>
      <c r="O49" s="9">
        <f t="shared" si="2"/>
        <v>0</v>
      </c>
      <c r="P49" s="207"/>
      <c r="Q49" s="9"/>
      <c r="R49" s="23"/>
      <c r="S49" s="22"/>
      <c r="T49" s="9"/>
      <c r="U49" s="9">
        <f t="shared" si="3"/>
        <v>0</v>
      </c>
      <c r="V49" s="4"/>
    </row>
    <row r="50" spans="1:22" hidden="1">
      <c r="A50" s="4">
        <v>47</v>
      </c>
      <c r="B50" s="207"/>
      <c r="C50" s="207"/>
      <c r="D50" s="22"/>
      <c r="E50" s="4"/>
      <c r="F50" s="4"/>
      <c r="G50" s="4"/>
      <c r="H50" s="4"/>
      <c r="I50" s="4">
        <v>1</v>
      </c>
      <c r="J50" s="9"/>
      <c r="K50" s="4"/>
      <c r="L50" s="4"/>
      <c r="M50" s="9">
        <f t="shared" si="0"/>
        <v>0</v>
      </c>
      <c r="N50" s="9">
        <f t="shared" si="1"/>
        <v>0</v>
      </c>
      <c r="O50" s="9">
        <f t="shared" si="2"/>
        <v>0</v>
      </c>
      <c r="P50" s="207"/>
      <c r="Q50" s="9"/>
      <c r="R50" s="23"/>
      <c r="S50" s="22"/>
      <c r="T50" s="9"/>
      <c r="U50" s="9">
        <f t="shared" si="3"/>
        <v>0</v>
      </c>
      <c r="V50" s="4"/>
    </row>
    <row r="51" spans="1:22" hidden="1">
      <c r="A51" s="4">
        <v>48</v>
      </c>
      <c r="B51" s="207"/>
      <c r="C51" s="207"/>
      <c r="D51" s="22"/>
      <c r="E51" s="4"/>
      <c r="F51" s="4"/>
      <c r="G51" s="4"/>
      <c r="H51" s="4"/>
      <c r="I51" s="4">
        <v>1</v>
      </c>
      <c r="J51" s="9"/>
      <c r="K51" s="4"/>
      <c r="L51" s="4"/>
      <c r="M51" s="9">
        <f t="shared" si="0"/>
        <v>0</v>
      </c>
      <c r="N51" s="9">
        <f t="shared" si="1"/>
        <v>0</v>
      </c>
      <c r="O51" s="9">
        <f t="shared" si="2"/>
        <v>0</v>
      </c>
      <c r="P51" s="207"/>
      <c r="Q51" s="9"/>
      <c r="R51" s="23"/>
      <c r="S51" s="22"/>
      <c r="T51" s="9"/>
      <c r="U51" s="9">
        <f t="shared" si="3"/>
        <v>0</v>
      </c>
      <c r="V51" s="4"/>
    </row>
    <row r="52" spans="1:22" hidden="1">
      <c r="A52" s="4">
        <v>49</v>
      </c>
      <c r="B52" s="207"/>
      <c r="C52" s="207"/>
      <c r="D52" s="22"/>
      <c r="E52" s="4"/>
      <c r="F52" s="4"/>
      <c r="G52" s="4"/>
      <c r="H52" s="4"/>
      <c r="I52" s="4">
        <v>1</v>
      </c>
      <c r="J52" s="9"/>
      <c r="K52" s="4"/>
      <c r="L52" s="4"/>
      <c r="M52" s="9">
        <f t="shared" si="0"/>
        <v>0</v>
      </c>
      <c r="N52" s="9">
        <f t="shared" si="1"/>
        <v>0</v>
      </c>
      <c r="O52" s="9">
        <f t="shared" si="2"/>
        <v>0</v>
      </c>
      <c r="P52" s="207"/>
      <c r="Q52" s="9"/>
      <c r="R52" s="23"/>
      <c r="S52" s="22"/>
      <c r="T52" s="9"/>
      <c r="U52" s="9">
        <f t="shared" si="3"/>
        <v>0</v>
      </c>
      <c r="V52" s="4"/>
    </row>
    <row r="53" spans="1:22" hidden="1">
      <c r="A53" s="4">
        <v>50</v>
      </c>
      <c r="B53" s="207"/>
      <c r="C53" s="207"/>
      <c r="D53" s="22"/>
      <c r="E53" s="4"/>
      <c r="F53" s="4"/>
      <c r="G53" s="4"/>
      <c r="H53" s="4"/>
      <c r="I53" s="4">
        <v>1</v>
      </c>
      <c r="J53" s="9"/>
      <c r="K53" s="4"/>
      <c r="L53" s="4"/>
      <c r="M53" s="9">
        <f t="shared" si="0"/>
        <v>0</v>
      </c>
      <c r="N53" s="9">
        <f t="shared" si="1"/>
        <v>0</v>
      </c>
      <c r="O53" s="9">
        <f t="shared" si="2"/>
        <v>0</v>
      </c>
      <c r="P53" s="207"/>
      <c r="Q53" s="9"/>
      <c r="R53" s="23"/>
      <c r="S53" s="22"/>
      <c r="T53" s="9"/>
      <c r="U53" s="9">
        <f t="shared" si="3"/>
        <v>0</v>
      </c>
      <c r="V53" s="4"/>
    </row>
    <row r="54" spans="1:22" hidden="1">
      <c r="A54" s="4">
        <v>51</v>
      </c>
      <c r="B54" s="207"/>
      <c r="C54" s="207"/>
      <c r="D54" s="22"/>
      <c r="E54" s="4"/>
      <c r="F54" s="4"/>
      <c r="G54" s="4"/>
      <c r="H54" s="4"/>
      <c r="I54" s="4">
        <v>1</v>
      </c>
      <c r="J54" s="9"/>
      <c r="K54" s="4"/>
      <c r="L54" s="4"/>
      <c r="M54" s="9">
        <f t="shared" si="0"/>
        <v>0</v>
      </c>
      <c r="N54" s="9">
        <f t="shared" si="1"/>
        <v>0</v>
      </c>
      <c r="O54" s="9">
        <f t="shared" si="2"/>
        <v>0</v>
      </c>
      <c r="P54" s="207"/>
      <c r="Q54" s="9"/>
      <c r="R54" s="23"/>
      <c r="S54" s="22"/>
      <c r="T54" s="9"/>
      <c r="U54" s="9">
        <f t="shared" si="3"/>
        <v>0</v>
      </c>
      <c r="V54" s="4"/>
    </row>
    <row r="55" spans="1:22" hidden="1">
      <c r="A55" s="4">
        <v>52</v>
      </c>
      <c r="B55" s="207"/>
      <c r="C55" s="207"/>
      <c r="D55" s="22"/>
      <c r="E55" s="4"/>
      <c r="F55" s="4"/>
      <c r="G55" s="4"/>
      <c r="H55" s="4"/>
      <c r="I55" s="4">
        <v>1</v>
      </c>
      <c r="J55" s="9"/>
      <c r="K55" s="4"/>
      <c r="L55" s="4"/>
      <c r="M55" s="9">
        <f t="shared" si="0"/>
        <v>0</v>
      </c>
      <c r="N55" s="9">
        <f t="shared" si="1"/>
        <v>0</v>
      </c>
      <c r="O55" s="9">
        <f t="shared" si="2"/>
        <v>0</v>
      </c>
      <c r="P55" s="207"/>
      <c r="Q55" s="9"/>
      <c r="R55" s="23"/>
      <c r="S55" s="22"/>
      <c r="T55" s="9"/>
      <c r="U55" s="9">
        <f t="shared" si="3"/>
        <v>0</v>
      </c>
      <c r="V55" s="4"/>
    </row>
    <row r="56" spans="1:22" s="8" customFormat="1" hidden="1">
      <c r="A56" s="4">
        <v>53</v>
      </c>
      <c r="B56" s="207"/>
      <c r="C56" s="207"/>
      <c r="D56" s="22"/>
      <c r="E56" s="4"/>
      <c r="F56" s="4"/>
      <c r="G56" s="4"/>
      <c r="H56" s="4"/>
      <c r="I56" s="4">
        <v>1</v>
      </c>
      <c r="J56" s="9"/>
      <c r="K56" s="4"/>
      <c r="L56" s="4"/>
      <c r="M56" s="9">
        <f t="shared" si="0"/>
        <v>0</v>
      </c>
      <c r="N56" s="9">
        <f t="shared" si="1"/>
        <v>0</v>
      </c>
      <c r="O56" s="9">
        <f t="shared" si="2"/>
        <v>0</v>
      </c>
      <c r="P56" s="207"/>
      <c r="Q56" s="9"/>
      <c r="R56" s="23"/>
      <c r="S56" s="22"/>
      <c r="T56" s="9"/>
      <c r="U56" s="9">
        <f t="shared" si="3"/>
        <v>0</v>
      </c>
      <c r="V56" s="4"/>
    </row>
    <row r="57" spans="1:22" s="8" customFormat="1" hidden="1">
      <c r="A57" s="4">
        <v>54</v>
      </c>
      <c r="B57" s="207"/>
      <c r="C57" s="207"/>
      <c r="D57" s="22"/>
      <c r="E57" s="4"/>
      <c r="F57" s="4"/>
      <c r="G57" s="4"/>
      <c r="H57" s="4"/>
      <c r="I57" s="4">
        <v>1</v>
      </c>
      <c r="J57" s="9"/>
      <c r="K57" s="4"/>
      <c r="L57" s="4"/>
      <c r="M57" s="9">
        <f t="shared" si="0"/>
        <v>0</v>
      </c>
      <c r="N57" s="9">
        <f t="shared" si="1"/>
        <v>0</v>
      </c>
      <c r="O57" s="9">
        <f t="shared" si="2"/>
        <v>0</v>
      </c>
      <c r="P57" s="207"/>
      <c r="Q57" s="9"/>
      <c r="R57" s="23"/>
      <c r="S57" s="22"/>
      <c r="T57" s="9"/>
      <c r="U57" s="9">
        <f t="shared" si="3"/>
        <v>0</v>
      </c>
      <c r="V57" s="4"/>
    </row>
    <row r="58" spans="1:22" s="8" customFormat="1" hidden="1">
      <c r="A58" s="4">
        <v>55</v>
      </c>
      <c r="B58" s="207"/>
      <c r="C58" s="207"/>
      <c r="D58" s="22"/>
      <c r="E58" s="4"/>
      <c r="F58" s="4"/>
      <c r="G58" s="4"/>
      <c r="H58" s="4"/>
      <c r="I58" s="4">
        <v>1</v>
      </c>
      <c r="J58" s="9"/>
      <c r="K58" s="4"/>
      <c r="L58" s="4"/>
      <c r="M58" s="9">
        <f t="shared" si="0"/>
        <v>0</v>
      </c>
      <c r="N58" s="9">
        <f t="shared" si="1"/>
        <v>0</v>
      </c>
      <c r="O58" s="9">
        <f t="shared" si="2"/>
        <v>0</v>
      </c>
      <c r="P58" s="207"/>
      <c r="Q58" s="9"/>
      <c r="R58" s="23"/>
      <c r="S58" s="22"/>
      <c r="T58" s="9"/>
      <c r="U58" s="9">
        <f t="shared" si="3"/>
        <v>0</v>
      </c>
      <c r="V58" s="4"/>
    </row>
    <row r="59" spans="1:22" s="8" customFormat="1" hidden="1">
      <c r="A59" s="4">
        <v>56</v>
      </c>
      <c r="B59" s="207"/>
      <c r="C59" s="207"/>
      <c r="D59" s="22"/>
      <c r="E59" s="4"/>
      <c r="F59" s="4"/>
      <c r="G59" s="4"/>
      <c r="H59" s="4"/>
      <c r="I59" s="4">
        <v>1</v>
      </c>
      <c r="J59" s="9"/>
      <c r="K59" s="4"/>
      <c r="L59" s="4"/>
      <c r="M59" s="9">
        <f t="shared" si="0"/>
        <v>0</v>
      </c>
      <c r="N59" s="9">
        <f t="shared" si="1"/>
        <v>0</v>
      </c>
      <c r="O59" s="9">
        <f t="shared" si="2"/>
        <v>0</v>
      </c>
      <c r="P59" s="207"/>
      <c r="Q59" s="9"/>
      <c r="R59" s="23"/>
      <c r="S59" s="22"/>
      <c r="T59" s="9"/>
      <c r="U59" s="9">
        <f t="shared" si="3"/>
        <v>0</v>
      </c>
      <c r="V59" s="4"/>
    </row>
    <row r="60" spans="1:22" s="8" customFormat="1" hidden="1">
      <c r="A60" s="4">
        <v>57</v>
      </c>
      <c r="B60" s="207"/>
      <c r="C60" s="207"/>
      <c r="D60" s="22"/>
      <c r="E60" s="4"/>
      <c r="F60" s="4"/>
      <c r="G60" s="4"/>
      <c r="H60" s="4"/>
      <c r="I60" s="4">
        <v>1</v>
      </c>
      <c r="J60" s="9"/>
      <c r="K60" s="4"/>
      <c r="L60" s="4"/>
      <c r="M60" s="9">
        <f t="shared" si="0"/>
        <v>0</v>
      </c>
      <c r="N60" s="9">
        <f t="shared" si="1"/>
        <v>0</v>
      </c>
      <c r="O60" s="9">
        <f t="shared" si="2"/>
        <v>0</v>
      </c>
      <c r="P60" s="207"/>
      <c r="Q60" s="9"/>
      <c r="R60" s="23"/>
      <c r="S60" s="22"/>
      <c r="T60" s="9"/>
      <c r="U60" s="9">
        <f t="shared" si="3"/>
        <v>0</v>
      </c>
      <c r="V60" s="4"/>
    </row>
    <row r="61" spans="1:22" s="8" customFormat="1" hidden="1">
      <c r="A61" s="4">
        <v>58</v>
      </c>
      <c r="B61" s="207"/>
      <c r="C61" s="207"/>
      <c r="D61" s="22"/>
      <c r="E61" s="4"/>
      <c r="F61" s="4"/>
      <c r="G61" s="4"/>
      <c r="H61" s="4"/>
      <c r="I61" s="4">
        <v>1</v>
      </c>
      <c r="J61" s="9"/>
      <c r="K61" s="4"/>
      <c r="L61" s="4"/>
      <c r="M61" s="9">
        <f t="shared" si="0"/>
        <v>0</v>
      </c>
      <c r="N61" s="9">
        <f t="shared" si="1"/>
        <v>0</v>
      </c>
      <c r="O61" s="9">
        <f t="shared" si="2"/>
        <v>0</v>
      </c>
      <c r="P61" s="207"/>
      <c r="Q61" s="9"/>
      <c r="R61" s="23"/>
      <c r="S61" s="22"/>
      <c r="T61" s="9"/>
      <c r="U61" s="9">
        <f t="shared" si="3"/>
        <v>0</v>
      </c>
      <c r="V61" s="4"/>
    </row>
    <row r="62" spans="1:22" s="8" customFormat="1" hidden="1">
      <c r="A62" s="4">
        <v>59</v>
      </c>
      <c r="B62" s="207"/>
      <c r="C62" s="207"/>
      <c r="D62" s="22"/>
      <c r="E62" s="4"/>
      <c r="F62" s="4"/>
      <c r="G62" s="4"/>
      <c r="H62" s="4"/>
      <c r="I62" s="4">
        <v>1</v>
      </c>
      <c r="J62" s="9"/>
      <c r="K62" s="4"/>
      <c r="L62" s="4"/>
      <c r="M62" s="9">
        <f t="shared" si="0"/>
        <v>0</v>
      </c>
      <c r="N62" s="9">
        <f t="shared" si="1"/>
        <v>0</v>
      </c>
      <c r="O62" s="9">
        <f t="shared" si="2"/>
        <v>0</v>
      </c>
      <c r="P62" s="207"/>
      <c r="Q62" s="9"/>
      <c r="R62" s="23"/>
      <c r="S62" s="22"/>
      <c r="T62" s="9"/>
      <c r="U62" s="9">
        <f t="shared" si="3"/>
        <v>0</v>
      </c>
      <c r="V62" s="4"/>
    </row>
    <row r="63" spans="1:22" s="8" customFormat="1" hidden="1">
      <c r="A63" s="4">
        <v>60</v>
      </c>
      <c r="B63" s="207"/>
      <c r="C63" s="207"/>
      <c r="D63" s="22"/>
      <c r="E63" s="4"/>
      <c r="F63" s="4"/>
      <c r="G63" s="4"/>
      <c r="H63" s="4"/>
      <c r="I63" s="4">
        <v>1</v>
      </c>
      <c r="J63" s="9"/>
      <c r="K63" s="4"/>
      <c r="L63" s="4"/>
      <c r="M63" s="9">
        <f t="shared" si="0"/>
        <v>0</v>
      </c>
      <c r="N63" s="9">
        <f t="shared" si="1"/>
        <v>0</v>
      </c>
      <c r="O63" s="9">
        <f t="shared" si="2"/>
        <v>0</v>
      </c>
      <c r="P63" s="207"/>
      <c r="Q63" s="9"/>
      <c r="R63" s="23"/>
      <c r="S63" s="22"/>
      <c r="T63" s="9"/>
      <c r="U63" s="9">
        <f t="shared" si="3"/>
        <v>0</v>
      </c>
      <c r="V63" s="4"/>
    </row>
    <row r="64" spans="1:22" s="8" customFormat="1" hidden="1">
      <c r="A64" s="4">
        <v>61</v>
      </c>
      <c r="B64" s="207"/>
      <c r="C64" s="207"/>
      <c r="D64" s="22"/>
      <c r="E64" s="4"/>
      <c r="F64" s="4"/>
      <c r="G64" s="4"/>
      <c r="H64" s="4"/>
      <c r="I64" s="4">
        <v>1</v>
      </c>
      <c r="J64" s="9"/>
      <c r="K64" s="4"/>
      <c r="L64" s="4"/>
      <c r="M64" s="9">
        <f t="shared" si="0"/>
        <v>0</v>
      </c>
      <c r="N64" s="9">
        <f t="shared" si="1"/>
        <v>0</v>
      </c>
      <c r="O64" s="9">
        <f t="shared" si="2"/>
        <v>0</v>
      </c>
      <c r="P64" s="207"/>
      <c r="Q64" s="9"/>
      <c r="R64" s="23"/>
      <c r="S64" s="22"/>
      <c r="T64" s="9"/>
      <c r="U64" s="9">
        <f t="shared" si="3"/>
        <v>0</v>
      </c>
      <c r="V64" s="4"/>
    </row>
    <row r="65" spans="1:22" s="8" customFormat="1" hidden="1">
      <c r="A65" s="4">
        <v>62</v>
      </c>
      <c r="B65" s="207"/>
      <c r="C65" s="207"/>
      <c r="D65" s="22"/>
      <c r="E65" s="4"/>
      <c r="F65" s="4"/>
      <c r="G65" s="4"/>
      <c r="H65" s="4"/>
      <c r="I65" s="4">
        <v>1</v>
      </c>
      <c r="J65" s="9"/>
      <c r="K65" s="4"/>
      <c r="L65" s="4"/>
      <c r="M65" s="9">
        <f t="shared" si="0"/>
        <v>0</v>
      </c>
      <c r="N65" s="9">
        <f t="shared" si="1"/>
        <v>0</v>
      </c>
      <c r="O65" s="9">
        <f t="shared" si="2"/>
        <v>0</v>
      </c>
      <c r="P65" s="207"/>
      <c r="Q65" s="9"/>
      <c r="R65" s="23"/>
      <c r="S65" s="22"/>
      <c r="T65" s="9"/>
      <c r="U65" s="9">
        <f t="shared" si="3"/>
        <v>0</v>
      </c>
      <c r="V65" s="4"/>
    </row>
    <row r="66" spans="1:22" s="8" customFormat="1" hidden="1">
      <c r="A66" s="4">
        <v>63</v>
      </c>
      <c r="B66" s="207"/>
      <c r="C66" s="207"/>
      <c r="D66" s="22"/>
      <c r="E66" s="4"/>
      <c r="F66" s="4"/>
      <c r="G66" s="4"/>
      <c r="H66" s="4"/>
      <c r="I66" s="4">
        <v>1</v>
      </c>
      <c r="J66" s="9"/>
      <c r="K66" s="4"/>
      <c r="L66" s="4"/>
      <c r="M66" s="9">
        <f t="shared" si="0"/>
        <v>0</v>
      </c>
      <c r="N66" s="9">
        <f t="shared" si="1"/>
        <v>0</v>
      </c>
      <c r="O66" s="9">
        <f t="shared" si="2"/>
        <v>0</v>
      </c>
      <c r="P66" s="207"/>
      <c r="Q66" s="9"/>
      <c r="R66" s="23"/>
      <c r="S66" s="22"/>
      <c r="T66" s="9"/>
      <c r="U66" s="9">
        <f t="shared" si="3"/>
        <v>0</v>
      </c>
      <c r="V66" s="4"/>
    </row>
    <row r="67" spans="1:22" s="8" customFormat="1" hidden="1">
      <c r="A67" s="4">
        <v>64</v>
      </c>
      <c r="B67" s="207"/>
      <c r="C67" s="207"/>
      <c r="D67" s="22"/>
      <c r="E67" s="4"/>
      <c r="F67" s="4"/>
      <c r="G67" s="4"/>
      <c r="H67" s="4"/>
      <c r="I67" s="4">
        <v>1</v>
      </c>
      <c r="J67" s="9"/>
      <c r="K67" s="4"/>
      <c r="L67" s="4"/>
      <c r="M67" s="9">
        <f t="shared" si="0"/>
        <v>0</v>
      </c>
      <c r="N67" s="9">
        <f t="shared" si="1"/>
        <v>0</v>
      </c>
      <c r="O67" s="9">
        <f t="shared" si="2"/>
        <v>0</v>
      </c>
      <c r="P67" s="207"/>
      <c r="Q67" s="9"/>
      <c r="R67" s="23"/>
      <c r="S67" s="22"/>
      <c r="T67" s="9"/>
      <c r="U67" s="9">
        <f t="shared" si="3"/>
        <v>0</v>
      </c>
      <c r="V67" s="4"/>
    </row>
    <row r="68" spans="1:22" s="8" customFormat="1" hidden="1">
      <c r="A68" s="4">
        <v>65</v>
      </c>
      <c r="B68" s="207"/>
      <c r="C68" s="207"/>
      <c r="D68" s="22"/>
      <c r="E68" s="4"/>
      <c r="F68" s="4"/>
      <c r="G68" s="4"/>
      <c r="H68" s="4"/>
      <c r="I68" s="4">
        <v>1</v>
      </c>
      <c r="J68" s="9"/>
      <c r="K68" s="4"/>
      <c r="L68" s="4"/>
      <c r="M68" s="9">
        <f t="shared" ref="M68:M93" si="4">+J68+(K68*L68)</f>
        <v>0</v>
      </c>
      <c r="N68" s="9">
        <f t="shared" si="1"/>
        <v>0</v>
      </c>
      <c r="O68" s="9">
        <f t="shared" si="2"/>
        <v>0</v>
      </c>
      <c r="P68" s="207"/>
      <c r="Q68" s="9"/>
      <c r="R68" s="23"/>
      <c r="S68" s="22"/>
      <c r="T68" s="9"/>
      <c r="U68" s="9">
        <f t="shared" si="3"/>
        <v>0</v>
      </c>
      <c r="V68" s="4"/>
    </row>
    <row r="69" spans="1:22" s="8" customFormat="1" hidden="1">
      <c r="A69" s="4">
        <v>66</v>
      </c>
      <c r="B69" s="207"/>
      <c r="C69" s="207"/>
      <c r="D69" s="22"/>
      <c r="E69" s="4"/>
      <c r="F69" s="4"/>
      <c r="G69" s="4"/>
      <c r="H69" s="4"/>
      <c r="I69" s="4">
        <v>1</v>
      </c>
      <c r="J69" s="9"/>
      <c r="K69" s="4"/>
      <c r="L69" s="4"/>
      <c r="M69" s="9">
        <f t="shared" si="4"/>
        <v>0</v>
      </c>
      <c r="N69" s="9">
        <f t="shared" ref="N69:N93" si="5">+M69*5%</f>
        <v>0</v>
      </c>
      <c r="O69" s="9">
        <f t="shared" ref="O69:O93" si="6">+M69+N69</f>
        <v>0</v>
      </c>
      <c r="P69" s="207"/>
      <c r="Q69" s="9"/>
      <c r="R69" s="23"/>
      <c r="S69" s="22"/>
      <c r="T69" s="9"/>
      <c r="U69" s="9">
        <f t="shared" ref="U69:U93" si="7">+N69-T69</f>
        <v>0</v>
      </c>
      <c r="V69" s="4"/>
    </row>
    <row r="70" spans="1:22" s="8" customFormat="1" hidden="1">
      <c r="A70" s="4">
        <v>67</v>
      </c>
      <c r="B70" s="207"/>
      <c r="C70" s="207"/>
      <c r="D70" s="22"/>
      <c r="E70" s="4"/>
      <c r="F70" s="4"/>
      <c r="G70" s="4"/>
      <c r="H70" s="4"/>
      <c r="I70" s="4">
        <v>1</v>
      </c>
      <c r="J70" s="9"/>
      <c r="K70" s="4"/>
      <c r="L70" s="4"/>
      <c r="M70" s="9">
        <f t="shared" si="4"/>
        <v>0</v>
      </c>
      <c r="N70" s="9">
        <f t="shared" si="5"/>
        <v>0</v>
      </c>
      <c r="O70" s="9">
        <f t="shared" si="6"/>
        <v>0</v>
      </c>
      <c r="P70" s="207"/>
      <c r="Q70" s="9"/>
      <c r="R70" s="23"/>
      <c r="S70" s="22"/>
      <c r="T70" s="9"/>
      <c r="U70" s="9">
        <f t="shared" si="7"/>
        <v>0</v>
      </c>
      <c r="V70" s="4"/>
    </row>
    <row r="71" spans="1:22" s="8" customFormat="1" hidden="1">
      <c r="A71" s="4">
        <v>68</v>
      </c>
      <c r="B71" s="207"/>
      <c r="C71" s="207"/>
      <c r="D71" s="22"/>
      <c r="E71" s="4"/>
      <c r="F71" s="4"/>
      <c r="G71" s="4"/>
      <c r="H71" s="4"/>
      <c r="I71" s="4">
        <v>1</v>
      </c>
      <c r="J71" s="9"/>
      <c r="K71" s="4"/>
      <c r="L71" s="4"/>
      <c r="M71" s="9">
        <f t="shared" si="4"/>
        <v>0</v>
      </c>
      <c r="N71" s="9">
        <f t="shared" si="5"/>
        <v>0</v>
      </c>
      <c r="O71" s="9">
        <f t="shared" si="6"/>
        <v>0</v>
      </c>
      <c r="P71" s="207"/>
      <c r="Q71" s="9"/>
      <c r="R71" s="23"/>
      <c r="S71" s="22"/>
      <c r="T71" s="9"/>
      <c r="U71" s="9">
        <f t="shared" si="7"/>
        <v>0</v>
      </c>
      <c r="V71" s="4"/>
    </row>
    <row r="72" spans="1:22" s="8" customFormat="1" hidden="1">
      <c r="A72" s="4">
        <v>69</v>
      </c>
      <c r="B72" s="207"/>
      <c r="C72" s="207"/>
      <c r="D72" s="22"/>
      <c r="E72" s="4"/>
      <c r="F72" s="4"/>
      <c r="G72" s="4"/>
      <c r="H72" s="4"/>
      <c r="I72" s="4">
        <v>1</v>
      </c>
      <c r="J72" s="9"/>
      <c r="K72" s="4"/>
      <c r="L72" s="4"/>
      <c r="M72" s="9">
        <f t="shared" si="4"/>
        <v>0</v>
      </c>
      <c r="N72" s="9">
        <f t="shared" si="5"/>
        <v>0</v>
      </c>
      <c r="O72" s="9">
        <f t="shared" si="6"/>
        <v>0</v>
      </c>
      <c r="P72" s="207"/>
      <c r="Q72" s="9"/>
      <c r="R72" s="23"/>
      <c r="S72" s="22"/>
      <c r="T72" s="9"/>
      <c r="U72" s="9">
        <f t="shared" si="7"/>
        <v>0</v>
      </c>
      <c r="V72" s="4"/>
    </row>
    <row r="73" spans="1:22" s="8" customFormat="1" hidden="1">
      <c r="A73" s="4">
        <v>70</v>
      </c>
      <c r="B73" s="207"/>
      <c r="C73" s="207"/>
      <c r="D73" s="22"/>
      <c r="E73" s="4"/>
      <c r="F73" s="4"/>
      <c r="G73" s="4"/>
      <c r="H73" s="4"/>
      <c r="I73" s="4">
        <v>1</v>
      </c>
      <c r="J73" s="9"/>
      <c r="K73" s="4"/>
      <c r="L73" s="4"/>
      <c r="M73" s="9">
        <f t="shared" si="4"/>
        <v>0</v>
      </c>
      <c r="N73" s="9">
        <f t="shared" si="5"/>
        <v>0</v>
      </c>
      <c r="O73" s="9">
        <f t="shared" si="6"/>
        <v>0</v>
      </c>
      <c r="P73" s="207"/>
      <c r="Q73" s="9"/>
      <c r="R73" s="23"/>
      <c r="S73" s="22"/>
      <c r="T73" s="9"/>
      <c r="U73" s="9">
        <f t="shared" si="7"/>
        <v>0</v>
      </c>
      <c r="V73" s="4"/>
    </row>
    <row r="74" spans="1:22" s="8" customFormat="1" hidden="1">
      <c r="A74" s="4">
        <v>71</v>
      </c>
      <c r="B74" s="207"/>
      <c r="C74" s="207"/>
      <c r="D74" s="22"/>
      <c r="E74" s="4"/>
      <c r="F74" s="4"/>
      <c r="G74" s="4"/>
      <c r="H74" s="4"/>
      <c r="I74" s="4">
        <v>1</v>
      </c>
      <c r="J74" s="9"/>
      <c r="K74" s="4"/>
      <c r="L74" s="4"/>
      <c r="M74" s="9">
        <f t="shared" si="4"/>
        <v>0</v>
      </c>
      <c r="N74" s="9">
        <f t="shared" si="5"/>
        <v>0</v>
      </c>
      <c r="O74" s="9">
        <f t="shared" si="6"/>
        <v>0</v>
      </c>
      <c r="P74" s="207"/>
      <c r="Q74" s="9"/>
      <c r="R74" s="23"/>
      <c r="S74" s="22"/>
      <c r="T74" s="9"/>
      <c r="U74" s="9">
        <f>+N74-T74</f>
        <v>0</v>
      </c>
      <c r="V74" s="4"/>
    </row>
    <row r="75" spans="1:22" s="8" customFormat="1" hidden="1">
      <c r="A75" s="4">
        <v>72</v>
      </c>
      <c r="B75" s="207"/>
      <c r="C75" s="207"/>
      <c r="D75" s="22"/>
      <c r="E75" s="4"/>
      <c r="F75" s="4"/>
      <c r="G75" s="4"/>
      <c r="H75" s="4"/>
      <c r="I75" s="4">
        <v>1</v>
      </c>
      <c r="J75" s="9"/>
      <c r="K75" s="4"/>
      <c r="L75" s="4"/>
      <c r="M75" s="9">
        <f t="shared" si="4"/>
        <v>0</v>
      </c>
      <c r="N75" s="9">
        <f t="shared" si="5"/>
        <v>0</v>
      </c>
      <c r="O75" s="9">
        <f>+M75+N75</f>
        <v>0</v>
      </c>
      <c r="P75" s="207"/>
      <c r="Q75" s="9"/>
      <c r="R75" s="23"/>
      <c r="S75" s="22"/>
      <c r="T75" s="9"/>
      <c r="U75" s="9">
        <f t="shared" si="7"/>
        <v>0</v>
      </c>
      <c r="V75" s="4"/>
    </row>
    <row r="76" spans="1:22" s="8" customFormat="1" hidden="1">
      <c r="A76" s="4">
        <v>73</v>
      </c>
      <c r="B76" s="207"/>
      <c r="C76" s="207"/>
      <c r="D76" s="22"/>
      <c r="E76" s="4"/>
      <c r="F76" s="4"/>
      <c r="G76" s="4"/>
      <c r="H76" s="4"/>
      <c r="I76" s="4">
        <v>1</v>
      </c>
      <c r="J76" s="9"/>
      <c r="K76" s="4"/>
      <c r="L76" s="4"/>
      <c r="M76" s="9">
        <f t="shared" si="4"/>
        <v>0</v>
      </c>
      <c r="N76" s="9">
        <f t="shared" si="5"/>
        <v>0</v>
      </c>
      <c r="O76" s="9">
        <f t="shared" si="6"/>
        <v>0</v>
      </c>
      <c r="P76" s="207"/>
      <c r="Q76" s="9"/>
      <c r="R76" s="23"/>
      <c r="S76" s="22"/>
      <c r="T76" s="9"/>
      <c r="U76" s="9">
        <f t="shared" si="7"/>
        <v>0</v>
      </c>
      <c r="V76" s="4"/>
    </row>
    <row r="77" spans="1:22" s="8" customFormat="1" hidden="1">
      <c r="A77" s="4">
        <v>74</v>
      </c>
      <c r="B77" s="207"/>
      <c r="C77" s="207"/>
      <c r="D77" s="22"/>
      <c r="E77" s="4"/>
      <c r="F77" s="4"/>
      <c r="G77" s="4"/>
      <c r="H77" s="4"/>
      <c r="I77" s="4">
        <v>1</v>
      </c>
      <c r="J77" s="9"/>
      <c r="K77" s="4"/>
      <c r="L77" s="4"/>
      <c r="M77" s="9">
        <f t="shared" si="4"/>
        <v>0</v>
      </c>
      <c r="N77" s="9">
        <f t="shared" si="5"/>
        <v>0</v>
      </c>
      <c r="O77" s="9">
        <f t="shared" si="6"/>
        <v>0</v>
      </c>
      <c r="P77" s="207"/>
      <c r="Q77" s="9"/>
      <c r="R77" s="23"/>
      <c r="S77" s="22"/>
      <c r="T77" s="9"/>
      <c r="U77" s="9">
        <f>+N77-T77</f>
        <v>0</v>
      </c>
      <c r="V77" s="4"/>
    </row>
    <row r="78" spans="1:22" s="8" customFormat="1" hidden="1">
      <c r="A78" s="4">
        <v>75</v>
      </c>
      <c r="B78" s="207"/>
      <c r="C78" s="207"/>
      <c r="D78" s="22"/>
      <c r="E78" s="4"/>
      <c r="F78" s="4"/>
      <c r="G78" s="4"/>
      <c r="H78" s="4"/>
      <c r="I78" s="4">
        <v>1</v>
      </c>
      <c r="J78" s="9"/>
      <c r="K78" s="4"/>
      <c r="L78" s="4"/>
      <c r="M78" s="9">
        <f t="shared" si="4"/>
        <v>0</v>
      </c>
      <c r="N78" s="9">
        <f t="shared" si="5"/>
        <v>0</v>
      </c>
      <c r="O78" s="9">
        <f t="shared" si="6"/>
        <v>0</v>
      </c>
      <c r="P78" s="207"/>
      <c r="Q78" s="9"/>
      <c r="R78" s="23"/>
      <c r="S78" s="22"/>
      <c r="T78" s="9"/>
      <c r="U78" s="9">
        <f t="shared" si="7"/>
        <v>0</v>
      </c>
      <c r="V78" s="4"/>
    </row>
    <row r="79" spans="1:22" s="8" customFormat="1" hidden="1">
      <c r="A79" s="4">
        <v>76</v>
      </c>
      <c r="B79" s="207"/>
      <c r="C79" s="207"/>
      <c r="D79" s="22"/>
      <c r="E79" s="4"/>
      <c r="F79" s="4"/>
      <c r="G79" s="4"/>
      <c r="H79" s="4"/>
      <c r="I79" s="4">
        <v>1</v>
      </c>
      <c r="J79" s="9"/>
      <c r="K79" s="4"/>
      <c r="L79" s="4"/>
      <c r="M79" s="9">
        <f t="shared" si="4"/>
        <v>0</v>
      </c>
      <c r="N79" s="9">
        <f t="shared" si="5"/>
        <v>0</v>
      </c>
      <c r="O79" s="9">
        <f t="shared" si="6"/>
        <v>0</v>
      </c>
      <c r="P79" s="207"/>
      <c r="Q79" s="9"/>
      <c r="R79" s="23"/>
      <c r="S79" s="22"/>
      <c r="T79" s="9"/>
      <c r="U79" s="9">
        <f t="shared" si="7"/>
        <v>0</v>
      </c>
      <c r="V79" s="4"/>
    </row>
    <row r="80" spans="1:22" s="8" customFormat="1" hidden="1">
      <c r="A80" s="4">
        <v>77</v>
      </c>
      <c r="B80" s="207"/>
      <c r="C80" s="207"/>
      <c r="D80" s="22"/>
      <c r="E80" s="4"/>
      <c r="F80" s="4"/>
      <c r="G80" s="4"/>
      <c r="H80" s="4"/>
      <c r="I80" s="4">
        <v>1</v>
      </c>
      <c r="J80" s="9"/>
      <c r="K80" s="4"/>
      <c r="L80" s="4"/>
      <c r="M80" s="9">
        <f t="shared" si="4"/>
        <v>0</v>
      </c>
      <c r="N80" s="9">
        <f t="shared" si="5"/>
        <v>0</v>
      </c>
      <c r="O80" s="9">
        <f t="shared" si="6"/>
        <v>0</v>
      </c>
      <c r="P80" s="207"/>
      <c r="Q80" s="9"/>
      <c r="R80" s="23"/>
      <c r="S80" s="22"/>
      <c r="T80" s="9"/>
      <c r="U80" s="9">
        <f t="shared" si="7"/>
        <v>0</v>
      </c>
      <c r="V80" s="4"/>
    </row>
    <row r="81" spans="1:22" s="8" customFormat="1" hidden="1">
      <c r="A81" s="4">
        <v>78</v>
      </c>
      <c r="B81" s="207"/>
      <c r="C81" s="207"/>
      <c r="D81" s="22"/>
      <c r="E81" s="4"/>
      <c r="F81" s="4"/>
      <c r="G81" s="4"/>
      <c r="H81" s="4"/>
      <c r="I81" s="4">
        <v>1</v>
      </c>
      <c r="J81" s="9"/>
      <c r="K81" s="4"/>
      <c r="L81" s="4"/>
      <c r="M81" s="9">
        <f t="shared" si="4"/>
        <v>0</v>
      </c>
      <c r="N81" s="9">
        <f t="shared" si="5"/>
        <v>0</v>
      </c>
      <c r="O81" s="9">
        <f t="shared" si="6"/>
        <v>0</v>
      </c>
      <c r="P81" s="207"/>
      <c r="Q81" s="9"/>
      <c r="R81" s="23"/>
      <c r="S81" s="22"/>
      <c r="T81" s="9"/>
      <c r="U81" s="9">
        <f t="shared" si="7"/>
        <v>0</v>
      </c>
      <c r="V81" s="4"/>
    </row>
    <row r="82" spans="1:22" s="8" customFormat="1" hidden="1">
      <c r="A82" s="4">
        <v>79</v>
      </c>
      <c r="B82" s="207"/>
      <c r="C82" s="207"/>
      <c r="D82" s="22"/>
      <c r="E82" s="4"/>
      <c r="F82" s="4"/>
      <c r="G82" s="4"/>
      <c r="H82" s="4"/>
      <c r="I82" s="4">
        <v>1</v>
      </c>
      <c r="J82" s="9"/>
      <c r="K82" s="4"/>
      <c r="L82" s="4"/>
      <c r="M82" s="9">
        <f t="shared" si="4"/>
        <v>0</v>
      </c>
      <c r="N82" s="9">
        <f t="shared" si="5"/>
        <v>0</v>
      </c>
      <c r="O82" s="9">
        <f t="shared" si="6"/>
        <v>0</v>
      </c>
      <c r="P82" s="207"/>
      <c r="Q82" s="9"/>
      <c r="R82" s="23"/>
      <c r="S82" s="22"/>
      <c r="T82" s="9"/>
      <c r="U82" s="9">
        <f t="shared" si="7"/>
        <v>0</v>
      </c>
      <c r="V82" s="4"/>
    </row>
    <row r="83" spans="1:22" s="8" customFormat="1" hidden="1">
      <c r="A83" s="4">
        <v>80</v>
      </c>
      <c r="B83" s="207"/>
      <c r="C83" s="207"/>
      <c r="D83" s="22"/>
      <c r="E83" s="4"/>
      <c r="F83" s="4"/>
      <c r="G83" s="4"/>
      <c r="H83" s="4"/>
      <c r="I83" s="4">
        <v>1</v>
      </c>
      <c r="J83" s="9"/>
      <c r="K83" s="4"/>
      <c r="L83" s="4"/>
      <c r="M83" s="9">
        <f t="shared" si="4"/>
        <v>0</v>
      </c>
      <c r="N83" s="9">
        <f t="shared" si="5"/>
        <v>0</v>
      </c>
      <c r="O83" s="9">
        <f t="shared" si="6"/>
        <v>0</v>
      </c>
      <c r="P83" s="207"/>
      <c r="Q83" s="9"/>
      <c r="R83" s="23"/>
      <c r="S83" s="22"/>
      <c r="T83" s="9"/>
      <c r="U83" s="9">
        <f t="shared" si="7"/>
        <v>0</v>
      </c>
      <c r="V83" s="4"/>
    </row>
    <row r="84" spans="1:22" s="8" customFormat="1" hidden="1">
      <c r="A84" s="4">
        <v>81</v>
      </c>
      <c r="B84" s="207"/>
      <c r="C84" s="207"/>
      <c r="D84" s="22"/>
      <c r="E84" s="4"/>
      <c r="F84" s="4"/>
      <c r="G84" s="4"/>
      <c r="H84" s="4"/>
      <c r="I84" s="4">
        <v>1</v>
      </c>
      <c r="J84" s="9"/>
      <c r="K84" s="4"/>
      <c r="L84" s="4"/>
      <c r="M84" s="9">
        <f t="shared" si="4"/>
        <v>0</v>
      </c>
      <c r="N84" s="9">
        <f t="shared" si="5"/>
        <v>0</v>
      </c>
      <c r="O84" s="9">
        <f t="shared" si="6"/>
        <v>0</v>
      </c>
      <c r="P84" s="207"/>
      <c r="Q84" s="9"/>
      <c r="R84" s="23"/>
      <c r="S84" s="22"/>
      <c r="T84" s="9"/>
      <c r="U84" s="9">
        <f t="shared" si="7"/>
        <v>0</v>
      </c>
      <c r="V84" s="4"/>
    </row>
    <row r="85" spans="1:22" s="8" customFormat="1" hidden="1">
      <c r="A85" s="4">
        <v>82</v>
      </c>
      <c r="B85" s="207"/>
      <c r="C85" s="207"/>
      <c r="D85" s="22"/>
      <c r="E85" s="4"/>
      <c r="F85" s="4"/>
      <c r="G85" s="4"/>
      <c r="H85" s="4"/>
      <c r="I85" s="4">
        <v>1</v>
      </c>
      <c r="J85" s="9"/>
      <c r="K85" s="4"/>
      <c r="L85" s="4"/>
      <c r="M85" s="9">
        <f t="shared" si="4"/>
        <v>0</v>
      </c>
      <c r="N85" s="9">
        <f t="shared" si="5"/>
        <v>0</v>
      </c>
      <c r="O85" s="9">
        <f t="shared" si="6"/>
        <v>0</v>
      </c>
      <c r="P85" s="207"/>
      <c r="Q85" s="9"/>
      <c r="R85" s="23"/>
      <c r="S85" s="22"/>
      <c r="T85" s="9"/>
      <c r="U85" s="9">
        <f t="shared" si="7"/>
        <v>0</v>
      </c>
      <c r="V85" s="4"/>
    </row>
    <row r="86" spans="1:22" s="8" customFormat="1" hidden="1">
      <c r="A86" s="4">
        <v>83</v>
      </c>
      <c r="B86" s="207"/>
      <c r="C86" s="207"/>
      <c r="D86" s="22"/>
      <c r="E86" s="4"/>
      <c r="F86" s="4"/>
      <c r="G86" s="4"/>
      <c r="H86" s="4"/>
      <c r="I86" s="4">
        <v>1</v>
      </c>
      <c r="J86" s="9"/>
      <c r="K86" s="4"/>
      <c r="L86" s="4"/>
      <c r="M86" s="9">
        <f t="shared" si="4"/>
        <v>0</v>
      </c>
      <c r="N86" s="9">
        <f t="shared" si="5"/>
        <v>0</v>
      </c>
      <c r="O86" s="9">
        <f t="shared" si="6"/>
        <v>0</v>
      </c>
      <c r="P86" s="207"/>
      <c r="Q86" s="9"/>
      <c r="R86" s="23"/>
      <c r="S86" s="22"/>
      <c r="T86" s="9"/>
      <c r="U86" s="9">
        <f t="shared" si="7"/>
        <v>0</v>
      </c>
      <c r="V86" s="4"/>
    </row>
    <row r="87" spans="1:22" s="8" customFormat="1" hidden="1">
      <c r="A87" s="4">
        <v>84</v>
      </c>
      <c r="B87" s="207"/>
      <c r="C87" s="207"/>
      <c r="D87" s="22"/>
      <c r="E87" s="4"/>
      <c r="F87" s="4"/>
      <c r="G87" s="4"/>
      <c r="H87" s="4"/>
      <c r="I87" s="4">
        <v>1</v>
      </c>
      <c r="J87" s="9"/>
      <c r="K87" s="4"/>
      <c r="L87" s="4"/>
      <c r="M87" s="9">
        <f t="shared" si="4"/>
        <v>0</v>
      </c>
      <c r="N87" s="9">
        <f t="shared" si="5"/>
        <v>0</v>
      </c>
      <c r="O87" s="9">
        <f t="shared" si="6"/>
        <v>0</v>
      </c>
      <c r="P87" s="207"/>
      <c r="Q87" s="9"/>
      <c r="R87" s="23"/>
      <c r="S87" s="22"/>
      <c r="T87" s="9"/>
      <c r="U87" s="9">
        <f t="shared" si="7"/>
        <v>0</v>
      </c>
      <c r="V87" s="4"/>
    </row>
    <row r="88" spans="1:22" s="8" customFormat="1" hidden="1">
      <c r="A88" s="4">
        <v>85</v>
      </c>
      <c r="B88" s="207"/>
      <c r="C88" s="207"/>
      <c r="D88" s="22"/>
      <c r="E88" s="4"/>
      <c r="F88" s="4"/>
      <c r="G88" s="4"/>
      <c r="H88" s="4"/>
      <c r="I88" s="4">
        <v>1</v>
      </c>
      <c r="J88" s="9"/>
      <c r="K88" s="4"/>
      <c r="L88" s="4"/>
      <c r="M88" s="9">
        <f t="shared" si="4"/>
        <v>0</v>
      </c>
      <c r="N88" s="9">
        <f t="shared" si="5"/>
        <v>0</v>
      </c>
      <c r="O88" s="9">
        <f t="shared" si="6"/>
        <v>0</v>
      </c>
      <c r="P88" s="207"/>
      <c r="Q88" s="9"/>
      <c r="R88" s="23"/>
      <c r="S88" s="22"/>
      <c r="T88" s="9"/>
      <c r="U88" s="9">
        <f t="shared" si="7"/>
        <v>0</v>
      </c>
      <c r="V88" s="4"/>
    </row>
    <row r="89" spans="1:22" s="8" customFormat="1" hidden="1">
      <c r="A89" s="4">
        <v>86</v>
      </c>
      <c r="B89" s="207"/>
      <c r="C89" s="207"/>
      <c r="D89" s="22"/>
      <c r="E89" s="4"/>
      <c r="F89" s="4"/>
      <c r="G89" s="4"/>
      <c r="H89" s="4"/>
      <c r="I89" s="4">
        <v>1</v>
      </c>
      <c r="J89" s="9"/>
      <c r="K89" s="4"/>
      <c r="L89" s="4"/>
      <c r="M89" s="9">
        <f t="shared" si="4"/>
        <v>0</v>
      </c>
      <c r="N89" s="9">
        <f t="shared" si="5"/>
        <v>0</v>
      </c>
      <c r="O89" s="9">
        <f t="shared" si="6"/>
        <v>0</v>
      </c>
      <c r="P89" s="207"/>
      <c r="Q89" s="9"/>
      <c r="R89" s="23"/>
      <c r="S89" s="22"/>
      <c r="T89" s="213"/>
      <c r="U89" s="9">
        <f t="shared" si="7"/>
        <v>0</v>
      </c>
      <c r="V89" s="4"/>
    </row>
    <row r="90" spans="1:22" s="8" customFormat="1" hidden="1">
      <c r="A90" s="4">
        <v>87</v>
      </c>
      <c r="B90" s="207"/>
      <c r="C90" s="207"/>
      <c r="D90" s="22"/>
      <c r="E90" s="4"/>
      <c r="F90" s="4"/>
      <c r="G90" s="4"/>
      <c r="H90" s="4"/>
      <c r="I90" s="4">
        <v>1</v>
      </c>
      <c r="J90" s="9"/>
      <c r="K90" s="4"/>
      <c r="L90" s="4"/>
      <c r="M90" s="9">
        <f t="shared" si="4"/>
        <v>0</v>
      </c>
      <c r="N90" s="9">
        <f t="shared" si="5"/>
        <v>0</v>
      </c>
      <c r="O90" s="9">
        <f t="shared" si="6"/>
        <v>0</v>
      </c>
      <c r="P90" s="214" t="s">
        <v>1059</v>
      </c>
      <c r="Q90" s="215" t="s">
        <v>1060</v>
      </c>
      <c r="R90" s="216" t="s">
        <v>1059</v>
      </c>
      <c r="S90" s="22">
        <v>100257239941</v>
      </c>
      <c r="T90" s="9">
        <v>2823184</v>
      </c>
      <c r="U90" s="9">
        <f t="shared" si="7"/>
        <v>-2823184</v>
      </c>
      <c r="V90" s="4"/>
    </row>
    <row r="91" spans="1:22" s="8" customFormat="1" hidden="1">
      <c r="A91" s="4">
        <v>88</v>
      </c>
      <c r="B91" s="207"/>
      <c r="C91" s="207"/>
      <c r="D91" s="22"/>
      <c r="E91" s="4"/>
      <c r="F91" s="4"/>
      <c r="G91" s="4"/>
      <c r="H91" s="4"/>
      <c r="I91" s="4">
        <v>1</v>
      </c>
      <c r="J91" s="9"/>
      <c r="K91" s="9"/>
      <c r="L91" s="4"/>
      <c r="M91" s="9">
        <f t="shared" si="4"/>
        <v>0</v>
      </c>
      <c r="N91" s="9">
        <f t="shared" si="5"/>
        <v>0</v>
      </c>
      <c r="O91" s="9">
        <f t="shared" si="6"/>
        <v>0</v>
      </c>
      <c r="P91" s="214" t="s">
        <v>1061</v>
      </c>
      <c r="Q91" s="215" t="s">
        <v>1062</v>
      </c>
      <c r="R91" s="216" t="s">
        <v>1061</v>
      </c>
      <c r="S91" s="22">
        <v>100257240422</v>
      </c>
      <c r="T91" s="21">
        <v>2823184</v>
      </c>
      <c r="U91" s="9">
        <f t="shared" si="7"/>
        <v>-2823184</v>
      </c>
      <c r="V91" s="4"/>
    </row>
    <row r="92" spans="1:22" s="8" customFormat="1" hidden="1">
      <c r="A92" s="4">
        <v>89</v>
      </c>
      <c r="B92" s="207"/>
      <c r="C92" s="207"/>
      <c r="D92" s="217"/>
      <c r="E92" s="4"/>
      <c r="F92" s="4"/>
      <c r="G92" s="4"/>
      <c r="H92" s="4"/>
      <c r="I92" s="4"/>
      <c r="J92" s="9"/>
      <c r="K92" s="4"/>
      <c r="L92" s="4"/>
      <c r="M92" s="9">
        <f t="shared" si="4"/>
        <v>0</v>
      </c>
      <c r="N92" s="9">
        <f t="shared" si="5"/>
        <v>0</v>
      </c>
      <c r="O92" s="9">
        <f t="shared" si="6"/>
        <v>0</v>
      </c>
      <c r="P92" s="207"/>
      <c r="Q92" s="9"/>
      <c r="R92" s="23"/>
      <c r="S92" s="22"/>
      <c r="T92" s="9"/>
      <c r="U92" s="9">
        <f t="shared" si="7"/>
        <v>0</v>
      </c>
      <c r="V92" s="4"/>
    </row>
    <row r="93" spans="1:22" s="8" customFormat="1" hidden="1">
      <c r="A93" s="4">
        <v>90</v>
      </c>
      <c r="B93" s="207"/>
      <c r="C93" s="207"/>
      <c r="D93" s="217"/>
      <c r="E93" s="4"/>
      <c r="F93" s="4"/>
      <c r="G93" s="4"/>
      <c r="H93" s="4"/>
      <c r="I93" s="4"/>
      <c r="J93" s="9"/>
      <c r="K93" s="4"/>
      <c r="L93" s="4"/>
      <c r="M93" s="9">
        <f t="shared" si="4"/>
        <v>0</v>
      </c>
      <c r="N93" s="9">
        <f t="shared" si="5"/>
        <v>0</v>
      </c>
      <c r="O93" s="9">
        <f t="shared" si="6"/>
        <v>0</v>
      </c>
      <c r="P93" s="207"/>
      <c r="Q93" s="9"/>
      <c r="R93" s="23"/>
      <c r="S93" s="22"/>
      <c r="T93" s="9"/>
      <c r="U93" s="9">
        <f t="shared" si="7"/>
        <v>0</v>
      </c>
      <c r="V93" s="4"/>
    </row>
    <row r="95" spans="1:22">
      <c r="U95" s="60">
        <f>SUBTOTAL(9,U4:U94)</f>
        <v>160981.6</v>
      </c>
    </row>
  </sheetData>
  <autoFilter ref="A3:V93">
    <filterColumn colId="2">
      <filters>
        <filter val="BTR-PRT-SI-24080020"/>
        <filter val="BTR-PRT-SI-24080044"/>
      </filters>
    </filterColumn>
    <filterColumn colId="9" showButton="0"/>
  </autoFilter>
  <mergeCells count="1">
    <mergeCell ref="J3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V254"/>
  <sheetViews>
    <sheetView workbookViewId="0">
      <pane xSplit="4" ySplit="3" topLeftCell="H223" activePane="bottomRight" state="frozen"/>
      <selection activeCell="E258" sqref="E258"/>
      <selection pane="topRight" activeCell="E258" sqref="E258"/>
      <selection pane="bottomLeft" activeCell="E258" sqref="E258"/>
      <selection pane="bottomRight" activeCell="K223" sqref="K223:L226"/>
    </sheetView>
  </sheetViews>
  <sheetFormatPr defaultColWidth="9.140625" defaultRowHeight="15"/>
  <cols>
    <col min="1" max="1" width="6.28515625" style="6" customWidth="1"/>
    <col min="2" max="2" width="15.5703125" style="13" customWidth="1"/>
    <col min="3" max="3" width="21.7109375" style="6" customWidth="1"/>
    <col min="4" max="4" width="22" style="6" customWidth="1"/>
    <col min="5" max="5" width="39.7109375" style="6" customWidth="1"/>
    <col min="6" max="6" width="38.85546875" style="6" customWidth="1"/>
    <col min="7" max="7" width="10.28515625" style="6" customWidth="1"/>
    <col min="8" max="8" width="7.85546875" style="6" customWidth="1"/>
    <col min="9" max="9" width="6.85546875" style="6" customWidth="1"/>
    <col min="10" max="10" width="17.5703125" style="60" customWidth="1"/>
    <col min="11" max="11" width="14.28515625" style="6" customWidth="1"/>
    <col min="12" max="12" width="13.42578125" style="6" customWidth="1"/>
    <col min="13" max="13" width="17" style="60" customWidth="1"/>
    <col min="14" max="14" width="12.7109375" style="60" customWidth="1"/>
    <col min="15" max="15" width="14.5703125" style="60" customWidth="1"/>
    <col min="16" max="16" width="15.42578125" style="61" customWidth="1"/>
    <col min="17" max="17" width="21.5703125" style="60" customWidth="1"/>
    <col min="18" max="20" width="9.140625" style="60"/>
    <col min="21" max="21" width="17.85546875" style="60" customWidth="1"/>
    <col min="22" max="22" width="18.5703125" style="6" customWidth="1"/>
    <col min="23" max="16384" width="9.140625" style="6"/>
  </cols>
  <sheetData>
    <row r="1" spans="1:22">
      <c r="A1" s="128" t="s">
        <v>61</v>
      </c>
    </row>
    <row r="2" spans="1:22" ht="18.75" customHeight="1">
      <c r="A2" s="128" t="s">
        <v>38</v>
      </c>
    </row>
    <row r="3" spans="1:22" ht="45.75" customHeight="1">
      <c r="A3" s="204" t="s">
        <v>17</v>
      </c>
      <c r="B3" s="204" t="s">
        <v>18</v>
      </c>
      <c r="C3" s="204" t="s">
        <v>19</v>
      </c>
      <c r="D3" s="204" t="s">
        <v>32</v>
      </c>
      <c r="E3" s="204" t="s">
        <v>20</v>
      </c>
      <c r="F3" s="204" t="s">
        <v>21</v>
      </c>
      <c r="G3" s="204" t="s">
        <v>22</v>
      </c>
      <c r="H3" s="204" t="s">
        <v>23</v>
      </c>
      <c r="I3" s="204" t="s">
        <v>24</v>
      </c>
      <c r="J3" s="258" t="s">
        <v>25</v>
      </c>
      <c r="K3" s="259"/>
      <c r="L3" s="204" t="s">
        <v>26</v>
      </c>
      <c r="M3" s="154" t="s">
        <v>27</v>
      </c>
      <c r="N3" s="154" t="s">
        <v>28</v>
      </c>
      <c r="O3" s="154" t="s">
        <v>31</v>
      </c>
      <c r="P3" s="204" t="s">
        <v>29</v>
      </c>
      <c r="Q3" s="204" t="s">
        <v>30</v>
      </c>
      <c r="R3" s="204" t="s">
        <v>33</v>
      </c>
      <c r="S3" s="204" t="s">
        <v>34</v>
      </c>
      <c r="T3" s="204" t="s">
        <v>35</v>
      </c>
      <c r="U3" s="154" t="s">
        <v>36</v>
      </c>
      <c r="V3" s="204" t="s">
        <v>37</v>
      </c>
    </row>
    <row r="4" spans="1:22" s="8" customFormat="1" hidden="1">
      <c r="A4" s="204">
        <v>1</v>
      </c>
      <c r="B4" s="218" t="s">
        <v>1063</v>
      </c>
      <c r="C4" s="218" t="s">
        <v>1064</v>
      </c>
      <c r="D4" s="218"/>
      <c r="E4" s="218" t="s">
        <v>263</v>
      </c>
      <c r="F4" s="218" t="s">
        <v>1065</v>
      </c>
      <c r="G4" s="218"/>
      <c r="H4" s="218"/>
      <c r="I4" s="204">
        <v>1</v>
      </c>
      <c r="J4" s="219">
        <v>-871.14</v>
      </c>
      <c r="K4" s="218"/>
      <c r="L4" s="218"/>
      <c r="M4" s="204">
        <f>+J4+(K4*L4)</f>
        <v>-871.14</v>
      </c>
      <c r="N4" s="204">
        <f t="shared" ref="N4:N67" si="0">+M4*5%</f>
        <v>-43.557000000000002</v>
      </c>
      <c r="O4" s="204">
        <f t="shared" ref="O4:O67" si="1">+M4+N4</f>
        <v>-914.697</v>
      </c>
      <c r="P4" s="218"/>
      <c r="Q4" s="218"/>
      <c r="R4" s="218"/>
      <c r="S4" s="218"/>
      <c r="T4" s="218"/>
      <c r="U4" s="218">
        <f t="shared" ref="U4:U67" si="2">+N4-T4</f>
        <v>-43.557000000000002</v>
      </c>
      <c r="V4" s="218"/>
    </row>
    <row r="5" spans="1:22" s="8" customFormat="1" hidden="1">
      <c r="A5" s="204">
        <v>2</v>
      </c>
      <c r="B5" s="218" t="s">
        <v>1063</v>
      </c>
      <c r="C5" s="218" t="s">
        <v>1064</v>
      </c>
      <c r="D5" s="218"/>
      <c r="E5" s="218" t="s">
        <v>263</v>
      </c>
      <c r="F5" s="218" t="s">
        <v>1065</v>
      </c>
      <c r="G5" s="218"/>
      <c r="H5" s="218"/>
      <c r="I5" s="204">
        <v>1</v>
      </c>
      <c r="J5" s="219">
        <v>-871.14</v>
      </c>
      <c r="K5" s="218"/>
      <c r="L5" s="218"/>
      <c r="M5" s="204">
        <f t="shared" ref="M5:M68" si="3">+J5+(K5*L5)</f>
        <v>-871.14</v>
      </c>
      <c r="N5" s="204">
        <f t="shared" si="0"/>
        <v>-43.557000000000002</v>
      </c>
      <c r="O5" s="204">
        <f t="shared" si="1"/>
        <v>-914.697</v>
      </c>
      <c r="P5" s="218"/>
      <c r="Q5" s="218"/>
      <c r="R5" s="218"/>
      <c r="S5" s="218"/>
      <c r="T5" s="218"/>
      <c r="U5" s="218">
        <f t="shared" si="2"/>
        <v>-43.557000000000002</v>
      </c>
      <c r="V5" s="218"/>
    </row>
    <row r="6" spans="1:22" s="8" customFormat="1" hidden="1">
      <c r="A6" s="204">
        <v>3</v>
      </c>
      <c r="B6" s="218" t="s">
        <v>1063</v>
      </c>
      <c r="C6" s="218" t="s">
        <v>1064</v>
      </c>
      <c r="D6" s="218"/>
      <c r="E6" s="218" t="s">
        <v>263</v>
      </c>
      <c r="F6" s="218" t="s">
        <v>1065</v>
      </c>
      <c r="G6" s="218"/>
      <c r="H6" s="218"/>
      <c r="I6" s="204">
        <v>1</v>
      </c>
      <c r="J6" s="219">
        <v>-653.36</v>
      </c>
      <c r="K6" s="218"/>
      <c r="L6" s="218"/>
      <c r="M6" s="204">
        <f t="shared" si="3"/>
        <v>-653.36</v>
      </c>
      <c r="N6" s="204">
        <f t="shared" si="0"/>
        <v>-32.667999999999999</v>
      </c>
      <c r="O6" s="204">
        <f t="shared" si="1"/>
        <v>-686.02800000000002</v>
      </c>
      <c r="P6" s="218"/>
      <c r="Q6" s="218"/>
      <c r="R6" s="218"/>
      <c r="S6" s="218"/>
      <c r="T6" s="218"/>
      <c r="U6" s="218">
        <f t="shared" si="2"/>
        <v>-32.667999999999999</v>
      </c>
      <c r="V6" s="218"/>
    </row>
    <row r="7" spans="1:22" s="8" customFormat="1" hidden="1">
      <c r="A7" s="204">
        <v>4</v>
      </c>
      <c r="B7" s="218" t="s">
        <v>1066</v>
      </c>
      <c r="C7" s="218" t="s">
        <v>1067</v>
      </c>
      <c r="D7" s="218"/>
      <c r="E7" s="218" t="s">
        <v>264</v>
      </c>
      <c r="F7" s="218" t="s">
        <v>271</v>
      </c>
      <c r="G7" s="218"/>
      <c r="H7" s="218"/>
      <c r="I7" s="204">
        <v>1</v>
      </c>
      <c r="J7" s="204">
        <v>61.38</v>
      </c>
      <c r="K7" s="218"/>
      <c r="L7" s="218"/>
      <c r="M7" s="204">
        <f t="shared" si="3"/>
        <v>61.38</v>
      </c>
      <c r="N7" s="204">
        <f t="shared" si="0"/>
        <v>3.0690000000000004</v>
      </c>
      <c r="O7" s="204">
        <f t="shared" si="1"/>
        <v>64.448999999999998</v>
      </c>
      <c r="P7" s="218"/>
      <c r="Q7" s="218"/>
      <c r="R7" s="218"/>
      <c r="S7" s="218"/>
      <c r="T7" s="218"/>
      <c r="U7" s="218">
        <f t="shared" si="2"/>
        <v>3.0690000000000004</v>
      </c>
      <c r="V7" s="218"/>
    </row>
    <row r="8" spans="1:22" s="8" customFormat="1" hidden="1">
      <c r="A8" s="204">
        <v>5</v>
      </c>
      <c r="B8" s="218" t="s">
        <v>1066</v>
      </c>
      <c r="C8" s="218" t="s">
        <v>1067</v>
      </c>
      <c r="D8" s="218"/>
      <c r="E8" s="218" t="s">
        <v>264</v>
      </c>
      <c r="F8" s="218" t="s">
        <v>1068</v>
      </c>
      <c r="G8" s="218"/>
      <c r="H8" s="218"/>
      <c r="I8" s="204">
        <v>1</v>
      </c>
      <c r="J8" s="204">
        <v>57.58</v>
      </c>
      <c r="K8" s="218"/>
      <c r="L8" s="218"/>
      <c r="M8" s="204">
        <f t="shared" si="3"/>
        <v>57.58</v>
      </c>
      <c r="N8" s="204">
        <f t="shared" si="0"/>
        <v>2.879</v>
      </c>
      <c r="O8" s="204">
        <f t="shared" si="1"/>
        <v>60.458999999999996</v>
      </c>
      <c r="P8" s="218"/>
      <c r="Q8" s="218"/>
      <c r="R8" s="218"/>
      <c r="S8" s="218"/>
      <c r="T8" s="218"/>
      <c r="U8" s="218">
        <f t="shared" si="2"/>
        <v>2.879</v>
      </c>
      <c r="V8" s="218"/>
    </row>
    <row r="9" spans="1:22" s="8" customFormat="1" hidden="1">
      <c r="A9" s="204">
        <v>6</v>
      </c>
      <c r="B9" s="218" t="s">
        <v>1066</v>
      </c>
      <c r="C9" s="218" t="s">
        <v>1067</v>
      </c>
      <c r="D9" s="218"/>
      <c r="E9" s="218" t="s">
        <v>264</v>
      </c>
      <c r="F9" s="218" t="s">
        <v>1069</v>
      </c>
      <c r="G9" s="218"/>
      <c r="H9" s="218"/>
      <c r="I9" s="204">
        <v>1</v>
      </c>
      <c r="J9" s="204">
        <v>34.93</v>
      </c>
      <c r="K9" s="218"/>
      <c r="L9" s="218"/>
      <c r="M9" s="204">
        <f t="shared" si="3"/>
        <v>34.93</v>
      </c>
      <c r="N9" s="204">
        <f t="shared" si="0"/>
        <v>1.7465000000000002</v>
      </c>
      <c r="O9" s="204">
        <f t="shared" si="1"/>
        <v>36.676499999999997</v>
      </c>
      <c r="P9" s="218"/>
      <c r="Q9" s="218"/>
      <c r="R9" s="218"/>
      <c r="S9" s="218"/>
      <c r="T9" s="218"/>
      <c r="U9" s="218">
        <f t="shared" si="2"/>
        <v>1.7465000000000002</v>
      </c>
      <c r="V9" s="218"/>
    </row>
    <row r="10" spans="1:22" s="8" customFormat="1" hidden="1">
      <c r="A10" s="204">
        <v>7</v>
      </c>
      <c r="B10" s="218" t="s">
        <v>1066</v>
      </c>
      <c r="C10" s="218" t="s">
        <v>1067</v>
      </c>
      <c r="D10" s="218"/>
      <c r="E10" s="218" t="s">
        <v>264</v>
      </c>
      <c r="F10" s="218" t="s">
        <v>272</v>
      </c>
      <c r="G10" s="218"/>
      <c r="H10" s="218"/>
      <c r="I10" s="204">
        <v>1</v>
      </c>
      <c r="J10" s="204">
        <v>19.190000000000001</v>
      </c>
      <c r="K10" s="218"/>
      <c r="L10" s="218"/>
      <c r="M10" s="204">
        <f t="shared" si="3"/>
        <v>19.190000000000001</v>
      </c>
      <c r="N10" s="204">
        <f t="shared" si="0"/>
        <v>0.95950000000000013</v>
      </c>
      <c r="O10" s="204">
        <f t="shared" si="1"/>
        <v>20.1495</v>
      </c>
      <c r="P10" s="218"/>
      <c r="Q10" s="218"/>
      <c r="R10" s="218"/>
      <c r="S10" s="218"/>
      <c r="T10" s="218"/>
      <c r="U10" s="218">
        <f t="shared" si="2"/>
        <v>0.95950000000000013</v>
      </c>
      <c r="V10" s="218"/>
    </row>
    <row r="11" spans="1:22" s="8" customFormat="1" hidden="1">
      <c r="A11" s="204">
        <v>8</v>
      </c>
      <c r="B11" s="218" t="s">
        <v>1066</v>
      </c>
      <c r="C11" s="218" t="s">
        <v>1067</v>
      </c>
      <c r="D11" s="218"/>
      <c r="E11" s="218" t="s">
        <v>264</v>
      </c>
      <c r="F11" s="218" t="s">
        <v>200</v>
      </c>
      <c r="G11" s="218"/>
      <c r="H11" s="218"/>
      <c r="I11" s="204">
        <v>1</v>
      </c>
      <c r="J11" s="204">
        <v>15.36</v>
      </c>
      <c r="K11" s="218"/>
      <c r="L11" s="218"/>
      <c r="M11" s="204">
        <f t="shared" si="3"/>
        <v>15.36</v>
      </c>
      <c r="N11" s="204">
        <f t="shared" si="0"/>
        <v>0.76800000000000002</v>
      </c>
      <c r="O11" s="204">
        <f t="shared" si="1"/>
        <v>16.128</v>
      </c>
      <c r="P11" s="218"/>
      <c r="Q11" s="218"/>
      <c r="R11" s="218"/>
      <c r="S11" s="218"/>
      <c r="T11" s="218"/>
      <c r="U11" s="218">
        <f t="shared" si="2"/>
        <v>0.76800000000000002</v>
      </c>
      <c r="V11" s="218"/>
    </row>
    <row r="12" spans="1:22" s="8" customFormat="1" hidden="1">
      <c r="A12" s="204">
        <v>9</v>
      </c>
      <c r="B12" s="218" t="s">
        <v>1066</v>
      </c>
      <c r="C12" s="218" t="s">
        <v>1067</v>
      </c>
      <c r="D12" s="218"/>
      <c r="E12" s="218" t="s">
        <v>264</v>
      </c>
      <c r="F12" s="218" t="s">
        <v>1070</v>
      </c>
      <c r="G12" s="218"/>
      <c r="H12" s="218"/>
      <c r="I12" s="204">
        <v>1</v>
      </c>
      <c r="J12" s="204">
        <v>12.48</v>
      </c>
      <c r="K12" s="218"/>
      <c r="L12" s="218"/>
      <c r="M12" s="204">
        <f t="shared" si="3"/>
        <v>12.48</v>
      </c>
      <c r="N12" s="204">
        <f t="shared" si="0"/>
        <v>0.62400000000000011</v>
      </c>
      <c r="O12" s="204">
        <f t="shared" si="1"/>
        <v>13.104000000000001</v>
      </c>
      <c r="P12" s="218"/>
      <c r="Q12" s="218"/>
      <c r="R12" s="218"/>
      <c r="S12" s="218"/>
      <c r="T12" s="218"/>
      <c r="U12" s="218">
        <f t="shared" si="2"/>
        <v>0.62400000000000011</v>
      </c>
      <c r="V12" s="218"/>
    </row>
    <row r="13" spans="1:22" s="8" customFormat="1" hidden="1">
      <c r="A13" s="204">
        <v>10</v>
      </c>
      <c r="B13" s="218" t="s">
        <v>1066</v>
      </c>
      <c r="C13" s="218" t="s">
        <v>1067</v>
      </c>
      <c r="D13" s="218"/>
      <c r="E13" s="218" t="s">
        <v>264</v>
      </c>
      <c r="F13" s="218" t="s">
        <v>1071</v>
      </c>
      <c r="G13" s="218"/>
      <c r="H13" s="218"/>
      <c r="I13" s="204">
        <v>1</v>
      </c>
      <c r="J13" s="204">
        <v>11.23</v>
      </c>
      <c r="K13" s="218"/>
      <c r="L13" s="218"/>
      <c r="M13" s="204">
        <f t="shared" si="3"/>
        <v>11.23</v>
      </c>
      <c r="N13" s="204">
        <f t="shared" si="0"/>
        <v>0.5615</v>
      </c>
      <c r="O13" s="204">
        <f t="shared" si="1"/>
        <v>11.791500000000001</v>
      </c>
      <c r="P13" s="218"/>
      <c r="Q13" s="218"/>
      <c r="R13" s="218"/>
      <c r="S13" s="218"/>
      <c r="T13" s="218"/>
      <c r="U13" s="218">
        <f t="shared" si="2"/>
        <v>0.5615</v>
      </c>
      <c r="V13" s="218"/>
    </row>
    <row r="14" spans="1:22" s="8" customFormat="1" hidden="1">
      <c r="A14" s="204">
        <v>11</v>
      </c>
      <c r="B14" s="218" t="s">
        <v>1066</v>
      </c>
      <c r="C14" s="218" t="s">
        <v>1067</v>
      </c>
      <c r="D14" s="218"/>
      <c r="E14" s="218" t="s">
        <v>264</v>
      </c>
      <c r="F14" s="218" t="s">
        <v>236</v>
      </c>
      <c r="G14" s="218"/>
      <c r="H14" s="218"/>
      <c r="I14" s="204">
        <v>1</v>
      </c>
      <c r="J14" s="204">
        <v>5.76</v>
      </c>
      <c r="K14" s="218"/>
      <c r="L14" s="218"/>
      <c r="M14" s="204">
        <f t="shared" si="3"/>
        <v>5.76</v>
      </c>
      <c r="N14" s="204">
        <f t="shared" si="0"/>
        <v>0.28799999999999998</v>
      </c>
      <c r="O14" s="204">
        <f t="shared" si="1"/>
        <v>6.048</v>
      </c>
      <c r="P14" s="218"/>
      <c r="Q14" s="218"/>
      <c r="R14" s="218"/>
      <c r="S14" s="218"/>
      <c r="T14" s="218"/>
      <c r="U14" s="218">
        <f t="shared" si="2"/>
        <v>0.28799999999999998</v>
      </c>
      <c r="V14" s="218"/>
    </row>
    <row r="15" spans="1:22" s="8" customFormat="1" hidden="1">
      <c r="A15" s="204">
        <v>12</v>
      </c>
      <c r="B15" s="218" t="s">
        <v>1066</v>
      </c>
      <c r="C15" s="218" t="s">
        <v>1067</v>
      </c>
      <c r="D15" s="218"/>
      <c r="E15" s="218" t="s">
        <v>264</v>
      </c>
      <c r="F15" s="218" t="s">
        <v>126</v>
      </c>
      <c r="G15" s="218"/>
      <c r="H15" s="218"/>
      <c r="I15" s="204">
        <v>1</v>
      </c>
      <c r="J15" s="204">
        <v>3.84</v>
      </c>
      <c r="K15" s="218"/>
      <c r="L15" s="218"/>
      <c r="M15" s="204">
        <f t="shared" si="3"/>
        <v>3.84</v>
      </c>
      <c r="N15" s="204">
        <f t="shared" si="0"/>
        <v>0.192</v>
      </c>
      <c r="O15" s="204">
        <f t="shared" si="1"/>
        <v>4.032</v>
      </c>
      <c r="P15" s="218"/>
      <c r="Q15" s="218"/>
      <c r="R15" s="218"/>
      <c r="S15" s="218"/>
      <c r="T15" s="218"/>
      <c r="U15" s="218">
        <f t="shared" si="2"/>
        <v>0.192</v>
      </c>
      <c r="V15" s="218"/>
    </row>
    <row r="16" spans="1:22" s="8" customFormat="1" hidden="1">
      <c r="A16" s="204">
        <v>13</v>
      </c>
      <c r="B16" s="218" t="s">
        <v>1072</v>
      </c>
      <c r="C16" s="218" t="s">
        <v>1073</v>
      </c>
      <c r="D16" s="218"/>
      <c r="E16" s="218" t="s">
        <v>264</v>
      </c>
      <c r="F16" s="218" t="s">
        <v>1074</v>
      </c>
      <c r="G16" s="218"/>
      <c r="H16" s="218"/>
      <c r="I16" s="204">
        <v>1</v>
      </c>
      <c r="J16" s="204">
        <v>9.1999999999999993</v>
      </c>
      <c r="K16" s="218"/>
      <c r="L16" s="218"/>
      <c r="M16" s="204">
        <f t="shared" si="3"/>
        <v>9.1999999999999993</v>
      </c>
      <c r="N16" s="204">
        <f t="shared" si="0"/>
        <v>0.45999999999999996</v>
      </c>
      <c r="O16" s="204">
        <f t="shared" si="1"/>
        <v>9.66</v>
      </c>
      <c r="P16" s="218"/>
      <c r="Q16" s="218"/>
      <c r="R16" s="218"/>
      <c r="S16" s="218"/>
      <c r="T16" s="218"/>
      <c r="U16" s="218">
        <f t="shared" si="2"/>
        <v>0.45999999999999996</v>
      </c>
      <c r="V16" s="218"/>
    </row>
    <row r="17" spans="1:22" s="8" customFormat="1" hidden="1">
      <c r="A17" s="204">
        <v>14</v>
      </c>
      <c r="B17" s="218" t="s">
        <v>1072</v>
      </c>
      <c r="C17" s="218" t="s">
        <v>1073</v>
      </c>
      <c r="D17" s="218"/>
      <c r="E17" s="218" t="s">
        <v>264</v>
      </c>
      <c r="F17" s="218" t="s">
        <v>151</v>
      </c>
      <c r="G17" s="218"/>
      <c r="H17" s="218"/>
      <c r="I17" s="204">
        <v>1</v>
      </c>
      <c r="J17" s="204">
        <v>76.36</v>
      </c>
      <c r="K17" s="218"/>
      <c r="L17" s="218"/>
      <c r="M17" s="204">
        <f t="shared" si="3"/>
        <v>76.36</v>
      </c>
      <c r="N17" s="204">
        <f t="shared" si="0"/>
        <v>3.8180000000000001</v>
      </c>
      <c r="O17" s="204">
        <f t="shared" si="1"/>
        <v>80.177999999999997</v>
      </c>
      <c r="P17" s="218"/>
      <c r="Q17" s="218"/>
      <c r="R17" s="218"/>
      <c r="S17" s="218"/>
      <c r="T17" s="218"/>
      <c r="U17" s="218">
        <f t="shared" si="2"/>
        <v>3.8180000000000001</v>
      </c>
      <c r="V17" s="218"/>
    </row>
    <row r="18" spans="1:22" s="8" customFormat="1" hidden="1">
      <c r="A18" s="204">
        <v>15</v>
      </c>
      <c r="B18" s="218" t="s">
        <v>1072</v>
      </c>
      <c r="C18" s="218" t="s">
        <v>1073</v>
      </c>
      <c r="D18" s="218"/>
      <c r="E18" s="218" t="s">
        <v>264</v>
      </c>
      <c r="F18" s="218" t="s">
        <v>1075</v>
      </c>
      <c r="G18" s="218"/>
      <c r="H18" s="218"/>
      <c r="I18" s="204">
        <v>1</v>
      </c>
      <c r="J18" s="204">
        <v>26</v>
      </c>
      <c r="K18" s="218"/>
      <c r="L18" s="218"/>
      <c r="M18" s="204">
        <f t="shared" si="3"/>
        <v>26</v>
      </c>
      <c r="N18" s="204">
        <f t="shared" si="0"/>
        <v>1.3</v>
      </c>
      <c r="O18" s="204">
        <f t="shared" si="1"/>
        <v>27.3</v>
      </c>
      <c r="P18" s="218"/>
      <c r="Q18" s="218"/>
      <c r="R18" s="218"/>
      <c r="S18" s="218"/>
      <c r="T18" s="218"/>
      <c r="U18" s="218">
        <f t="shared" si="2"/>
        <v>1.3</v>
      </c>
      <c r="V18" s="218"/>
    </row>
    <row r="19" spans="1:22" s="8" customFormat="1" hidden="1">
      <c r="A19" s="204">
        <v>16</v>
      </c>
      <c r="B19" s="218" t="s">
        <v>1072</v>
      </c>
      <c r="C19" s="218" t="s">
        <v>1073</v>
      </c>
      <c r="D19" s="218"/>
      <c r="E19" s="218" t="s">
        <v>264</v>
      </c>
      <c r="F19" s="218" t="s">
        <v>273</v>
      </c>
      <c r="G19" s="218"/>
      <c r="H19" s="218"/>
      <c r="I19" s="204">
        <v>1</v>
      </c>
      <c r="J19" s="204">
        <v>9.99</v>
      </c>
      <c r="K19" s="218"/>
      <c r="L19" s="218"/>
      <c r="M19" s="204">
        <f t="shared" si="3"/>
        <v>9.99</v>
      </c>
      <c r="N19" s="204">
        <f t="shared" si="0"/>
        <v>0.49950000000000006</v>
      </c>
      <c r="O19" s="204">
        <f t="shared" si="1"/>
        <v>10.4895</v>
      </c>
      <c r="P19" s="218"/>
      <c r="Q19" s="218"/>
      <c r="R19" s="218"/>
      <c r="S19" s="218"/>
      <c r="T19" s="218"/>
      <c r="U19" s="218">
        <f t="shared" si="2"/>
        <v>0.49950000000000006</v>
      </c>
      <c r="V19" s="218"/>
    </row>
    <row r="20" spans="1:22" s="8" customFormat="1" hidden="1">
      <c r="A20" s="204">
        <v>17</v>
      </c>
      <c r="B20" s="218" t="s">
        <v>1072</v>
      </c>
      <c r="C20" s="218" t="s">
        <v>1073</v>
      </c>
      <c r="D20" s="218"/>
      <c r="E20" s="218" t="s">
        <v>264</v>
      </c>
      <c r="F20" s="218" t="s">
        <v>125</v>
      </c>
      <c r="G20" s="218"/>
      <c r="H20" s="218"/>
      <c r="I20" s="204">
        <v>1</v>
      </c>
      <c r="J20" s="204">
        <v>9.84</v>
      </c>
      <c r="K20" s="218"/>
      <c r="L20" s="218"/>
      <c r="M20" s="204">
        <f t="shared" si="3"/>
        <v>9.84</v>
      </c>
      <c r="N20" s="204">
        <f t="shared" si="0"/>
        <v>0.49199999999999999</v>
      </c>
      <c r="O20" s="204">
        <f t="shared" si="1"/>
        <v>10.332000000000001</v>
      </c>
      <c r="P20" s="218"/>
      <c r="Q20" s="218"/>
      <c r="R20" s="218"/>
      <c r="S20" s="218"/>
      <c r="T20" s="218"/>
      <c r="U20" s="218">
        <f t="shared" si="2"/>
        <v>0.49199999999999999</v>
      </c>
      <c r="V20" s="218"/>
    </row>
    <row r="21" spans="1:22" s="8" customFormat="1" hidden="1">
      <c r="A21" s="204">
        <v>18</v>
      </c>
      <c r="B21" s="218" t="s">
        <v>1072</v>
      </c>
      <c r="C21" s="218" t="s">
        <v>1073</v>
      </c>
      <c r="D21" s="218"/>
      <c r="E21" s="218" t="s">
        <v>264</v>
      </c>
      <c r="F21" s="218" t="s">
        <v>1076</v>
      </c>
      <c r="G21" s="218"/>
      <c r="H21" s="218"/>
      <c r="I21" s="204">
        <v>1</v>
      </c>
      <c r="J21" s="204">
        <v>9.5299999999999994</v>
      </c>
      <c r="K21" s="218"/>
      <c r="L21" s="218"/>
      <c r="M21" s="204">
        <f t="shared" si="3"/>
        <v>9.5299999999999994</v>
      </c>
      <c r="N21" s="204">
        <f t="shared" si="0"/>
        <v>0.47649999999999998</v>
      </c>
      <c r="O21" s="204">
        <f t="shared" si="1"/>
        <v>10.006499999999999</v>
      </c>
      <c r="P21" s="218"/>
      <c r="Q21" s="218"/>
      <c r="R21" s="218"/>
      <c r="S21" s="218"/>
      <c r="T21" s="218"/>
      <c r="U21" s="218">
        <f t="shared" si="2"/>
        <v>0.47649999999999998</v>
      </c>
      <c r="V21" s="218"/>
    </row>
    <row r="22" spans="1:22" s="8" customFormat="1" hidden="1">
      <c r="A22" s="204">
        <v>19</v>
      </c>
      <c r="B22" s="218" t="s">
        <v>1077</v>
      </c>
      <c r="C22" s="218" t="s">
        <v>1078</v>
      </c>
      <c r="D22" s="218"/>
      <c r="E22" s="218" t="s">
        <v>264</v>
      </c>
      <c r="F22" s="218" t="s">
        <v>1079</v>
      </c>
      <c r="G22" s="218"/>
      <c r="H22" s="218"/>
      <c r="I22" s="204">
        <v>1</v>
      </c>
      <c r="J22" s="204">
        <v>14.55</v>
      </c>
      <c r="K22" s="218"/>
      <c r="L22" s="218"/>
      <c r="M22" s="204">
        <f t="shared" si="3"/>
        <v>14.55</v>
      </c>
      <c r="N22" s="204">
        <f t="shared" si="0"/>
        <v>0.72750000000000004</v>
      </c>
      <c r="O22" s="204">
        <f t="shared" si="1"/>
        <v>15.2775</v>
      </c>
      <c r="P22" s="218"/>
      <c r="Q22" s="218"/>
      <c r="R22" s="218"/>
      <c r="S22" s="218"/>
      <c r="T22" s="218"/>
      <c r="U22" s="218">
        <f t="shared" si="2"/>
        <v>0.72750000000000004</v>
      </c>
      <c r="V22" s="218"/>
    </row>
    <row r="23" spans="1:22" s="8" customFormat="1" hidden="1">
      <c r="A23" s="204">
        <v>20</v>
      </c>
      <c r="B23" s="218" t="s">
        <v>1077</v>
      </c>
      <c r="C23" s="218" t="s">
        <v>1078</v>
      </c>
      <c r="D23" s="218"/>
      <c r="E23" s="218" t="s">
        <v>264</v>
      </c>
      <c r="F23" s="218" t="s">
        <v>1080</v>
      </c>
      <c r="G23" s="218"/>
      <c r="H23" s="218"/>
      <c r="I23" s="204">
        <v>1</v>
      </c>
      <c r="J23" s="204">
        <v>9.33</v>
      </c>
      <c r="K23" s="218"/>
      <c r="L23" s="218"/>
      <c r="M23" s="204">
        <f t="shared" si="3"/>
        <v>9.33</v>
      </c>
      <c r="N23" s="204">
        <f t="shared" si="0"/>
        <v>0.46650000000000003</v>
      </c>
      <c r="O23" s="204">
        <f t="shared" si="1"/>
        <v>9.7965</v>
      </c>
      <c r="P23" s="218"/>
      <c r="Q23" s="218"/>
      <c r="R23" s="218"/>
      <c r="S23" s="218"/>
      <c r="T23" s="218"/>
      <c r="U23" s="218">
        <f t="shared" si="2"/>
        <v>0.46650000000000003</v>
      </c>
      <c r="V23" s="218"/>
    </row>
    <row r="24" spans="1:22" s="8" customFormat="1" hidden="1">
      <c r="A24" s="204">
        <v>21</v>
      </c>
      <c r="B24" s="218" t="s">
        <v>1077</v>
      </c>
      <c r="C24" s="218" t="s">
        <v>1078</v>
      </c>
      <c r="D24" s="218"/>
      <c r="E24" s="218" t="s">
        <v>264</v>
      </c>
      <c r="F24" s="218" t="s">
        <v>126</v>
      </c>
      <c r="G24" s="218"/>
      <c r="H24" s="218"/>
      <c r="I24" s="204">
        <v>1</v>
      </c>
      <c r="J24" s="204">
        <v>6.79</v>
      </c>
      <c r="K24" s="218"/>
      <c r="L24" s="218"/>
      <c r="M24" s="204">
        <f t="shared" si="3"/>
        <v>6.79</v>
      </c>
      <c r="N24" s="204">
        <f t="shared" si="0"/>
        <v>0.33950000000000002</v>
      </c>
      <c r="O24" s="204">
        <f t="shared" si="1"/>
        <v>7.1295000000000002</v>
      </c>
      <c r="P24" s="218"/>
      <c r="Q24" s="218"/>
      <c r="R24" s="218"/>
      <c r="S24" s="218"/>
      <c r="T24" s="218"/>
      <c r="U24" s="218">
        <f t="shared" si="2"/>
        <v>0.33950000000000002</v>
      </c>
      <c r="V24" s="218"/>
    </row>
    <row r="25" spans="1:22" s="8" customFormat="1" hidden="1">
      <c r="A25" s="204">
        <v>22</v>
      </c>
      <c r="B25" s="218" t="s">
        <v>1077</v>
      </c>
      <c r="C25" s="218" t="s">
        <v>1078</v>
      </c>
      <c r="D25" s="218"/>
      <c r="E25" s="218" t="s">
        <v>264</v>
      </c>
      <c r="F25" s="218" t="s">
        <v>1081</v>
      </c>
      <c r="G25" s="218"/>
      <c r="H25" s="218"/>
      <c r="I25" s="204">
        <v>1</v>
      </c>
      <c r="J25" s="204">
        <v>5.6</v>
      </c>
      <c r="K25" s="218"/>
      <c r="L25" s="218"/>
      <c r="M25" s="204">
        <f t="shared" si="3"/>
        <v>5.6</v>
      </c>
      <c r="N25" s="204">
        <f t="shared" si="0"/>
        <v>0.27999999999999997</v>
      </c>
      <c r="O25" s="204">
        <f t="shared" si="1"/>
        <v>5.88</v>
      </c>
      <c r="P25" s="218"/>
      <c r="Q25" s="218"/>
      <c r="R25" s="218"/>
      <c r="S25" s="218"/>
      <c r="T25" s="218"/>
      <c r="U25" s="218">
        <f t="shared" si="2"/>
        <v>0.27999999999999997</v>
      </c>
      <c r="V25" s="218"/>
    </row>
    <row r="26" spans="1:22" s="8" customFormat="1" hidden="1">
      <c r="A26" s="204">
        <v>23</v>
      </c>
      <c r="B26" s="218" t="s">
        <v>1077</v>
      </c>
      <c r="C26" s="218" t="s">
        <v>1078</v>
      </c>
      <c r="D26" s="218"/>
      <c r="E26" s="218" t="s">
        <v>264</v>
      </c>
      <c r="F26" s="218" t="s">
        <v>198</v>
      </c>
      <c r="G26" s="218"/>
      <c r="H26" s="218"/>
      <c r="I26" s="204">
        <v>1</v>
      </c>
      <c r="J26" s="204">
        <v>5.6</v>
      </c>
      <c r="K26" s="218"/>
      <c r="L26" s="218"/>
      <c r="M26" s="204">
        <f t="shared" si="3"/>
        <v>5.6</v>
      </c>
      <c r="N26" s="204">
        <f t="shared" si="0"/>
        <v>0.27999999999999997</v>
      </c>
      <c r="O26" s="204">
        <f t="shared" si="1"/>
        <v>5.88</v>
      </c>
      <c r="P26" s="218"/>
      <c r="Q26" s="218"/>
      <c r="R26" s="218"/>
      <c r="S26" s="218"/>
      <c r="T26" s="218"/>
      <c r="U26" s="218">
        <f t="shared" si="2"/>
        <v>0.27999999999999997</v>
      </c>
      <c r="V26" s="218"/>
    </row>
    <row r="27" spans="1:22" s="8" customFormat="1" hidden="1">
      <c r="A27" s="204">
        <v>24</v>
      </c>
      <c r="B27" s="218" t="s">
        <v>1082</v>
      </c>
      <c r="C27" s="218" t="s">
        <v>1083</v>
      </c>
      <c r="D27" s="218"/>
      <c r="E27" s="218" t="s">
        <v>264</v>
      </c>
      <c r="F27" s="218" t="s">
        <v>1084</v>
      </c>
      <c r="G27" s="218"/>
      <c r="H27" s="218"/>
      <c r="I27" s="204">
        <v>1</v>
      </c>
      <c r="J27" s="204">
        <v>24.38</v>
      </c>
      <c r="K27" s="218"/>
      <c r="L27" s="218"/>
      <c r="M27" s="204">
        <f t="shared" si="3"/>
        <v>24.38</v>
      </c>
      <c r="N27" s="204">
        <f t="shared" si="0"/>
        <v>1.2190000000000001</v>
      </c>
      <c r="O27" s="204">
        <f t="shared" si="1"/>
        <v>25.599</v>
      </c>
      <c r="P27" s="218"/>
      <c r="Q27" s="218"/>
      <c r="R27" s="218"/>
      <c r="S27" s="218"/>
      <c r="T27" s="218"/>
      <c r="U27" s="218">
        <f t="shared" si="2"/>
        <v>1.2190000000000001</v>
      </c>
      <c r="V27" s="218"/>
    </row>
    <row r="28" spans="1:22" s="8" customFormat="1" hidden="1">
      <c r="A28" s="204">
        <v>25</v>
      </c>
      <c r="B28" s="218" t="s">
        <v>1063</v>
      </c>
      <c r="C28" s="218" t="s">
        <v>1085</v>
      </c>
      <c r="D28" s="218"/>
      <c r="E28" s="218" t="s">
        <v>265</v>
      </c>
      <c r="F28" s="218" t="s">
        <v>1086</v>
      </c>
      <c r="G28" s="218"/>
      <c r="H28" s="218"/>
      <c r="I28" s="204">
        <v>1</v>
      </c>
      <c r="J28" s="204">
        <v>190.13</v>
      </c>
      <c r="K28" s="218"/>
      <c r="L28" s="218"/>
      <c r="M28" s="204">
        <f t="shared" si="3"/>
        <v>190.13</v>
      </c>
      <c r="N28" s="204">
        <f t="shared" si="0"/>
        <v>9.5065000000000008</v>
      </c>
      <c r="O28" s="204">
        <f t="shared" si="1"/>
        <v>199.63649999999998</v>
      </c>
      <c r="P28" s="218"/>
      <c r="Q28" s="218"/>
      <c r="R28" s="218"/>
      <c r="S28" s="218"/>
      <c r="T28" s="218"/>
      <c r="U28" s="218">
        <f t="shared" si="2"/>
        <v>9.5065000000000008</v>
      </c>
      <c r="V28" s="218"/>
    </row>
    <row r="29" spans="1:22" s="8" customFormat="1" hidden="1">
      <c r="A29" s="204">
        <v>26</v>
      </c>
      <c r="B29" s="218" t="s">
        <v>1087</v>
      </c>
      <c r="C29" s="218" t="s">
        <v>1088</v>
      </c>
      <c r="D29" s="218"/>
      <c r="E29" s="218" t="s">
        <v>263</v>
      </c>
      <c r="F29" s="218" t="s">
        <v>274</v>
      </c>
      <c r="G29" s="218"/>
      <c r="H29" s="218"/>
      <c r="I29" s="204">
        <v>1</v>
      </c>
      <c r="J29" s="204">
        <v>206.89</v>
      </c>
      <c r="K29" s="218"/>
      <c r="L29" s="218"/>
      <c r="M29" s="204">
        <f t="shared" si="3"/>
        <v>206.89</v>
      </c>
      <c r="N29" s="204">
        <f t="shared" si="0"/>
        <v>10.3445</v>
      </c>
      <c r="O29" s="204">
        <f t="shared" si="1"/>
        <v>217.2345</v>
      </c>
      <c r="P29" s="218"/>
      <c r="Q29" s="218"/>
      <c r="R29" s="218"/>
      <c r="S29" s="218"/>
      <c r="T29" s="218"/>
      <c r="U29" s="218">
        <f t="shared" si="2"/>
        <v>10.3445</v>
      </c>
      <c r="V29" s="218"/>
    </row>
    <row r="30" spans="1:22" s="8" customFormat="1" hidden="1">
      <c r="A30" s="204">
        <v>27</v>
      </c>
      <c r="B30" s="218" t="s">
        <v>1087</v>
      </c>
      <c r="C30" s="218" t="s">
        <v>1089</v>
      </c>
      <c r="D30" s="218"/>
      <c r="E30" s="218" t="s">
        <v>263</v>
      </c>
      <c r="F30" s="218" t="s">
        <v>275</v>
      </c>
      <c r="G30" s="218"/>
      <c r="H30" s="218"/>
      <c r="I30" s="204">
        <v>1</v>
      </c>
      <c r="J30" s="204">
        <v>206.89</v>
      </c>
      <c r="K30" s="218"/>
      <c r="L30" s="218"/>
      <c r="M30" s="204">
        <f t="shared" si="3"/>
        <v>206.89</v>
      </c>
      <c r="N30" s="204">
        <f t="shared" si="0"/>
        <v>10.3445</v>
      </c>
      <c r="O30" s="204">
        <f t="shared" si="1"/>
        <v>217.2345</v>
      </c>
      <c r="P30" s="218"/>
      <c r="Q30" s="218"/>
      <c r="R30" s="218"/>
      <c r="S30" s="218"/>
      <c r="T30" s="218"/>
      <c r="U30" s="218">
        <f t="shared" si="2"/>
        <v>10.3445</v>
      </c>
      <c r="V30" s="218"/>
    </row>
    <row r="31" spans="1:22" s="8" customFormat="1" hidden="1">
      <c r="A31" s="204">
        <v>28</v>
      </c>
      <c r="B31" s="218" t="s">
        <v>1087</v>
      </c>
      <c r="C31" s="218" t="s">
        <v>1090</v>
      </c>
      <c r="D31" s="218"/>
      <c r="E31" s="218" t="s">
        <v>263</v>
      </c>
      <c r="F31" s="218" t="s">
        <v>274</v>
      </c>
      <c r="G31" s="218"/>
      <c r="H31" s="218"/>
      <c r="I31" s="204">
        <v>1</v>
      </c>
      <c r="J31" s="204">
        <v>206.89</v>
      </c>
      <c r="K31" s="218"/>
      <c r="L31" s="218"/>
      <c r="M31" s="204">
        <f t="shared" si="3"/>
        <v>206.89</v>
      </c>
      <c r="N31" s="204">
        <f t="shared" si="0"/>
        <v>10.3445</v>
      </c>
      <c r="O31" s="204">
        <f t="shared" si="1"/>
        <v>217.2345</v>
      </c>
      <c r="P31" s="218"/>
      <c r="Q31" s="218"/>
      <c r="R31" s="218"/>
      <c r="S31" s="218"/>
      <c r="T31" s="218"/>
      <c r="U31" s="218">
        <f t="shared" si="2"/>
        <v>10.3445</v>
      </c>
      <c r="V31" s="218"/>
    </row>
    <row r="32" spans="1:22" s="8" customFormat="1" hidden="1">
      <c r="A32" s="204">
        <v>29</v>
      </c>
      <c r="B32" s="218" t="s">
        <v>1087</v>
      </c>
      <c r="C32" s="218" t="s">
        <v>1091</v>
      </c>
      <c r="D32" s="218"/>
      <c r="E32" s="218" t="s">
        <v>263</v>
      </c>
      <c r="F32" s="218" t="s">
        <v>274</v>
      </c>
      <c r="G32" s="218"/>
      <c r="H32" s="218"/>
      <c r="I32" s="204">
        <v>1</v>
      </c>
      <c r="J32" s="204">
        <v>206.89</v>
      </c>
      <c r="K32" s="218"/>
      <c r="L32" s="218"/>
      <c r="M32" s="204">
        <f t="shared" si="3"/>
        <v>206.89</v>
      </c>
      <c r="N32" s="204">
        <f t="shared" si="0"/>
        <v>10.3445</v>
      </c>
      <c r="O32" s="204">
        <f t="shared" si="1"/>
        <v>217.2345</v>
      </c>
      <c r="P32" s="218"/>
      <c r="Q32" s="218"/>
      <c r="R32" s="218"/>
      <c r="S32" s="218"/>
      <c r="T32" s="218"/>
      <c r="U32" s="218">
        <f t="shared" si="2"/>
        <v>10.3445</v>
      </c>
      <c r="V32" s="218"/>
    </row>
    <row r="33" spans="1:22" s="8" customFormat="1" hidden="1">
      <c r="A33" s="204">
        <v>30</v>
      </c>
      <c r="B33" s="218" t="s">
        <v>1087</v>
      </c>
      <c r="C33" s="218" t="s">
        <v>1092</v>
      </c>
      <c r="D33" s="218"/>
      <c r="E33" s="218" t="s">
        <v>263</v>
      </c>
      <c r="F33" s="218" t="s">
        <v>274</v>
      </c>
      <c r="G33" s="218"/>
      <c r="H33" s="218"/>
      <c r="I33" s="204">
        <v>1</v>
      </c>
      <c r="J33" s="204">
        <v>206.89</v>
      </c>
      <c r="K33" s="218"/>
      <c r="L33" s="218"/>
      <c r="M33" s="204">
        <f t="shared" si="3"/>
        <v>206.89</v>
      </c>
      <c r="N33" s="204">
        <f t="shared" si="0"/>
        <v>10.3445</v>
      </c>
      <c r="O33" s="204">
        <f t="shared" si="1"/>
        <v>217.2345</v>
      </c>
      <c r="P33" s="218"/>
      <c r="Q33" s="218"/>
      <c r="R33" s="218"/>
      <c r="S33" s="218"/>
      <c r="T33" s="218"/>
      <c r="U33" s="218">
        <f t="shared" si="2"/>
        <v>10.3445</v>
      </c>
      <c r="V33" s="218"/>
    </row>
    <row r="34" spans="1:22" hidden="1">
      <c r="A34" s="204">
        <v>31</v>
      </c>
      <c r="B34" s="218" t="s">
        <v>1087</v>
      </c>
      <c r="C34" s="218" t="s">
        <v>1093</v>
      </c>
      <c r="D34" s="218"/>
      <c r="E34" s="218" t="s">
        <v>263</v>
      </c>
      <c r="F34" s="218" t="s">
        <v>276</v>
      </c>
      <c r="G34" s="218"/>
      <c r="H34" s="218"/>
      <c r="I34" s="204">
        <v>1</v>
      </c>
      <c r="J34" s="204">
        <v>206.89</v>
      </c>
      <c r="K34" s="218"/>
      <c r="L34" s="218"/>
      <c r="M34" s="204">
        <f t="shared" si="3"/>
        <v>206.89</v>
      </c>
      <c r="N34" s="204">
        <f t="shared" si="0"/>
        <v>10.3445</v>
      </c>
      <c r="O34" s="204">
        <f t="shared" si="1"/>
        <v>217.2345</v>
      </c>
      <c r="P34" s="218"/>
      <c r="Q34" s="218"/>
      <c r="R34" s="218"/>
      <c r="S34" s="218"/>
      <c r="T34" s="218"/>
      <c r="U34" s="218">
        <f t="shared" si="2"/>
        <v>10.3445</v>
      </c>
      <c r="V34" s="218"/>
    </row>
    <row r="35" spans="1:22" hidden="1">
      <c r="A35" s="204">
        <v>32</v>
      </c>
      <c r="B35" s="218" t="s">
        <v>1087</v>
      </c>
      <c r="C35" s="218" t="s">
        <v>1094</v>
      </c>
      <c r="D35" s="218"/>
      <c r="E35" s="218" t="s">
        <v>263</v>
      </c>
      <c r="F35" s="218" t="s">
        <v>276</v>
      </c>
      <c r="G35" s="218"/>
      <c r="H35" s="218"/>
      <c r="I35" s="204">
        <v>1</v>
      </c>
      <c r="J35" s="204">
        <v>206.89</v>
      </c>
      <c r="K35" s="218"/>
      <c r="L35" s="218"/>
      <c r="M35" s="204">
        <f t="shared" si="3"/>
        <v>206.89</v>
      </c>
      <c r="N35" s="204">
        <f t="shared" si="0"/>
        <v>10.3445</v>
      </c>
      <c r="O35" s="204">
        <f t="shared" si="1"/>
        <v>217.2345</v>
      </c>
      <c r="P35" s="218"/>
      <c r="Q35" s="218"/>
      <c r="R35" s="218"/>
      <c r="S35" s="218"/>
      <c r="T35" s="218"/>
      <c r="U35" s="218">
        <f t="shared" si="2"/>
        <v>10.3445</v>
      </c>
      <c r="V35" s="218"/>
    </row>
    <row r="36" spans="1:22" hidden="1">
      <c r="A36" s="204">
        <v>33</v>
      </c>
      <c r="B36" s="218" t="s">
        <v>1087</v>
      </c>
      <c r="C36" s="218" t="s">
        <v>1095</v>
      </c>
      <c r="D36" s="218"/>
      <c r="E36" s="218" t="s">
        <v>263</v>
      </c>
      <c r="F36" s="218" t="s">
        <v>275</v>
      </c>
      <c r="G36" s="218"/>
      <c r="H36" s="218"/>
      <c r="I36" s="204">
        <v>1</v>
      </c>
      <c r="J36" s="204">
        <v>206.89</v>
      </c>
      <c r="K36" s="218"/>
      <c r="L36" s="218"/>
      <c r="M36" s="204">
        <f t="shared" si="3"/>
        <v>206.89</v>
      </c>
      <c r="N36" s="204">
        <f t="shared" si="0"/>
        <v>10.3445</v>
      </c>
      <c r="O36" s="204">
        <f t="shared" si="1"/>
        <v>217.2345</v>
      </c>
      <c r="P36" s="218"/>
      <c r="Q36" s="218"/>
      <c r="R36" s="218"/>
      <c r="S36" s="218"/>
      <c r="T36" s="218"/>
      <c r="U36" s="218">
        <f t="shared" si="2"/>
        <v>10.3445</v>
      </c>
      <c r="V36" s="218"/>
    </row>
    <row r="37" spans="1:22" hidden="1">
      <c r="A37" s="204">
        <v>34</v>
      </c>
      <c r="B37" s="218" t="s">
        <v>1087</v>
      </c>
      <c r="C37" s="218" t="s">
        <v>1096</v>
      </c>
      <c r="D37" s="218"/>
      <c r="E37" s="218" t="s">
        <v>263</v>
      </c>
      <c r="F37" s="218" t="s">
        <v>274</v>
      </c>
      <c r="G37" s="218"/>
      <c r="H37" s="218"/>
      <c r="I37" s="204">
        <v>1</v>
      </c>
      <c r="J37" s="204">
        <v>206.89</v>
      </c>
      <c r="K37" s="218"/>
      <c r="L37" s="218"/>
      <c r="M37" s="204">
        <f t="shared" si="3"/>
        <v>206.89</v>
      </c>
      <c r="N37" s="204">
        <f t="shared" si="0"/>
        <v>10.3445</v>
      </c>
      <c r="O37" s="204">
        <f t="shared" si="1"/>
        <v>217.2345</v>
      </c>
      <c r="P37" s="218"/>
      <c r="Q37" s="218"/>
      <c r="R37" s="218"/>
      <c r="S37" s="218"/>
      <c r="T37" s="218"/>
      <c r="U37" s="218">
        <f t="shared" si="2"/>
        <v>10.3445</v>
      </c>
      <c r="V37" s="218"/>
    </row>
    <row r="38" spans="1:22" hidden="1">
      <c r="A38" s="204">
        <v>35</v>
      </c>
      <c r="B38" s="218" t="s">
        <v>1087</v>
      </c>
      <c r="C38" s="218" t="s">
        <v>1097</v>
      </c>
      <c r="D38" s="218"/>
      <c r="E38" s="218" t="s">
        <v>263</v>
      </c>
      <c r="F38" s="218" t="s">
        <v>1098</v>
      </c>
      <c r="G38" s="218"/>
      <c r="H38" s="218"/>
      <c r="I38" s="204">
        <v>1</v>
      </c>
      <c r="J38" s="204">
        <v>206.89</v>
      </c>
      <c r="K38" s="218"/>
      <c r="L38" s="218"/>
      <c r="M38" s="204">
        <f t="shared" si="3"/>
        <v>206.89</v>
      </c>
      <c r="N38" s="204">
        <f t="shared" si="0"/>
        <v>10.3445</v>
      </c>
      <c r="O38" s="204">
        <f t="shared" si="1"/>
        <v>217.2345</v>
      </c>
      <c r="P38" s="218"/>
      <c r="Q38" s="218"/>
      <c r="R38" s="218"/>
      <c r="S38" s="218"/>
      <c r="T38" s="218"/>
      <c r="U38" s="218">
        <f t="shared" si="2"/>
        <v>10.3445</v>
      </c>
      <c r="V38" s="218"/>
    </row>
    <row r="39" spans="1:22" hidden="1">
      <c r="A39" s="204">
        <v>36</v>
      </c>
      <c r="B39" s="218" t="s">
        <v>1087</v>
      </c>
      <c r="C39" s="218" t="s">
        <v>1099</v>
      </c>
      <c r="D39" s="218"/>
      <c r="E39" s="218" t="s">
        <v>263</v>
      </c>
      <c r="F39" s="218" t="s">
        <v>277</v>
      </c>
      <c r="G39" s="218"/>
      <c r="H39" s="218"/>
      <c r="I39" s="204">
        <v>1</v>
      </c>
      <c r="J39" s="204">
        <v>206.89</v>
      </c>
      <c r="K39" s="218"/>
      <c r="L39" s="218"/>
      <c r="M39" s="204">
        <f t="shared" si="3"/>
        <v>206.89</v>
      </c>
      <c r="N39" s="204">
        <f t="shared" si="0"/>
        <v>10.3445</v>
      </c>
      <c r="O39" s="204">
        <f t="shared" si="1"/>
        <v>217.2345</v>
      </c>
      <c r="P39" s="218"/>
      <c r="Q39" s="218"/>
      <c r="R39" s="218"/>
      <c r="S39" s="218"/>
      <c r="T39" s="218"/>
      <c r="U39" s="218">
        <f t="shared" si="2"/>
        <v>10.3445</v>
      </c>
      <c r="V39" s="218"/>
    </row>
    <row r="40" spans="1:22" hidden="1">
      <c r="A40" s="204">
        <v>37</v>
      </c>
      <c r="B40" s="218" t="s">
        <v>1087</v>
      </c>
      <c r="C40" s="218" t="s">
        <v>1100</v>
      </c>
      <c r="D40" s="218"/>
      <c r="E40" s="218" t="s">
        <v>263</v>
      </c>
      <c r="F40" s="218" t="s">
        <v>274</v>
      </c>
      <c r="G40" s="218"/>
      <c r="H40" s="218"/>
      <c r="I40" s="204">
        <v>1</v>
      </c>
      <c r="J40" s="204">
        <v>206.89</v>
      </c>
      <c r="K40" s="218"/>
      <c r="L40" s="218"/>
      <c r="M40" s="204">
        <f t="shared" si="3"/>
        <v>206.89</v>
      </c>
      <c r="N40" s="204">
        <f t="shared" si="0"/>
        <v>10.3445</v>
      </c>
      <c r="O40" s="204">
        <f t="shared" si="1"/>
        <v>217.2345</v>
      </c>
      <c r="P40" s="218"/>
      <c r="Q40" s="218"/>
      <c r="R40" s="218"/>
      <c r="S40" s="218"/>
      <c r="T40" s="218"/>
      <c r="U40" s="218">
        <f t="shared" si="2"/>
        <v>10.3445</v>
      </c>
      <c r="V40" s="218"/>
    </row>
    <row r="41" spans="1:22" hidden="1">
      <c r="A41" s="204">
        <v>38</v>
      </c>
      <c r="B41" s="218" t="s">
        <v>1087</v>
      </c>
      <c r="C41" s="218" t="s">
        <v>1101</v>
      </c>
      <c r="D41" s="218"/>
      <c r="E41" s="218" t="s">
        <v>263</v>
      </c>
      <c r="F41" s="218" t="s">
        <v>275</v>
      </c>
      <c r="G41" s="218"/>
      <c r="H41" s="218"/>
      <c r="I41" s="204">
        <v>1</v>
      </c>
      <c r="J41" s="204">
        <v>206.89</v>
      </c>
      <c r="K41" s="218"/>
      <c r="L41" s="218"/>
      <c r="M41" s="204">
        <f t="shared" si="3"/>
        <v>206.89</v>
      </c>
      <c r="N41" s="204">
        <f t="shared" si="0"/>
        <v>10.3445</v>
      </c>
      <c r="O41" s="204">
        <f t="shared" si="1"/>
        <v>217.2345</v>
      </c>
      <c r="P41" s="218"/>
      <c r="Q41" s="218"/>
      <c r="R41" s="218"/>
      <c r="S41" s="218"/>
      <c r="T41" s="218"/>
      <c r="U41" s="218">
        <f t="shared" si="2"/>
        <v>10.3445</v>
      </c>
      <c r="V41" s="218"/>
    </row>
    <row r="42" spans="1:22" hidden="1">
      <c r="A42" s="204">
        <v>39</v>
      </c>
      <c r="B42" s="218" t="s">
        <v>1087</v>
      </c>
      <c r="C42" s="218" t="s">
        <v>1102</v>
      </c>
      <c r="D42" s="218"/>
      <c r="E42" s="218" t="s">
        <v>263</v>
      </c>
      <c r="F42" s="218" t="s">
        <v>274</v>
      </c>
      <c r="G42" s="218"/>
      <c r="H42" s="218"/>
      <c r="I42" s="204">
        <v>1</v>
      </c>
      <c r="J42" s="204">
        <v>206.89</v>
      </c>
      <c r="K42" s="218"/>
      <c r="L42" s="218"/>
      <c r="M42" s="204">
        <f t="shared" si="3"/>
        <v>206.89</v>
      </c>
      <c r="N42" s="204">
        <f t="shared" si="0"/>
        <v>10.3445</v>
      </c>
      <c r="O42" s="204">
        <f t="shared" si="1"/>
        <v>217.2345</v>
      </c>
      <c r="P42" s="218"/>
      <c r="Q42" s="218"/>
      <c r="R42" s="218"/>
      <c r="S42" s="218"/>
      <c r="T42" s="218"/>
      <c r="U42" s="218">
        <f t="shared" si="2"/>
        <v>10.3445</v>
      </c>
      <c r="V42" s="218"/>
    </row>
    <row r="43" spans="1:22" hidden="1">
      <c r="A43" s="204">
        <v>40</v>
      </c>
      <c r="B43" s="218" t="s">
        <v>1087</v>
      </c>
      <c r="C43" s="218" t="s">
        <v>1103</v>
      </c>
      <c r="D43" s="218"/>
      <c r="E43" s="218" t="s">
        <v>263</v>
      </c>
      <c r="F43" s="218" t="s">
        <v>274</v>
      </c>
      <c r="G43" s="218"/>
      <c r="H43" s="218"/>
      <c r="I43" s="204">
        <v>1</v>
      </c>
      <c r="J43" s="204">
        <v>206.89</v>
      </c>
      <c r="K43" s="218"/>
      <c r="L43" s="218"/>
      <c r="M43" s="204">
        <f t="shared" si="3"/>
        <v>206.89</v>
      </c>
      <c r="N43" s="204">
        <f t="shared" si="0"/>
        <v>10.3445</v>
      </c>
      <c r="O43" s="204">
        <f t="shared" si="1"/>
        <v>217.2345</v>
      </c>
      <c r="P43" s="218"/>
      <c r="Q43" s="218"/>
      <c r="R43" s="218"/>
      <c r="S43" s="218"/>
      <c r="T43" s="218"/>
      <c r="U43" s="218">
        <f t="shared" si="2"/>
        <v>10.3445</v>
      </c>
      <c r="V43" s="218"/>
    </row>
    <row r="44" spans="1:22" hidden="1">
      <c r="A44" s="204">
        <v>41</v>
      </c>
      <c r="B44" s="218" t="s">
        <v>1104</v>
      </c>
      <c r="C44" s="218" t="s">
        <v>1105</v>
      </c>
      <c r="D44" s="218"/>
      <c r="E44" s="218" t="s">
        <v>263</v>
      </c>
      <c r="F44" s="218" t="s">
        <v>76</v>
      </c>
      <c r="G44" s="218"/>
      <c r="H44" s="218"/>
      <c r="I44" s="204">
        <v>1</v>
      </c>
      <c r="J44" s="204">
        <v>13.86</v>
      </c>
      <c r="K44" s="218"/>
      <c r="L44" s="218"/>
      <c r="M44" s="204">
        <f t="shared" si="3"/>
        <v>13.86</v>
      </c>
      <c r="N44" s="204">
        <f t="shared" si="0"/>
        <v>0.69300000000000006</v>
      </c>
      <c r="O44" s="204">
        <f t="shared" si="1"/>
        <v>14.552999999999999</v>
      </c>
      <c r="P44" s="218"/>
      <c r="Q44" s="218"/>
      <c r="R44" s="218"/>
      <c r="S44" s="218"/>
      <c r="T44" s="218"/>
      <c r="U44" s="218">
        <f t="shared" si="2"/>
        <v>0.69300000000000006</v>
      </c>
      <c r="V44" s="218"/>
    </row>
    <row r="45" spans="1:22" hidden="1">
      <c r="A45" s="204">
        <v>42</v>
      </c>
      <c r="B45" s="218" t="s">
        <v>1104</v>
      </c>
      <c r="C45" s="218" t="s">
        <v>1105</v>
      </c>
      <c r="D45" s="218"/>
      <c r="E45" s="218" t="s">
        <v>263</v>
      </c>
      <c r="F45" s="218" t="s">
        <v>151</v>
      </c>
      <c r="G45" s="218"/>
      <c r="H45" s="218"/>
      <c r="I45" s="204">
        <v>1</v>
      </c>
      <c r="J45" s="204">
        <v>38.18</v>
      </c>
      <c r="K45" s="218"/>
      <c r="L45" s="218"/>
      <c r="M45" s="204">
        <f t="shared" si="3"/>
        <v>38.18</v>
      </c>
      <c r="N45" s="204">
        <f t="shared" si="0"/>
        <v>1.909</v>
      </c>
      <c r="O45" s="204">
        <f t="shared" si="1"/>
        <v>40.088999999999999</v>
      </c>
      <c r="P45" s="218"/>
      <c r="Q45" s="218"/>
      <c r="R45" s="218"/>
      <c r="S45" s="218"/>
      <c r="T45" s="218"/>
      <c r="U45" s="218">
        <f t="shared" si="2"/>
        <v>1.909</v>
      </c>
      <c r="V45" s="218"/>
    </row>
    <row r="46" spans="1:22" hidden="1">
      <c r="A46" s="204">
        <v>43</v>
      </c>
      <c r="B46" s="218" t="s">
        <v>1104</v>
      </c>
      <c r="C46" s="218" t="s">
        <v>1105</v>
      </c>
      <c r="D46" s="218"/>
      <c r="E46" s="218" t="s">
        <v>263</v>
      </c>
      <c r="F46" s="218" t="s">
        <v>75</v>
      </c>
      <c r="G46" s="218"/>
      <c r="H46" s="218"/>
      <c r="I46" s="204">
        <v>1</v>
      </c>
      <c r="J46" s="204">
        <v>31.12</v>
      </c>
      <c r="K46" s="218"/>
      <c r="L46" s="218"/>
      <c r="M46" s="204">
        <f t="shared" si="3"/>
        <v>31.12</v>
      </c>
      <c r="N46" s="204">
        <f t="shared" si="0"/>
        <v>1.556</v>
      </c>
      <c r="O46" s="204">
        <f t="shared" si="1"/>
        <v>32.676000000000002</v>
      </c>
      <c r="P46" s="218"/>
      <c r="Q46" s="218"/>
      <c r="R46" s="218"/>
      <c r="S46" s="218"/>
      <c r="T46" s="218"/>
      <c r="U46" s="218">
        <f t="shared" si="2"/>
        <v>1.556</v>
      </c>
      <c r="V46" s="218"/>
    </row>
    <row r="47" spans="1:22" hidden="1">
      <c r="A47" s="204">
        <v>44</v>
      </c>
      <c r="B47" s="218" t="s">
        <v>1104</v>
      </c>
      <c r="C47" s="218" t="s">
        <v>1106</v>
      </c>
      <c r="D47" s="218"/>
      <c r="E47" s="218" t="s">
        <v>263</v>
      </c>
      <c r="F47" s="218" t="s">
        <v>151</v>
      </c>
      <c r="G47" s="218"/>
      <c r="H47" s="218"/>
      <c r="I47" s="204">
        <v>1</v>
      </c>
      <c r="J47" s="204">
        <v>38.18</v>
      </c>
      <c r="K47" s="218"/>
      <c r="L47" s="218"/>
      <c r="M47" s="204">
        <f t="shared" si="3"/>
        <v>38.18</v>
      </c>
      <c r="N47" s="204">
        <f t="shared" si="0"/>
        <v>1.909</v>
      </c>
      <c r="O47" s="204">
        <f t="shared" si="1"/>
        <v>40.088999999999999</v>
      </c>
      <c r="P47" s="218"/>
      <c r="Q47" s="218"/>
      <c r="R47" s="218"/>
      <c r="S47" s="218"/>
      <c r="T47" s="218"/>
      <c r="U47" s="218">
        <f t="shared" si="2"/>
        <v>1.909</v>
      </c>
      <c r="V47" s="218"/>
    </row>
    <row r="48" spans="1:22" hidden="1">
      <c r="A48" s="204">
        <v>45</v>
      </c>
      <c r="B48" s="218" t="s">
        <v>1104</v>
      </c>
      <c r="C48" s="218" t="s">
        <v>1106</v>
      </c>
      <c r="D48" s="218"/>
      <c r="E48" s="218" t="s">
        <v>263</v>
      </c>
      <c r="F48" s="218" t="s">
        <v>75</v>
      </c>
      <c r="G48" s="218"/>
      <c r="H48" s="218"/>
      <c r="I48" s="204">
        <v>1</v>
      </c>
      <c r="J48" s="204">
        <v>31.12</v>
      </c>
      <c r="K48" s="218"/>
      <c r="L48" s="218"/>
      <c r="M48" s="204">
        <f t="shared" si="3"/>
        <v>31.12</v>
      </c>
      <c r="N48" s="204">
        <f t="shared" si="0"/>
        <v>1.556</v>
      </c>
      <c r="O48" s="204">
        <f t="shared" si="1"/>
        <v>32.676000000000002</v>
      </c>
      <c r="P48" s="218"/>
      <c r="Q48" s="218"/>
      <c r="R48" s="218"/>
      <c r="S48" s="218"/>
      <c r="T48" s="218"/>
      <c r="U48" s="218">
        <f t="shared" si="2"/>
        <v>1.556</v>
      </c>
      <c r="V48" s="218" t="s">
        <v>1107</v>
      </c>
    </row>
    <row r="49" spans="1:22" hidden="1">
      <c r="A49" s="204">
        <v>46</v>
      </c>
      <c r="B49" s="218" t="s">
        <v>1104</v>
      </c>
      <c r="C49" s="218" t="s">
        <v>1106</v>
      </c>
      <c r="D49" s="218"/>
      <c r="E49" s="218" t="s">
        <v>263</v>
      </c>
      <c r="F49" s="218" t="s">
        <v>76</v>
      </c>
      <c r="G49" s="218"/>
      <c r="H49" s="218"/>
      <c r="I49" s="204">
        <v>1</v>
      </c>
      <c r="J49" s="204">
        <v>13.86</v>
      </c>
      <c r="K49" s="218"/>
      <c r="L49" s="218"/>
      <c r="M49" s="204">
        <f t="shared" si="3"/>
        <v>13.86</v>
      </c>
      <c r="N49" s="204">
        <f t="shared" si="0"/>
        <v>0.69300000000000006</v>
      </c>
      <c r="O49" s="204">
        <f t="shared" si="1"/>
        <v>14.552999999999999</v>
      </c>
      <c r="P49" s="218"/>
      <c r="Q49" s="218"/>
      <c r="R49" s="218"/>
      <c r="S49" s="218"/>
      <c r="T49" s="218"/>
      <c r="U49" s="218">
        <f t="shared" si="2"/>
        <v>0.69300000000000006</v>
      </c>
      <c r="V49" s="218"/>
    </row>
    <row r="50" spans="1:22" hidden="1">
      <c r="A50" s="204">
        <v>47</v>
      </c>
      <c r="B50" s="218" t="s">
        <v>1108</v>
      </c>
      <c r="C50" s="218" t="s">
        <v>1109</v>
      </c>
      <c r="D50" s="218"/>
      <c r="E50" s="218" t="s">
        <v>263</v>
      </c>
      <c r="F50" s="218" t="s">
        <v>126</v>
      </c>
      <c r="G50" s="218"/>
      <c r="H50" s="218"/>
      <c r="I50" s="204">
        <v>1</v>
      </c>
      <c r="J50" s="204">
        <v>5.16</v>
      </c>
      <c r="K50" s="218"/>
      <c r="L50" s="218"/>
      <c r="M50" s="204">
        <f t="shared" si="3"/>
        <v>5.16</v>
      </c>
      <c r="N50" s="204">
        <f t="shared" si="0"/>
        <v>0.25800000000000001</v>
      </c>
      <c r="O50" s="204">
        <f t="shared" si="1"/>
        <v>5.4180000000000001</v>
      </c>
      <c r="P50" s="218"/>
      <c r="Q50" s="218"/>
      <c r="R50" s="218"/>
      <c r="S50" s="218"/>
      <c r="T50" s="218"/>
      <c r="U50" s="218">
        <f t="shared" si="2"/>
        <v>0.25800000000000001</v>
      </c>
      <c r="V50" s="218"/>
    </row>
    <row r="51" spans="1:22" hidden="1">
      <c r="A51" s="204">
        <v>48</v>
      </c>
      <c r="B51" s="218" t="s">
        <v>1108</v>
      </c>
      <c r="C51" s="218" t="s">
        <v>1109</v>
      </c>
      <c r="D51" s="218"/>
      <c r="E51" s="218" t="s">
        <v>263</v>
      </c>
      <c r="F51" s="218" t="s">
        <v>1110</v>
      </c>
      <c r="G51" s="218"/>
      <c r="H51" s="218"/>
      <c r="I51" s="204">
        <v>1</v>
      </c>
      <c r="J51" s="204">
        <v>5.16</v>
      </c>
      <c r="K51" s="218"/>
      <c r="L51" s="218"/>
      <c r="M51" s="204">
        <f t="shared" si="3"/>
        <v>5.16</v>
      </c>
      <c r="N51" s="204">
        <f t="shared" si="0"/>
        <v>0.25800000000000001</v>
      </c>
      <c r="O51" s="204">
        <f t="shared" si="1"/>
        <v>5.4180000000000001</v>
      </c>
      <c r="P51" s="218"/>
      <c r="Q51" s="218"/>
      <c r="R51" s="218"/>
      <c r="S51" s="218"/>
      <c r="T51" s="218"/>
      <c r="U51" s="218">
        <f t="shared" si="2"/>
        <v>0.25800000000000001</v>
      </c>
      <c r="V51" s="218"/>
    </row>
    <row r="52" spans="1:22" hidden="1">
      <c r="A52" s="204">
        <v>49</v>
      </c>
      <c r="B52" s="218" t="s">
        <v>1108</v>
      </c>
      <c r="C52" s="218" t="s">
        <v>1109</v>
      </c>
      <c r="D52" s="218"/>
      <c r="E52" s="218" t="s">
        <v>263</v>
      </c>
      <c r="F52" s="218" t="s">
        <v>200</v>
      </c>
      <c r="G52" s="218"/>
      <c r="H52" s="218"/>
      <c r="I52" s="204">
        <v>1</v>
      </c>
      <c r="J52" s="204">
        <v>20.65</v>
      </c>
      <c r="K52" s="218"/>
      <c r="L52" s="218"/>
      <c r="M52" s="204">
        <f t="shared" si="3"/>
        <v>20.65</v>
      </c>
      <c r="N52" s="204">
        <f t="shared" si="0"/>
        <v>1.0325</v>
      </c>
      <c r="O52" s="204">
        <f t="shared" si="1"/>
        <v>21.682499999999997</v>
      </c>
      <c r="P52" s="218"/>
      <c r="Q52" s="218"/>
      <c r="R52" s="218"/>
      <c r="S52" s="218"/>
      <c r="T52" s="218"/>
      <c r="U52" s="218">
        <f t="shared" si="2"/>
        <v>1.0325</v>
      </c>
      <c r="V52" s="218"/>
    </row>
    <row r="53" spans="1:22" hidden="1">
      <c r="A53" s="204">
        <v>50</v>
      </c>
      <c r="B53" s="218" t="s">
        <v>1108</v>
      </c>
      <c r="C53" s="218" t="s">
        <v>1111</v>
      </c>
      <c r="D53" s="218"/>
      <c r="E53" s="218" t="s">
        <v>263</v>
      </c>
      <c r="F53" s="218" t="s">
        <v>1112</v>
      </c>
      <c r="G53" s="218"/>
      <c r="H53" s="218"/>
      <c r="I53" s="204">
        <v>1</v>
      </c>
      <c r="J53" s="204">
        <v>5.16</v>
      </c>
      <c r="K53" s="218"/>
      <c r="L53" s="218"/>
      <c r="M53" s="204">
        <f t="shared" si="3"/>
        <v>5.16</v>
      </c>
      <c r="N53" s="204">
        <f t="shared" si="0"/>
        <v>0.25800000000000001</v>
      </c>
      <c r="O53" s="204">
        <f t="shared" si="1"/>
        <v>5.4180000000000001</v>
      </c>
      <c r="P53" s="218"/>
      <c r="Q53" s="218"/>
      <c r="R53" s="218"/>
      <c r="S53" s="218"/>
      <c r="T53" s="218"/>
      <c r="U53" s="218">
        <f t="shared" si="2"/>
        <v>0.25800000000000001</v>
      </c>
      <c r="V53" s="218"/>
    </row>
    <row r="54" spans="1:22" hidden="1">
      <c r="A54" s="204">
        <v>51</v>
      </c>
      <c r="B54" s="218" t="s">
        <v>1108</v>
      </c>
      <c r="C54" s="218" t="s">
        <v>1113</v>
      </c>
      <c r="D54" s="218"/>
      <c r="E54" s="218" t="s">
        <v>263</v>
      </c>
      <c r="F54" s="218" t="s">
        <v>1110</v>
      </c>
      <c r="G54" s="218"/>
      <c r="H54" s="218"/>
      <c r="I54" s="204">
        <v>1</v>
      </c>
      <c r="J54" s="204">
        <v>5.16</v>
      </c>
      <c r="K54" s="218"/>
      <c r="L54" s="218"/>
      <c r="M54" s="204">
        <f t="shared" si="3"/>
        <v>5.16</v>
      </c>
      <c r="N54" s="204">
        <f t="shared" si="0"/>
        <v>0.25800000000000001</v>
      </c>
      <c r="O54" s="204">
        <f t="shared" si="1"/>
        <v>5.4180000000000001</v>
      </c>
      <c r="P54" s="218"/>
      <c r="Q54" s="218"/>
      <c r="R54" s="218"/>
      <c r="S54" s="218"/>
      <c r="T54" s="218"/>
      <c r="U54" s="218">
        <f t="shared" si="2"/>
        <v>0.25800000000000001</v>
      </c>
      <c r="V54" s="218"/>
    </row>
    <row r="55" spans="1:22" hidden="1">
      <c r="A55" s="204">
        <v>52</v>
      </c>
      <c r="B55" s="218" t="s">
        <v>1114</v>
      </c>
      <c r="C55" s="218" t="s">
        <v>1115</v>
      </c>
      <c r="D55" s="218"/>
      <c r="E55" s="218" t="s">
        <v>263</v>
      </c>
      <c r="F55" s="218" t="s">
        <v>126</v>
      </c>
      <c r="G55" s="218"/>
      <c r="H55" s="218"/>
      <c r="I55" s="204">
        <v>1</v>
      </c>
      <c r="J55" s="204">
        <v>5.55</v>
      </c>
      <c r="K55" s="218"/>
      <c r="L55" s="218"/>
      <c r="M55" s="204">
        <f t="shared" si="3"/>
        <v>5.55</v>
      </c>
      <c r="N55" s="204">
        <f t="shared" si="0"/>
        <v>0.27750000000000002</v>
      </c>
      <c r="O55" s="204">
        <f t="shared" si="1"/>
        <v>5.8274999999999997</v>
      </c>
      <c r="P55" s="218"/>
      <c r="Q55" s="218"/>
      <c r="R55" s="218"/>
      <c r="S55" s="218"/>
      <c r="T55" s="218"/>
      <c r="U55" s="218">
        <f t="shared" si="2"/>
        <v>0.27750000000000002</v>
      </c>
      <c r="V55" s="218"/>
    </row>
    <row r="56" spans="1:22" s="8" customFormat="1" hidden="1">
      <c r="A56" s="204">
        <v>53</v>
      </c>
      <c r="B56" s="218" t="s">
        <v>1114</v>
      </c>
      <c r="C56" s="218" t="s">
        <v>1115</v>
      </c>
      <c r="D56" s="218"/>
      <c r="E56" s="218" t="s">
        <v>263</v>
      </c>
      <c r="F56" s="218" t="s">
        <v>1110</v>
      </c>
      <c r="G56" s="218"/>
      <c r="H56" s="218"/>
      <c r="I56" s="204">
        <v>1</v>
      </c>
      <c r="J56" s="204">
        <v>5.55</v>
      </c>
      <c r="K56" s="218"/>
      <c r="L56" s="218"/>
      <c r="M56" s="204">
        <f t="shared" si="3"/>
        <v>5.55</v>
      </c>
      <c r="N56" s="204">
        <f t="shared" si="0"/>
        <v>0.27750000000000002</v>
      </c>
      <c r="O56" s="204">
        <f t="shared" si="1"/>
        <v>5.8274999999999997</v>
      </c>
      <c r="P56" s="218"/>
      <c r="Q56" s="218"/>
      <c r="R56" s="218"/>
      <c r="S56" s="218"/>
      <c r="T56" s="218"/>
      <c r="U56" s="218">
        <f t="shared" si="2"/>
        <v>0.27750000000000002</v>
      </c>
      <c r="V56" s="218"/>
    </row>
    <row r="57" spans="1:22" s="8" customFormat="1" hidden="1">
      <c r="A57" s="204">
        <v>54</v>
      </c>
      <c r="B57" s="218" t="s">
        <v>1114</v>
      </c>
      <c r="C57" s="218" t="s">
        <v>1116</v>
      </c>
      <c r="D57" s="218"/>
      <c r="E57" s="218" t="s">
        <v>263</v>
      </c>
      <c r="F57" s="218" t="s">
        <v>278</v>
      </c>
      <c r="G57" s="218"/>
      <c r="H57" s="218"/>
      <c r="I57" s="204">
        <v>1</v>
      </c>
      <c r="J57" s="204">
        <v>5.55</v>
      </c>
      <c r="K57" s="218"/>
      <c r="L57" s="218"/>
      <c r="M57" s="204">
        <f t="shared" si="3"/>
        <v>5.55</v>
      </c>
      <c r="N57" s="204">
        <f t="shared" si="0"/>
        <v>0.27750000000000002</v>
      </c>
      <c r="O57" s="204">
        <f t="shared" si="1"/>
        <v>5.8274999999999997</v>
      </c>
      <c r="P57" s="218"/>
      <c r="Q57" s="218"/>
      <c r="R57" s="218"/>
      <c r="S57" s="218"/>
      <c r="T57" s="218"/>
      <c r="U57" s="218">
        <f t="shared" si="2"/>
        <v>0.27750000000000002</v>
      </c>
      <c r="V57" s="218"/>
    </row>
    <row r="58" spans="1:22" s="8" customFormat="1" hidden="1">
      <c r="A58" s="204">
        <v>55</v>
      </c>
      <c r="B58" s="218" t="s">
        <v>1114</v>
      </c>
      <c r="C58" s="218" t="s">
        <v>1116</v>
      </c>
      <c r="D58" s="218"/>
      <c r="E58" s="218" t="s">
        <v>263</v>
      </c>
      <c r="F58" s="218" t="s">
        <v>1110</v>
      </c>
      <c r="G58" s="218"/>
      <c r="H58" s="218"/>
      <c r="I58" s="204">
        <v>1</v>
      </c>
      <c r="J58" s="204">
        <v>5.55</v>
      </c>
      <c r="K58" s="218"/>
      <c r="L58" s="218"/>
      <c r="M58" s="204">
        <f t="shared" si="3"/>
        <v>5.55</v>
      </c>
      <c r="N58" s="204">
        <f t="shared" si="0"/>
        <v>0.27750000000000002</v>
      </c>
      <c r="O58" s="204">
        <f t="shared" si="1"/>
        <v>5.8274999999999997</v>
      </c>
      <c r="P58" s="218"/>
      <c r="Q58" s="218"/>
      <c r="R58" s="218"/>
      <c r="S58" s="218"/>
      <c r="T58" s="218"/>
      <c r="U58" s="218">
        <f t="shared" si="2"/>
        <v>0.27750000000000002</v>
      </c>
      <c r="V58" s="218"/>
    </row>
    <row r="59" spans="1:22" s="8" customFormat="1" hidden="1">
      <c r="A59" s="204">
        <v>56</v>
      </c>
      <c r="B59" s="218" t="s">
        <v>1114</v>
      </c>
      <c r="C59" s="218" t="s">
        <v>1117</v>
      </c>
      <c r="D59" s="218"/>
      <c r="E59" s="218" t="s">
        <v>263</v>
      </c>
      <c r="F59" s="218" t="s">
        <v>1118</v>
      </c>
      <c r="G59" s="218"/>
      <c r="H59" s="218"/>
      <c r="I59" s="204">
        <v>1</v>
      </c>
      <c r="J59" s="204">
        <v>5.55</v>
      </c>
      <c r="K59" s="218"/>
      <c r="L59" s="218"/>
      <c r="M59" s="204">
        <f t="shared" si="3"/>
        <v>5.55</v>
      </c>
      <c r="N59" s="204">
        <f t="shared" si="0"/>
        <v>0.27750000000000002</v>
      </c>
      <c r="O59" s="204">
        <f t="shared" si="1"/>
        <v>5.8274999999999997</v>
      </c>
      <c r="P59" s="218"/>
      <c r="Q59" s="218"/>
      <c r="R59" s="218"/>
      <c r="S59" s="218"/>
      <c r="T59" s="218"/>
      <c r="U59" s="218">
        <f t="shared" si="2"/>
        <v>0.27750000000000002</v>
      </c>
      <c r="V59" s="218"/>
    </row>
    <row r="60" spans="1:22" s="8" customFormat="1" hidden="1">
      <c r="A60" s="204">
        <v>57</v>
      </c>
      <c r="B60" s="218" t="s">
        <v>1114</v>
      </c>
      <c r="C60" s="218" t="s">
        <v>1119</v>
      </c>
      <c r="D60" s="218"/>
      <c r="E60" s="218" t="s">
        <v>263</v>
      </c>
      <c r="F60" s="218" t="s">
        <v>279</v>
      </c>
      <c r="G60" s="218"/>
      <c r="H60" s="218"/>
      <c r="I60" s="204">
        <v>1</v>
      </c>
      <c r="J60" s="204">
        <v>21.01</v>
      </c>
      <c r="K60" s="218"/>
      <c r="L60" s="218"/>
      <c r="M60" s="204">
        <f t="shared" si="3"/>
        <v>21.01</v>
      </c>
      <c r="N60" s="204">
        <f t="shared" si="0"/>
        <v>1.0505000000000002</v>
      </c>
      <c r="O60" s="204">
        <f t="shared" si="1"/>
        <v>22.060500000000001</v>
      </c>
      <c r="P60" s="218"/>
      <c r="Q60" s="218"/>
      <c r="R60" s="218"/>
      <c r="S60" s="218"/>
      <c r="T60" s="218"/>
      <c r="U60" s="218">
        <f t="shared" si="2"/>
        <v>1.0505000000000002</v>
      </c>
      <c r="V60" s="218"/>
    </row>
    <row r="61" spans="1:22" s="8" customFormat="1" hidden="1">
      <c r="A61" s="204">
        <v>58</v>
      </c>
      <c r="B61" s="218" t="s">
        <v>1114</v>
      </c>
      <c r="C61" s="218" t="s">
        <v>1120</v>
      </c>
      <c r="D61" s="218"/>
      <c r="E61" s="218" t="s">
        <v>263</v>
      </c>
      <c r="F61" s="218" t="s">
        <v>1121</v>
      </c>
      <c r="G61" s="218"/>
      <c r="H61" s="218"/>
      <c r="I61" s="204">
        <v>1</v>
      </c>
      <c r="J61" s="204">
        <v>5.25</v>
      </c>
      <c r="K61" s="218"/>
      <c r="L61" s="218"/>
      <c r="M61" s="204">
        <f t="shared" si="3"/>
        <v>5.25</v>
      </c>
      <c r="N61" s="204">
        <f t="shared" si="0"/>
        <v>0.26250000000000001</v>
      </c>
      <c r="O61" s="204">
        <f t="shared" si="1"/>
        <v>5.5125000000000002</v>
      </c>
      <c r="P61" s="218"/>
      <c r="Q61" s="218"/>
      <c r="R61" s="218"/>
      <c r="S61" s="218"/>
      <c r="T61" s="218"/>
      <c r="U61" s="218">
        <f t="shared" si="2"/>
        <v>0.26250000000000001</v>
      </c>
      <c r="V61" s="218"/>
    </row>
    <row r="62" spans="1:22" s="8" customFormat="1" hidden="1">
      <c r="A62" s="204">
        <v>59</v>
      </c>
      <c r="B62" s="218" t="s">
        <v>1114</v>
      </c>
      <c r="C62" s="218" t="s">
        <v>1122</v>
      </c>
      <c r="D62" s="218"/>
      <c r="E62" s="218" t="s">
        <v>263</v>
      </c>
      <c r="F62" s="218" t="s">
        <v>71</v>
      </c>
      <c r="G62" s="218"/>
      <c r="H62" s="218"/>
      <c r="I62" s="204">
        <v>1</v>
      </c>
      <c r="J62" s="204">
        <v>14.01</v>
      </c>
      <c r="K62" s="218"/>
      <c r="L62" s="218"/>
      <c r="M62" s="204">
        <f t="shared" si="3"/>
        <v>14.01</v>
      </c>
      <c r="N62" s="204">
        <f t="shared" si="0"/>
        <v>0.70050000000000001</v>
      </c>
      <c r="O62" s="204">
        <f t="shared" si="1"/>
        <v>14.7105</v>
      </c>
      <c r="P62" s="218"/>
      <c r="Q62" s="218"/>
      <c r="R62" s="218"/>
      <c r="S62" s="218"/>
      <c r="T62" s="218"/>
      <c r="U62" s="218">
        <f t="shared" si="2"/>
        <v>0.70050000000000001</v>
      </c>
      <c r="V62" s="218"/>
    </row>
    <row r="63" spans="1:22" s="8" customFormat="1" hidden="1">
      <c r="A63" s="204">
        <v>60</v>
      </c>
      <c r="B63" s="218" t="s">
        <v>1114</v>
      </c>
      <c r="C63" s="218" t="s">
        <v>1122</v>
      </c>
      <c r="D63" s="218"/>
      <c r="E63" s="218" t="s">
        <v>263</v>
      </c>
      <c r="F63" s="218" t="s">
        <v>200</v>
      </c>
      <c r="G63" s="218"/>
      <c r="H63" s="218"/>
      <c r="I63" s="204">
        <v>1</v>
      </c>
      <c r="J63" s="204">
        <v>8.76</v>
      </c>
      <c r="K63" s="218"/>
      <c r="L63" s="218"/>
      <c r="M63" s="204">
        <f t="shared" si="3"/>
        <v>8.76</v>
      </c>
      <c r="N63" s="204">
        <f t="shared" si="0"/>
        <v>0.438</v>
      </c>
      <c r="O63" s="204">
        <f t="shared" si="1"/>
        <v>9.1980000000000004</v>
      </c>
      <c r="P63" s="218"/>
      <c r="Q63" s="218"/>
      <c r="R63" s="218"/>
      <c r="S63" s="218"/>
      <c r="T63" s="218"/>
      <c r="U63" s="218">
        <f t="shared" si="2"/>
        <v>0.438</v>
      </c>
      <c r="V63" s="218"/>
    </row>
    <row r="64" spans="1:22" s="8" customFormat="1" hidden="1">
      <c r="A64" s="204">
        <v>61</v>
      </c>
      <c r="B64" s="218" t="s">
        <v>1072</v>
      </c>
      <c r="C64" s="218" t="s">
        <v>1123</v>
      </c>
      <c r="D64" s="218"/>
      <c r="E64" s="218" t="s">
        <v>263</v>
      </c>
      <c r="F64" s="218" t="s">
        <v>274</v>
      </c>
      <c r="G64" s="218"/>
      <c r="H64" s="218"/>
      <c r="I64" s="204">
        <v>1</v>
      </c>
      <c r="J64" s="204">
        <v>141.59</v>
      </c>
      <c r="K64" s="218"/>
      <c r="L64" s="218"/>
      <c r="M64" s="204">
        <f t="shared" si="3"/>
        <v>141.59</v>
      </c>
      <c r="N64" s="204">
        <f t="shared" si="0"/>
        <v>7.0795000000000003</v>
      </c>
      <c r="O64" s="204">
        <f t="shared" si="1"/>
        <v>148.6695</v>
      </c>
      <c r="P64" s="218"/>
      <c r="Q64" s="218"/>
      <c r="R64" s="218"/>
      <c r="S64" s="218"/>
      <c r="T64" s="218"/>
      <c r="U64" s="218">
        <f t="shared" si="2"/>
        <v>7.0795000000000003</v>
      </c>
      <c r="V64" s="218"/>
    </row>
    <row r="65" spans="1:22" s="8" customFormat="1" hidden="1">
      <c r="A65" s="204">
        <v>62</v>
      </c>
      <c r="B65" s="218" t="s">
        <v>1072</v>
      </c>
      <c r="C65" s="218" t="s">
        <v>1124</v>
      </c>
      <c r="D65" s="218"/>
      <c r="E65" s="218" t="s">
        <v>263</v>
      </c>
      <c r="F65" s="218" t="s">
        <v>151</v>
      </c>
      <c r="G65" s="218"/>
      <c r="H65" s="218"/>
      <c r="I65" s="204">
        <v>1</v>
      </c>
      <c r="J65" s="204">
        <v>38.18</v>
      </c>
      <c r="K65" s="218"/>
      <c r="L65" s="218"/>
      <c r="M65" s="204">
        <f t="shared" si="3"/>
        <v>38.18</v>
      </c>
      <c r="N65" s="204">
        <f t="shared" si="0"/>
        <v>1.909</v>
      </c>
      <c r="O65" s="204">
        <f t="shared" si="1"/>
        <v>40.088999999999999</v>
      </c>
      <c r="P65" s="218"/>
      <c r="Q65" s="218"/>
      <c r="R65" s="218"/>
      <c r="S65" s="218"/>
      <c r="T65" s="218"/>
      <c r="U65" s="218">
        <f t="shared" si="2"/>
        <v>1.909</v>
      </c>
      <c r="V65" s="218"/>
    </row>
    <row r="66" spans="1:22" s="8" customFormat="1" hidden="1">
      <c r="A66" s="204">
        <v>63</v>
      </c>
      <c r="B66" s="218" t="s">
        <v>1072</v>
      </c>
      <c r="C66" s="218" t="s">
        <v>1124</v>
      </c>
      <c r="D66" s="218"/>
      <c r="E66" s="218" t="s">
        <v>263</v>
      </c>
      <c r="F66" s="218" t="s">
        <v>75</v>
      </c>
      <c r="G66" s="218"/>
      <c r="H66" s="218"/>
      <c r="I66" s="204">
        <v>1</v>
      </c>
      <c r="J66" s="204">
        <v>31.12</v>
      </c>
      <c r="K66" s="218"/>
      <c r="L66" s="218"/>
      <c r="M66" s="204">
        <f t="shared" si="3"/>
        <v>31.12</v>
      </c>
      <c r="N66" s="204">
        <f t="shared" si="0"/>
        <v>1.556</v>
      </c>
      <c r="O66" s="204">
        <f t="shared" si="1"/>
        <v>32.676000000000002</v>
      </c>
      <c r="P66" s="218"/>
      <c r="Q66" s="218"/>
      <c r="R66" s="218"/>
      <c r="S66" s="218"/>
      <c r="T66" s="218"/>
      <c r="U66" s="218">
        <f t="shared" si="2"/>
        <v>1.556</v>
      </c>
      <c r="V66" s="218"/>
    </row>
    <row r="67" spans="1:22" s="8" customFormat="1" hidden="1">
      <c r="A67" s="204">
        <v>64</v>
      </c>
      <c r="B67" s="218" t="s">
        <v>1072</v>
      </c>
      <c r="C67" s="218" t="s">
        <v>1124</v>
      </c>
      <c r="D67" s="218"/>
      <c r="E67" s="218" t="s">
        <v>263</v>
      </c>
      <c r="F67" s="218" t="s">
        <v>76</v>
      </c>
      <c r="G67" s="218"/>
      <c r="H67" s="218"/>
      <c r="I67" s="204">
        <v>1</v>
      </c>
      <c r="J67" s="204">
        <v>13.86</v>
      </c>
      <c r="K67" s="218"/>
      <c r="L67" s="218"/>
      <c r="M67" s="204">
        <f t="shared" si="3"/>
        <v>13.86</v>
      </c>
      <c r="N67" s="204">
        <f t="shared" si="0"/>
        <v>0.69300000000000006</v>
      </c>
      <c r="O67" s="204">
        <f t="shared" si="1"/>
        <v>14.552999999999999</v>
      </c>
      <c r="P67" s="218"/>
      <c r="Q67" s="218"/>
      <c r="R67" s="218"/>
      <c r="S67" s="218"/>
      <c r="T67" s="218"/>
      <c r="U67" s="218">
        <f t="shared" si="2"/>
        <v>0.69300000000000006</v>
      </c>
      <c r="V67" s="218"/>
    </row>
    <row r="68" spans="1:22" s="8" customFormat="1" hidden="1">
      <c r="A68" s="204">
        <v>65</v>
      </c>
      <c r="B68" s="218" t="s">
        <v>1072</v>
      </c>
      <c r="C68" s="218" t="s">
        <v>1125</v>
      </c>
      <c r="D68" s="218"/>
      <c r="E68" s="218" t="s">
        <v>263</v>
      </c>
      <c r="F68" s="218" t="s">
        <v>151</v>
      </c>
      <c r="G68" s="218"/>
      <c r="H68" s="218"/>
      <c r="I68" s="204">
        <v>1</v>
      </c>
      <c r="J68" s="204">
        <v>38.18</v>
      </c>
      <c r="K68" s="218"/>
      <c r="L68" s="218"/>
      <c r="M68" s="204">
        <f t="shared" si="3"/>
        <v>38.18</v>
      </c>
      <c r="N68" s="204">
        <f t="shared" ref="N68:N131" si="4">+M68*5%</f>
        <v>1.909</v>
      </c>
      <c r="O68" s="204">
        <f t="shared" ref="O68:O131" si="5">+M68+N68</f>
        <v>40.088999999999999</v>
      </c>
      <c r="P68" s="218"/>
      <c r="Q68" s="218"/>
      <c r="R68" s="218"/>
      <c r="S68" s="218"/>
      <c r="T68" s="218"/>
      <c r="U68" s="218">
        <f t="shared" ref="U68:U131" si="6">+N68-T68</f>
        <v>1.909</v>
      </c>
      <c r="V68" s="218"/>
    </row>
    <row r="69" spans="1:22" s="8" customFormat="1" hidden="1">
      <c r="A69" s="204">
        <v>66</v>
      </c>
      <c r="B69" s="218" t="s">
        <v>1072</v>
      </c>
      <c r="C69" s="218" t="s">
        <v>1125</v>
      </c>
      <c r="D69" s="218"/>
      <c r="E69" s="218" t="s">
        <v>263</v>
      </c>
      <c r="F69" s="218" t="s">
        <v>75</v>
      </c>
      <c r="G69" s="218"/>
      <c r="H69" s="218"/>
      <c r="I69" s="204">
        <v>1</v>
      </c>
      <c r="J69" s="204">
        <v>31.12</v>
      </c>
      <c r="K69" s="218"/>
      <c r="L69" s="218"/>
      <c r="M69" s="204">
        <f t="shared" ref="M69:M132" si="7">+J69+(K69*L69)</f>
        <v>31.12</v>
      </c>
      <c r="N69" s="204">
        <f t="shared" si="4"/>
        <v>1.556</v>
      </c>
      <c r="O69" s="204">
        <f t="shared" si="5"/>
        <v>32.676000000000002</v>
      </c>
      <c r="P69" s="218"/>
      <c r="Q69" s="218"/>
      <c r="R69" s="218"/>
      <c r="S69" s="218"/>
      <c r="T69" s="218"/>
      <c r="U69" s="218">
        <f t="shared" si="6"/>
        <v>1.556</v>
      </c>
      <c r="V69" s="218"/>
    </row>
    <row r="70" spans="1:22" s="8" customFormat="1" hidden="1">
      <c r="A70" s="204">
        <v>67</v>
      </c>
      <c r="B70" s="218" t="s">
        <v>1072</v>
      </c>
      <c r="C70" s="218" t="s">
        <v>1125</v>
      </c>
      <c r="D70" s="218"/>
      <c r="E70" s="218" t="s">
        <v>263</v>
      </c>
      <c r="F70" s="218" t="s">
        <v>76</v>
      </c>
      <c r="G70" s="218"/>
      <c r="H70" s="218"/>
      <c r="I70" s="204">
        <v>1</v>
      </c>
      <c r="J70" s="204">
        <v>13.86</v>
      </c>
      <c r="K70" s="218"/>
      <c r="L70" s="218"/>
      <c r="M70" s="204">
        <f t="shared" si="7"/>
        <v>13.86</v>
      </c>
      <c r="N70" s="204">
        <f t="shared" si="4"/>
        <v>0.69300000000000006</v>
      </c>
      <c r="O70" s="204">
        <f t="shared" si="5"/>
        <v>14.552999999999999</v>
      </c>
      <c r="P70" s="218"/>
      <c r="Q70" s="218"/>
      <c r="R70" s="218"/>
      <c r="S70" s="218"/>
      <c r="T70" s="218"/>
      <c r="U70" s="218">
        <f t="shared" si="6"/>
        <v>0.69300000000000006</v>
      </c>
      <c r="V70" s="218"/>
    </row>
    <row r="71" spans="1:22" s="8" customFormat="1" hidden="1">
      <c r="A71" s="204">
        <v>68</v>
      </c>
      <c r="B71" s="218" t="s">
        <v>1072</v>
      </c>
      <c r="C71" s="218" t="s">
        <v>1126</v>
      </c>
      <c r="D71" s="218"/>
      <c r="E71" s="218" t="s">
        <v>263</v>
      </c>
      <c r="F71" s="218" t="s">
        <v>151</v>
      </c>
      <c r="G71" s="218"/>
      <c r="H71" s="218"/>
      <c r="I71" s="204">
        <v>1</v>
      </c>
      <c r="J71" s="204">
        <v>38.18</v>
      </c>
      <c r="K71" s="218"/>
      <c r="L71" s="218"/>
      <c r="M71" s="204">
        <f t="shared" si="7"/>
        <v>38.18</v>
      </c>
      <c r="N71" s="204">
        <f t="shared" si="4"/>
        <v>1.909</v>
      </c>
      <c r="O71" s="204">
        <f t="shared" si="5"/>
        <v>40.088999999999999</v>
      </c>
      <c r="P71" s="218"/>
      <c r="Q71" s="218"/>
      <c r="R71" s="218"/>
      <c r="S71" s="218"/>
      <c r="T71" s="218"/>
      <c r="U71" s="218">
        <f t="shared" si="6"/>
        <v>1.909</v>
      </c>
      <c r="V71" s="218"/>
    </row>
    <row r="72" spans="1:22" s="8" customFormat="1" hidden="1">
      <c r="A72" s="204">
        <v>69</v>
      </c>
      <c r="B72" s="218" t="s">
        <v>1072</v>
      </c>
      <c r="C72" s="218" t="s">
        <v>1126</v>
      </c>
      <c r="D72" s="218"/>
      <c r="E72" s="218" t="s">
        <v>263</v>
      </c>
      <c r="F72" s="218" t="s">
        <v>75</v>
      </c>
      <c r="G72" s="218"/>
      <c r="H72" s="218"/>
      <c r="I72" s="204">
        <v>1</v>
      </c>
      <c r="J72" s="204">
        <v>31.12</v>
      </c>
      <c r="K72" s="218"/>
      <c r="L72" s="218"/>
      <c r="M72" s="204">
        <f t="shared" si="7"/>
        <v>31.12</v>
      </c>
      <c r="N72" s="204">
        <f t="shared" si="4"/>
        <v>1.556</v>
      </c>
      <c r="O72" s="204">
        <f t="shared" si="5"/>
        <v>32.676000000000002</v>
      </c>
      <c r="P72" s="218"/>
      <c r="Q72" s="218"/>
      <c r="R72" s="218"/>
      <c r="S72" s="218"/>
      <c r="T72" s="218"/>
      <c r="U72" s="218">
        <f t="shared" si="6"/>
        <v>1.556</v>
      </c>
      <c r="V72" s="218"/>
    </row>
    <row r="73" spans="1:22" s="8" customFormat="1" hidden="1">
      <c r="A73" s="204">
        <v>70</v>
      </c>
      <c r="B73" s="218" t="s">
        <v>1072</v>
      </c>
      <c r="C73" s="218" t="s">
        <v>1126</v>
      </c>
      <c r="D73" s="218"/>
      <c r="E73" s="218" t="s">
        <v>263</v>
      </c>
      <c r="F73" s="218" t="s">
        <v>76</v>
      </c>
      <c r="G73" s="218"/>
      <c r="H73" s="218"/>
      <c r="I73" s="204">
        <v>1</v>
      </c>
      <c r="J73" s="204">
        <v>13.86</v>
      </c>
      <c r="K73" s="218"/>
      <c r="L73" s="218"/>
      <c r="M73" s="204">
        <f t="shared" si="7"/>
        <v>13.86</v>
      </c>
      <c r="N73" s="204">
        <f t="shared" si="4"/>
        <v>0.69300000000000006</v>
      </c>
      <c r="O73" s="204">
        <f t="shared" si="5"/>
        <v>14.552999999999999</v>
      </c>
      <c r="P73" s="218"/>
      <c r="Q73" s="218"/>
      <c r="R73" s="218"/>
      <c r="S73" s="218"/>
      <c r="T73" s="218"/>
      <c r="U73" s="218">
        <f t="shared" si="6"/>
        <v>0.69300000000000006</v>
      </c>
      <c r="V73" s="218"/>
    </row>
    <row r="74" spans="1:22" s="8" customFormat="1" hidden="1">
      <c r="A74" s="204">
        <v>71</v>
      </c>
      <c r="B74" s="218" t="s">
        <v>1072</v>
      </c>
      <c r="C74" s="218" t="s">
        <v>1127</v>
      </c>
      <c r="D74" s="218"/>
      <c r="E74" s="218" t="s">
        <v>263</v>
      </c>
      <c r="F74" s="218" t="s">
        <v>151</v>
      </c>
      <c r="G74" s="218"/>
      <c r="H74" s="218"/>
      <c r="I74" s="204">
        <v>1</v>
      </c>
      <c r="J74" s="204">
        <v>38.18</v>
      </c>
      <c r="K74" s="218"/>
      <c r="L74" s="218"/>
      <c r="M74" s="204">
        <f t="shared" si="7"/>
        <v>38.18</v>
      </c>
      <c r="N74" s="204">
        <f t="shared" si="4"/>
        <v>1.909</v>
      </c>
      <c r="O74" s="204">
        <f t="shared" si="5"/>
        <v>40.088999999999999</v>
      </c>
      <c r="P74" s="218"/>
      <c r="Q74" s="218"/>
      <c r="R74" s="218"/>
      <c r="S74" s="218"/>
      <c r="T74" s="218"/>
      <c r="U74" s="218">
        <f t="shared" si="6"/>
        <v>1.909</v>
      </c>
      <c r="V74" s="218"/>
    </row>
    <row r="75" spans="1:22" s="8" customFormat="1" hidden="1">
      <c r="A75" s="204">
        <v>72</v>
      </c>
      <c r="B75" s="218" t="s">
        <v>1072</v>
      </c>
      <c r="C75" s="218" t="s">
        <v>1127</v>
      </c>
      <c r="D75" s="218"/>
      <c r="E75" s="218" t="s">
        <v>263</v>
      </c>
      <c r="F75" s="218" t="s">
        <v>75</v>
      </c>
      <c r="G75" s="218"/>
      <c r="H75" s="218"/>
      <c r="I75" s="204">
        <v>1</v>
      </c>
      <c r="J75" s="204">
        <v>31.12</v>
      </c>
      <c r="K75" s="218"/>
      <c r="L75" s="218"/>
      <c r="M75" s="204">
        <f t="shared" si="7"/>
        <v>31.12</v>
      </c>
      <c r="N75" s="204">
        <f t="shared" si="4"/>
        <v>1.556</v>
      </c>
      <c r="O75" s="204">
        <f t="shared" si="5"/>
        <v>32.676000000000002</v>
      </c>
      <c r="P75" s="218"/>
      <c r="Q75" s="218"/>
      <c r="R75" s="218"/>
      <c r="S75" s="218"/>
      <c r="T75" s="218"/>
      <c r="U75" s="218">
        <f t="shared" si="6"/>
        <v>1.556</v>
      </c>
      <c r="V75" s="218"/>
    </row>
    <row r="76" spans="1:22" s="8" customFormat="1" hidden="1">
      <c r="A76" s="204">
        <v>73</v>
      </c>
      <c r="B76" s="218" t="s">
        <v>1072</v>
      </c>
      <c r="C76" s="218" t="s">
        <v>1127</v>
      </c>
      <c r="D76" s="218"/>
      <c r="E76" s="218" t="s">
        <v>263</v>
      </c>
      <c r="F76" s="218" t="s">
        <v>76</v>
      </c>
      <c r="G76" s="218"/>
      <c r="H76" s="218"/>
      <c r="I76" s="204">
        <v>1</v>
      </c>
      <c r="J76" s="204">
        <v>13.86</v>
      </c>
      <c r="K76" s="218"/>
      <c r="L76" s="218"/>
      <c r="M76" s="204">
        <f t="shared" si="7"/>
        <v>13.86</v>
      </c>
      <c r="N76" s="204">
        <f t="shared" si="4"/>
        <v>0.69300000000000006</v>
      </c>
      <c r="O76" s="204">
        <f t="shared" si="5"/>
        <v>14.552999999999999</v>
      </c>
      <c r="P76" s="218"/>
      <c r="Q76" s="218"/>
      <c r="R76" s="218"/>
      <c r="S76" s="218"/>
      <c r="T76" s="218"/>
      <c r="U76" s="218">
        <f t="shared" si="6"/>
        <v>0.69300000000000006</v>
      </c>
      <c r="V76" s="218"/>
    </row>
    <row r="77" spans="1:22" s="8" customFormat="1" hidden="1">
      <c r="A77" s="204">
        <v>74</v>
      </c>
      <c r="B77" s="218" t="s">
        <v>1072</v>
      </c>
      <c r="C77" s="218" t="s">
        <v>1128</v>
      </c>
      <c r="D77" s="218"/>
      <c r="E77" s="218" t="s">
        <v>263</v>
      </c>
      <c r="F77" s="218" t="s">
        <v>151</v>
      </c>
      <c r="G77" s="218"/>
      <c r="H77" s="218"/>
      <c r="I77" s="204">
        <v>1</v>
      </c>
      <c r="J77" s="204">
        <v>38.18</v>
      </c>
      <c r="K77" s="218"/>
      <c r="L77" s="218"/>
      <c r="M77" s="204">
        <f t="shared" si="7"/>
        <v>38.18</v>
      </c>
      <c r="N77" s="204">
        <f t="shared" si="4"/>
        <v>1.909</v>
      </c>
      <c r="O77" s="204">
        <f t="shared" si="5"/>
        <v>40.088999999999999</v>
      </c>
      <c r="P77" s="218"/>
      <c r="Q77" s="218"/>
      <c r="R77" s="218"/>
      <c r="S77" s="218"/>
      <c r="T77" s="218"/>
      <c r="U77" s="218">
        <f t="shared" si="6"/>
        <v>1.909</v>
      </c>
      <c r="V77" s="218"/>
    </row>
    <row r="78" spans="1:22" s="8" customFormat="1" hidden="1">
      <c r="A78" s="204">
        <v>75</v>
      </c>
      <c r="B78" s="218" t="s">
        <v>1072</v>
      </c>
      <c r="C78" s="218" t="s">
        <v>1128</v>
      </c>
      <c r="D78" s="218"/>
      <c r="E78" s="218" t="s">
        <v>263</v>
      </c>
      <c r="F78" s="218" t="s">
        <v>75</v>
      </c>
      <c r="G78" s="218"/>
      <c r="H78" s="218"/>
      <c r="I78" s="204">
        <v>1</v>
      </c>
      <c r="J78" s="204">
        <v>31.12</v>
      </c>
      <c r="K78" s="218"/>
      <c r="L78" s="218"/>
      <c r="M78" s="204">
        <f t="shared" si="7"/>
        <v>31.12</v>
      </c>
      <c r="N78" s="204">
        <f t="shared" si="4"/>
        <v>1.556</v>
      </c>
      <c r="O78" s="204">
        <f t="shared" si="5"/>
        <v>32.676000000000002</v>
      </c>
      <c r="P78" s="218"/>
      <c r="Q78" s="218"/>
      <c r="R78" s="218"/>
      <c r="S78" s="218"/>
      <c r="T78" s="218"/>
      <c r="U78" s="218">
        <f t="shared" si="6"/>
        <v>1.556</v>
      </c>
      <c r="V78" s="218"/>
    </row>
    <row r="79" spans="1:22" s="8" customFormat="1" hidden="1">
      <c r="A79" s="204">
        <v>76</v>
      </c>
      <c r="B79" s="218" t="s">
        <v>1072</v>
      </c>
      <c r="C79" s="218" t="s">
        <v>1128</v>
      </c>
      <c r="D79" s="218"/>
      <c r="E79" s="218" t="s">
        <v>263</v>
      </c>
      <c r="F79" s="218" t="s">
        <v>76</v>
      </c>
      <c r="G79" s="218"/>
      <c r="H79" s="218"/>
      <c r="I79" s="204">
        <v>1</v>
      </c>
      <c r="J79" s="204">
        <v>13.86</v>
      </c>
      <c r="K79" s="218"/>
      <c r="L79" s="218"/>
      <c r="M79" s="204">
        <f t="shared" si="7"/>
        <v>13.86</v>
      </c>
      <c r="N79" s="204">
        <f t="shared" si="4"/>
        <v>0.69300000000000006</v>
      </c>
      <c r="O79" s="204">
        <f t="shared" si="5"/>
        <v>14.552999999999999</v>
      </c>
      <c r="P79" s="218"/>
      <c r="Q79" s="218"/>
      <c r="R79" s="218"/>
      <c r="S79" s="218"/>
      <c r="T79" s="218"/>
      <c r="U79" s="218">
        <f t="shared" si="6"/>
        <v>0.69300000000000006</v>
      </c>
      <c r="V79" s="218"/>
    </row>
    <row r="80" spans="1:22" s="8" customFormat="1" hidden="1">
      <c r="A80" s="204">
        <v>77</v>
      </c>
      <c r="B80" s="218" t="s">
        <v>1072</v>
      </c>
      <c r="C80" s="218" t="s">
        <v>1129</v>
      </c>
      <c r="D80" s="218"/>
      <c r="E80" s="218" t="s">
        <v>263</v>
      </c>
      <c r="F80" s="218" t="s">
        <v>124</v>
      </c>
      <c r="G80" s="218"/>
      <c r="H80" s="218"/>
      <c r="I80" s="204">
        <v>1</v>
      </c>
      <c r="J80" s="204">
        <v>6.66</v>
      </c>
      <c r="K80" s="218"/>
      <c r="L80" s="218"/>
      <c r="M80" s="204">
        <f t="shared" si="7"/>
        <v>6.66</v>
      </c>
      <c r="N80" s="204">
        <f t="shared" si="4"/>
        <v>0.33300000000000002</v>
      </c>
      <c r="O80" s="204">
        <f t="shared" si="5"/>
        <v>6.9930000000000003</v>
      </c>
      <c r="P80" s="218"/>
      <c r="Q80" s="218"/>
      <c r="R80" s="218"/>
      <c r="S80" s="218"/>
      <c r="T80" s="218"/>
      <c r="U80" s="218">
        <f t="shared" si="6"/>
        <v>0.33300000000000002</v>
      </c>
      <c r="V80" s="218"/>
    </row>
    <row r="81" spans="1:22" s="8" customFormat="1" hidden="1">
      <c r="A81" s="204">
        <v>78</v>
      </c>
      <c r="B81" s="218" t="s">
        <v>1072</v>
      </c>
      <c r="C81" s="218" t="s">
        <v>1129</v>
      </c>
      <c r="D81" s="218"/>
      <c r="E81" s="218" t="s">
        <v>263</v>
      </c>
      <c r="F81" s="218" t="s">
        <v>68</v>
      </c>
      <c r="G81" s="218"/>
      <c r="H81" s="218"/>
      <c r="I81" s="204">
        <v>1</v>
      </c>
      <c r="J81" s="204">
        <v>26.88</v>
      </c>
      <c r="K81" s="218"/>
      <c r="L81" s="218"/>
      <c r="M81" s="204">
        <f t="shared" si="7"/>
        <v>26.88</v>
      </c>
      <c r="N81" s="204">
        <f t="shared" si="4"/>
        <v>1.3440000000000001</v>
      </c>
      <c r="O81" s="204">
        <f t="shared" si="5"/>
        <v>28.224</v>
      </c>
      <c r="P81" s="218"/>
      <c r="Q81" s="218"/>
      <c r="R81" s="218"/>
      <c r="S81" s="218"/>
      <c r="T81" s="218"/>
      <c r="U81" s="218">
        <f t="shared" si="6"/>
        <v>1.3440000000000001</v>
      </c>
      <c r="V81" s="218"/>
    </row>
    <row r="82" spans="1:22" s="8" customFormat="1" hidden="1">
      <c r="A82" s="204">
        <v>79</v>
      </c>
      <c r="B82" s="218" t="s">
        <v>1072</v>
      </c>
      <c r="C82" s="218" t="s">
        <v>1129</v>
      </c>
      <c r="D82" s="218"/>
      <c r="E82" s="218" t="s">
        <v>263</v>
      </c>
      <c r="F82" s="218" t="s">
        <v>125</v>
      </c>
      <c r="G82" s="218"/>
      <c r="H82" s="218"/>
      <c r="I82" s="204">
        <v>1</v>
      </c>
      <c r="J82" s="204">
        <v>14.76</v>
      </c>
      <c r="K82" s="218"/>
      <c r="L82" s="218"/>
      <c r="M82" s="204">
        <f t="shared" si="7"/>
        <v>14.76</v>
      </c>
      <c r="N82" s="204">
        <f t="shared" si="4"/>
        <v>0.73799999999999999</v>
      </c>
      <c r="O82" s="204">
        <f t="shared" si="5"/>
        <v>15.497999999999999</v>
      </c>
      <c r="P82" s="218"/>
      <c r="Q82" s="218"/>
      <c r="R82" s="218"/>
      <c r="S82" s="218"/>
      <c r="T82" s="218"/>
      <c r="U82" s="218">
        <f t="shared" si="6"/>
        <v>0.73799999999999999</v>
      </c>
      <c r="V82" s="218"/>
    </row>
    <row r="83" spans="1:22" s="8" customFormat="1" hidden="1">
      <c r="A83" s="204">
        <v>80</v>
      </c>
      <c r="B83" s="218" t="s">
        <v>1130</v>
      </c>
      <c r="C83" s="218" t="s">
        <v>1131</v>
      </c>
      <c r="D83" s="218"/>
      <c r="E83" s="218" t="s">
        <v>263</v>
      </c>
      <c r="F83" s="218" t="s">
        <v>124</v>
      </c>
      <c r="G83" s="218"/>
      <c r="H83" s="218"/>
      <c r="I83" s="204">
        <v>1</v>
      </c>
      <c r="J83" s="204">
        <v>6.66</v>
      </c>
      <c r="K83" s="218"/>
      <c r="L83" s="218"/>
      <c r="M83" s="204">
        <f t="shared" si="7"/>
        <v>6.66</v>
      </c>
      <c r="N83" s="204">
        <f t="shared" si="4"/>
        <v>0.33300000000000002</v>
      </c>
      <c r="O83" s="204">
        <f t="shared" si="5"/>
        <v>6.9930000000000003</v>
      </c>
      <c r="P83" s="218"/>
      <c r="Q83" s="218"/>
      <c r="R83" s="218"/>
      <c r="S83" s="218"/>
      <c r="T83" s="218"/>
      <c r="U83" s="218">
        <f t="shared" si="6"/>
        <v>0.33300000000000002</v>
      </c>
      <c r="V83" s="218"/>
    </row>
    <row r="84" spans="1:22" s="8" customFormat="1" hidden="1">
      <c r="A84" s="204">
        <v>81</v>
      </c>
      <c r="B84" s="218" t="s">
        <v>1130</v>
      </c>
      <c r="C84" s="218" t="s">
        <v>1131</v>
      </c>
      <c r="D84" s="218"/>
      <c r="E84" s="218" t="s">
        <v>263</v>
      </c>
      <c r="F84" s="218" t="s">
        <v>152</v>
      </c>
      <c r="G84" s="218"/>
      <c r="H84" s="218"/>
      <c r="I84" s="204">
        <v>1</v>
      </c>
      <c r="J84" s="204">
        <v>6.58</v>
      </c>
      <c r="K84" s="218"/>
      <c r="L84" s="218"/>
      <c r="M84" s="204">
        <f t="shared" si="7"/>
        <v>6.58</v>
      </c>
      <c r="N84" s="204">
        <f t="shared" si="4"/>
        <v>0.32900000000000001</v>
      </c>
      <c r="O84" s="204">
        <f t="shared" si="5"/>
        <v>6.9089999999999998</v>
      </c>
      <c r="P84" s="218"/>
      <c r="Q84" s="218"/>
      <c r="R84" s="218"/>
      <c r="S84" s="218"/>
      <c r="T84" s="218"/>
      <c r="U84" s="218">
        <f t="shared" si="6"/>
        <v>0.32900000000000001</v>
      </c>
      <c r="V84" s="218"/>
    </row>
    <row r="85" spans="1:22" s="8" customFormat="1" hidden="1">
      <c r="A85" s="204">
        <v>82</v>
      </c>
      <c r="B85" s="218" t="s">
        <v>1132</v>
      </c>
      <c r="C85" s="218" t="s">
        <v>1133</v>
      </c>
      <c r="D85" s="218"/>
      <c r="E85" s="218" t="s">
        <v>263</v>
      </c>
      <c r="F85" s="218" t="s">
        <v>151</v>
      </c>
      <c r="G85" s="218"/>
      <c r="H85" s="218"/>
      <c r="I85" s="204">
        <v>1</v>
      </c>
      <c r="J85" s="204">
        <v>76.36</v>
      </c>
      <c r="K85" s="218"/>
      <c r="L85" s="218"/>
      <c r="M85" s="204">
        <f t="shared" si="7"/>
        <v>76.36</v>
      </c>
      <c r="N85" s="204">
        <f t="shared" si="4"/>
        <v>3.8180000000000001</v>
      </c>
      <c r="O85" s="204">
        <f t="shared" si="5"/>
        <v>80.177999999999997</v>
      </c>
      <c r="P85" s="218"/>
      <c r="Q85" s="218"/>
      <c r="R85" s="218"/>
      <c r="S85" s="218"/>
      <c r="T85" s="218"/>
      <c r="U85" s="218">
        <f t="shared" si="6"/>
        <v>3.8180000000000001</v>
      </c>
      <c r="V85" s="218"/>
    </row>
    <row r="86" spans="1:22" hidden="1">
      <c r="A86" s="204"/>
      <c r="B86" s="218" t="s">
        <v>1132</v>
      </c>
      <c r="C86" s="218" t="s">
        <v>1133</v>
      </c>
      <c r="D86" s="218"/>
      <c r="E86" s="218" t="s">
        <v>263</v>
      </c>
      <c r="F86" s="218" t="s">
        <v>75</v>
      </c>
      <c r="G86" s="218"/>
      <c r="H86" s="218"/>
      <c r="I86" s="204">
        <v>1</v>
      </c>
      <c r="J86" s="204">
        <v>31.12</v>
      </c>
      <c r="K86" s="218"/>
      <c r="L86" s="218"/>
      <c r="M86" s="204">
        <f t="shared" si="7"/>
        <v>31.12</v>
      </c>
      <c r="N86" s="204">
        <f t="shared" si="4"/>
        <v>1.556</v>
      </c>
      <c r="O86" s="204">
        <f t="shared" si="5"/>
        <v>32.676000000000002</v>
      </c>
      <c r="P86" s="218"/>
      <c r="Q86" s="218"/>
      <c r="R86" s="218"/>
      <c r="S86" s="218"/>
      <c r="T86" s="218"/>
      <c r="U86" s="218">
        <f t="shared" si="6"/>
        <v>1.556</v>
      </c>
      <c r="V86" s="218"/>
    </row>
    <row r="87" spans="1:22" hidden="1">
      <c r="A87" s="204"/>
      <c r="B87" s="218" t="s">
        <v>1132</v>
      </c>
      <c r="C87" s="218" t="s">
        <v>1133</v>
      </c>
      <c r="D87" s="218"/>
      <c r="E87" s="218" t="s">
        <v>263</v>
      </c>
      <c r="F87" s="218" t="s">
        <v>76</v>
      </c>
      <c r="G87" s="218"/>
      <c r="H87" s="218"/>
      <c r="I87" s="204">
        <v>1</v>
      </c>
      <c r="J87" s="204">
        <v>13.86</v>
      </c>
      <c r="K87" s="218"/>
      <c r="L87" s="218"/>
      <c r="M87" s="204">
        <f t="shared" si="7"/>
        <v>13.86</v>
      </c>
      <c r="N87" s="204">
        <f t="shared" si="4"/>
        <v>0.69300000000000006</v>
      </c>
      <c r="O87" s="204">
        <f t="shared" si="5"/>
        <v>14.552999999999999</v>
      </c>
      <c r="P87" s="218"/>
      <c r="Q87" s="218"/>
      <c r="R87" s="218"/>
      <c r="S87" s="218"/>
      <c r="T87" s="218"/>
      <c r="U87" s="218">
        <f t="shared" si="6"/>
        <v>0.69300000000000006</v>
      </c>
      <c r="V87" s="218"/>
    </row>
    <row r="88" spans="1:22" hidden="1">
      <c r="A88" s="204"/>
      <c r="B88" s="218" t="s">
        <v>1132</v>
      </c>
      <c r="C88" s="218" t="s">
        <v>1133</v>
      </c>
      <c r="D88" s="218"/>
      <c r="E88" s="218" t="s">
        <v>263</v>
      </c>
      <c r="F88" s="218" t="s">
        <v>124</v>
      </c>
      <c r="G88" s="218"/>
      <c r="H88" s="218"/>
      <c r="I88" s="204">
        <v>1</v>
      </c>
      <c r="J88" s="204">
        <v>6.66</v>
      </c>
      <c r="K88" s="218"/>
      <c r="L88" s="218"/>
      <c r="M88" s="204">
        <f t="shared" si="7"/>
        <v>6.66</v>
      </c>
      <c r="N88" s="204">
        <f t="shared" si="4"/>
        <v>0.33300000000000002</v>
      </c>
      <c r="O88" s="204">
        <f t="shared" si="5"/>
        <v>6.9930000000000003</v>
      </c>
      <c r="P88" s="218"/>
      <c r="Q88" s="218"/>
      <c r="R88" s="218"/>
      <c r="S88" s="218"/>
      <c r="T88" s="218"/>
      <c r="U88" s="218">
        <f t="shared" si="6"/>
        <v>0.33300000000000002</v>
      </c>
      <c r="V88" s="218"/>
    </row>
    <row r="89" spans="1:22" hidden="1">
      <c r="A89" s="204"/>
      <c r="B89" s="218" t="s">
        <v>1132</v>
      </c>
      <c r="C89" s="218" t="s">
        <v>1134</v>
      </c>
      <c r="D89" s="218"/>
      <c r="E89" s="218" t="s">
        <v>263</v>
      </c>
      <c r="F89" s="218" t="s">
        <v>151</v>
      </c>
      <c r="G89" s="218"/>
      <c r="H89" s="218"/>
      <c r="I89" s="204">
        <v>1</v>
      </c>
      <c r="J89" s="204">
        <v>38.18</v>
      </c>
      <c r="K89" s="218"/>
      <c r="L89" s="218"/>
      <c r="M89" s="204">
        <f t="shared" si="7"/>
        <v>38.18</v>
      </c>
      <c r="N89" s="204">
        <f t="shared" si="4"/>
        <v>1.909</v>
      </c>
      <c r="O89" s="204">
        <f t="shared" si="5"/>
        <v>40.088999999999999</v>
      </c>
      <c r="P89" s="218"/>
      <c r="Q89" s="218"/>
      <c r="R89" s="218"/>
      <c r="S89" s="218"/>
      <c r="T89" s="218"/>
      <c r="U89" s="218">
        <f t="shared" si="6"/>
        <v>1.909</v>
      </c>
      <c r="V89" s="218"/>
    </row>
    <row r="90" spans="1:22" hidden="1">
      <c r="A90" s="204"/>
      <c r="B90" s="218" t="s">
        <v>1132</v>
      </c>
      <c r="C90" s="218" t="s">
        <v>1135</v>
      </c>
      <c r="D90" s="218"/>
      <c r="E90" s="218" t="s">
        <v>263</v>
      </c>
      <c r="F90" s="218" t="s">
        <v>151</v>
      </c>
      <c r="G90" s="218"/>
      <c r="H90" s="218"/>
      <c r="I90" s="204">
        <v>1</v>
      </c>
      <c r="J90" s="204">
        <v>38.18</v>
      </c>
      <c r="K90" s="218"/>
      <c r="L90" s="218"/>
      <c r="M90" s="204">
        <f t="shared" si="7"/>
        <v>38.18</v>
      </c>
      <c r="N90" s="204">
        <f t="shared" si="4"/>
        <v>1.909</v>
      </c>
      <c r="O90" s="204">
        <f t="shared" si="5"/>
        <v>40.088999999999999</v>
      </c>
      <c r="P90" s="218"/>
      <c r="Q90" s="218"/>
      <c r="R90" s="218"/>
      <c r="S90" s="218"/>
      <c r="T90" s="218"/>
      <c r="U90" s="218">
        <f t="shared" si="6"/>
        <v>1.909</v>
      </c>
      <c r="V90" s="218"/>
    </row>
    <row r="91" spans="1:22" hidden="1">
      <c r="A91" s="204"/>
      <c r="B91" s="218" t="s">
        <v>1132</v>
      </c>
      <c r="C91" s="218" t="s">
        <v>1135</v>
      </c>
      <c r="D91" s="218"/>
      <c r="E91" s="218" t="s">
        <v>263</v>
      </c>
      <c r="F91" s="218" t="s">
        <v>75</v>
      </c>
      <c r="G91" s="218"/>
      <c r="H91" s="218"/>
      <c r="I91" s="204">
        <v>1</v>
      </c>
      <c r="J91" s="204">
        <v>31.12</v>
      </c>
      <c r="K91" s="218"/>
      <c r="L91" s="218"/>
      <c r="M91" s="204">
        <f t="shared" si="7"/>
        <v>31.12</v>
      </c>
      <c r="N91" s="204">
        <f t="shared" si="4"/>
        <v>1.556</v>
      </c>
      <c r="O91" s="204">
        <f t="shared" si="5"/>
        <v>32.676000000000002</v>
      </c>
      <c r="P91" s="218"/>
      <c r="Q91" s="218"/>
      <c r="R91" s="218"/>
      <c r="S91" s="218"/>
      <c r="T91" s="218"/>
      <c r="U91" s="218">
        <f t="shared" si="6"/>
        <v>1.556</v>
      </c>
      <c r="V91" s="218"/>
    </row>
    <row r="92" spans="1:22" hidden="1">
      <c r="A92" s="204"/>
      <c r="B92" s="218" t="s">
        <v>1132</v>
      </c>
      <c r="C92" s="218" t="s">
        <v>1135</v>
      </c>
      <c r="D92" s="218"/>
      <c r="E92" s="218" t="s">
        <v>263</v>
      </c>
      <c r="F92" s="218" t="s">
        <v>76</v>
      </c>
      <c r="G92" s="218"/>
      <c r="H92" s="218"/>
      <c r="I92" s="204">
        <v>1</v>
      </c>
      <c r="J92" s="204">
        <v>13.86</v>
      </c>
      <c r="K92" s="218"/>
      <c r="L92" s="218"/>
      <c r="M92" s="204">
        <f t="shared" si="7"/>
        <v>13.86</v>
      </c>
      <c r="N92" s="204">
        <f t="shared" si="4"/>
        <v>0.69300000000000006</v>
      </c>
      <c r="O92" s="204">
        <f t="shared" si="5"/>
        <v>14.552999999999999</v>
      </c>
      <c r="P92" s="218"/>
      <c r="Q92" s="218"/>
      <c r="R92" s="218"/>
      <c r="S92" s="218"/>
      <c r="T92" s="218"/>
      <c r="U92" s="218">
        <f t="shared" si="6"/>
        <v>0.69300000000000006</v>
      </c>
      <c r="V92" s="218"/>
    </row>
    <row r="93" spans="1:22" hidden="1">
      <c r="A93" s="204"/>
      <c r="B93" s="218" t="s">
        <v>1132</v>
      </c>
      <c r="C93" s="218" t="s">
        <v>1136</v>
      </c>
      <c r="D93" s="218"/>
      <c r="E93" s="218" t="s">
        <v>263</v>
      </c>
      <c r="F93" s="218" t="s">
        <v>75</v>
      </c>
      <c r="G93" s="218"/>
      <c r="H93" s="218"/>
      <c r="I93" s="204">
        <v>1</v>
      </c>
      <c r="J93" s="204">
        <v>31.12</v>
      </c>
      <c r="K93" s="218"/>
      <c r="L93" s="218"/>
      <c r="M93" s="204">
        <f t="shared" si="7"/>
        <v>31.12</v>
      </c>
      <c r="N93" s="204">
        <f t="shared" si="4"/>
        <v>1.556</v>
      </c>
      <c r="O93" s="204">
        <f t="shared" si="5"/>
        <v>32.676000000000002</v>
      </c>
      <c r="P93" s="218"/>
      <c r="Q93" s="218"/>
      <c r="R93" s="218"/>
      <c r="S93" s="218"/>
      <c r="T93" s="218"/>
      <c r="U93" s="218">
        <f t="shared" si="6"/>
        <v>1.556</v>
      </c>
      <c r="V93" s="218"/>
    </row>
    <row r="94" spans="1:22" hidden="1">
      <c r="A94" s="204"/>
      <c r="B94" s="218" t="s">
        <v>1132</v>
      </c>
      <c r="C94" s="218" t="s">
        <v>1136</v>
      </c>
      <c r="D94" s="218"/>
      <c r="E94" s="218" t="s">
        <v>263</v>
      </c>
      <c r="F94" s="218" t="s">
        <v>76</v>
      </c>
      <c r="G94" s="218"/>
      <c r="H94" s="218"/>
      <c r="I94" s="204">
        <v>1</v>
      </c>
      <c r="J94" s="204">
        <v>13.86</v>
      </c>
      <c r="K94" s="218"/>
      <c r="L94" s="218"/>
      <c r="M94" s="204">
        <f t="shared" si="7"/>
        <v>13.86</v>
      </c>
      <c r="N94" s="204">
        <f t="shared" si="4"/>
        <v>0.69300000000000006</v>
      </c>
      <c r="O94" s="204">
        <f t="shared" si="5"/>
        <v>14.552999999999999</v>
      </c>
      <c r="P94" s="218"/>
      <c r="Q94" s="218"/>
      <c r="R94" s="218"/>
      <c r="S94" s="218"/>
      <c r="T94" s="218"/>
      <c r="U94" s="218">
        <f t="shared" si="6"/>
        <v>0.69300000000000006</v>
      </c>
      <c r="V94" s="218"/>
    </row>
    <row r="95" spans="1:22" hidden="1">
      <c r="A95" s="204"/>
      <c r="B95" s="218" t="s">
        <v>1132</v>
      </c>
      <c r="C95" s="218" t="s">
        <v>1136</v>
      </c>
      <c r="D95" s="218"/>
      <c r="E95" s="218" t="s">
        <v>263</v>
      </c>
      <c r="F95" s="218" t="s">
        <v>151</v>
      </c>
      <c r="G95" s="218"/>
      <c r="H95" s="218"/>
      <c r="I95" s="204">
        <v>1</v>
      </c>
      <c r="J95" s="204">
        <v>38.18</v>
      </c>
      <c r="K95" s="218"/>
      <c r="L95" s="218"/>
      <c r="M95" s="204">
        <f t="shared" si="7"/>
        <v>38.18</v>
      </c>
      <c r="N95" s="204">
        <f t="shared" si="4"/>
        <v>1.909</v>
      </c>
      <c r="O95" s="204">
        <f t="shared" si="5"/>
        <v>40.088999999999999</v>
      </c>
      <c r="P95" s="218"/>
      <c r="Q95" s="218"/>
      <c r="R95" s="218"/>
      <c r="S95" s="218"/>
      <c r="T95" s="218"/>
      <c r="U95" s="218">
        <f t="shared" si="6"/>
        <v>1.909</v>
      </c>
      <c r="V95" s="218"/>
    </row>
    <row r="96" spans="1:22" hidden="1">
      <c r="A96" s="204"/>
      <c r="B96" s="218" t="s">
        <v>1132</v>
      </c>
      <c r="C96" s="218" t="s">
        <v>1137</v>
      </c>
      <c r="D96" s="218"/>
      <c r="E96" s="218" t="s">
        <v>263</v>
      </c>
      <c r="F96" s="218" t="s">
        <v>76</v>
      </c>
      <c r="G96" s="218"/>
      <c r="H96" s="218"/>
      <c r="I96" s="204">
        <v>1</v>
      </c>
      <c r="J96" s="204">
        <v>13.86</v>
      </c>
      <c r="K96" s="218"/>
      <c r="L96" s="218"/>
      <c r="M96" s="204">
        <f t="shared" si="7"/>
        <v>13.86</v>
      </c>
      <c r="N96" s="204">
        <f t="shared" si="4"/>
        <v>0.69300000000000006</v>
      </c>
      <c r="O96" s="204">
        <f t="shared" si="5"/>
        <v>14.552999999999999</v>
      </c>
      <c r="P96" s="218"/>
      <c r="Q96" s="218"/>
      <c r="R96" s="218"/>
      <c r="S96" s="218"/>
      <c r="T96" s="218"/>
      <c r="U96" s="218">
        <f t="shared" si="6"/>
        <v>0.69300000000000006</v>
      </c>
      <c r="V96" s="218"/>
    </row>
    <row r="97" spans="1:22" hidden="1">
      <c r="A97" s="204"/>
      <c r="B97" s="218" t="s">
        <v>1132</v>
      </c>
      <c r="C97" s="218" t="s">
        <v>1137</v>
      </c>
      <c r="D97" s="218"/>
      <c r="E97" s="218" t="s">
        <v>263</v>
      </c>
      <c r="F97" s="218" t="s">
        <v>151</v>
      </c>
      <c r="G97" s="218"/>
      <c r="H97" s="218"/>
      <c r="I97" s="204">
        <v>1</v>
      </c>
      <c r="J97" s="204">
        <v>38.18</v>
      </c>
      <c r="K97" s="218"/>
      <c r="L97" s="218"/>
      <c r="M97" s="204">
        <f t="shared" si="7"/>
        <v>38.18</v>
      </c>
      <c r="N97" s="204">
        <f t="shared" si="4"/>
        <v>1.909</v>
      </c>
      <c r="O97" s="204">
        <f t="shared" si="5"/>
        <v>40.088999999999999</v>
      </c>
      <c r="P97" s="218"/>
      <c r="Q97" s="218"/>
      <c r="R97" s="218"/>
      <c r="S97" s="218"/>
      <c r="T97" s="218"/>
      <c r="U97" s="218">
        <f t="shared" si="6"/>
        <v>1.909</v>
      </c>
      <c r="V97" s="218"/>
    </row>
    <row r="98" spans="1:22" hidden="1">
      <c r="A98" s="204"/>
      <c r="B98" s="218" t="s">
        <v>1132</v>
      </c>
      <c r="C98" s="218" t="s">
        <v>1137</v>
      </c>
      <c r="D98" s="218"/>
      <c r="E98" s="218" t="s">
        <v>263</v>
      </c>
      <c r="F98" s="218" t="s">
        <v>75</v>
      </c>
      <c r="G98" s="218"/>
      <c r="H98" s="218"/>
      <c r="I98" s="204">
        <v>1</v>
      </c>
      <c r="J98" s="204">
        <v>31.12</v>
      </c>
      <c r="K98" s="218"/>
      <c r="L98" s="218"/>
      <c r="M98" s="204">
        <f t="shared" si="7"/>
        <v>31.12</v>
      </c>
      <c r="N98" s="204">
        <f t="shared" si="4"/>
        <v>1.556</v>
      </c>
      <c r="O98" s="204">
        <f t="shared" si="5"/>
        <v>32.676000000000002</v>
      </c>
      <c r="P98" s="218"/>
      <c r="Q98" s="218"/>
      <c r="R98" s="218"/>
      <c r="S98" s="218"/>
      <c r="T98" s="218"/>
      <c r="U98" s="218">
        <f t="shared" si="6"/>
        <v>1.556</v>
      </c>
      <c r="V98" s="218"/>
    </row>
    <row r="99" spans="1:22" hidden="1">
      <c r="A99" s="204"/>
      <c r="B99" s="218" t="s">
        <v>1132</v>
      </c>
      <c r="C99" s="218" t="s">
        <v>1138</v>
      </c>
      <c r="D99" s="218"/>
      <c r="E99" s="218" t="s">
        <v>263</v>
      </c>
      <c r="F99" s="218" t="s">
        <v>124</v>
      </c>
      <c r="G99" s="218"/>
      <c r="H99" s="218"/>
      <c r="I99" s="204">
        <v>1</v>
      </c>
      <c r="J99" s="204">
        <v>9.99</v>
      </c>
      <c r="K99" s="218"/>
      <c r="L99" s="218"/>
      <c r="M99" s="204">
        <f t="shared" si="7"/>
        <v>9.99</v>
      </c>
      <c r="N99" s="204">
        <f t="shared" si="4"/>
        <v>0.49950000000000006</v>
      </c>
      <c r="O99" s="204">
        <f t="shared" si="5"/>
        <v>10.4895</v>
      </c>
      <c r="P99" s="218"/>
      <c r="Q99" s="218"/>
      <c r="R99" s="218"/>
      <c r="S99" s="218"/>
      <c r="T99" s="218"/>
      <c r="U99" s="218">
        <f t="shared" si="6"/>
        <v>0.49950000000000006</v>
      </c>
      <c r="V99" s="218"/>
    </row>
    <row r="100" spans="1:22" hidden="1">
      <c r="A100" s="204"/>
      <c r="B100" s="218" t="s">
        <v>1132</v>
      </c>
      <c r="C100" s="218" t="s">
        <v>1138</v>
      </c>
      <c r="D100" s="218"/>
      <c r="E100" s="218" t="s">
        <v>263</v>
      </c>
      <c r="F100" s="218" t="s">
        <v>273</v>
      </c>
      <c r="G100" s="218"/>
      <c r="H100" s="218"/>
      <c r="I100" s="204">
        <v>1</v>
      </c>
      <c r="J100" s="204">
        <v>3.33</v>
      </c>
      <c r="K100" s="218"/>
      <c r="L100" s="218"/>
      <c r="M100" s="204">
        <f t="shared" si="7"/>
        <v>3.33</v>
      </c>
      <c r="N100" s="204">
        <f t="shared" si="4"/>
        <v>0.16650000000000001</v>
      </c>
      <c r="O100" s="204">
        <f t="shared" si="5"/>
        <v>3.4965000000000002</v>
      </c>
      <c r="P100" s="218"/>
      <c r="Q100" s="218"/>
      <c r="R100" s="218"/>
      <c r="S100" s="218"/>
      <c r="T100" s="218"/>
      <c r="U100" s="218">
        <f t="shared" si="6"/>
        <v>0.16650000000000001</v>
      </c>
      <c r="V100" s="218"/>
    </row>
    <row r="101" spans="1:22" hidden="1">
      <c r="A101" s="204"/>
      <c r="B101" s="218" t="s">
        <v>1132</v>
      </c>
      <c r="C101" s="218" t="s">
        <v>1139</v>
      </c>
      <c r="D101" s="218"/>
      <c r="E101" s="218" t="s">
        <v>263</v>
      </c>
      <c r="F101" s="218" t="s">
        <v>1140</v>
      </c>
      <c r="G101" s="218"/>
      <c r="H101" s="218"/>
      <c r="I101" s="204">
        <v>1</v>
      </c>
      <c r="J101" s="204">
        <v>9.4600000000000009</v>
      </c>
      <c r="K101" s="218"/>
      <c r="L101" s="218"/>
      <c r="M101" s="204">
        <f t="shared" si="7"/>
        <v>9.4600000000000009</v>
      </c>
      <c r="N101" s="204">
        <f t="shared" si="4"/>
        <v>0.47300000000000009</v>
      </c>
      <c r="O101" s="204">
        <f t="shared" si="5"/>
        <v>9.9330000000000016</v>
      </c>
      <c r="P101" s="218"/>
      <c r="Q101" s="218"/>
      <c r="R101" s="218"/>
      <c r="S101" s="218"/>
      <c r="T101" s="218"/>
      <c r="U101" s="218">
        <f t="shared" si="6"/>
        <v>0.47300000000000009</v>
      </c>
      <c r="V101" s="218"/>
    </row>
    <row r="102" spans="1:22" hidden="1">
      <c r="A102" s="204"/>
      <c r="B102" s="218" t="s">
        <v>1132</v>
      </c>
      <c r="C102" s="218" t="s">
        <v>1141</v>
      </c>
      <c r="D102" s="218"/>
      <c r="E102" s="218" t="s">
        <v>263</v>
      </c>
      <c r="F102" s="218" t="s">
        <v>1142</v>
      </c>
      <c r="G102" s="218"/>
      <c r="H102" s="218"/>
      <c r="I102" s="204">
        <v>1</v>
      </c>
      <c r="J102" s="204">
        <v>5.7</v>
      </c>
      <c r="K102" s="218"/>
      <c r="L102" s="218"/>
      <c r="M102" s="204">
        <f t="shared" si="7"/>
        <v>5.7</v>
      </c>
      <c r="N102" s="204">
        <f t="shared" si="4"/>
        <v>0.28500000000000003</v>
      </c>
      <c r="O102" s="204">
        <f t="shared" si="5"/>
        <v>5.9850000000000003</v>
      </c>
      <c r="P102" s="218"/>
      <c r="Q102" s="218"/>
      <c r="R102" s="218"/>
      <c r="S102" s="218"/>
      <c r="T102" s="218"/>
      <c r="U102" s="218">
        <f t="shared" si="6"/>
        <v>0.28500000000000003</v>
      </c>
      <c r="V102" s="218"/>
    </row>
    <row r="103" spans="1:22" hidden="1">
      <c r="A103" s="204"/>
      <c r="B103" s="218" t="s">
        <v>1132</v>
      </c>
      <c r="C103" s="218" t="s">
        <v>1143</v>
      </c>
      <c r="D103" s="218"/>
      <c r="E103" s="218" t="s">
        <v>263</v>
      </c>
      <c r="F103" s="218" t="s">
        <v>124</v>
      </c>
      <c r="G103" s="218"/>
      <c r="H103" s="218"/>
      <c r="I103" s="204">
        <v>1</v>
      </c>
      <c r="J103" s="204">
        <v>6.66</v>
      </c>
      <c r="K103" s="218"/>
      <c r="L103" s="218"/>
      <c r="M103" s="204">
        <f t="shared" si="7"/>
        <v>6.66</v>
      </c>
      <c r="N103" s="204">
        <f t="shared" si="4"/>
        <v>0.33300000000000002</v>
      </c>
      <c r="O103" s="204">
        <f t="shared" si="5"/>
        <v>6.9930000000000003</v>
      </c>
      <c r="P103" s="218"/>
      <c r="Q103" s="218"/>
      <c r="R103" s="218"/>
      <c r="S103" s="218"/>
      <c r="T103" s="218"/>
      <c r="U103" s="218">
        <f t="shared" si="6"/>
        <v>0.33300000000000002</v>
      </c>
      <c r="V103" s="218"/>
    </row>
    <row r="104" spans="1:22" hidden="1">
      <c r="A104" s="204"/>
      <c r="B104" s="218" t="s">
        <v>1132</v>
      </c>
      <c r="C104" s="218" t="s">
        <v>1144</v>
      </c>
      <c r="D104" s="218"/>
      <c r="E104" s="218" t="s">
        <v>263</v>
      </c>
      <c r="F104" s="218" t="s">
        <v>1145</v>
      </c>
      <c r="G104" s="218"/>
      <c r="H104" s="218"/>
      <c r="I104" s="204">
        <v>1</v>
      </c>
      <c r="J104" s="204">
        <v>5.7</v>
      </c>
      <c r="K104" s="218"/>
      <c r="L104" s="218"/>
      <c r="M104" s="204">
        <f t="shared" si="7"/>
        <v>5.7</v>
      </c>
      <c r="N104" s="204">
        <f t="shared" si="4"/>
        <v>0.28500000000000003</v>
      </c>
      <c r="O104" s="204">
        <f t="shared" si="5"/>
        <v>5.9850000000000003</v>
      </c>
      <c r="P104" s="218"/>
      <c r="Q104" s="218"/>
      <c r="R104" s="218"/>
      <c r="S104" s="218"/>
      <c r="T104" s="218"/>
      <c r="U104" s="218">
        <f t="shared" si="6"/>
        <v>0.28500000000000003</v>
      </c>
      <c r="V104" s="218"/>
    </row>
    <row r="105" spans="1:22" hidden="1">
      <c r="A105" s="204"/>
      <c r="B105" s="218" t="s">
        <v>1132</v>
      </c>
      <c r="C105" s="218" t="s">
        <v>1146</v>
      </c>
      <c r="D105" s="218"/>
      <c r="E105" s="218" t="s">
        <v>263</v>
      </c>
      <c r="F105" s="218" t="s">
        <v>280</v>
      </c>
      <c r="G105" s="218"/>
      <c r="H105" s="218"/>
      <c r="I105" s="204">
        <v>1</v>
      </c>
      <c r="J105" s="204">
        <v>36.4</v>
      </c>
      <c r="K105" s="218"/>
      <c r="L105" s="218"/>
      <c r="M105" s="204">
        <f t="shared" si="7"/>
        <v>36.4</v>
      </c>
      <c r="N105" s="204">
        <f t="shared" si="4"/>
        <v>1.82</v>
      </c>
      <c r="O105" s="204">
        <f t="shared" si="5"/>
        <v>38.22</v>
      </c>
      <c r="P105" s="218"/>
      <c r="Q105" s="218"/>
      <c r="R105" s="218"/>
      <c r="S105" s="218"/>
      <c r="T105" s="218"/>
      <c r="U105" s="218">
        <f t="shared" si="6"/>
        <v>1.82</v>
      </c>
      <c r="V105" s="218"/>
    </row>
    <row r="106" spans="1:22" hidden="1">
      <c r="A106" s="204"/>
      <c r="B106" s="218" t="s">
        <v>1132</v>
      </c>
      <c r="C106" s="218" t="s">
        <v>1147</v>
      </c>
      <c r="D106" s="218"/>
      <c r="E106" s="218" t="s">
        <v>263</v>
      </c>
      <c r="F106" s="218" t="s">
        <v>1110</v>
      </c>
      <c r="G106" s="218"/>
      <c r="H106" s="218"/>
      <c r="I106" s="204">
        <v>1</v>
      </c>
      <c r="J106" s="204">
        <v>5.45</v>
      </c>
      <c r="K106" s="218"/>
      <c r="L106" s="218"/>
      <c r="M106" s="204">
        <f t="shared" si="7"/>
        <v>5.45</v>
      </c>
      <c r="N106" s="204">
        <f t="shared" si="4"/>
        <v>0.27250000000000002</v>
      </c>
      <c r="O106" s="204">
        <f t="shared" si="5"/>
        <v>5.7225000000000001</v>
      </c>
      <c r="P106" s="218"/>
      <c r="Q106" s="218"/>
      <c r="R106" s="218"/>
      <c r="S106" s="218"/>
      <c r="T106" s="218"/>
      <c r="U106" s="218">
        <f t="shared" si="6"/>
        <v>0.27250000000000002</v>
      </c>
      <c r="V106" s="218"/>
    </row>
    <row r="107" spans="1:22" hidden="1">
      <c r="A107" s="204"/>
      <c r="B107" s="218" t="s">
        <v>1148</v>
      </c>
      <c r="C107" s="218" t="s">
        <v>1149</v>
      </c>
      <c r="D107" s="218"/>
      <c r="E107" s="218" t="s">
        <v>263</v>
      </c>
      <c r="F107" s="218" t="s">
        <v>1150</v>
      </c>
      <c r="G107" s="218"/>
      <c r="H107" s="218"/>
      <c r="I107" s="204">
        <v>1</v>
      </c>
      <c r="J107" s="204">
        <v>5.76</v>
      </c>
      <c r="K107" s="218"/>
      <c r="L107" s="218"/>
      <c r="M107" s="204">
        <f t="shared" si="7"/>
        <v>5.76</v>
      </c>
      <c r="N107" s="204">
        <f t="shared" si="4"/>
        <v>0.28799999999999998</v>
      </c>
      <c r="O107" s="204">
        <f t="shared" si="5"/>
        <v>6.048</v>
      </c>
      <c r="P107" s="218"/>
      <c r="Q107" s="218"/>
      <c r="R107" s="218"/>
      <c r="S107" s="218"/>
      <c r="T107" s="218"/>
      <c r="U107" s="218">
        <f t="shared" si="6"/>
        <v>0.28799999999999998</v>
      </c>
      <c r="V107" s="218"/>
    </row>
    <row r="108" spans="1:22" hidden="1">
      <c r="A108" s="204"/>
      <c r="B108" s="218" t="s">
        <v>1148</v>
      </c>
      <c r="C108" s="218" t="s">
        <v>1149</v>
      </c>
      <c r="D108" s="218"/>
      <c r="E108" s="218" t="s">
        <v>263</v>
      </c>
      <c r="F108" s="218" t="s">
        <v>163</v>
      </c>
      <c r="G108" s="218"/>
      <c r="H108" s="218"/>
      <c r="I108" s="204">
        <v>1</v>
      </c>
      <c r="J108" s="204">
        <v>23.03</v>
      </c>
      <c r="K108" s="218"/>
      <c r="L108" s="218"/>
      <c r="M108" s="204">
        <f t="shared" si="7"/>
        <v>23.03</v>
      </c>
      <c r="N108" s="204">
        <f t="shared" si="4"/>
        <v>1.1515000000000002</v>
      </c>
      <c r="O108" s="204">
        <f t="shared" si="5"/>
        <v>24.1815</v>
      </c>
      <c r="P108" s="218"/>
      <c r="Q108" s="218"/>
      <c r="R108" s="218"/>
      <c r="S108" s="218"/>
      <c r="T108" s="218"/>
      <c r="U108" s="218">
        <f t="shared" si="6"/>
        <v>1.1515000000000002</v>
      </c>
      <c r="V108" s="218"/>
    </row>
    <row r="109" spans="1:22" hidden="1">
      <c r="A109" s="204"/>
      <c r="B109" s="218" t="s">
        <v>1148</v>
      </c>
      <c r="C109" s="218" t="s">
        <v>1149</v>
      </c>
      <c r="D109" s="218"/>
      <c r="E109" s="218" t="s">
        <v>263</v>
      </c>
      <c r="F109" s="218" t="s">
        <v>139</v>
      </c>
      <c r="G109" s="218"/>
      <c r="H109" s="218"/>
      <c r="I109" s="204">
        <v>1</v>
      </c>
      <c r="J109" s="204">
        <v>5.76</v>
      </c>
      <c r="K109" s="218"/>
      <c r="L109" s="218"/>
      <c r="M109" s="204">
        <f t="shared" si="7"/>
        <v>5.76</v>
      </c>
      <c r="N109" s="204">
        <f t="shared" si="4"/>
        <v>0.28799999999999998</v>
      </c>
      <c r="O109" s="204">
        <f t="shared" si="5"/>
        <v>6.048</v>
      </c>
      <c r="P109" s="218"/>
      <c r="Q109" s="218"/>
      <c r="R109" s="218"/>
      <c r="S109" s="218"/>
      <c r="T109" s="218"/>
      <c r="U109" s="218">
        <f t="shared" si="6"/>
        <v>0.28799999999999998</v>
      </c>
      <c r="V109" s="218"/>
    </row>
    <row r="110" spans="1:22" hidden="1">
      <c r="A110" s="204"/>
      <c r="B110" s="218" t="s">
        <v>1148</v>
      </c>
      <c r="C110" s="218" t="s">
        <v>1151</v>
      </c>
      <c r="D110" s="218"/>
      <c r="E110" s="218" t="s">
        <v>263</v>
      </c>
      <c r="F110" s="218" t="s">
        <v>272</v>
      </c>
      <c r="G110" s="218"/>
      <c r="H110" s="218"/>
      <c r="I110" s="204">
        <v>1</v>
      </c>
      <c r="J110" s="204">
        <v>23.03</v>
      </c>
      <c r="K110" s="218"/>
      <c r="L110" s="218"/>
      <c r="M110" s="204">
        <f t="shared" si="7"/>
        <v>23.03</v>
      </c>
      <c r="N110" s="204">
        <f t="shared" si="4"/>
        <v>1.1515000000000002</v>
      </c>
      <c r="O110" s="204">
        <f t="shared" si="5"/>
        <v>24.1815</v>
      </c>
      <c r="P110" s="218"/>
      <c r="Q110" s="218"/>
      <c r="R110" s="218"/>
      <c r="S110" s="218"/>
      <c r="T110" s="218"/>
      <c r="U110" s="218">
        <f t="shared" si="6"/>
        <v>1.1515000000000002</v>
      </c>
      <c r="V110" s="218"/>
    </row>
    <row r="111" spans="1:22" hidden="1">
      <c r="A111" s="204"/>
      <c r="B111" s="218" t="s">
        <v>1148</v>
      </c>
      <c r="C111" s="218" t="s">
        <v>1151</v>
      </c>
      <c r="D111" s="218"/>
      <c r="E111" s="218" t="s">
        <v>263</v>
      </c>
      <c r="F111" s="218" t="s">
        <v>139</v>
      </c>
      <c r="G111" s="218"/>
      <c r="H111" s="218"/>
      <c r="I111" s="204">
        <v>1</v>
      </c>
      <c r="J111" s="204">
        <v>5.76</v>
      </c>
      <c r="K111" s="218"/>
      <c r="L111" s="218"/>
      <c r="M111" s="204">
        <f t="shared" si="7"/>
        <v>5.76</v>
      </c>
      <c r="N111" s="204">
        <f t="shared" si="4"/>
        <v>0.28799999999999998</v>
      </c>
      <c r="O111" s="204">
        <f t="shared" si="5"/>
        <v>6.048</v>
      </c>
      <c r="P111" s="218"/>
      <c r="Q111" s="218"/>
      <c r="R111" s="218"/>
      <c r="S111" s="218"/>
      <c r="T111" s="218"/>
      <c r="U111" s="218">
        <f t="shared" si="6"/>
        <v>0.28799999999999998</v>
      </c>
      <c r="V111" s="218"/>
    </row>
    <row r="112" spans="1:22" hidden="1">
      <c r="A112" s="204"/>
      <c r="B112" s="218" t="s">
        <v>1148</v>
      </c>
      <c r="C112" s="218" t="s">
        <v>1152</v>
      </c>
      <c r="D112" s="218"/>
      <c r="E112" s="218" t="s">
        <v>263</v>
      </c>
      <c r="F112" s="218" t="s">
        <v>1153</v>
      </c>
      <c r="G112" s="218"/>
      <c r="H112" s="218"/>
      <c r="I112" s="204">
        <v>1</v>
      </c>
      <c r="J112" s="204">
        <v>5.76</v>
      </c>
      <c r="K112" s="218"/>
      <c r="L112" s="218"/>
      <c r="M112" s="204">
        <f t="shared" si="7"/>
        <v>5.76</v>
      </c>
      <c r="N112" s="204">
        <f t="shared" si="4"/>
        <v>0.28799999999999998</v>
      </c>
      <c r="O112" s="204">
        <f t="shared" si="5"/>
        <v>6.048</v>
      </c>
      <c r="P112" s="218"/>
      <c r="Q112" s="218"/>
      <c r="R112" s="218"/>
      <c r="S112" s="218"/>
      <c r="T112" s="218"/>
      <c r="U112" s="218">
        <f t="shared" si="6"/>
        <v>0.28799999999999998</v>
      </c>
      <c r="V112" s="218"/>
    </row>
    <row r="113" spans="1:22" hidden="1">
      <c r="A113" s="204"/>
      <c r="B113" s="218" t="s">
        <v>1148</v>
      </c>
      <c r="C113" s="218" t="s">
        <v>1154</v>
      </c>
      <c r="D113" s="218"/>
      <c r="E113" s="218" t="s">
        <v>263</v>
      </c>
      <c r="F113" s="218" t="s">
        <v>281</v>
      </c>
      <c r="G113" s="218"/>
      <c r="H113" s="218"/>
      <c r="I113" s="204">
        <v>1</v>
      </c>
      <c r="J113" s="204">
        <v>23.03</v>
      </c>
      <c r="K113" s="218"/>
      <c r="L113" s="218"/>
      <c r="M113" s="204">
        <f t="shared" si="7"/>
        <v>23.03</v>
      </c>
      <c r="N113" s="204">
        <f t="shared" si="4"/>
        <v>1.1515000000000002</v>
      </c>
      <c r="O113" s="204">
        <f t="shared" si="5"/>
        <v>24.1815</v>
      </c>
      <c r="P113" s="218"/>
      <c r="Q113" s="218"/>
      <c r="R113" s="218"/>
      <c r="S113" s="218"/>
      <c r="T113" s="218"/>
      <c r="U113" s="218">
        <f t="shared" si="6"/>
        <v>1.1515000000000002</v>
      </c>
      <c r="V113" s="218"/>
    </row>
    <row r="114" spans="1:22" hidden="1">
      <c r="A114" s="204"/>
      <c r="B114" s="218" t="s">
        <v>1148</v>
      </c>
      <c r="C114" s="218" t="s">
        <v>1155</v>
      </c>
      <c r="D114" s="218"/>
      <c r="E114" s="218" t="s">
        <v>263</v>
      </c>
      <c r="F114" s="218" t="s">
        <v>1156</v>
      </c>
      <c r="G114" s="218"/>
      <c r="H114" s="218"/>
      <c r="I114" s="204">
        <v>1</v>
      </c>
      <c r="J114" s="204">
        <v>11.41</v>
      </c>
      <c r="K114" s="218"/>
      <c r="L114" s="218"/>
      <c r="M114" s="204">
        <f t="shared" si="7"/>
        <v>11.41</v>
      </c>
      <c r="N114" s="204">
        <f t="shared" si="4"/>
        <v>0.57050000000000001</v>
      </c>
      <c r="O114" s="204">
        <f t="shared" si="5"/>
        <v>11.980499999999999</v>
      </c>
      <c r="P114" s="218"/>
      <c r="Q114" s="218"/>
      <c r="R114" s="218"/>
      <c r="S114" s="218"/>
      <c r="T114" s="218"/>
      <c r="U114" s="218">
        <f t="shared" si="6"/>
        <v>0.57050000000000001</v>
      </c>
      <c r="V114" s="218"/>
    </row>
    <row r="115" spans="1:22" hidden="1">
      <c r="A115" s="204"/>
      <c r="B115" s="218" t="s">
        <v>1148</v>
      </c>
      <c r="C115" s="218" t="s">
        <v>1157</v>
      </c>
      <c r="D115" s="218"/>
      <c r="E115" s="218" t="s">
        <v>263</v>
      </c>
      <c r="F115" s="218" t="s">
        <v>200</v>
      </c>
      <c r="G115" s="218"/>
      <c r="H115" s="218"/>
      <c r="I115" s="204">
        <v>1</v>
      </c>
      <c r="J115" s="204">
        <v>15.21</v>
      </c>
      <c r="K115" s="218"/>
      <c r="L115" s="218"/>
      <c r="M115" s="204">
        <f t="shared" si="7"/>
        <v>15.21</v>
      </c>
      <c r="N115" s="204">
        <f t="shared" si="4"/>
        <v>0.76050000000000006</v>
      </c>
      <c r="O115" s="204">
        <f t="shared" si="5"/>
        <v>15.970500000000001</v>
      </c>
      <c r="P115" s="218"/>
      <c r="Q115" s="218"/>
      <c r="R115" s="218"/>
      <c r="S115" s="218"/>
      <c r="T115" s="218"/>
      <c r="U115" s="218">
        <f t="shared" si="6"/>
        <v>0.76050000000000006</v>
      </c>
      <c r="V115" s="218"/>
    </row>
    <row r="116" spans="1:22" hidden="1">
      <c r="A116" s="204"/>
      <c r="B116" s="218" t="s">
        <v>1148</v>
      </c>
      <c r="C116" s="218" t="s">
        <v>1157</v>
      </c>
      <c r="D116" s="218"/>
      <c r="E116" s="218" t="s">
        <v>263</v>
      </c>
      <c r="F116" s="218" t="s">
        <v>1158</v>
      </c>
      <c r="G116" s="218"/>
      <c r="H116" s="218"/>
      <c r="I116" s="204">
        <v>1</v>
      </c>
      <c r="J116" s="204">
        <v>11.41</v>
      </c>
      <c r="K116" s="218"/>
      <c r="L116" s="218"/>
      <c r="M116" s="204">
        <f t="shared" si="7"/>
        <v>11.41</v>
      </c>
      <c r="N116" s="204">
        <f t="shared" si="4"/>
        <v>0.57050000000000001</v>
      </c>
      <c r="O116" s="204">
        <f t="shared" si="5"/>
        <v>11.980499999999999</v>
      </c>
      <c r="P116" s="218"/>
      <c r="Q116" s="218"/>
      <c r="R116" s="218"/>
      <c r="S116" s="218"/>
      <c r="T116" s="218"/>
      <c r="U116" s="218">
        <f t="shared" si="6"/>
        <v>0.57050000000000001</v>
      </c>
      <c r="V116" s="218"/>
    </row>
    <row r="117" spans="1:22" hidden="1">
      <c r="A117" s="204"/>
      <c r="B117" s="218" t="s">
        <v>1148</v>
      </c>
      <c r="C117" s="218" t="s">
        <v>1157</v>
      </c>
      <c r="D117" s="218"/>
      <c r="E117" s="218" t="s">
        <v>263</v>
      </c>
      <c r="F117" s="218" t="s">
        <v>198</v>
      </c>
      <c r="G117" s="218"/>
      <c r="H117" s="218"/>
      <c r="I117" s="204">
        <v>1</v>
      </c>
      <c r="J117" s="204">
        <v>11.41</v>
      </c>
      <c r="K117" s="218"/>
      <c r="L117" s="218"/>
      <c r="M117" s="204">
        <f t="shared" si="7"/>
        <v>11.41</v>
      </c>
      <c r="N117" s="204">
        <f t="shared" si="4"/>
        <v>0.57050000000000001</v>
      </c>
      <c r="O117" s="204">
        <f t="shared" si="5"/>
        <v>11.980499999999999</v>
      </c>
      <c r="P117" s="218"/>
      <c r="Q117" s="218"/>
      <c r="R117" s="218"/>
      <c r="S117" s="218"/>
      <c r="T117" s="218"/>
      <c r="U117" s="218">
        <f t="shared" si="6"/>
        <v>0.57050000000000001</v>
      </c>
      <c r="V117" s="218"/>
    </row>
    <row r="118" spans="1:22" hidden="1">
      <c r="A118" s="204"/>
      <c r="B118" s="218" t="s">
        <v>1148</v>
      </c>
      <c r="C118" s="218" t="s">
        <v>1159</v>
      </c>
      <c r="D118" s="218"/>
      <c r="E118" s="218" t="s">
        <v>263</v>
      </c>
      <c r="F118" s="218" t="s">
        <v>151</v>
      </c>
      <c r="G118" s="218"/>
      <c r="H118" s="218"/>
      <c r="I118" s="204">
        <v>1</v>
      </c>
      <c r="J118" s="204">
        <v>38.18</v>
      </c>
      <c r="K118" s="218"/>
      <c r="L118" s="218"/>
      <c r="M118" s="204">
        <f t="shared" si="7"/>
        <v>38.18</v>
      </c>
      <c r="N118" s="204">
        <f t="shared" si="4"/>
        <v>1.909</v>
      </c>
      <c r="O118" s="204">
        <f t="shared" si="5"/>
        <v>40.088999999999999</v>
      </c>
      <c r="P118" s="218"/>
      <c r="Q118" s="218"/>
      <c r="R118" s="218"/>
      <c r="S118" s="218"/>
      <c r="T118" s="218"/>
      <c r="U118" s="218">
        <f t="shared" si="6"/>
        <v>1.909</v>
      </c>
      <c r="V118" s="218"/>
    </row>
    <row r="119" spans="1:22" hidden="1">
      <c r="A119" s="204"/>
      <c r="B119" s="218" t="s">
        <v>1148</v>
      </c>
      <c r="C119" s="218" t="s">
        <v>1160</v>
      </c>
      <c r="D119" s="218"/>
      <c r="E119" s="218" t="s">
        <v>263</v>
      </c>
      <c r="F119" s="218" t="s">
        <v>1161</v>
      </c>
      <c r="G119" s="218"/>
      <c r="H119" s="218"/>
      <c r="I119" s="204">
        <v>1</v>
      </c>
      <c r="J119" s="204">
        <v>5.7</v>
      </c>
      <c r="K119" s="218"/>
      <c r="L119" s="218"/>
      <c r="M119" s="204">
        <f t="shared" si="7"/>
        <v>5.7</v>
      </c>
      <c r="N119" s="204">
        <f t="shared" si="4"/>
        <v>0.28500000000000003</v>
      </c>
      <c r="O119" s="204">
        <f t="shared" si="5"/>
        <v>5.9850000000000003</v>
      </c>
      <c r="P119" s="218"/>
      <c r="Q119" s="218"/>
      <c r="R119" s="218"/>
      <c r="S119" s="218"/>
      <c r="T119" s="218"/>
      <c r="U119" s="218">
        <f t="shared" si="6"/>
        <v>0.28500000000000003</v>
      </c>
      <c r="V119" s="218"/>
    </row>
    <row r="120" spans="1:22" hidden="1">
      <c r="A120" s="204"/>
      <c r="B120" s="218" t="s">
        <v>1148</v>
      </c>
      <c r="C120" s="218" t="s">
        <v>1160</v>
      </c>
      <c r="D120" s="218"/>
      <c r="E120" s="218" t="s">
        <v>263</v>
      </c>
      <c r="F120" s="218" t="s">
        <v>126</v>
      </c>
      <c r="G120" s="218"/>
      <c r="H120" s="218"/>
      <c r="I120" s="204">
        <v>1</v>
      </c>
      <c r="J120" s="204">
        <v>5.7</v>
      </c>
      <c r="K120" s="218"/>
      <c r="L120" s="218"/>
      <c r="M120" s="204">
        <f t="shared" si="7"/>
        <v>5.7</v>
      </c>
      <c r="N120" s="204">
        <f t="shared" si="4"/>
        <v>0.28500000000000003</v>
      </c>
      <c r="O120" s="204">
        <f t="shared" si="5"/>
        <v>5.9850000000000003</v>
      </c>
      <c r="P120" s="218"/>
      <c r="Q120" s="218"/>
      <c r="R120" s="218"/>
      <c r="S120" s="218"/>
      <c r="T120" s="218"/>
      <c r="U120" s="218">
        <f t="shared" si="6"/>
        <v>0.28500000000000003</v>
      </c>
      <c r="V120" s="218"/>
    </row>
    <row r="121" spans="1:22" hidden="1">
      <c r="A121" s="204"/>
      <c r="B121" s="218" t="s">
        <v>1148</v>
      </c>
      <c r="C121" s="218" t="s">
        <v>1162</v>
      </c>
      <c r="D121" s="218"/>
      <c r="E121" s="218" t="s">
        <v>263</v>
      </c>
      <c r="F121" s="218" t="s">
        <v>1161</v>
      </c>
      <c r="G121" s="218"/>
      <c r="H121" s="218"/>
      <c r="I121" s="204">
        <v>1</v>
      </c>
      <c r="J121" s="204">
        <v>5.7</v>
      </c>
      <c r="K121" s="218"/>
      <c r="L121" s="218"/>
      <c r="M121" s="204">
        <f t="shared" si="7"/>
        <v>5.7</v>
      </c>
      <c r="N121" s="204">
        <f t="shared" si="4"/>
        <v>0.28500000000000003</v>
      </c>
      <c r="O121" s="204">
        <f t="shared" si="5"/>
        <v>5.9850000000000003</v>
      </c>
      <c r="P121" s="218"/>
      <c r="Q121" s="218"/>
      <c r="R121" s="218"/>
      <c r="S121" s="218"/>
      <c r="T121" s="218"/>
      <c r="U121" s="218">
        <f t="shared" si="6"/>
        <v>0.28500000000000003</v>
      </c>
      <c r="V121" s="218"/>
    </row>
    <row r="122" spans="1:22" hidden="1">
      <c r="A122" s="204"/>
      <c r="B122" s="218" t="s">
        <v>1163</v>
      </c>
      <c r="C122" s="218" t="s">
        <v>1164</v>
      </c>
      <c r="D122" s="218"/>
      <c r="E122" s="218" t="s">
        <v>263</v>
      </c>
      <c r="F122" s="218" t="s">
        <v>282</v>
      </c>
      <c r="G122" s="218"/>
      <c r="H122" s="218"/>
      <c r="I122" s="204">
        <v>1</v>
      </c>
      <c r="J122" s="204">
        <v>49.66</v>
      </c>
      <c r="K122" s="218"/>
      <c r="L122" s="218"/>
      <c r="M122" s="204">
        <f t="shared" si="7"/>
        <v>49.66</v>
      </c>
      <c r="N122" s="204">
        <f t="shared" si="4"/>
        <v>2.4830000000000001</v>
      </c>
      <c r="O122" s="204">
        <f t="shared" si="5"/>
        <v>52.142999999999994</v>
      </c>
      <c r="P122" s="218"/>
      <c r="Q122" s="218"/>
      <c r="R122" s="218"/>
      <c r="S122" s="218"/>
      <c r="T122" s="218"/>
      <c r="U122" s="218">
        <f t="shared" si="6"/>
        <v>2.4830000000000001</v>
      </c>
      <c r="V122" s="218"/>
    </row>
    <row r="123" spans="1:22" hidden="1">
      <c r="A123" s="204"/>
      <c r="B123" s="218" t="s">
        <v>1163</v>
      </c>
      <c r="C123" s="218" t="s">
        <v>1164</v>
      </c>
      <c r="D123" s="218"/>
      <c r="E123" s="218" t="s">
        <v>263</v>
      </c>
      <c r="F123" s="218" t="s">
        <v>283</v>
      </c>
      <c r="G123" s="218"/>
      <c r="H123" s="218"/>
      <c r="I123" s="204">
        <v>1</v>
      </c>
      <c r="J123" s="204">
        <v>49.66</v>
      </c>
      <c r="K123" s="218"/>
      <c r="L123" s="218"/>
      <c r="M123" s="204">
        <f t="shared" si="7"/>
        <v>49.66</v>
      </c>
      <c r="N123" s="204">
        <f t="shared" si="4"/>
        <v>2.4830000000000001</v>
      </c>
      <c r="O123" s="204">
        <f t="shared" si="5"/>
        <v>52.142999999999994</v>
      </c>
      <c r="P123" s="218"/>
      <c r="Q123" s="218"/>
      <c r="R123" s="218"/>
      <c r="S123" s="218"/>
      <c r="T123" s="218"/>
      <c r="U123" s="218">
        <f t="shared" si="6"/>
        <v>2.4830000000000001</v>
      </c>
      <c r="V123" s="218"/>
    </row>
    <row r="124" spans="1:22" hidden="1">
      <c r="A124" s="204"/>
      <c r="B124" s="218" t="s">
        <v>1163</v>
      </c>
      <c r="C124" s="218" t="s">
        <v>1164</v>
      </c>
      <c r="D124" s="218"/>
      <c r="E124" s="218" t="s">
        <v>263</v>
      </c>
      <c r="F124" s="218" t="s">
        <v>284</v>
      </c>
      <c r="G124" s="218"/>
      <c r="H124" s="218"/>
      <c r="I124" s="204">
        <v>1</v>
      </c>
      <c r="J124" s="204">
        <v>30.16</v>
      </c>
      <c r="K124" s="218"/>
      <c r="L124" s="218"/>
      <c r="M124" s="204">
        <f t="shared" si="7"/>
        <v>30.16</v>
      </c>
      <c r="N124" s="204">
        <f t="shared" si="4"/>
        <v>1.508</v>
      </c>
      <c r="O124" s="204">
        <f t="shared" si="5"/>
        <v>31.667999999999999</v>
      </c>
      <c r="P124" s="218"/>
      <c r="Q124" s="218"/>
      <c r="R124" s="218"/>
      <c r="S124" s="218"/>
      <c r="T124" s="218"/>
      <c r="U124" s="218">
        <f t="shared" si="6"/>
        <v>1.508</v>
      </c>
      <c r="V124" s="218"/>
    </row>
    <row r="125" spans="1:22" hidden="1">
      <c r="A125" s="204"/>
      <c r="B125" s="218" t="s">
        <v>1163</v>
      </c>
      <c r="C125" s="218" t="s">
        <v>1164</v>
      </c>
      <c r="D125" s="218"/>
      <c r="E125" s="218" t="s">
        <v>263</v>
      </c>
      <c r="F125" s="218" t="s">
        <v>1165</v>
      </c>
      <c r="G125" s="218"/>
      <c r="H125" s="218"/>
      <c r="I125" s="204">
        <v>1</v>
      </c>
      <c r="J125" s="204">
        <v>22.62</v>
      </c>
      <c r="K125" s="218"/>
      <c r="L125" s="218"/>
      <c r="M125" s="204">
        <f t="shared" si="7"/>
        <v>22.62</v>
      </c>
      <c r="N125" s="204">
        <f t="shared" si="4"/>
        <v>1.131</v>
      </c>
      <c r="O125" s="204">
        <f t="shared" si="5"/>
        <v>23.751000000000001</v>
      </c>
      <c r="P125" s="218"/>
      <c r="Q125" s="218"/>
      <c r="R125" s="218"/>
      <c r="S125" s="218"/>
      <c r="T125" s="218"/>
      <c r="U125" s="218">
        <f t="shared" si="6"/>
        <v>1.131</v>
      </c>
      <c r="V125" s="218"/>
    </row>
    <row r="126" spans="1:22" hidden="1">
      <c r="A126" s="204"/>
      <c r="B126" s="218" t="s">
        <v>1163</v>
      </c>
      <c r="C126" s="218" t="s">
        <v>1164</v>
      </c>
      <c r="D126" s="218"/>
      <c r="E126" s="218" t="s">
        <v>263</v>
      </c>
      <c r="F126" s="218" t="s">
        <v>285</v>
      </c>
      <c r="G126" s="218"/>
      <c r="H126" s="218"/>
      <c r="I126" s="204">
        <v>1</v>
      </c>
      <c r="J126" s="204">
        <v>10.4</v>
      </c>
      <c r="K126" s="218"/>
      <c r="L126" s="218"/>
      <c r="M126" s="204">
        <f t="shared" si="7"/>
        <v>10.4</v>
      </c>
      <c r="N126" s="204">
        <f t="shared" si="4"/>
        <v>0.52</v>
      </c>
      <c r="O126" s="204">
        <f t="shared" si="5"/>
        <v>10.92</v>
      </c>
      <c r="P126" s="218"/>
      <c r="Q126" s="218"/>
      <c r="R126" s="218"/>
      <c r="S126" s="218"/>
      <c r="T126" s="218"/>
      <c r="U126" s="218">
        <f t="shared" si="6"/>
        <v>0.52</v>
      </c>
      <c r="V126" s="218"/>
    </row>
    <row r="127" spans="1:22" hidden="1">
      <c r="A127" s="204"/>
      <c r="B127" s="218" t="s">
        <v>1163</v>
      </c>
      <c r="C127" s="218" t="s">
        <v>1166</v>
      </c>
      <c r="D127" s="218"/>
      <c r="E127" s="218" t="s">
        <v>263</v>
      </c>
      <c r="F127" s="218" t="s">
        <v>124</v>
      </c>
      <c r="G127" s="218"/>
      <c r="H127" s="218"/>
      <c r="I127" s="204">
        <v>1</v>
      </c>
      <c r="J127" s="204">
        <v>6.66</v>
      </c>
      <c r="K127" s="218"/>
      <c r="L127" s="218"/>
      <c r="M127" s="204">
        <f t="shared" si="7"/>
        <v>6.66</v>
      </c>
      <c r="N127" s="204">
        <f t="shared" si="4"/>
        <v>0.33300000000000002</v>
      </c>
      <c r="O127" s="204">
        <f t="shared" si="5"/>
        <v>6.9930000000000003</v>
      </c>
      <c r="P127" s="218"/>
      <c r="Q127" s="218"/>
      <c r="R127" s="218"/>
      <c r="S127" s="218"/>
      <c r="T127" s="218"/>
      <c r="U127" s="218">
        <f t="shared" si="6"/>
        <v>0.33300000000000002</v>
      </c>
      <c r="V127" s="218"/>
    </row>
    <row r="128" spans="1:22" hidden="1">
      <c r="A128" s="204"/>
      <c r="B128" s="218" t="s">
        <v>1163</v>
      </c>
      <c r="C128" s="218" t="s">
        <v>1167</v>
      </c>
      <c r="D128" s="218"/>
      <c r="E128" s="218" t="s">
        <v>263</v>
      </c>
      <c r="F128" s="218" t="s">
        <v>151</v>
      </c>
      <c r="G128" s="218"/>
      <c r="H128" s="218"/>
      <c r="I128" s="204">
        <v>1</v>
      </c>
      <c r="J128" s="204">
        <v>38.18</v>
      </c>
      <c r="K128" s="218"/>
      <c r="L128" s="218"/>
      <c r="M128" s="204">
        <f t="shared" si="7"/>
        <v>38.18</v>
      </c>
      <c r="N128" s="204">
        <f t="shared" si="4"/>
        <v>1.909</v>
      </c>
      <c r="O128" s="204">
        <f t="shared" si="5"/>
        <v>40.088999999999999</v>
      </c>
      <c r="P128" s="218"/>
      <c r="Q128" s="218"/>
      <c r="R128" s="218"/>
      <c r="S128" s="218"/>
      <c r="T128" s="218"/>
      <c r="U128" s="218">
        <f t="shared" si="6"/>
        <v>1.909</v>
      </c>
      <c r="V128" s="218"/>
    </row>
    <row r="129" spans="1:22" hidden="1">
      <c r="A129" s="204"/>
      <c r="B129" s="218" t="s">
        <v>1163</v>
      </c>
      <c r="C129" s="218" t="s">
        <v>1167</v>
      </c>
      <c r="D129" s="218"/>
      <c r="E129" s="218" t="s">
        <v>263</v>
      </c>
      <c r="F129" s="218" t="s">
        <v>286</v>
      </c>
      <c r="G129" s="218"/>
      <c r="H129" s="218"/>
      <c r="I129" s="204">
        <v>1</v>
      </c>
      <c r="J129" s="204">
        <v>37.549999999999997</v>
      </c>
      <c r="K129" s="218"/>
      <c r="L129" s="218"/>
      <c r="M129" s="204">
        <f t="shared" si="7"/>
        <v>37.549999999999997</v>
      </c>
      <c r="N129" s="204">
        <f t="shared" si="4"/>
        <v>1.8774999999999999</v>
      </c>
      <c r="O129" s="204">
        <f t="shared" si="5"/>
        <v>39.427499999999995</v>
      </c>
      <c r="P129" s="218"/>
      <c r="Q129" s="218"/>
      <c r="R129" s="218"/>
      <c r="S129" s="218"/>
      <c r="T129" s="218"/>
      <c r="U129" s="218">
        <f t="shared" si="6"/>
        <v>1.8774999999999999</v>
      </c>
      <c r="V129" s="218"/>
    </row>
    <row r="130" spans="1:22" hidden="1">
      <c r="A130" s="204"/>
      <c r="B130" s="218" t="s">
        <v>1163</v>
      </c>
      <c r="C130" s="218" t="s">
        <v>1167</v>
      </c>
      <c r="D130" s="218"/>
      <c r="E130" s="218" t="s">
        <v>263</v>
      </c>
      <c r="F130" s="218" t="s">
        <v>287</v>
      </c>
      <c r="G130" s="218"/>
      <c r="H130" s="218"/>
      <c r="I130" s="204">
        <v>1</v>
      </c>
      <c r="J130" s="204">
        <v>5.41</v>
      </c>
      <c r="K130" s="218"/>
      <c r="L130" s="218"/>
      <c r="M130" s="204">
        <f t="shared" si="7"/>
        <v>5.41</v>
      </c>
      <c r="N130" s="204">
        <f t="shared" si="4"/>
        <v>0.27050000000000002</v>
      </c>
      <c r="O130" s="204">
        <f t="shared" si="5"/>
        <v>5.6805000000000003</v>
      </c>
      <c r="P130" s="218"/>
      <c r="Q130" s="218"/>
      <c r="R130" s="218"/>
      <c r="S130" s="218"/>
      <c r="T130" s="218"/>
      <c r="U130" s="218">
        <f t="shared" si="6"/>
        <v>0.27050000000000002</v>
      </c>
      <c r="V130" s="218"/>
    </row>
    <row r="131" spans="1:22" hidden="1">
      <c r="A131" s="204"/>
      <c r="B131" s="218" t="s">
        <v>1163</v>
      </c>
      <c r="C131" s="218" t="s">
        <v>1167</v>
      </c>
      <c r="D131" s="218"/>
      <c r="E131" s="218" t="s">
        <v>263</v>
      </c>
      <c r="F131" s="218" t="s">
        <v>76</v>
      </c>
      <c r="G131" s="218"/>
      <c r="H131" s="218"/>
      <c r="I131" s="204">
        <v>1</v>
      </c>
      <c r="J131" s="204">
        <v>5.41</v>
      </c>
      <c r="K131" s="218"/>
      <c r="L131" s="218"/>
      <c r="M131" s="204">
        <f t="shared" si="7"/>
        <v>5.41</v>
      </c>
      <c r="N131" s="204">
        <f t="shared" si="4"/>
        <v>0.27050000000000002</v>
      </c>
      <c r="O131" s="204">
        <f t="shared" si="5"/>
        <v>5.6805000000000003</v>
      </c>
      <c r="P131" s="218"/>
      <c r="Q131" s="218"/>
      <c r="R131" s="218"/>
      <c r="S131" s="218"/>
      <c r="T131" s="218"/>
      <c r="U131" s="218">
        <f t="shared" si="6"/>
        <v>0.27050000000000002</v>
      </c>
      <c r="V131" s="218"/>
    </row>
    <row r="132" spans="1:22" hidden="1">
      <c r="A132" s="204"/>
      <c r="B132" s="218" t="s">
        <v>1163</v>
      </c>
      <c r="C132" s="218" t="s">
        <v>1167</v>
      </c>
      <c r="D132" s="218"/>
      <c r="E132" s="218" t="s">
        <v>263</v>
      </c>
      <c r="F132" s="218" t="s">
        <v>125</v>
      </c>
      <c r="G132" s="218"/>
      <c r="H132" s="218"/>
      <c r="I132" s="204">
        <v>1</v>
      </c>
      <c r="J132" s="204">
        <v>4.92</v>
      </c>
      <c r="K132" s="218"/>
      <c r="L132" s="218"/>
      <c r="M132" s="204">
        <f t="shared" si="7"/>
        <v>4.92</v>
      </c>
      <c r="N132" s="204">
        <f t="shared" ref="N132:N195" si="8">+M132*5%</f>
        <v>0.246</v>
      </c>
      <c r="O132" s="204">
        <f t="shared" ref="O132:O195" si="9">+M132+N132</f>
        <v>5.1660000000000004</v>
      </c>
      <c r="P132" s="218"/>
      <c r="Q132" s="218"/>
      <c r="R132" s="218"/>
      <c r="S132" s="218"/>
      <c r="T132" s="218"/>
      <c r="U132" s="218">
        <f t="shared" ref="U132:U195" si="10">+N132-T132</f>
        <v>0.246</v>
      </c>
      <c r="V132" s="218"/>
    </row>
    <row r="133" spans="1:22" hidden="1">
      <c r="A133" s="204"/>
      <c r="B133" s="218" t="s">
        <v>1168</v>
      </c>
      <c r="C133" s="218" t="s">
        <v>1169</v>
      </c>
      <c r="D133" s="218"/>
      <c r="E133" s="218" t="s">
        <v>263</v>
      </c>
      <c r="F133" s="218" t="s">
        <v>1170</v>
      </c>
      <c r="G133" s="218"/>
      <c r="H133" s="218"/>
      <c r="I133" s="204">
        <v>1</v>
      </c>
      <c r="J133" s="204">
        <v>20.73</v>
      </c>
      <c r="K133" s="218"/>
      <c r="L133" s="218"/>
      <c r="M133" s="204">
        <f t="shared" ref="M133:M196" si="11">+J133+(K133*L133)</f>
        <v>20.73</v>
      </c>
      <c r="N133" s="204">
        <f t="shared" si="8"/>
        <v>1.0365</v>
      </c>
      <c r="O133" s="204">
        <f t="shared" si="9"/>
        <v>21.766500000000001</v>
      </c>
      <c r="P133" s="218"/>
      <c r="Q133" s="218"/>
      <c r="R133" s="218"/>
      <c r="S133" s="218"/>
      <c r="T133" s="218"/>
      <c r="U133" s="218">
        <f t="shared" si="10"/>
        <v>1.0365</v>
      </c>
      <c r="V133" s="218"/>
    </row>
    <row r="134" spans="1:22" hidden="1">
      <c r="A134" s="204"/>
      <c r="B134" s="218" t="s">
        <v>1168</v>
      </c>
      <c r="C134" s="218" t="s">
        <v>1169</v>
      </c>
      <c r="D134" s="218"/>
      <c r="E134" s="218" t="s">
        <v>263</v>
      </c>
      <c r="F134" s="218" t="s">
        <v>288</v>
      </c>
      <c r="G134" s="218"/>
      <c r="H134" s="218"/>
      <c r="I134" s="204">
        <v>1</v>
      </c>
      <c r="J134" s="204">
        <v>21.66</v>
      </c>
      <c r="K134" s="218"/>
      <c r="L134" s="218"/>
      <c r="M134" s="204">
        <f t="shared" si="11"/>
        <v>21.66</v>
      </c>
      <c r="N134" s="204">
        <f t="shared" si="8"/>
        <v>1.083</v>
      </c>
      <c r="O134" s="204">
        <f t="shared" si="9"/>
        <v>22.742999999999999</v>
      </c>
      <c r="P134" s="218"/>
      <c r="Q134" s="218"/>
      <c r="R134" s="218"/>
      <c r="S134" s="218"/>
      <c r="T134" s="218"/>
      <c r="U134" s="218">
        <f t="shared" si="10"/>
        <v>1.083</v>
      </c>
      <c r="V134" s="218"/>
    </row>
    <row r="135" spans="1:22" hidden="1">
      <c r="A135" s="204"/>
      <c r="B135" s="218" t="s">
        <v>1077</v>
      </c>
      <c r="C135" s="218" t="s">
        <v>1171</v>
      </c>
      <c r="D135" s="218"/>
      <c r="E135" s="218" t="s">
        <v>263</v>
      </c>
      <c r="F135" s="218" t="s">
        <v>1172</v>
      </c>
      <c r="G135" s="218"/>
      <c r="H135" s="218"/>
      <c r="I135" s="204">
        <v>1</v>
      </c>
      <c r="J135" s="204">
        <v>31.53</v>
      </c>
      <c r="K135" s="218"/>
      <c r="L135" s="218"/>
      <c r="M135" s="204">
        <f t="shared" si="11"/>
        <v>31.53</v>
      </c>
      <c r="N135" s="204">
        <f t="shared" si="8"/>
        <v>1.5765000000000002</v>
      </c>
      <c r="O135" s="204">
        <f t="shared" si="9"/>
        <v>33.106500000000004</v>
      </c>
      <c r="P135" s="218"/>
      <c r="Q135" s="218"/>
      <c r="R135" s="218"/>
      <c r="S135" s="218"/>
      <c r="T135" s="218"/>
      <c r="U135" s="218">
        <f t="shared" si="10"/>
        <v>1.5765000000000002</v>
      </c>
      <c r="V135" s="218"/>
    </row>
    <row r="136" spans="1:22" hidden="1">
      <c r="A136" s="204"/>
      <c r="B136" s="218" t="s">
        <v>1077</v>
      </c>
      <c r="C136" s="218" t="s">
        <v>1171</v>
      </c>
      <c r="D136" s="218"/>
      <c r="E136" s="218" t="s">
        <v>263</v>
      </c>
      <c r="F136" s="218" t="s">
        <v>279</v>
      </c>
      <c r="G136" s="218"/>
      <c r="H136" s="218"/>
      <c r="I136" s="204">
        <v>1</v>
      </c>
      <c r="J136" s="204">
        <v>22.39</v>
      </c>
      <c r="K136" s="218"/>
      <c r="L136" s="218"/>
      <c r="M136" s="204">
        <f t="shared" si="11"/>
        <v>22.39</v>
      </c>
      <c r="N136" s="204">
        <f t="shared" si="8"/>
        <v>1.1195000000000002</v>
      </c>
      <c r="O136" s="204">
        <f t="shared" si="9"/>
        <v>23.509499999999999</v>
      </c>
      <c r="P136" s="218"/>
      <c r="Q136" s="218"/>
      <c r="R136" s="218"/>
      <c r="S136" s="218"/>
      <c r="T136" s="218"/>
      <c r="U136" s="218">
        <f t="shared" si="10"/>
        <v>1.1195000000000002</v>
      </c>
      <c r="V136" s="218"/>
    </row>
    <row r="137" spans="1:22" hidden="1">
      <c r="A137" s="204"/>
      <c r="B137" s="218" t="s">
        <v>1077</v>
      </c>
      <c r="C137" s="218" t="s">
        <v>1171</v>
      </c>
      <c r="D137" s="218"/>
      <c r="E137" s="218" t="s">
        <v>263</v>
      </c>
      <c r="F137" s="218" t="s">
        <v>128</v>
      </c>
      <c r="G137" s="218"/>
      <c r="H137" s="218"/>
      <c r="I137" s="204">
        <v>1</v>
      </c>
      <c r="J137" s="204">
        <v>14.93</v>
      </c>
      <c r="K137" s="218"/>
      <c r="L137" s="218"/>
      <c r="M137" s="204">
        <f t="shared" si="11"/>
        <v>14.93</v>
      </c>
      <c r="N137" s="204">
        <f t="shared" si="8"/>
        <v>0.74650000000000005</v>
      </c>
      <c r="O137" s="204">
        <f t="shared" si="9"/>
        <v>15.676499999999999</v>
      </c>
      <c r="P137" s="218"/>
      <c r="Q137" s="218"/>
      <c r="R137" s="218"/>
      <c r="S137" s="218"/>
      <c r="T137" s="218"/>
      <c r="U137" s="218">
        <f t="shared" si="10"/>
        <v>0.74650000000000005</v>
      </c>
      <c r="V137" s="218"/>
    </row>
    <row r="138" spans="1:22" hidden="1">
      <c r="A138" s="204"/>
      <c r="B138" s="218" t="s">
        <v>1077</v>
      </c>
      <c r="C138" s="218" t="s">
        <v>1171</v>
      </c>
      <c r="D138" s="218"/>
      <c r="E138" s="218" t="s">
        <v>263</v>
      </c>
      <c r="F138" s="218" t="s">
        <v>126</v>
      </c>
      <c r="G138" s="218"/>
      <c r="H138" s="218"/>
      <c r="I138" s="204">
        <v>1</v>
      </c>
      <c r="J138" s="204">
        <v>6.31</v>
      </c>
      <c r="K138" s="218"/>
      <c r="L138" s="218"/>
      <c r="M138" s="204">
        <f t="shared" si="11"/>
        <v>6.31</v>
      </c>
      <c r="N138" s="204">
        <f t="shared" si="8"/>
        <v>0.3155</v>
      </c>
      <c r="O138" s="204">
        <f t="shared" si="9"/>
        <v>6.6254999999999997</v>
      </c>
      <c r="P138" s="218"/>
      <c r="Q138" s="218"/>
      <c r="R138" s="218"/>
      <c r="S138" s="218"/>
      <c r="T138" s="218"/>
      <c r="U138" s="218">
        <f t="shared" si="10"/>
        <v>0.3155</v>
      </c>
      <c r="V138" s="218"/>
    </row>
    <row r="139" spans="1:22" hidden="1">
      <c r="A139" s="204"/>
      <c r="B139" s="218" t="s">
        <v>1173</v>
      </c>
      <c r="C139" s="218" t="s">
        <v>1174</v>
      </c>
      <c r="D139" s="218"/>
      <c r="E139" s="218" t="s">
        <v>263</v>
      </c>
      <c r="F139" s="218" t="s">
        <v>151</v>
      </c>
      <c r="G139" s="218"/>
      <c r="H139" s="218"/>
      <c r="I139" s="204">
        <v>1</v>
      </c>
      <c r="J139" s="204">
        <v>38.18</v>
      </c>
      <c r="K139" s="218"/>
      <c r="L139" s="218"/>
      <c r="M139" s="204">
        <f t="shared" si="11"/>
        <v>38.18</v>
      </c>
      <c r="N139" s="204">
        <f t="shared" si="8"/>
        <v>1.909</v>
      </c>
      <c r="O139" s="204">
        <f t="shared" si="9"/>
        <v>40.088999999999999</v>
      </c>
      <c r="P139" s="218"/>
      <c r="Q139" s="218"/>
      <c r="R139" s="218"/>
      <c r="S139" s="218"/>
      <c r="T139" s="218"/>
      <c r="U139" s="218">
        <f t="shared" si="10"/>
        <v>1.909</v>
      </c>
      <c r="V139" s="218"/>
    </row>
    <row r="140" spans="1:22" hidden="1">
      <c r="A140" s="204"/>
      <c r="B140" s="218" t="s">
        <v>1173</v>
      </c>
      <c r="C140" s="218" t="s">
        <v>1174</v>
      </c>
      <c r="D140" s="218"/>
      <c r="E140" s="218" t="s">
        <v>263</v>
      </c>
      <c r="F140" s="218" t="s">
        <v>76</v>
      </c>
      <c r="G140" s="218"/>
      <c r="H140" s="218"/>
      <c r="I140" s="204">
        <v>1</v>
      </c>
      <c r="J140" s="204">
        <v>13.86</v>
      </c>
      <c r="K140" s="218"/>
      <c r="L140" s="218"/>
      <c r="M140" s="204">
        <f t="shared" si="11"/>
        <v>13.86</v>
      </c>
      <c r="N140" s="204">
        <f t="shared" si="8"/>
        <v>0.69300000000000006</v>
      </c>
      <c r="O140" s="204">
        <f t="shared" si="9"/>
        <v>14.552999999999999</v>
      </c>
      <c r="P140" s="218"/>
      <c r="Q140" s="218"/>
      <c r="R140" s="218"/>
      <c r="S140" s="218"/>
      <c r="T140" s="218"/>
      <c r="U140" s="218">
        <f t="shared" si="10"/>
        <v>0.69300000000000006</v>
      </c>
      <c r="V140" s="218"/>
    </row>
    <row r="141" spans="1:22" hidden="1">
      <c r="A141" s="204"/>
      <c r="B141" s="218" t="s">
        <v>1175</v>
      </c>
      <c r="C141" s="218" t="s">
        <v>1176</v>
      </c>
      <c r="D141" s="218"/>
      <c r="E141" s="218" t="s">
        <v>263</v>
      </c>
      <c r="F141" s="218" t="s">
        <v>139</v>
      </c>
      <c r="G141" s="218"/>
      <c r="H141" s="218"/>
      <c r="I141" s="204">
        <v>1</v>
      </c>
      <c r="J141" s="204">
        <v>5.76</v>
      </c>
      <c r="K141" s="218"/>
      <c r="L141" s="218"/>
      <c r="M141" s="204">
        <f t="shared" si="11"/>
        <v>5.76</v>
      </c>
      <c r="N141" s="204">
        <f t="shared" si="8"/>
        <v>0.28799999999999998</v>
      </c>
      <c r="O141" s="204">
        <f t="shared" si="9"/>
        <v>6.048</v>
      </c>
      <c r="P141" s="218"/>
      <c r="Q141" s="218"/>
      <c r="R141" s="218"/>
      <c r="S141" s="218"/>
      <c r="T141" s="218"/>
      <c r="U141" s="218">
        <f t="shared" si="10"/>
        <v>0.28799999999999998</v>
      </c>
      <c r="V141" s="218"/>
    </row>
    <row r="142" spans="1:22" hidden="1">
      <c r="A142" s="204"/>
      <c r="B142" s="218" t="s">
        <v>1175</v>
      </c>
      <c r="C142" s="218" t="s">
        <v>1176</v>
      </c>
      <c r="D142" s="218"/>
      <c r="E142" s="218" t="s">
        <v>263</v>
      </c>
      <c r="F142" s="218" t="s">
        <v>1177</v>
      </c>
      <c r="G142" s="218"/>
      <c r="H142" s="218"/>
      <c r="I142" s="204">
        <v>1</v>
      </c>
      <c r="J142" s="204">
        <v>5.76</v>
      </c>
      <c r="K142" s="218"/>
      <c r="L142" s="218"/>
      <c r="M142" s="204">
        <f t="shared" si="11"/>
        <v>5.76</v>
      </c>
      <c r="N142" s="204">
        <f t="shared" si="8"/>
        <v>0.28799999999999998</v>
      </c>
      <c r="O142" s="204">
        <f t="shared" si="9"/>
        <v>6.048</v>
      </c>
      <c r="P142" s="218"/>
      <c r="Q142" s="218"/>
      <c r="R142" s="218"/>
      <c r="S142" s="218"/>
      <c r="T142" s="218"/>
      <c r="U142" s="218">
        <f t="shared" si="10"/>
        <v>0.28799999999999998</v>
      </c>
      <c r="V142" s="218"/>
    </row>
    <row r="143" spans="1:22" hidden="1">
      <c r="A143" s="204"/>
      <c r="B143" s="218" t="s">
        <v>1175</v>
      </c>
      <c r="C143" s="218" t="s">
        <v>1178</v>
      </c>
      <c r="D143" s="218"/>
      <c r="E143" s="218" t="s">
        <v>263</v>
      </c>
      <c r="F143" s="218" t="s">
        <v>1179</v>
      </c>
      <c r="G143" s="218"/>
      <c r="H143" s="218"/>
      <c r="I143" s="204">
        <v>1</v>
      </c>
      <c r="J143" s="204">
        <v>5.76</v>
      </c>
      <c r="K143" s="218"/>
      <c r="L143" s="218"/>
      <c r="M143" s="204">
        <f t="shared" si="11"/>
        <v>5.76</v>
      </c>
      <c r="N143" s="204">
        <f t="shared" si="8"/>
        <v>0.28799999999999998</v>
      </c>
      <c r="O143" s="204">
        <f t="shared" si="9"/>
        <v>6.048</v>
      </c>
      <c r="P143" s="218"/>
      <c r="Q143" s="218"/>
      <c r="R143" s="218"/>
      <c r="S143" s="218"/>
      <c r="T143" s="218"/>
      <c r="U143" s="218">
        <f t="shared" si="10"/>
        <v>0.28799999999999998</v>
      </c>
      <c r="V143" s="218"/>
    </row>
    <row r="144" spans="1:22" hidden="1">
      <c r="A144" s="204"/>
      <c r="B144" s="218" t="s">
        <v>1175</v>
      </c>
      <c r="C144" s="218" t="s">
        <v>1180</v>
      </c>
      <c r="D144" s="218"/>
      <c r="E144" s="218" t="s">
        <v>263</v>
      </c>
      <c r="F144" s="218" t="s">
        <v>289</v>
      </c>
      <c r="G144" s="218"/>
      <c r="H144" s="218"/>
      <c r="I144" s="204">
        <v>1</v>
      </c>
      <c r="J144" s="204">
        <v>5.76</v>
      </c>
      <c r="K144" s="218"/>
      <c r="L144" s="218"/>
      <c r="M144" s="204">
        <f t="shared" si="11"/>
        <v>5.76</v>
      </c>
      <c r="N144" s="204">
        <f t="shared" si="8"/>
        <v>0.28799999999999998</v>
      </c>
      <c r="O144" s="204">
        <f t="shared" si="9"/>
        <v>6.048</v>
      </c>
      <c r="P144" s="218"/>
      <c r="Q144" s="218"/>
      <c r="R144" s="218"/>
      <c r="S144" s="218"/>
      <c r="T144" s="218"/>
      <c r="U144" s="218">
        <f t="shared" si="10"/>
        <v>0.28799999999999998</v>
      </c>
      <c r="V144" s="218"/>
    </row>
    <row r="145" spans="1:22" hidden="1">
      <c r="A145" s="204"/>
      <c r="B145" s="218" t="s">
        <v>1175</v>
      </c>
      <c r="C145" s="218" t="s">
        <v>1180</v>
      </c>
      <c r="D145" s="218"/>
      <c r="E145" s="218" t="s">
        <v>263</v>
      </c>
      <c r="F145" s="218" t="s">
        <v>126</v>
      </c>
      <c r="G145" s="218"/>
      <c r="H145" s="218"/>
      <c r="I145" s="204">
        <v>1</v>
      </c>
      <c r="J145" s="204">
        <v>5.76</v>
      </c>
      <c r="K145" s="218"/>
      <c r="L145" s="218"/>
      <c r="M145" s="204">
        <f t="shared" si="11"/>
        <v>5.76</v>
      </c>
      <c r="N145" s="204">
        <f t="shared" si="8"/>
        <v>0.28799999999999998</v>
      </c>
      <c r="O145" s="204">
        <f t="shared" si="9"/>
        <v>6.048</v>
      </c>
      <c r="P145" s="218"/>
      <c r="Q145" s="218"/>
      <c r="R145" s="218"/>
      <c r="S145" s="218"/>
      <c r="T145" s="218"/>
      <c r="U145" s="218">
        <f t="shared" si="10"/>
        <v>0.28799999999999998</v>
      </c>
      <c r="V145" s="218"/>
    </row>
    <row r="146" spans="1:22" hidden="1">
      <c r="A146" s="204"/>
      <c r="B146" s="218" t="s">
        <v>1082</v>
      </c>
      <c r="C146" s="218" t="s">
        <v>1181</v>
      </c>
      <c r="D146" s="218"/>
      <c r="E146" s="218" t="s">
        <v>263</v>
      </c>
      <c r="F146" s="218" t="s">
        <v>124</v>
      </c>
      <c r="G146" s="218"/>
      <c r="H146" s="218"/>
      <c r="I146" s="204">
        <v>1</v>
      </c>
      <c r="J146" s="204">
        <v>9.99</v>
      </c>
      <c r="K146" s="218"/>
      <c r="L146" s="218"/>
      <c r="M146" s="204">
        <f t="shared" si="11"/>
        <v>9.99</v>
      </c>
      <c r="N146" s="204">
        <f t="shared" si="8"/>
        <v>0.49950000000000006</v>
      </c>
      <c r="O146" s="204">
        <f t="shared" si="9"/>
        <v>10.4895</v>
      </c>
      <c r="P146" s="218"/>
      <c r="Q146" s="218"/>
      <c r="R146" s="218"/>
      <c r="S146" s="218"/>
      <c r="T146" s="218"/>
      <c r="U146" s="218">
        <f t="shared" si="10"/>
        <v>0.49950000000000006</v>
      </c>
      <c r="V146" s="218"/>
    </row>
    <row r="147" spans="1:22" hidden="1">
      <c r="A147" s="204"/>
      <c r="B147" s="218" t="s">
        <v>1082</v>
      </c>
      <c r="C147" s="218" t="s">
        <v>1181</v>
      </c>
      <c r="D147" s="218"/>
      <c r="E147" s="218" t="s">
        <v>263</v>
      </c>
      <c r="F147" s="218" t="s">
        <v>273</v>
      </c>
      <c r="G147" s="218"/>
      <c r="H147" s="218"/>
      <c r="I147" s="204">
        <v>1</v>
      </c>
      <c r="J147" s="204">
        <v>6.66</v>
      </c>
      <c r="K147" s="218"/>
      <c r="L147" s="218"/>
      <c r="M147" s="204">
        <f t="shared" si="11"/>
        <v>6.66</v>
      </c>
      <c r="N147" s="204">
        <f t="shared" si="8"/>
        <v>0.33300000000000002</v>
      </c>
      <c r="O147" s="204">
        <f t="shared" si="9"/>
        <v>6.9930000000000003</v>
      </c>
      <c r="P147" s="218"/>
      <c r="Q147" s="218"/>
      <c r="R147" s="218"/>
      <c r="S147" s="218"/>
      <c r="T147" s="218"/>
      <c r="U147" s="218">
        <f t="shared" si="10"/>
        <v>0.33300000000000002</v>
      </c>
      <c r="V147" s="218"/>
    </row>
    <row r="148" spans="1:22" hidden="1">
      <c r="A148" s="204"/>
      <c r="B148" s="218" t="s">
        <v>1082</v>
      </c>
      <c r="C148" s="218" t="s">
        <v>1181</v>
      </c>
      <c r="D148" s="218"/>
      <c r="E148" s="218" t="s">
        <v>263</v>
      </c>
      <c r="F148" s="218" t="s">
        <v>290</v>
      </c>
      <c r="G148" s="218"/>
      <c r="H148" s="218"/>
      <c r="I148" s="204">
        <v>1</v>
      </c>
      <c r="J148" s="204">
        <v>152.75</v>
      </c>
      <c r="K148" s="218"/>
      <c r="L148" s="218"/>
      <c r="M148" s="204">
        <f t="shared" si="11"/>
        <v>152.75</v>
      </c>
      <c r="N148" s="204">
        <f t="shared" si="8"/>
        <v>7.6375000000000002</v>
      </c>
      <c r="O148" s="204">
        <f t="shared" si="9"/>
        <v>160.38749999999999</v>
      </c>
      <c r="P148" s="218"/>
      <c r="Q148" s="218"/>
      <c r="R148" s="218"/>
      <c r="S148" s="218"/>
      <c r="T148" s="218"/>
      <c r="U148" s="218">
        <f t="shared" si="10"/>
        <v>7.6375000000000002</v>
      </c>
      <c r="V148" s="218"/>
    </row>
    <row r="149" spans="1:22" hidden="1">
      <c r="A149" s="204"/>
      <c r="B149" s="218" t="s">
        <v>1082</v>
      </c>
      <c r="C149" s="218" t="s">
        <v>1181</v>
      </c>
      <c r="D149" s="218"/>
      <c r="E149" s="218" t="s">
        <v>263</v>
      </c>
      <c r="F149" s="218" t="s">
        <v>1182</v>
      </c>
      <c r="G149" s="218"/>
      <c r="H149" s="218"/>
      <c r="I149" s="204">
        <v>1</v>
      </c>
      <c r="J149" s="204">
        <v>19.5</v>
      </c>
      <c r="K149" s="218"/>
      <c r="L149" s="218"/>
      <c r="M149" s="204">
        <f t="shared" si="11"/>
        <v>19.5</v>
      </c>
      <c r="N149" s="204">
        <f t="shared" si="8"/>
        <v>0.97500000000000009</v>
      </c>
      <c r="O149" s="204">
        <f t="shared" si="9"/>
        <v>20.475000000000001</v>
      </c>
      <c r="P149" s="218"/>
      <c r="Q149" s="218"/>
      <c r="R149" s="218"/>
      <c r="S149" s="218"/>
      <c r="T149" s="218"/>
      <c r="U149" s="218">
        <f t="shared" si="10"/>
        <v>0.97500000000000009</v>
      </c>
      <c r="V149" s="218"/>
    </row>
    <row r="150" spans="1:22" hidden="1">
      <c r="A150" s="204"/>
      <c r="B150" s="218" t="s">
        <v>1082</v>
      </c>
      <c r="C150" s="218" t="s">
        <v>1181</v>
      </c>
      <c r="D150" s="218"/>
      <c r="E150" s="218" t="s">
        <v>263</v>
      </c>
      <c r="F150" s="218" t="s">
        <v>291</v>
      </c>
      <c r="G150" s="218"/>
      <c r="H150" s="218"/>
      <c r="I150" s="204">
        <v>1</v>
      </c>
      <c r="J150" s="204">
        <v>14.63</v>
      </c>
      <c r="K150" s="218"/>
      <c r="L150" s="218"/>
      <c r="M150" s="204">
        <f t="shared" si="11"/>
        <v>14.63</v>
      </c>
      <c r="N150" s="204">
        <f t="shared" si="8"/>
        <v>0.73150000000000004</v>
      </c>
      <c r="O150" s="204">
        <f t="shared" si="9"/>
        <v>15.361500000000001</v>
      </c>
      <c r="P150" s="218"/>
      <c r="Q150" s="218"/>
      <c r="R150" s="218"/>
      <c r="S150" s="218"/>
      <c r="T150" s="218"/>
      <c r="U150" s="218">
        <f t="shared" si="10"/>
        <v>0.73150000000000004</v>
      </c>
      <c r="V150" s="218"/>
    </row>
    <row r="151" spans="1:22" hidden="1">
      <c r="A151" s="204"/>
      <c r="B151" s="218" t="s">
        <v>1082</v>
      </c>
      <c r="C151" s="218" t="s">
        <v>1181</v>
      </c>
      <c r="D151" s="218"/>
      <c r="E151" s="218" t="s">
        <v>263</v>
      </c>
      <c r="F151" s="218" t="s">
        <v>1183</v>
      </c>
      <c r="G151" s="218"/>
      <c r="H151" s="218"/>
      <c r="I151" s="204">
        <v>1</v>
      </c>
      <c r="J151" s="204">
        <v>73.12</v>
      </c>
      <c r="K151" s="218"/>
      <c r="L151" s="218"/>
      <c r="M151" s="204">
        <f t="shared" si="11"/>
        <v>73.12</v>
      </c>
      <c r="N151" s="204">
        <f t="shared" si="8"/>
        <v>3.6560000000000006</v>
      </c>
      <c r="O151" s="204">
        <f t="shared" si="9"/>
        <v>76.77600000000001</v>
      </c>
      <c r="P151" s="218"/>
      <c r="Q151" s="218"/>
      <c r="R151" s="218"/>
      <c r="S151" s="218"/>
      <c r="T151" s="218"/>
      <c r="U151" s="218">
        <f t="shared" si="10"/>
        <v>3.6560000000000006</v>
      </c>
      <c r="V151" s="218"/>
    </row>
    <row r="152" spans="1:22" hidden="1">
      <c r="A152" s="204"/>
      <c r="B152" s="218" t="s">
        <v>1082</v>
      </c>
      <c r="C152" s="218" t="s">
        <v>1181</v>
      </c>
      <c r="D152" s="218"/>
      <c r="E152" s="218" t="s">
        <v>263</v>
      </c>
      <c r="F152" s="218" t="s">
        <v>1184</v>
      </c>
      <c r="G152" s="218"/>
      <c r="H152" s="218"/>
      <c r="I152" s="204">
        <v>1</v>
      </c>
      <c r="J152" s="204">
        <v>48.75</v>
      </c>
      <c r="K152" s="218"/>
      <c r="L152" s="218"/>
      <c r="M152" s="204">
        <f t="shared" si="11"/>
        <v>48.75</v>
      </c>
      <c r="N152" s="204">
        <f t="shared" si="8"/>
        <v>2.4375</v>
      </c>
      <c r="O152" s="204">
        <f t="shared" si="9"/>
        <v>51.1875</v>
      </c>
      <c r="P152" s="218"/>
      <c r="Q152" s="218"/>
      <c r="R152" s="218"/>
      <c r="S152" s="218"/>
      <c r="T152" s="218"/>
      <c r="U152" s="218">
        <f t="shared" si="10"/>
        <v>2.4375</v>
      </c>
      <c r="V152" s="218"/>
    </row>
    <row r="153" spans="1:22" hidden="1">
      <c r="A153" s="204"/>
      <c r="B153" s="218" t="s">
        <v>1082</v>
      </c>
      <c r="C153" s="218" t="s">
        <v>1181</v>
      </c>
      <c r="D153" s="218"/>
      <c r="E153" s="218" t="s">
        <v>263</v>
      </c>
      <c r="F153" s="218" t="s">
        <v>1185</v>
      </c>
      <c r="G153" s="218"/>
      <c r="H153" s="218"/>
      <c r="I153" s="204">
        <v>1</v>
      </c>
      <c r="J153" s="204">
        <v>35.75</v>
      </c>
      <c r="K153" s="218"/>
      <c r="L153" s="218"/>
      <c r="M153" s="204">
        <f t="shared" si="11"/>
        <v>35.75</v>
      </c>
      <c r="N153" s="204">
        <f t="shared" si="8"/>
        <v>1.7875000000000001</v>
      </c>
      <c r="O153" s="204">
        <f t="shared" si="9"/>
        <v>37.537500000000001</v>
      </c>
      <c r="P153" s="218"/>
      <c r="Q153" s="218"/>
      <c r="R153" s="218"/>
      <c r="S153" s="218"/>
      <c r="T153" s="218"/>
      <c r="U153" s="218">
        <f t="shared" si="10"/>
        <v>1.7875000000000001</v>
      </c>
      <c r="V153" s="218"/>
    </row>
    <row r="154" spans="1:22" hidden="1">
      <c r="A154" s="204"/>
      <c r="B154" s="218" t="s">
        <v>1082</v>
      </c>
      <c r="C154" s="218" t="s">
        <v>1181</v>
      </c>
      <c r="D154" s="218"/>
      <c r="E154" s="218" t="s">
        <v>263</v>
      </c>
      <c r="F154" s="218" t="s">
        <v>292</v>
      </c>
      <c r="G154" s="218"/>
      <c r="H154" s="218"/>
      <c r="I154" s="204">
        <v>1</v>
      </c>
      <c r="J154" s="204">
        <v>29.25</v>
      </c>
      <c r="K154" s="218"/>
      <c r="L154" s="218"/>
      <c r="M154" s="204">
        <f t="shared" si="11"/>
        <v>29.25</v>
      </c>
      <c r="N154" s="204">
        <f t="shared" si="8"/>
        <v>1.4625000000000001</v>
      </c>
      <c r="O154" s="204">
        <f t="shared" si="9"/>
        <v>30.712499999999999</v>
      </c>
      <c r="P154" s="218"/>
      <c r="Q154" s="218"/>
      <c r="R154" s="218"/>
      <c r="S154" s="218"/>
      <c r="T154" s="218"/>
      <c r="U154" s="218">
        <f t="shared" si="10"/>
        <v>1.4625000000000001</v>
      </c>
      <c r="V154" s="218"/>
    </row>
    <row r="155" spans="1:22" hidden="1">
      <c r="A155" s="204"/>
      <c r="B155" s="218" t="s">
        <v>1082</v>
      </c>
      <c r="C155" s="218" t="s">
        <v>1181</v>
      </c>
      <c r="D155" s="218"/>
      <c r="E155" s="218" t="s">
        <v>263</v>
      </c>
      <c r="F155" s="218" t="s">
        <v>287</v>
      </c>
      <c r="G155" s="218"/>
      <c r="H155" s="218"/>
      <c r="I155" s="204">
        <v>1</v>
      </c>
      <c r="J155" s="204">
        <v>5.41</v>
      </c>
      <c r="K155" s="218"/>
      <c r="L155" s="218"/>
      <c r="M155" s="204">
        <f t="shared" si="11"/>
        <v>5.41</v>
      </c>
      <c r="N155" s="204">
        <f t="shared" si="8"/>
        <v>0.27050000000000002</v>
      </c>
      <c r="O155" s="204">
        <f t="shared" si="9"/>
        <v>5.6805000000000003</v>
      </c>
      <c r="P155" s="218"/>
      <c r="Q155" s="218"/>
      <c r="R155" s="218"/>
      <c r="S155" s="218"/>
      <c r="T155" s="218"/>
      <c r="U155" s="218">
        <f t="shared" si="10"/>
        <v>0.27050000000000002</v>
      </c>
      <c r="V155" s="218"/>
    </row>
    <row r="156" spans="1:22" hidden="1">
      <c r="A156" s="204"/>
      <c r="B156" s="218" t="s">
        <v>1082</v>
      </c>
      <c r="C156" s="218" t="s">
        <v>1181</v>
      </c>
      <c r="D156" s="218"/>
      <c r="E156" s="218" t="s">
        <v>263</v>
      </c>
      <c r="F156" s="218" t="s">
        <v>76</v>
      </c>
      <c r="G156" s="218"/>
      <c r="H156" s="218"/>
      <c r="I156" s="204">
        <v>1</v>
      </c>
      <c r="J156" s="204">
        <v>5.41</v>
      </c>
      <c r="K156" s="218"/>
      <c r="L156" s="218"/>
      <c r="M156" s="204">
        <f t="shared" si="11"/>
        <v>5.41</v>
      </c>
      <c r="N156" s="204">
        <f t="shared" si="8"/>
        <v>0.27050000000000002</v>
      </c>
      <c r="O156" s="204">
        <f t="shared" si="9"/>
        <v>5.6805000000000003</v>
      </c>
      <c r="P156" s="218"/>
      <c r="Q156" s="218"/>
      <c r="R156" s="218"/>
      <c r="S156" s="218"/>
      <c r="T156" s="218"/>
      <c r="U156" s="218">
        <f t="shared" si="10"/>
        <v>0.27050000000000002</v>
      </c>
      <c r="V156" s="218"/>
    </row>
    <row r="157" spans="1:22" hidden="1">
      <c r="A157" s="204"/>
      <c r="B157" s="218" t="s">
        <v>1082</v>
      </c>
      <c r="C157" s="218" t="s">
        <v>1181</v>
      </c>
      <c r="D157" s="218"/>
      <c r="E157" s="218" t="s">
        <v>263</v>
      </c>
      <c r="F157" s="218" t="s">
        <v>293</v>
      </c>
      <c r="G157" s="218"/>
      <c r="H157" s="218"/>
      <c r="I157" s="204">
        <v>1</v>
      </c>
      <c r="J157" s="204">
        <v>4.88</v>
      </c>
      <c r="K157" s="218"/>
      <c r="L157" s="218"/>
      <c r="M157" s="204">
        <f t="shared" si="11"/>
        <v>4.88</v>
      </c>
      <c r="N157" s="204">
        <f t="shared" si="8"/>
        <v>0.24399999999999999</v>
      </c>
      <c r="O157" s="204">
        <f t="shared" si="9"/>
        <v>5.1239999999999997</v>
      </c>
      <c r="P157" s="218"/>
      <c r="Q157" s="218"/>
      <c r="R157" s="218"/>
      <c r="S157" s="218"/>
      <c r="T157" s="218"/>
      <c r="U157" s="218">
        <f t="shared" si="10"/>
        <v>0.24399999999999999</v>
      </c>
      <c r="V157" s="218"/>
    </row>
    <row r="158" spans="1:22" hidden="1">
      <c r="A158" s="204"/>
      <c r="B158" s="218" t="s">
        <v>1082</v>
      </c>
      <c r="C158" s="218" t="s">
        <v>1181</v>
      </c>
      <c r="D158" s="218"/>
      <c r="E158" s="218" t="s">
        <v>263</v>
      </c>
      <c r="F158" s="218" t="s">
        <v>1186</v>
      </c>
      <c r="G158" s="218"/>
      <c r="H158" s="218"/>
      <c r="I158" s="204">
        <v>1</v>
      </c>
      <c r="J158" s="204">
        <v>26</v>
      </c>
      <c r="K158" s="218"/>
      <c r="L158" s="218"/>
      <c r="M158" s="204">
        <f t="shared" si="11"/>
        <v>26</v>
      </c>
      <c r="N158" s="204">
        <f t="shared" si="8"/>
        <v>1.3</v>
      </c>
      <c r="O158" s="204">
        <f t="shared" si="9"/>
        <v>27.3</v>
      </c>
      <c r="P158" s="218"/>
      <c r="Q158" s="218"/>
      <c r="R158" s="218"/>
      <c r="S158" s="218"/>
      <c r="T158" s="218"/>
      <c r="U158" s="218">
        <f t="shared" si="10"/>
        <v>1.3</v>
      </c>
      <c r="V158" s="218"/>
    </row>
    <row r="159" spans="1:22" hidden="1">
      <c r="A159" s="204"/>
      <c r="B159" s="218" t="s">
        <v>1082</v>
      </c>
      <c r="C159" s="218" t="s">
        <v>1181</v>
      </c>
      <c r="D159" s="218"/>
      <c r="E159" s="218" t="s">
        <v>263</v>
      </c>
      <c r="F159" s="218" t="s">
        <v>1187</v>
      </c>
      <c r="G159" s="218"/>
      <c r="H159" s="218"/>
      <c r="I159" s="204">
        <v>1</v>
      </c>
      <c r="J159" s="204">
        <v>18.07</v>
      </c>
      <c r="K159" s="218"/>
      <c r="L159" s="218"/>
      <c r="M159" s="204">
        <f t="shared" si="11"/>
        <v>18.07</v>
      </c>
      <c r="N159" s="204">
        <f t="shared" si="8"/>
        <v>0.90350000000000008</v>
      </c>
      <c r="O159" s="204">
        <f t="shared" si="9"/>
        <v>18.973500000000001</v>
      </c>
      <c r="P159" s="218"/>
      <c r="Q159" s="218"/>
      <c r="R159" s="218"/>
      <c r="S159" s="218"/>
      <c r="T159" s="218"/>
      <c r="U159" s="218">
        <f t="shared" si="10"/>
        <v>0.90350000000000008</v>
      </c>
      <c r="V159" s="218"/>
    </row>
    <row r="160" spans="1:22" hidden="1">
      <c r="A160" s="204"/>
      <c r="B160" s="218" t="s">
        <v>1082</v>
      </c>
      <c r="C160" s="218" t="s">
        <v>1181</v>
      </c>
      <c r="D160" s="218"/>
      <c r="E160" s="218" t="s">
        <v>263</v>
      </c>
      <c r="F160" s="218" t="s">
        <v>74</v>
      </c>
      <c r="G160" s="218"/>
      <c r="H160" s="218"/>
      <c r="I160" s="204">
        <v>1</v>
      </c>
      <c r="J160" s="204">
        <v>8.34</v>
      </c>
      <c r="K160" s="218"/>
      <c r="L160" s="218"/>
      <c r="M160" s="204">
        <f t="shared" si="11"/>
        <v>8.34</v>
      </c>
      <c r="N160" s="204">
        <f t="shared" si="8"/>
        <v>0.41700000000000004</v>
      </c>
      <c r="O160" s="204">
        <f t="shared" si="9"/>
        <v>8.7569999999999997</v>
      </c>
      <c r="P160" s="218"/>
      <c r="Q160" s="218"/>
      <c r="R160" s="218"/>
      <c r="S160" s="218"/>
      <c r="T160" s="218"/>
      <c r="U160" s="218">
        <f t="shared" si="10"/>
        <v>0.41700000000000004</v>
      </c>
      <c r="V160" s="218"/>
    </row>
    <row r="161" spans="1:22" hidden="1">
      <c r="A161" s="204"/>
      <c r="B161" s="218" t="s">
        <v>1082</v>
      </c>
      <c r="C161" s="218" t="s">
        <v>1181</v>
      </c>
      <c r="D161" s="218"/>
      <c r="E161" s="218" t="s">
        <v>263</v>
      </c>
      <c r="F161" s="218" t="s">
        <v>1188</v>
      </c>
      <c r="G161" s="218"/>
      <c r="H161" s="218"/>
      <c r="I161" s="204">
        <v>1</v>
      </c>
      <c r="J161" s="204">
        <v>8.1300000000000008</v>
      </c>
      <c r="K161" s="218"/>
      <c r="L161" s="218"/>
      <c r="M161" s="204">
        <f t="shared" si="11"/>
        <v>8.1300000000000008</v>
      </c>
      <c r="N161" s="204">
        <f t="shared" si="8"/>
        <v>0.40650000000000008</v>
      </c>
      <c r="O161" s="204">
        <f t="shared" si="9"/>
        <v>8.5365000000000002</v>
      </c>
      <c r="P161" s="218"/>
      <c r="Q161" s="218"/>
      <c r="R161" s="218"/>
      <c r="S161" s="218"/>
      <c r="T161" s="218"/>
      <c r="U161" s="218">
        <f t="shared" si="10"/>
        <v>0.40650000000000008</v>
      </c>
      <c r="V161" s="218"/>
    </row>
    <row r="162" spans="1:22" hidden="1">
      <c r="A162" s="204"/>
      <c r="B162" s="218" t="s">
        <v>1082</v>
      </c>
      <c r="C162" s="218" t="s">
        <v>1189</v>
      </c>
      <c r="D162" s="218"/>
      <c r="E162" s="218" t="s">
        <v>263</v>
      </c>
      <c r="F162" s="218" t="s">
        <v>76</v>
      </c>
      <c r="G162" s="218"/>
      <c r="H162" s="218"/>
      <c r="I162" s="204">
        <v>1</v>
      </c>
      <c r="J162" s="204">
        <v>13.86</v>
      </c>
      <c r="K162" s="218"/>
      <c r="L162" s="218"/>
      <c r="M162" s="204">
        <f t="shared" si="11"/>
        <v>13.86</v>
      </c>
      <c r="N162" s="204">
        <f t="shared" si="8"/>
        <v>0.69300000000000006</v>
      </c>
      <c r="O162" s="204">
        <f t="shared" si="9"/>
        <v>14.552999999999999</v>
      </c>
      <c r="P162" s="218"/>
      <c r="Q162" s="218"/>
      <c r="R162" s="218"/>
      <c r="S162" s="218"/>
      <c r="T162" s="218"/>
      <c r="U162" s="218">
        <f t="shared" si="10"/>
        <v>0.69300000000000006</v>
      </c>
      <c r="V162" s="218"/>
    </row>
    <row r="163" spans="1:22" hidden="1">
      <c r="A163" s="204"/>
      <c r="B163" s="218" t="s">
        <v>1082</v>
      </c>
      <c r="C163" s="218" t="s">
        <v>1189</v>
      </c>
      <c r="D163" s="218"/>
      <c r="E163" s="218" t="s">
        <v>263</v>
      </c>
      <c r="F163" s="218" t="s">
        <v>75</v>
      </c>
      <c r="G163" s="218"/>
      <c r="H163" s="218"/>
      <c r="I163" s="204">
        <v>1</v>
      </c>
      <c r="J163" s="204">
        <v>31.12</v>
      </c>
      <c r="K163" s="218"/>
      <c r="L163" s="218"/>
      <c r="M163" s="204">
        <f t="shared" si="11"/>
        <v>31.12</v>
      </c>
      <c r="N163" s="204">
        <f t="shared" si="8"/>
        <v>1.556</v>
      </c>
      <c r="O163" s="204">
        <f t="shared" si="9"/>
        <v>32.676000000000002</v>
      </c>
      <c r="P163" s="218"/>
      <c r="Q163" s="218"/>
      <c r="R163" s="218"/>
      <c r="S163" s="218"/>
      <c r="T163" s="218"/>
      <c r="U163" s="218">
        <f t="shared" si="10"/>
        <v>1.556</v>
      </c>
      <c r="V163" s="218"/>
    </row>
    <row r="164" spans="1:22" hidden="1">
      <c r="A164" s="204"/>
      <c r="B164" s="218" t="s">
        <v>1082</v>
      </c>
      <c r="C164" s="218" t="s">
        <v>1189</v>
      </c>
      <c r="D164" s="218"/>
      <c r="E164" s="218" t="s">
        <v>263</v>
      </c>
      <c r="F164" s="218" t="s">
        <v>151</v>
      </c>
      <c r="G164" s="218"/>
      <c r="H164" s="218"/>
      <c r="I164" s="204">
        <v>1</v>
      </c>
      <c r="J164" s="204">
        <v>38.18</v>
      </c>
      <c r="K164" s="218"/>
      <c r="L164" s="218"/>
      <c r="M164" s="204">
        <f t="shared" si="11"/>
        <v>38.18</v>
      </c>
      <c r="N164" s="204">
        <f t="shared" si="8"/>
        <v>1.909</v>
      </c>
      <c r="O164" s="204">
        <f t="shared" si="9"/>
        <v>40.088999999999999</v>
      </c>
      <c r="P164" s="218"/>
      <c r="Q164" s="218"/>
      <c r="R164" s="218"/>
      <c r="S164" s="218"/>
      <c r="T164" s="218"/>
      <c r="U164" s="218">
        <f t="shared" si="10"/>
        <v>1.909</v>
      </c>
      <c r="V164" s="218"/>
    </row>
    <row r="165" spans="1:22" hidden="1">
      <c r="A165" s="204"/>
      <c r="B165" s="218" t="s">
        <v>1082</v>
      </c>
      <c r="C165" s="218" t="s">
        <v>1190</v>
      </c>
      <c r="D165" s="218"/>
      <c r="E165" s="218" t="s">
        <v>263</v>
      </c>
      <c r="F165" s="218" t="s">
        <v>151</v>
      </c>
      <c r="G165" s="218"/>
      <c r="H165" s="218"/>
      <c r="I165" s="204">
        <v>1</v>
      </c>
      <c r="J165" s="204">
        <v>38.18</v>
      </c>
      <c r="K165" s="218"/>
      <c r="L165" s="218"/>
      <c r="M165" s="204">
        <f t="shared" si="11"/>
        <v>38.18</v>
      </c>
      <c r="N165" s="204">
        <f t="shared" si="8"/>
        <v>1.909</v>
      </c>
      <c r="O165" s="204">
        <f t="shared" si="9"/>
        <v>40.088999999999999</v>
      </c>
      <c r="P165" s="218"/>
      <c r="Q165" s="218"/>
      <c r="R165" s="218"/>
      <c r="S165" s="218"/>
      <c r="T165" s="218"/>
      <c r="U165" s="218">
        <f t="shared" si="10"/>
        <v>1.909</v>
      </c>
      <c r="V165" s="218"/>
    </row>
    <row r="166" spans="1:22" hidden="1">
      <c r="A166" s="204"/>
      <c r="B166" s="218" t="s">
        <v>1082</v>
      </c>
      <c r="C166" s="218" t="s">
        <v>1190</v>
      </c>
      <c r="D166" s="218"/>
      <c r="E166" s="218" t="s">
        <v>263</v>
      </c>
      <c r="F166" s="218" t="s">
        <v>75</v>
      </c>
      <c r="G166" s="218"/>
      <c r="H166" s="218"/>
      <c r="I166" s="204">
        <v>1</v>
      </c>
      <c r="J166" s="204">
        <v>31.12</v>
      </c>
      <c r="K166" s="218"/>
      <c r="L166" s="218"/>
      <c r="M166" s="204">
        <f t="shared" si="11"/>
        <v>31.12</v>
      </c>
      <c r="N166" s="204">
        <f t="shared" si="8"/>
        <v>1.556</v>
      </c>
      <c r="O166" s="204">
        <f t="shared" si="9"/>
        <v>32.676000000000002</v>
      </c>
      <c r="P166" s="218"/>
      <c r="Q166" s="218"/>
      <c r="R166" s="218"/>
      <c r="S166" s="218"/>
      <c r="T166" s="218"/>
      <c r="U166" s="218">
        <f t="shared" si="10"/>
        <v>1.556</v>
      </c>
      <c r="V166" s="218"/>
    </row>
    <row r="167" spans="1:22" hidden="1">
      <c r="A167" s="204"/>
      <c r="B167" s="218" t="s">
        <v>1082</v>
      </c>
      <c r="C167" s="218" t="s">
        <v>1190</v>
      </c>
      <c r="D167" s="218"/>
      <c r="E167" s="218" t="s">
        <v>263</v>
      </c>
      <c r="F167" s="218" t="s">
        <v>76</v>
      </c>
      <c r="G167" s="218"/>
      <c r="H167" s="218"/>
      <c r="I167" s="204">
        <v>1</v>
      </c>
      <c r="J167" s="204">
        <v>13.86</v>
      </c>
      <c r="K167" s="218"/>
      <c r="L167" s="218"/>
      <c r="M167" s="204">
        <f t="shared" si="11"/>
        <v>13.86</v>
      </c>
      <c r="N167" s="204">
        <f t="shared" si="8"/>
        <v>0.69300000000000006</v>
      </c>
      <c r="O167" s="204">
        <f t="shared" si="9"/>
        <v>14.552999999999999</v>
      </c>
      <c r="P167" s="218"/>
      <c r="Q167" s="218"/>
      <c r="R167" s="218"/>
      <c r="S167" s="218"/>
      <c r="T167" s="218"/>
      <c r="U167" s="218">
        <f t="shared" si="10"/>
        <v>0.69300000000000006</v>
      </c>
      <c r="V167" s="218"/>
    </row>
    <row r="168" spans="1:22" hidden="1">
      <c r="A168" s="204"/>
      <c r="B168" s="218" t="s">
        <v>1082</v>
      </c>
      <c r="C168" s="218" t="s">
        <v>1191</v>
      </c>
      <c r="D168" s="218"/>
      <c r="E168" s="218" t="s">
        <v>263</v>
      </c>
      <c r="F168" s="218" t="s">
        <v>273</v>
      </c>
      <c r="G168" s="218"/>
      <c r="H168" s="218"/>
      <c r="I168" s="204">
        <v>1</v>
      </c>
      <c r="J168" s="204">
        <v>6.66</v>
      </c>
      <c r="K168" s="218"/>
      <c r="L168" s="218"/>
      <c r="M168" s="204">
        <f t="shared" si="11"/>
        <v>6.66</v>
      </c>
      <c r="N168" s="204">
        <f t="shared" si="8"/>
        <v>0.33300000000000002</v>
      </c>
      <c r="O168" s="204">
        <f t="shared" si="9"/>
        <v>6.9930000000000003</v>
      </c>
      <c r="P168" s="218"/>
      <c r="Q168" s="218"/>
      <c r="R168" s="218"/>
      <c r="S168" s="218"/>
      <c r="T168" s="218"/>
      <c r="U168" s="218">
        <f t="shared" si="10"/>
        <v>0.33300000000000002</v>
      </c>
      <c r="V168" s="218"/>
    </row>
    <row r="169" spans="1:22" hidden="1">
      <c r="A169" s="204"/>
      <c r="B169" s="218" t="s">
        <v>1082</v>
      </c>
      <c r="C169" s="218" t="s">
        <v>1192</v>
      </c>
      <c r="D169" s="218"/>
      <c r="E169" s="218" t="s">
        <v>263</v>
      </c>
      <c r="F169" s="218" t="s">
        <v>200</v>
      </c>
      <c r="G169" s="218"/>
      <c r="H169" s="218"/>
      <c r="I169" s="204">
        <v>1</v>
      </c>
      <c r="J169" s="204">
        <v>15.36</v>
      </c>
      <c r="K169" s="218"/>
      <c r="L169" s="218"/>
      <c r="M169" s="204">
        <f t="shared" si="11"/>
        <v>15.36</v>
      </c>
      <c r="N169" s="204">
        <f t="shared" si="8"/>
        <v>0.76800000000000002</v>
      </c>
      <c r="O169" s="204">
        <f t="shared" si="9"/>
        <v>16.128</v>
      </c>
      <c r="P169" s="218"/>
      <c r="Q169" s="218"/>
      <c r="R169" s="218"/>
      <c r="S169" s="218"/>
      <c r="T169" s="218"/>
      <c r="U169" s="218">
        <f t="shared" si="10"/>
        <v>0.76800000000000002</v>
      </c>
      <c r="V169" s="218"/>
    </row>
    <row r="170" spans="1:22" hidden="1">
      <c r="A170" s="204"/>
      <c r="B170" s="218" t="s">
        <v>1082</v>
      </c>
      <c r="C170" s="218" t="s">
        <v>1192</v>
      </c>
      <c r="D170" s="218"/>
      <c r="E170" s="218" t="s">
        <v>263</v>
      </c>
      <c r="F170" s="218" t="s">
        <v>1193</v>
      </c>
      <c r="G170" s="218"/>
      <c r="H170" s="218"/>
      <c r="I170" s="204">
        <v>1</v>
      </c>
      <c r="J170" s="204">
        <v>11.52</v>
      </c>
      <c r="K170" s="218"/>
      <c r="L170" s="218"/>
      <c r="M170" s="204">
        <f t="shared" si="11"/>
        <v>11.52</v>
      </c>
      <c r="N170" s="204">
        <f t="shared" si="8"/>
        <v>0.57599999999999996</v>
      </c>
      <c r="O170" s="204">
        <f t="shared" si="9"/>
        <v>12.096</v>
      </c>
      <c r="P170" s="218"/>
      <c r="Q170" s="218"/>
      <c r="R170" s="218"/>
      <c r="S170" s="218"/>
      <c r="T170" s="218"/>
      <c r="U170" s="218">
        <f t="shared" si="10"/>
        <v>0.57599999999999996</v>
      </c>
      <c r="V170" s="218"/>
    </row>
    <row r="171" spans="1:22" hidden="1">
      <c r="A171" s="204"/>
      <c r="B171" s="218" t="s">
        <v>1082</v>
      </c>
      <c r="C171" s="218" t="s">
        <v>1192</v>
      </c>
      <c r="D171" s="218"/>
      <c r="E171" s="218" t="s">
        <v>263</v>
      </c>
      <c r="F171" s="218" t="s">
        <v>138</v>
      </c>
      <c r="G171" s="218"/>
      <c r="H171" s="218"/>
      <c r="I171" s="204">
        <v>1</v>
      </c>
      <c r="J171" s="204">
        <v>11.52</v>
      </c>
      <c r="K171" s="218"/>
      <c r="L171" s="218"/>
      <c r="M171" s="204">
        <f t="shared" si="11"/>
        <v>11.52</v>
      </c>
      <c r="N171" s="204">
        <f t="shared" si="8"/>
        <v>0.57599999999999996</v>
      </c>
      <c r="O171" s="204">
        <f t="shared" si="9"/>
        <v>12.096</v>
      </c>
      <c r="P171" s="218"/>
      <c r="Q171" s="218"/>
      <c r="R171" s="218"/>
      <c r="S171" s="218"/>
      <c r="T171" s="218"/>
      <c r="U171" s="218">
        <f t="shared" si="10"/>
        <v>0.57599999999999996</v>
      </c>
      <c r="V171" s="218"/>
    </row>
    <row r="172" spans="1:22" hidden="1">
      <c r="A172" s="204"/>
      <c r="B172" s="218" t="s">
        <v>1082</v>
      </c>
      <c r="C172" s="218" t="s">
        <v>1192</v>
      </c>
      <c r="D172" s="218"/>
      <c r="E172" s="218" t="s">
        <v>263</v>
      </c>
      <c r="F172" s="218" t="s">
        <v>1194</v>
      </c>
      <c r="G172" s="218"/>
      <c r="H172" s="218"/>
      <c r="I172" s="204">
        <v>1</v>
      </c>
      <c r="J172" s="204">
        <v>3.84</v>
      </c>
      <c r="K172" s="218"/>
      <c r="L172" s="218"/>
      <c r="M172" s="204">
        <f t="shared" si="11"/>
        <v>3.84</v>
      </c>
      <c r="N172" s="204">
        <f t="shared" si="8"/>
        <v>0.192</v>
      </c>
      <c r="O172" s="204">
        <f t="shared" si="9"/>
        <v>4.032</v>
      </c>
      <c r="P172" s="218"/>
      <c r="Q172" s="218"/>
      <c r="R172" s="218"/>
      <c r="S172" s="218"/>
      <c r="T172" s="218"/>
      <c r="U172" s="218">
        <f t="shared" si="10"/>
        <v>0.192</v>
      </c>
      <c r="V172" s="218"/>
    </row>
    <row r="173" spans="1:22" hidden="1">
      <c r="A173" s="204"/>
      <c r="B173" s="218" t="s">
        <v>1082</v>
      </c>
      <c r="C173" s="218" t="s">
        <v>1192</v>
      </c>
      <c r="D173" s="218"/>
      <c r="E173" s="218" t="s">
        <v>263</v>
      </c>
      <c r="F173" s="218" t="s">
        <v>126</v>
      </c>
      <c r="G173" s="218"/>
      <c r="H173" s="218"/>
      <c r="I173" s="204">
        <v>1</v>
      </c>
      <c r="J173" s="204">
        <v>3.37</v>
      </c>
      <c r="K173" s="218"/>
      <c r="L173" s="218"/>
      <c r="M173" s="204">
        <f t="shared" si="11"/>
        <v>3.37</v>
      </c>
      <c r="N173" s="204">
        <f t="shared" si="8"/>
        <v>0.16850000000000001</v>
      </c>
      <c r="O173" s="204">
        <f t="shared" si="9"/>
        <v>3.5385</v>
      </c>
      <c r="P173" s="218"/>
      <c r="Q173" s="218"/>
      <c r="R173" s="218"/>
      <c r="S173" s="218"/>
      <c r="T173" s="218"/>
      <c r="U173" s="218">
        <f t="shared" si="10"/>
        <v>0.16850000000000001</v>
      </c>
      <c r="V173" s="218"/>
    </row>
    <row r="174" spans="1:22" hidden="1">
      <c r="A174" s="204"/>
      <c r="B174" s="218" t="s">
        <v>1082</v>
      </c>
      <c r="C174" s="218" t="s">
        <v>1195</v>
      </c>
      <c r="D174" s="218"/>
      <c r="E174" s="218" t="s">
        <v>263</v>
      </c>
      <c r="F174" s="218" t="s">
        <v>126</v>
      </c>
      <c r="G174" s="218"/>
      <c r="H174" s="218"/>
      <c r="I174" s="204">
        <v>1</v>
      </c>
      <c r="J174" s="204">
        <v>8.73</v>
      </c>
      <c r="K174" s="218"/>
      <c r="L174" s="218"/>
      <c r="M174" s="204">
        <f t="shared" si="11"/>
        <v>8.73</v>
      </c>
      <c r="N174" s="204">
        <f t="shared" si="8"/>
        <v>0.43650000000000005</v>
      </c>
      <c r="O174" s="204">
        <f t="shared" si="9"/>
        <v>9.166500000000001</v>
      </c>
      <c r="P174" s="218"/>
      <c r="Q174" s="218"/>
      <c r="R174" s="218"/>
      <c r="S174" s="218"/>
      <c r="T174" s="218"/>
      <c r="U174" s="218">
        <f t="shared" si="10"/>
        <v>0.43650000000000005</v>
      </c>
      <c r="V174" s="218"/>
    </row>
    <row r="175" spans="1:22" hidden="1">
      <c r="A175" s="204"/>
      <c r="B175" s="218" t="s">
        <v>1082</v>
      </c>
      <c r="C175" s="218" t="s">
        <v>1195</v>
      </c>
      <c r="D175" s="218"/>
      <c r="E175" s="218" t="s">
        <v>263</v>
      </c>
      <c r="F175" s="218" t="s">
        <v>139</v>
      </c>
      <c r="G175" s="218"/>
      <c r="H175" s="218"/>
      <c r="I175" s="204">
        <v>1</v>
      </c>
      <c r="J175" s="204">
        <v>5.76</v>
      </c>
      <c r="K175" s="218"/>
      <c r="L175" s="218"/>
      <c r="M175" s="204">
        <f t="shared" si="11"/>
        <v>5.76</v>
      </c>
      <c r="N175" s="204">
        <f t="shared" si="8"/>
        <v>0.28799999999999998</v>
      </c>
      <c r="O175" s="204">
        <f t="shared" si="9"/>
        <v>6.048</v>
      </c>
      <c r="P175" s="218"/>
      <c r="Q175" s="218"/>
      <c r="R175" s="218"/>
      <c r="S175" s="218"/>
      <c r="T175" s="218"/>
      <c r="U175" s="218">
        <f t="shared" si="10"/>
        <v>0.28799999999999998</v>
      </c>
      <c r="V175" s="218"/>
    </row>
    <row r="176" spans="1:22" hidden="1">
      <c r="A176" s="204"/>
      <c r="B176" s="218" t="s">
        <v>1082</v>
      </c>
      <c r="C176" s="218" t="s">
        <v>1195</v>
      </c>
      <c r="D176" s="218"/>
      <c r="E176" s="218" t="s">
        <v>263</v>
      </c>
      <c r="F176" s="218" t="s">
        <v>200</v>
      </c>
      <c r="G176" s="218"/>
      <c r="H176" s="218"/>
      <c r="I176" s="204">
        <v>1</v>
      </c>
      <c r="J176" s="204">
        <v>15.36</v>
      </c>
      <c r="K176" s="218"/>
      <c r="L176" s="218"/>
      <c r="M176" s="204">
        <f t="shared" si="11"/>
        <v>15.36</v>
      </c>
      <c r="N176" s="204">
        <f t="shared" si="8"/>
        <v>0.76800000000000002</v>
      </c>
      <c r="O176" s="204">
        <f t="shared" si="9"/>
        <v>16.128</v>
      </c>
      <c r="P176" s="218"/>
      <c r="Q176" s="218"/>
      <c r="R176" s="218"/>
      <c r="S176" s="218"/>
      <c r="T176" s="218"/>
      <c r="U176" s="218">
        <f t="shared" si="10"/>
        <v>0.76800000000000002</v>
      </c>
      <c r="V176" s="218"/>
    </row>
    <row r="177" spans="1:22" hidden="1">
      <c r="A177" s="204"/>
      <c r="B177" s="218" t="s">
        <v>1082</v>
      </c>
      <c r="C177" s="218" t="s">
        <v>1196</v>
      </c>
      <c r="D177" s="218"/>
      <c r="E177" s="218" t="s">
        <v>263</v>
      </c>
      <c r="F177" s="218" t="s">
        <v>126</v>
      </c>
      <c r="G177" s="218"/>
      <c r="H177" s="218"/>
      <c r="I177" s="204">
        <v>1</v>
      </c>
      <c r="J177" s="204">
        <v>4.99</v>
      </c>
      <c r="K177" s="218"/>
      <c r="L177" s="218"/>
      <c r="M177" s="204">
        <f t="shared" si="11"/>
        <v>4.99</v>
      </c>
      <c r="N177" s="204">
        <f t="shared" si="8"/>
        <v>0.24950000000000003</v>
      </c>
      <c r="O177" s="204">
        <f t="shared" si="9"/>
        <v>5.2395000000000005</v>
      </c>
      <c r="P177" s="218"/>
      <c r="Q177" s="218"/>
      <c r="R177" s="218"/>
      <c r="S177" s="218"/>
      <c r="T177" s="218"/>
      <c r="U177" s="218">
        <f t="shared" si="10"/>
        <v>0.24950000000000003</v>
      </c>
      <c r="V177" s="218"/>
    </row>
    <row r="178" spans="1:22" hidden="1">
      <c r="A178" s="204"/>
      <c r="B178" s="218" t="s">
        <v>1082</v>
      </c>
      <c r="C178" s="218" t="s">
        <v>1196</v>
      </c>
      <c r="D178" s="218"/>
      <c r="E178" s="218" t="s">
        <v>263</v>
      </c>
      <c r="F178" s="218" t="s">
        <v>163</v>
      </c>
      <c r="G178" s="218"/>
      <c r="H178" s="218"/>
      <c r="I178" s="204">
        <v>1</v>
      </c>
      <c r="J178" s="204">
        <v>11.52</v>
      </c>
      <c r="K178" s="218"/>
      <c r="L178" s="218"/>
      <c r="M178" s="204">
        <f t="shared" si="11"/>
        <v>11.52</v>
      </c>
      <c r="N178" s="204">
        <f t="shared" si="8"/>
        <v>0.57599999999999996</v>
      </c>
      <c r="O178" s="204">
        <f t="shared" si="9"/>
        <v>12.096</v>
      </c>
      <c r="P178" s="218"/>
      <c r="Q178" s="218"/>
      <c r="R178" s="218"/>
      <c r="S178" s="218"/>
      <c r="T178" s="218"/>
      <c r="U178" s="218">
        <f t="shared" si="10"/>
        <v>0.57599999999999996</v>
      </c>
      <c r="V178" s="218"/>
    </row>
    <row r="179" spans="1:22" hidden="1">
      <c r="A179" s="204"/>
      <c r="B179" s="218" t="s">
        <v>1197</v>
      </c>
      <c r="C179" s="218" t="s">
        <v>1198</v>
      </c>
      <c r="D179" s="218"/>
      <c r="E179" s="218" t="s">
        <v>263</v>
      </c>
      <c r="F179" s="218" t="s">
        <v>200</v>
      </c>
      <c r="G179" s="218"/>
      <c r="H179" s="218"/>
      <c r="I179" s="204">
        <v>1</v>
      </c>
      <c r="J179" s="204">
        <v>23.48</v>
      </c>
      <c r="K179" s="218"/>
      <c r="L179" s="218"/>
      <c r="M179" s="204">
        <f t="shared" si="11"/>
        <v>23.48</v>
      </c>
      <c r="N179" s="204">
        <f t="shared" si="8"/>
        <v>1.1740000000000002</v>
      </c>
      <c r="O179" s="204">
        <f t="shared" si="9"/>
        <v>24.654</v>
      </c>
      <c r="P179" s="218"/>
      <c r="Q179" s="218"/>
      <c r="R179" s="218"/>
      <c r="S179" s="218"/>
      <c r="T179" s="218"/>
      <c r="U179" s="218">
        <f t="shared" si="10"/>
        <v>1.1740000000000002</v>
      </c>
      <c r="V179" s="218"/>
    </row>
    <row r="180" spans="1:22" hidden="1">
      <c r="A180" s="204"/>
      <c r="B180" s="218" t="s">
        <v>1197</v>
      </c>
      <c r="C180" s="218" t="s">
        <v>1199</v>
      </c>
      <c r="D180" s="218"/>
      <c r="E180" s="218" t="s">
        <v>263</v>
      </c>
      <c r="F180" s="218" t="s">
        <v>1200</v>
      </c>
      <c r="G180" s="218"/>
      <c r="H180" s="218"/>
      <c r="I180" s="204">
        <v>1</v>
      </c>
      <c r="J180" s="204">
        <v>19.57</v>
      </c>
      <c r="K180" s="218"/>
      <c r="L180" s="218"/>
      <c r="M180" s="204">
        <f t="shared" si="11"/>
        <v>19.57</v>
      </c>
      <c r="N180" s="204">
        <f t="shared" si="8"/>
        <v>0.97850000000000004</v>
      </c>
      <c r="O180" s="204">
        <f t="shared" si="9"/>
        <v>20.548500000000001</v>
      </c>
      <c r="P180" s="218"/>
      <c r="Q180" s="218"/>
      <c r="R180" s="218"/>
      <c r="S180" s="218"/>
      <c r="T180" s="218"/>
      <c r="U180" s="218">
        <f t="shared" si="10"/>
        <v>0.97850000000000004</v>
      </c>
      <c r="V180" s="218"/>
    </row>
    <row r="181" spans="1:22" hidden="1">
      <c r="A181" s="204"/>
      <c r="B181" s="218" t="s">
        <v>1197</v>
      </c>
      <c r="C181" s="218" t="s">
        <v>1199</v>
      </c>
      <c r="D181" s="218"/>
      <c r="E181" s="218" t="s">
        <v>263</v>
      </c>
      <c r="F181" s="218" t="s">
        <v>1201</v>
      </c>
      <c r="G181" s="218"/>
      <c r="H181" s="218"/>
      <c r="I181" s="204">
        <v>1</v>
      </c>
      <c r="J181" s="204">
        <v>9.7899999999999991</v>
      </c>
      <c r="K181" s="218"/>
      <c r="L181" s="218"/>
      <c r="M181" s="204">
        <f t="shared" si="11"/>
        <v>9.7899999999999991</v>
      </c>
      <c r="N181" s="204">
        <f t="shared" si="8"/>
        <v>0.48949999999999999</v>
      </c>
      <c r="O181" s="204">
        <f t="shared" si="9"/>
        <v>10.279499999999999</v>
      </c>
      <c r="P181" s="218"/>
      <c r="Q181" s="218"/>
      <c r="R181" s="218"/>
      <c r="S181" s="218"/>
      <c r="T181" s="218"/>
      <c r="U181" s="218">
        <f t="shared" si="10"/>
        <v>0.48949999999999999</v>
      </c>
      <c r="V181" s="218"/>
    </row>
    <row r="182" spans="1:22" hidden="1">
      <c r="A182" s="204"/>
      <c r="B182" s="218" t="s">
        <v>1197</v>
      </c>
      <c r="C182" s="218" t="s">
        <v>1199</v>
      </c>
      <c r="D182" s="218"/>
      <c r="E182" s="218" t="s">
        <v>263</v>
      </c>
      <c r="F182" s="218" t="s">
        <v>1202</v>
      </c>
      <c r="G182" s="218"/>
      <c r="H182" s="218"/>
      <c r="I182" s="204">
        <v>1</v>
      </c>
      <c r="J182" s="204">
        <v>3</v>
      </c>
      <c r="K182" s="218"/>
      <c r="L182" s="218"/>
      <c r="M182" s="204">
        <f t="shared" si="11"/>
        <v>3</v>
      </c>
      <c r="N182" s="204">
        <f t="shared" si="8"/>
        <v>0.15000000000000002</v>
      </c>
      <c r="O182" s="204">
        <f t="shared" si="9"/>
        <v>3.15</v>
      </c>
      <c r="P182" s="218"/>
      <c r="Q182" s="218"/>
      <c r="R182" s="218"/>
      <c r="S182" s="218"/>
      <c r="T182" s="218"/>
      <c r="U182" s="218">
        <f t="shared" si="10"/>
        <v>0.15000000000000002</v>
      </c>
      <c r="V182" s="218"/>
    </row>
    <row r="183" spans="1:22" hidden="1">
      <c r="A183" s="204"/>
      <c r="B183" s="218" t="s">
        <v>1197</v>
      </c>
      <c r="C183" s="218" t="s">
        <v>1199</v>
      </c>
      <c r="D183" s="218"/>
      <c r="E183" s="218" t="s">
        <v>263</v>
      </c>
      <c r="F183" s="218" t="s">
        <v>139</v>
      </c>
      <c r="G183" s="218"/>
      <c r="H183" s="218"/>
      <c r="I183" s="204">
        <v>1</v>
      </c>
      <c r="J183" s="204">
        <v>5.87</v>
      </c>
      <c r="K183" s="218"/>
      <c r="L183" s="218"/>
      <c r="M183" s="204">
        <f t="shared" si="11"/>
        <v>5.87</v>
      </c>
      <c r="N183" s="204">
        <f t="shared" si="8"/>
        <v>0.29350000000000004</v>
      </c>
      <c r="O183" s="204">
        <f t="shared" si="9"/>
        <v>6.1635</v>
      </c>
      <c r="P183" s="218"/>
      <c r="Q183" s="218"/>
      <c r="R183" s="218"/>
      <c r="S183" s="218"/>
      <c r="T183" s="218"/>
      <c r="U183" s="218">
        <f t="shared" si="10"/>
        <v>0.29350000000000004</v>
      </c>
      <c r="V183" s="218"/>
    </row>
    <row r="184" spans="1:22" hidden="1">
      <c r="A184" s="204"/>
      <c r="B184" s="218" t="s">
        <v>1197</v>
      </c>
      <c r="C184" s="218" t="s">
        <v>1203</v>
      </c>
      <c r="D184" s="218"/>
      <c r="E184" s="218" t="s">
        <v>263</v>
      </c>
      <c r="F184" s="218" t="s">
        <v>1204</v>
      </c>
      <c r="G184" s="218"/>
      <c r="H184" s="218"/>
      <c r="I184" s="204">
        <v>1</v>
      </c>
      <c r="J184" s="204">
        <v>9.7899999999999991</v>
      </c>
      <c r="K184" s="218"/>
      <c r="L184" s="218"/>
      <c r="M184" s="204">
        <f t="shared" si="11"/>
        <v>9.7899999999999991</v>
      </c>
      <c r="N184" s="204">
        <f t="shared" si="8"/>
        <v>0.48949999999999999</v>
      </c>
      <c r="O184" s="204">
        <f t="shared" si="9"/>
        <v>10.279499999999999</v>
      </c>
      <c r="P184" s="218"/>
      <c r="Q184" s="218"/>
      <c r="R184" s="218"/>
      <c r="S184" s="218"/>
      <c r="T184" s="218"/>
      <c r="U184" s="218">
        <f t="shared" si="10"/>
        <v>0.48949999999999999</v>
      </c>
      <c r="V184" s="218"/>
    </row>
    <row r="185" spans="1:22" hidden="1">
      <c r="A185" s="204"/>
      <c r="B185" s="218" t="s">
        <v>1197</v>
      </c>
      <c r="C185" s="218" t="s">
        <v>1203</v>
      </c>
      <c r="D185" s="218"/>
      <c r="E185" s="218" t="s">
        <v>263</v>
      </c>
      <c r="F185" s="218" t="s">
        <v>175</v>
      </c>
      <c r="G185" s="218"/>
      <c r="H185" s="218"/>
      <c r="I185" s="204">
        <v>1</v>
      </c>
      <c r="J185" s="204">
        <v>9.7899999999999991</v>
      </c>
      <c r="K185" s="218"/>
      <c r="L185" s="218"/>
      <c r="M185" s="204">
        <f t="shared" si="11"/>
        <v>9.7899999999999991</v>
      </c>
      <c r="N185" s="204">
        <f t="shared" si="8"/>
        <v>0.48949999999999999</v>
      </c>
      <c r="O185" s="204">
        <f t="shared" si="9"/>
        <v>10.279499999999999</v>
      </c>
      <c r="P185" s="218"/>
      <c r="Q185" s="218"/>
      <c r="R185" s="218"/>
      <c r="S185" s="218"/>
      <c r="T185" s="218"/>
      <c r="U185" s="218">
        <f t="shared" si="10"/>
        <v>0.48949999999999999</v>
      </c>
      <c r="V185" s="218"/>
    </row>
    <row r="186" spans="1:22" hidden="1">
      <c r="A186" s="204"/>
      <c r="B186" s="218" t="s">
        <v>1197</v>
      </c>
      <c r="C186" s="218" t="s">
        <v>1203</v>
      </c>
      <c r="D186" s="218"/>
      <c r="E186" s="218" t="s">
        <v>263</v>
      </c>
      <c r="F186" s="218" t="s">
        <v>71</v>
      </c>
      <c r="G186" s="218"/>
      <c r="H186" s="218"/>
      <c r="I186" s="204">
        <v>1</v>
      </c>
      <c r="J186" s="204">
        <v>9.7899999999999991</v>
      </c>
      <c r="K186" s="218"/>
      <c r="L186" s="218"/>
      <c r="M186" s="204">
        <f t="shared" si="11"/>
        <v>9.7899999999999991</v>
      </c>
      <c r="N186" s="204">
        <f t="shared" si="8"/>
        <v>0.48949999999999999</v>
      </c>
      <c r="O186" s="204">
        <f t="shared" si="9"/>
        <v>10.279499999999999</v>
      </c>
      <c r="P186" s="218"/>
      <c r="Q186" s="218"/>
      <c r="R186" s="218"/>
      <c r="S186" s="218"/>
      <c r="T186" s="218"/>
      <c r="U186" s="218">
        <f t="shared" si="10"/>
        <v>0.48949999999999999</v>
      </c>
      <c r="V186" s="218"/>
    </row>
    <row r="187" spans="1:22" hidden="1">
      <c r="A187" s="204"/>
      <c r="B187" s="218" t="s">
        <v>1197</v>
      </c>
      <c r="C187" s="218" t="s">
        <v>1203</v>
      </c>
      <c r="D187" s="218"/>
      <c r="E187" s="218" t="s">
        <v>263</v>
      </c>
      <c r="F187" s="218" t="s">
        <v>294</v>
      </c>
      <c r="G187" s="218"/>
      <c r="H187" s="218"/>
      <c r="I187" s="204">
        <v>1</v>
      </c>
      <c r="J187" s="204">
        <v>5.87</v>
      </c>
      <c r="K187" s="218"/>
      <c r="L187" s="218"/>
      <c r="M187" s="204">
        <f t="shared" si="11"/>
        <v>5.87</v>
      </c>
      <c r="N187" s="204">
        <f t="shared" si="8"/>
        <v>0.29350000000000004</v>
      </c>
      <c r="O187" s="204">
        <f t="shared" si="9"/>
        <v>6.1635</v>
      </c>
      <c r="P187" s="218"/>
      <c r="Q187" s="218"/>
      <c r="R187" s="218"/>
      <c r="S187" s="218"/>
      <c r="T187" s="218"/>
      <c r="U187" s="218">
        <f t="shared" si="10"/>
        <v>0.29350000000000004</v>
      </c>
      <c r="V187" s="218"/>
    </row>
    <row r="188" spans="1:22" hidden="1">
      <c r="A188" s="204"/>
      <c r="B188" s="218" t="s">
        <v>1063</v>
      </c>
      <c r="C188" s="218" t="s">
        <v>1205</v>
      </c>
      <c r="D188" s="218"/>
      <c r="E188" s="218" t="s">
        <v>263</v>
      </c>
      <c r="F188" s="218" t="s">
        <v>139</v>
      </c>
      <c r="G188" s="218"/>
      <c r="H188" s="218"/>
      <c r="I188" s="204">
        <v>1</v>
      </c>
      <c r="J188" s="204">
        <v>5.99</v>
      </c>
      <c r="K188" s="218"/>
      <c r="L188" s="218"/>
      <c r="M188" s="204">
        <f t="shared" si="11"/>
        <v>5.99</v>
      </c>
      <c r="N188" s="204">
        <f t="shared" si="8"/>
        <v>0.29950000000000004</v>
      </c>
      <c r="O188" s="204">
        <f t="shared" si="9"/>
        <v>6.2895000000000003</v>
      </c>
      <c r="P188" s="218"/>
      <c r="Q188" s="218"/>
      <c r="R188" s="218"/>
      <c r="S188" s="218"/>
      <c r="T188" s="218"/>
      <c r="U188" s="218">
        <f t="shared" si="10"/>
        <v>0.29950000000000004</v>
      </c>
      <c r="V188" s="218"/>
    </row>
    <row r="189" spans="1:22" hidden="1">
      <c r="A189" s="204"/>
      <c r="B189" s="218" t="s">
        <v>1063</v>
      </c>
      <c r="C189" s="218" t="s">
        <v>1206</v>
      </c>
      <c r="D189" s="218"/>
      <c r="E189" s="218" t="s">
        <v>263</v>
      </c>
      <c r="F189" s="218" t="s">
        <v>139</v>
      </c>
      <c r="G189" s="218"/>
      <c r="H189" s="218"/>
      <c r="I189" s="204">
        <v>1</v>
      </c>
      <c r="J189" s="204">
        <v>5.99</v>
      </c>
      <c r="K189" s="218"/>
      <c r="L189" s="218"/>
      <c r="M189" s="204">
        <f t="shared" si="11"/>
        <v>5.99</v>
      </c>
      <c r="N189" s="204">
        <f t="shared" si="8"/>
        <v>0.29950000000000004</v>
      </c>
      <c r="O189" s="204">
        <f t="shared" si="9"/>
        <v>6.2895000000000003</v>
      </c>
      <c r="P189" s="218"/>
      <c r="Q189" s="218"/>
      <c r="R189" s="218"/>
      <c r="S189" s="218"/>
      <c r="T189" s="218"/>
      <c r="U189" s="218">
        <f t="shared" si="10"/>
        <v>0.29950000000000004</v>
      </c>
      <c r="V189" s="218"/>
    </row>
    <row r="190" spans="1:22" hidden="1">
      <c r="A190" s="204"/>
      <c r="B190" s="218" t="s">
        <v>1063</v>
      </c>
      <c r="C190" s="218" t="s">
        <v>1207</v>
      </c>
      <c r="D190" s="218"/>
      <c r="E190" s="218" t="s">
        <v>263</v>
      </c>
      <c r="F190" s="218" t="s">
        <v>126</v>
      </c>
      <c r="G190" s="218"/>
      <c r="H190" s="218"/>
      <c r="I190" s="204">
        <v>1</v>
      </c>
      <c r="J190" s="204">
        <v>5.99</v>
      </c>
      <c r="K190" s="218"/>
      <c r="L190" s="218"/>
      <c r="M190" s="204">
        <f t="shared" si="11"/>
        <v>5.99</v>
      </c>
      <c r="N190" s="204">
        <f t="shared" si="8"/>
        <v>0.29950000000000004</v>
      </c>
      <c r="O190" s="204">
        <f t="shared" si="9"/>
        <v>6.2895000000000003</v>
      </c>
      <c r="P190" s="218"/>
      <c r="Q190" s="218"/>
      <c r="R190" s="218"/>
      <c r="S190" s="218"/>
      <c r="T190" s="218"/>
      <c r="U190" s="218">
        <f t="shared" si="10"/>
        <v>0.29950000000000004</v>
      </c>
      <c r="V190" s="218"/>
    </row>
    <row r="191" spans="1:22" hidden="1">
      <c r="A191" s="204"/>
      <c r="B191" s="218" t="s">
        <v>1063</v>
      </c>
      <c r="C191" s="218" t="s">
        <v>1207</v>
      </c>
      <c r="D191" s="218"/>
      <c r="E191" s="218" t="s">
        <v>263</v>
      </c>
      <c r="F191" s="218" t="s">
        <v>71</v>
      </c>
      <c r="G191" s="218"/>
      <c r="H191" s="218"/>
      <c r="I191" s="204">
        <v>1</v>
      </c>
      <c r="J191" s="204">
        <v>5.99</v>
      </c>
      <c r="K191" s="218"/>
      <c r="L191" s="218"/>
      <c r="M191" s="204">
        <f t="shared" si="11"/>
        <v>5.99</v>
      </c>
      <c r="N191" s="204">
        <f t="shared" si="8"/>
        <v>0.29950000000000004</v>
      </c>
      <c r="O191" s="204">
        <f t="shared" si="9"/>
        <v>6.2895000000000003</v>
      </c>
      <c r="P191" s="218"/>
      <c r="Q191" s="218"/>
      <c r="R191" s="218"/>
      <c r="S191" s="218"/>
      <c r="T191" s="218"/>
      <c r="U191" s="218">
        <f t="shared" si="10"/>
        <v>0.29950000000000004</v>
      </c>
      <c r="V191" s="218"/>
    </row>
    <row r="192" spans="1:22" hidden="1">
      <c r="A192" s="204"/>
      <c r="B192" s="218" t="s">
        <v>1063</v>
      </c>
      <c r="C192" s="218" t="s">
        <v>1207</v>
      </c>
      <c r="D192" s="218"/>
      <c r="E192" s="218" t="s">
        <v>263</v>
      </c>
      <c r="F192" s="218" t="s">
        <v>139</v>
      </c>
      <c r="G192" s="218"/>
      <c r="H192" s="218"/>
      <c r="I192" s="204">
        <v>1</v>
      </c>
      <c r="J192" s="204">
        <v>5.99</v>
      </c>
      <c r="K192" s="218"/>
      <c r="L192" s="218"/>
      <c r="M192" s="204">
        <f t="shared" si="11"/>
        <v>5.99</v>
      </c>
      <c r="N192" s="204">
        <f t="shared" si="8"/>
        <v>0.29950000000000004</v>
      </c>
      <c r="O192" s="204">
        <f t="shared" si="9"/>
        <v>6.2895000000000003</v>
      </c>
      <c r="P192" s="218"/>
      <c r="Q192" s="218"/>
      <c r="R192" s="218"/>
      <c r="S192" s="218"/>
      <c r="T192" s="218"/>
      <c r="U192" s="218">
        <f t="shared" si="10"/>
        <v>0.29950000000000004</v>
      </c>
      <c r="V192" s="218"/>
    </row>
    <row r="193" spans="1:22" hidden="1">
      <c r="A193" s="204"/>
      <c r="B193" s="218" t="s">
        <v>1063</v>
      </c>
      <c r="C193" s="218" t="s">
        <v>1208</v>
      </c>
      <c r="D193" s="218"/>
      <c r="E193" s="218" t="s">
        <v>263</v>
      </c>
      <c r="F193" s="218" t="s">
        <v>151</v>
      </c>
      <c r="G193" s="218"/>
      <c r="H193" s="218"/>
      <c r="I193" s="204">
        <v>1</v>
      </c>
      <c r="J193" s="204">
        <v>38.18</v>
      </c>
      <c r="K193" s="218"/>
      <c r="L193" s="218"/>
      <c r="M193" s="204">
        <f t="shared" si="11"/>
        <v>38.18</v>
      </c>
      <c r="N193" s="204">
        <f t="shared" si="8"/>
        <v>1.909</v>
      </c>
      <c r="O193" s="204">
        <f t="shared" si="9"/>
        <v>40.088999999999999</v>
      </c>
      <c r="P193" s="218"/>
      <c r="Q193" s="218"/>
      <c r="R193" s="218"/>
      <c r="S193" s="218"/>
      <c r="T193" s="218"/>
      <c r="U193" s="218">
        <f t="shared" si="10"/>
        <v>1.909</v>
      </c>
      <c r="V193" s="218"/>
    </row>
    <row r="194" spans="1:22" hidden="1">
      <c r="A194" s="204"/>
      <c r="B194" s="218" t="s">
        <v>1063</v>
      </c>
      <c r="C194" s="218" t="s">
        <v>1208</v>
      </c>
      <c r="D194" s="218"/>
      <c r="E194" s="218" t="s">
        <v>263</v>
      </c>
      <c r="F194" s="218" t="s">
        <v>75</v>
      </c>
      <c r="G194" s="218"/>
      <c r="H194" s="218"/>
      <c r="I194" s="204">
        <v>1</v>
      </c>
      <c r="J194" s="204">
        <v>31.12</v>
      </c>
      <c r="K194" s="218"/>
      <c r="L194" s="218"/>
      <c r="M194" s="204">
        <f t="shared" si="11"/>
        <v>31.12</v>
      </c>
      <c r="N194" s="204">
        <f t="shared" si="8"/>
        <v>1.556</v>
      </c>
      <c r="O194" s="204">
        <f t="shared" si="9"/>
        <v>32.676000000000002</v>
      </c>
      <c r="P194" s="218"/>
      <c r="Q194" s="218"/>
      <c r="R194" s="218"/>
      <c r="S194" s="218"/>
      <c r="T194" s="218"/>
      <c r="U194" s="218">
        <f t="shared" si="10"/>
        <v>1.556</v>
      </c>
      <c r="V194" s="218"/>
    </row>
    <row r="195" spans="1:22" hidden="1">
      <c r="A195" s="204"/>
      <c r="B195" s="218" t="s">
        <v>1063</v>
      </c>
      <c r="C195" s="218" t="s">
        <v>1208</v>
      </c>
      <c r="D195" s="218"/>
      <c r="E195" s="218" t="s">
        <v>263</v>
      </c>
      <c r="F195" s="218" t="s">
        <v>76</v>
      </c>
      <c r="G195" s="218"/>
      <c r="H195" s="218"/>
      <c r="I195" s="204">
        <v>1</v>
      </c>
      <c r="J195" s="204">
        <v>13.86</v>
      </c>
      <c r="K195" s="218"/>
      <c r="L195" s="218"/>
      <c r="M195" s="204">
        <f t="shared" si="11"/>
        <v>13.86</v>
      </c>
      <c r="N195" s="204">
        <f t="shared" si="8"/>
        <v>0.69300000000000006</v>
      </c>
      <c r="O195" s="204">
        <f t="shared" si="9"/>
        <v>14.552999999999999</v>
      </c>
      <c r="P195" s="218"/>
      <c r="Q195" s="218"/>
      <c r="R195" s="218"/>
      <c r="S195" s="218"/>
      <c r="T195" s="218"/>
      <c r="U195" s="218">
        <f t="shared" si="10"/>
        <v>0.69300000000000006</v>
      </c>
      <c r="V195" s="218"/>
    </row>
    <row r="196" spans="1:22" hidden="1">
      <c r="A196" s="204"/>
      <c r="B196" s="218" t="s">
        <v>1063</v>
      </c>
      <c r="C196" s="218" t="s">
        <v>1209</v>
      </c>
      <c r="D196" s="218"/>
      <c r="E196" s="218" t="s">
        <v>263</v>
      </c>
      <c r="F196" s="218" t="s">
        <v>151</v>
      </c>
      <c r="G196" s="218"/>
      <c r="H196" s="218"/>
      <c r="I196" s="204">
        <v>1</v>
      </c>
      <c r="J196" s="204">
        <v>38.18</v>
      </c>
      <c r="K196" s="218"/>
      <c r="L196" s="218"/>
      <c r="M196" s="204">
        <f t="shared" si="11"/>
        <v>38.18</v>
      </c>
      <c r="N196" s="204">
        <f t="shared" ref="N196:N251" si="12">+M196*5%</f>
        <v>1.909</v>
      </c>
      <c r="O196" s="204">
        <f t="shared" ref="O196:O251" si="13">+M196+N196</f>
        <v>40.088999999999999</v>
      </c>
      <c r="P196" s="218"/>
      <c r="Q196" s="218"/>
      <c r="R196" s="218"/>
      <c r="S196" s="218"/>
      <c r="T196" s="218"/>
      <c r="U196" s="218">
        <f t="shared" ref="U196:U251" si="14">+N196-T196</f>
        <v>1.909</v>
      </c>
      <c r="V196" s="218"/>
    </row>
    <row r="197" spans="1:22" hidden="1">
      <c r="A197" s="204"/>
      <c r="B197" s="218" t="s">
        <v>1063</v>
      </c>
      <c r="C197" s="218" t="s">
        <v>1209</v>
      </c>
      <c r="D197" s="218"/>
      <c r="E197" s="218" t="s">
        <v>263</v>
      </c>
      <c r="F197" s="218" t="s">
        <v>75</v>
      </c>
      <c r="G197" s="218"/>
      <c r="H197" s="218"/>
      <c r="I197" s="204">
        <v>1</v>
      </c>
      <c r="J197" s="204">
        <v>31.12</v>
      </c>
      <c r="K197" s="218"/>
      <c r="L197" s="218"/>
      <c r="M197" s="204">
        <f t="shared" ref="M197:M251" si="15">+J197+(K197*L197)</f>
        <v>31.12</v>
      </c>
      <c r="N197" s="204">
        <f t="shared" si="12"/>
        <v>1.556</v>
      </c>
      <c r="O197" s="204">
        <f t="shared" si="13"/>
        <v>32.676000000000002</v>
      </c>
      <c r="P197" s="218"/>
      <c r="Q197" s="218"/>
      <c r="R197" s="218"/>
      <c r="S197" s="218"/>
      <c r="T197" s="218"/>
      <c r="U197" s="218">
        <f t="shared" si="14"/>
        <v>1.556</v>
      </c>
      <c r="V197" s="218"/>
    </row>
    <row r="198" spans="1:22" hidden="1">
      <c r="A198" s="204"/>
      <c r="B198" s="218" t="s">
        <v>1063</v>
      </c>
      <c r="C198" s="218" t="s">
        <v>1209</v>
      </c>
      <c r="D198" s="218"/>
      <c r="E198" s="218" t="s">
        <v>263</v>
      </c>
      <c r="F198" s="218" t="s">
        <v>76</v>
      </c>
      <c r="G198" s="218"/>
      <c r="H198" s="218"/>
      <c r="I198" s="204">
        <v>1</v>
      </c>
      <c r="J198" s="204">
        <v>13.86</v>
      </c>
      <c r="K198" s="218"/>
      <c r="L198" s="218"/>
      <c r="M198" s="204">
        <f t="shared" si="15"/>
        <v>13.86</v>
      </c>
      <c r="N198" s="204">
        <f t="shared" si="12"/>
        <v>0.69300000000000006</v>
      </c>
      <c r="O198" s="204">
        <f t="shared" si="13"/>
        <v>14.552999999999999</v>
      </c>
      <c r="P198" s="218"/>
      <c r="Q198" s="218"/>
      <c r="R198" s="218"/>
      <c r="S198" s="218"/>
      <c r="T198" s="218"/>
      <c r="U198" s="218">
        <f t="shared" si="14"/>
        <v>0.69300000000000006</v>
      </c>
      <c r="V198" s="218"/>
    </row>
    <row r="199" spans="1:22" hidden="1">
      <c r="A199" s="204"/>
      <c r="B199" s="218" t="s">
        <v>1063</v>
      </c>
      <c r="C199" s="218" t="s">
        <v>1209</v>
      </c>
      <c r="D199" s="218"/>
      <c r="E199" s="218" t="s">
        <v>263</v>
      </c>
      <c r="F199" s="218" t="s">
        <v>124</v>
      </c>
      <c r="G199" s="218"/>
      <c r="H199" s="218"/>
      <c r="I199" s="204">
        <v>1</v>
      </c>
      <c r="J199" s="204">
        <v>6.66</v>
      </c>
      <c r="K199" s="218"/>
      <c r="L199" s="218"/>
      <c r="M199" s="204">
        <f t="shared" si="15"/>
        <v>6.66</v>
      </c>
      <c r="N199" s="204">
        <f t="shared" si="12"/>
        <v>0.33300000000000002</v>
      </c>
      <c r="O199" s="204">
        <f t="shared" si="13"/>
        <v>6.9930000000000003</v>
      </c>
      <c r="P199" s="218"/>
      <c r="Q199" s="218"/>
      <c r="R199" s="218"/>
      <c r="S199" s="218"/>
      <c r="T199" s="218"/>
      <c r="U199" s="218">
        <f t="shared" si="14"/>
        <v>0.33300000000000002</v>
      </c>
      <c r="V199" s="218"/>
    </row>
    <row r="200" spans="1:22" hidden="1">
      <c r="A200" s="204"/>
      <c r="B200" s="218" t="s">
        <v>1063</v>
      </c>
      <c r="C200" s="218" t="s">
        <v>1210</v>
      </c>
      <c r="D200" s="218"/>
      <c r="E200" s="218" t="s">
        <v>263</v>
      </c>
      <c r="F200" s="218" t="s">
        <v>287</v>
      </c>
      <c r="G200" s="218"/>
      <c r="H200" s="218"/>
      <c r="I200" s="204">
        <v>1</v>
      </c>
      <c r="J200" s="204">
        <v>5.41</v>
      </c>
      <c r="K200" s="218"/>
      <c r="L200" s="218"/>
      <c r="M200" s="204">
        <f t="shared" si="15"/>
        <v>5.41</v>
      </c>
      <c r="N200" s="204">
        <f t="shared" si="12"/>
        <v>0.27050000000000002</v>
      </c>
      <c r="O200" s="204">
        <f t="shared" si="13"/>
        <v>5.6805000000000003</v>
      </c>
      <c r="P200" s="218"/>
      <c r="Q200" s="218"/>
      <c r="R200" s="218"/>
      <c r="S200" s="218"/>
      <c r="T200" s="218"/>
      <c r="U200" s="218">
        <f t="shared" si="14"/>
        <v>0.27050000000000002</v>
      </c>
      <c r="V200" s="218"/>
    </row>
    <row r="201" spans="1:22" hidden="1">
      <c r="A201" s="204"/>
      <c r="B201" s="218" t="s">
        <v>1063</v>
      </c>
      <c r="C201" s="218" t="s">
        <v>1210</v>
      </c>
      <c r="D201" s="218"/>
      <c r="E201" s="218" t="s">
        <v>263</v>
      </c>
      <c r="F201" s="218" t="s">
        <v>151</v>
      </c>
      <c r="G201" s="218"/>
      <c r="H201" s="218"/>
      <c r="I201" s="204">
        <v>1</v>
      </c>
      <c r="J201" s="204">
        <v>38.18</v>
      </c>
      <c r="K201" s="218"/>
      <c r="L201" s="218"/>
      <c r="M201" s="204">
        <f t="shared" si="15"/>
        <v>38.18</v>
      </c>
      <c r="N201" s="204">
        <f t="shared" si="12"/>
        <v>1.909</v>
      </c>
      <c r="O201" s="204">
        <f t="shared" si="13"/>
        <v>40.088999999999999</v>
      </c>
      <c r="P201" s="218"/>
      <c r="Q201" s="218"/>
      <c r="R201" s="218"/>
      <c r="S201" s="218"/>
      <c r="T201" s="218"/>
      <c r="U201" s="218">
        <f t="shared" si="14"/>
        <v>1.909</v>
      </c>
      <c r="V201" s="218"/>
    </row>
    <row r="202" spans="1:22" hidden="1">
      <c r="A202" s="204"/>
      <c r="B202" s="218" t="s">
        <v>1063</v>
      </c>
      <c r="C202" s="218" t="s">
        <v>1211</v>
      </c>
      <c r="D202" s="218"/>
      <c r="E202" s="218" t="s">
        <v>263</v>
      </c>
      <c r="F202" s="218" t="s">
        <v>1212</v>
      </c>
      <c r="G202" s="218"/>
      <c r="H202" s="218"/>
      <c r="I202" s="204">
        <v>1</v>
      </c>
      <c r="J202" s="204">
        <v>52</v>
      </c>
      <c r="K202" s="218"/>
      <c r="L202" s="218"/>
      <c r="M202" s="204">
        <f t="shared" si="15"/>
        <v>52</v>
      </c>
      <c r="N202" s="204">
        <f t="shared" si="12"/>
        <v>2.6</v>
      </c>
      <c r="O202" s="204">
        <f t="shared" si="13"/>
        <v>54.6</v>
      </c>
      <c r="P202" s="218"/>
      <c r="Q202" s="218"/>
      <c r="R202" s="218"/>
      <c r="S202" s="218"/>
      <c r="T202" s="218"/>
      <c r="U202" s="218">
        <f t="shared" si="14"/>
        <v>2.6</v>
      </c>
      <c r="V202" s="218"/>
    </row>
    <row r="203" spans="1:22" hidden="1">
      <c r="A203" s="204"/>
      <c r="B203" s="218" t="s">
        <v>1108</v>
      </c>
      <c r="C203" s="218" t="s">
        <v>1213</v>
      </c>
      <c r="D203" s="218"/>
      <c r="E203" s="218" t="s">
        <v>63</v>
      </c>
      <c r="F203" s="218" t="s">
        <v>75</v>
      </c>
      <c r="G203" s="218"/>
      <c r="H203" s="218"/>
      <c r="I203" s="204">
        <v>1</v>
      </c>
      <c r="J203" s="204">
        <v>177.47</v>
      </c>
      <c r="K203" s="218"/>
      <c r="L203" s="218"/>
      <c r="M203" s="204">
        <f t="shared" si="15"/>
        <v>177.47</v>
      </c>
      <c r="N203" s="204">
        <f t="shared" si="12"/>
        <v>8.8734999999999999</v>
      </c>
      <c r="O203" s="204">
        <f t="shared" si="13"/>
        <v>186.34350000000001</v>
      </c>
      <c r="P203" s="218"/>
      <c r="Q203" s="218"/>
      <c r="R203" s="218"/>
      <c r="S203" s="218"/>
      <c r="T203" s="218"/>
      <c r="U203" s="218">
        <f t="shared" si="14"/>
        <v>8.8734999999999999</v>
      </c>
      <c r="V203" s="218"/>
    </row>
    <row r="204" spans="1:22" hidden="1">
      <c r="A204" s="204"/>
      <c r="B204" s="218" t="s">
        <v>1108</v>
      </c>
      <c r="C204" s="218" t="s">
        <v>1213</v>
      </c>
      <c r="D204" s="218"/>
      <c r="E204" s="218" t="s">
        <v>63</v>
      </c>
      <c r="F204" s="218" t="s">
        <v>295</v>
      </c>
      <c r="G204" s="218"/>
      <c r="H204" s="218"/>
      <c r="I204" s="204">
        <v>1</v>
      </c>
      <c r="J204" s="204">
        <v>135.5</v>
      </c>
      <c r="K204" s="218"/>
      <c r="L204" s="218"/>
      <c r="M204" s="204">
        <f t="shared" si="15"/>
        <v>135.5</v>
      </c>
      <c r="N204" s="204">
        <f t="shared" si="12"/>
        <v>6.7750000000000004</v>
      </c>
      <c r="O204" s="204">
        <f t="shared" si="13"/>
        <v>142.27500000000001</v>
      </c>
      <c r="P204" s="218"/>
      <c r="Q204" s="218"/>
      <c r="R204" s="218"/>
      <c r="S204" s="218"/>
      <c r="T204" s="218"/>
      <c r="U204" s="218">
        <f t="shared" si="14"/>
        <v>6.7750000000000004</v>
      </c>
      <c r="V204" s="218"/>
    </row>
    <row r="205" spans="1:22" hidden="1">
      <c r="A205" s="204"/>
      <c r="B205" s="218" t="s">
        <v>1108</v>
      </c>
      <c r="C205" s="218" t="s">
        <v>1213</v>
      </c>
      <c r="D205" s="218"/>
      <c r="E205" s="218" t="s">
        <v>63</v>
      </c>
      <c r="F205" s="218" t="s">
        <v>296</v>
      </c>
      <c r="G205" s="218"/>
      <c r="H205" s="218"/>
      <c r="I205" s="204">
        <v>1</v>
      </c>
      <c r="J205" s="204">
        <v>312.26</v>
      </c>
      <c r="K205" s="218"/>
      <c r="L205" s="218"/>
      <c r="M205" s="204">
        <f t="shared" si="15"/>
        <v>312.26</v>
      </c>
      <c r="N205" s="204">
        <f t="shared" si="12"/>
        <v>15.613</v>
      </c>
      <c r="O205" s="204">
        <f t="shared" si="13"/>
        <v>327.87299999999999</v>
      </c>
      <c r="P205" s="218"/>
      <c r="Q205" s="218"/>
      <c r="R205" s="218"/>
      <c r="S205" s="218"/>
      <c r="T205" s="218"/>
      <c r="U205" s="218">
        <f t="shared" si="14"/>
        <v>15.613</v>
      </c>
      <c r="V205" s="218"/>
    </row>
    <row r="206" spans="1:22" hidden="1">
      <c r="A206" s="204"/>
      <c r="B206" s="218" t="s">
        <v>1066</v>
      </c>
      <c r="C206" s="218" t="s">
        <v>1214</v>
      </c>
      <c r="D206" s="218"/>
      <c r="E206" s="218" t="s">
        <v>63</v>
      </c>
      <c r="F206" s="218" t="s">
        <v>297</v>
      </c>
      <c r="G206" s="218"/>
      <c r="H206" s="218"/>
      <c r="I206" s="204">
        <v>1</v>
      </c>
      <c r="J206" s="204">
        <v>543.59</v>
      </c>
      <c r="K206" s="218"/>
      <c r="L206" s="218"/>
      <c r="M206" s="204">
        <f t="shared" si="15"/>
        <v>543.59</v>
      </c>
      <c r="N206" s="204">
        <f t="shared" si="12"/>
        <v>27.179500000000004</v>
      </c>
      <c r="O206" s="204">
        <f t="shared" si="13"/>
        <v>570.76949999999999</v>
      </c>
      <c r="P206" s="218"/>
      <c r="Q206" s="218"/>
      <c r="R206" s="218"/>
      <c r="S206" s="218"/>
      <c r="T206" s="218"/>
      <c r="U206" s="218">
        <f t="shared" si="14"/>
        <v>27.179500000000004</v>
      </c>
      <c r="V206" s="218"/>
    </row>
    <row r="207" spans="1:22" hidden="1">
      <c r="A207" s="204"/>
      <c r="B207" s="218" t="s">
        <v>1215</v>
      </c>
      <c r="C207" s="218" t="s">
        <v>1216</v>
      </c>
      <c r="D207" s="218"/>
      <c r="E207" s="218" t="s">
        <v>63</v>
      </c>
      <c r="F207" s="218" t="s">
        <v>185</v>
      </c>
      <c r="G207" s="218"/>
      <c r="H207" s="218"/>
      <c r="I207" s="204">
        <v>1</v>
      </c>
      <c r="J207" s="204">
        <v>62.86</v>
      </c>
      <c r="K207" s="218"/>
      <c r="L207" s="218"/>
      <c r="M207" s="204">
        <f t="shared" si="15"/>
        <v>62.86</v>
      </c>
      <c r="N207" s="204">
        <f t="shared" si="12"/>
        <v>3.1430000000000002</v>
      </c>
      <c r="O207" s="204">
        <f t="shared" si="13"/>
        <v>66.003</v>
      </c>
      <c r="P207" s="218"/>
      <c r="Q207" s="218"/>
      <c r="R207" s="218"/>
      <c r="S207" s="218"/>
      <c r="T207" s="218"/>
      <c r="U207" s="218">
        <f t="shared" si="14"/>
        <v>3.1430000000000002</v>
      </c>
      <c r="V207" s="218"/>
    </row>
    <row r="208" spans="1:22" hidden="1">
      <c r="A208" s="204"/>
      <c r="B208" s="218" t="s">
        <v>1215</v>
      </c>
      <c r="C208" s="218" t="s">
        <v>1216</v>
      </c>
      <c r="D208" s="218"/>
      <c r="E208" s="218" t="s">
        <v>63</v>
      </c>
      <c r="F208" s="218" t="s">
        <v>69</v>
      </c>
      <c r="G208" s="218"/>
      <c r="H208" s="218"/>
      <c r="I208" s="204">
        <v>1</v>
      </c>
      <c r="J208" s="204">
        <v>91.27</v>
      </c>
      <c r="K208" s="218"/>
      <c r="L208" s="218"/>
      <c r="M208" s="204">
        <f t="shared" si="15"/>
        <v>91.27</v>
      </c>
      <c r="N208" s="204">
        <f t="shared" si="12"/>
        <v>4.5635000000000003</v>
      </c>
      <c r="O208" s="204">
        <f t="shared" si="13"/>
        <v>95.833500000000001</v>
      </c>
      <c r="P208" s="218"/>
      <c r="Q208" s="218"/>
      <c r="R208" s="218"/>
      <c r="S208" s="218"/>
      <c r="T208" s="218"/>
      <c r="U208" s="218">
        <f t="shared" si="14"/>
        <v>4.5635000000000003</v>
      </c>
      <c r="V208" s="218"/>
    </row>
    <row r="209" spans="1:22" hidden="1">
      <c r="A209" s="204"/>
      <c r="B209" s="218" t="s">
        <v>1215</v>
      </c>
      <c r="C209" s="218" t="s">
        <v>1216</v>
      </c>
      <c r="D209" s="218"/>
      <c r="E209" s="218" t="s">
        <v>63</v>
      </c>
      <c r="F209" s="218" t="s">
        <v>189</v>
      </c>
      <c r="G209" s="218"/>
      <c r="H209" s="218"/>
      <c r="I209" s="204">
        <v>1</v>
      </c>
      <c r="J209" s="204">
        <v>62.14</v>
      </c>
      <c r="K209" s="218"/>
      <c r="L209" s="218"/>
      <c r="M209" s="204">
        <f t="shared" si="15"/>
        <v>62.14</v>
      </c>
      <c r="N209" s="204">
        <f t="shared" si="12"/>
        <v>3.1070000000000002</v>
      </c>
      <c r="O209" s="204">
        <f t="shared" si="13"/>
        <v>65.247</v>
      </c>
      <c r="P209" s="218"/>
      <c r="Q209" s="218"/>
      <c r="R209" s="218"/>
      <c r="S209" s="218"/>
      <c r="T209" s="218"/>
      <c r="U209" s="218">
        <f t="shared" si="14"/>
        <v>3.1070000000000002</v>
      </c>
      <c r="V209" s="218"/>
    </row>
    <row r="210" spans="1:22" hidden="1">
      <c r="A210" s="204"/>
      <c r="B210" s="218" t="s">
        <v>1215</v>
      </c>
      <c r="C210" s="218" t="s">
        <v>1217</v>
      </c>
      <c r="D210" s="218"/>
      <c r="E210" s="218" t="s">
        <v>63</v>
      </c>
      <c r="F210" s="218" t="s">
        <v>1218</v>
      </c>
      <c r="G210" s="218"/>
      <c r="H210" s="218"/>
      <c r="I210" s="204">
        <v>1</v>
      </c>
      <c r="J210" s="204">
        <v>173.2</v>
      </c>
      <c r="K210" s="218"/>
      <c r="L210" s="218"/>
      <c r="M210" s="204">
        <f t="shared" si="15"/>
        <v>173.2</v>
      </c>
      <c r="N210" s="204">
        <f t="shared" si="12"/>
        <v>8.66</v>
      </c>
      <c r="O210" s="204">
        <f t="shared" si="13"/>
        <v>181.85999999999999</v>
      </c>
      <c r="P210" s="218"/>
      <c r="Q210" s="218"/>
      <c r="R210" s="218"/>
      <c r="S210" s="218"/>
      <c r="T210" s="218"/>
      <c r="U210" s="218">
        <f t="shared" si="14"/>
        <v>8.66</v>
      </c>
      <c r="V210" s="218"/>
    </row>
    <row r="211" spans="1:22" hidden="1">
      <c r="A211" s="204"/>
      <c r="B211" s="218" t="s">
        <v>1066</v>
      </c>
      <c r="C211" s="218" t="s">
        <v>1219</v>
      </c>
      <c r="D211" s="218"/>
      <c r="E211" s="218" t="s">
        <v>266</v>
      </c>
      <c r="F211" s="218" t="s">
        <v>125</v>
      </c>
      <c r="G211" s="218"/>
      <c r="H211" s="218"/>
      <c r="I211" s="204">
        <v>1</v>
      </c>
      <c r="J211" s="204">
        <v>3.56</v>
      </c>
      <c r="K211" s="218"/>
      <c r="L211" s="218"/>
      <c r="M211" s="204">
        <f t="shared" si="15"/>
        <v>3.56</v>
      </c>
      <c r="N211" s="204">
        <f t="shared" si="12"/>
        <v>0.17800000000000002</v>
      </c>
      <c r="O211" s="204">
        <f t="shared" si="13"/>
        <v>3.738</v>
      </c>
      <c r="P211" s="218"/>
      <c r="Q211" s="218"/>
      <c r="R211" s="218"/>
      <c r="S211" s="218"/>
      <c r="T211" s="218"/>
      <c r="U211" s="218">
        <f t="shared" si="14"/>
        <v>0.17800000000000002</v>
      </c>
      <c r="V211" s="218"/>
    </row>
    <row r="212" spans="1:22" hidden="1">
      <c r="A212" s="204"/>
      <c r="B212" s="218" t="s">
        <v>1168</v>
      </c>
      <c r="C212" s="218" t="s">
        <v>1220</v>
      </c>
      <c r="D212" s="218"/>
      <c r="E212" s="218" t="s">
        <v>266</v>
      </c>
      <c r="F212" s="218" t="s">
        <v>125</v>
      </c>
      <c r="G212" s="218"/>
      <c r="H212" s="218"/>
      <c r="I212" s="204">
        <v>1</v>
      </c>
      <c r="J212" s="204">
        <v>7.12</v>
      </c>
      <c r="K212" s="218"/>
      <c r="L212" s="218"/>
      <c r="M212" s="204">
        <f t="shared" si="15"/>
        <v>7.12</v>
      </c>
      <c r="N212" s="204">
        <f t="shared" si="12"/>
        <v>0.35600000000000004</v>
      </c>
      <c r="O212" s="204">
        <f t="shared" si="13"/>
        <v>7.476</v>
      </c>
      <c r="P212" s="218"/>
      <c r="Q212" s="218"/>
      <c r="R212" s="218"/>
      <c r="S212" s="218"/>
      <c r="T212" s="218"/>
      <c r="U212" s="218">
        <f t="shared" si="14"/>
        <v>0.35600000000000004</v>
      </c>
      <c r="V212" s="218"/>
    </row>
    <row r="213" spans="1:22" hidden="1">
      <c r="A213" s="204"/>
      <c r="B213" s="218" t="s">
        <v>1221</v>
      </c>
      <c r="C213" s="218" t="s">
        <v>1222</v>
      </c>
      <c r="D213" s="218"/>
      <c r="E213" s="218" t="s">
        <v>267</v>
      </c>
      <c r="F213" s="218" t="s">
        <v>296</v>
      </c>
      <c r="G213" s="218"/>
      <c r="H213" s="218"/>
      <c r="I213" s="204">
        <v>1</v>
      </c>
      <c r="J213" s="204">
        <v>43.37</v>
      </c>
      <c r="K213" s="218"/>
      <c r="L213" s="218"/>
      <c r="M213" s="204">
        <f t="shared" si="15"/>
        <v>43.37</v>
      </c>
      <c r="N213" s="204">
        <f t="shared" si="12"/>
        <v>2.1684999999999999</v>
      </c>
      <c r="O213" s="204">
        <f t="shared" si="13"/>
        <v>45.538499999999999</v>
      </c>
      <c r="P213" s="218"/>
      <c r="Q213" s="218"/>
      <c r="R213" s="218"/>
      <c r="S213" s="218"/>
      <c r="T213" s="218"/>
      <c r="U213" s="218">
        <f t="shared" si="14"/>
        <v>2.1684999999999999</v>
      </c>
      <c r="V213" s="218"/>
    </row>
    <row r="214" spans="1:22" hidden="1">
      <c r="A214" s="204"/>
      <c r="B214" s="218" t="s">
        <v>1221</v>
      </c>
      <c r="C214" s="218" t="s">
        <v>1222</v>
      </c>
      <c r="D214" s="218"/>
      <c r="E214" s="218" t="s">
        <v>267</v>
      </c>
      <c r="F214" s="218" t="s">
        <v>295</v>
      </c>
      <c r="G214" s="218"/>
      <c r="H214" s="218"/>
      <c r="I214" s="204">
        <v>1</v>
      </c>
      <c r="J214" s="204">
        <v>37.64</v>
      </c>
      <c r="K214" s="218"/>
      <c r="L214" s="218"/>
      <c r="M214" s="204">
        <f t="shared" si="15"/>
        <v>37.64</v>
      </c>
      <c r="N214" s="204">
        <f t="shared" si="12"/>
        <v>1.8820000000000001</v>
      </c>
      <c r="O214" s="204">
        <f t="shared" si="13"/>
        <v>39.521999999999998</v>
      </c>
      <c r="P214" s="218"/>
      <c r="Q214" s="218"/>
      <c r="R214" s="218"/>
      <c r="S214" s="218"/>
      <c r="T214" s="218"/>
      <c r="U214" s="218">
        <f t="shared" si="14"/>
        <v>1.8820000000000001</v>
      </c>
      <c r="V214" s="218"/>
    </row>
    <row r="215" spans="1:22" hidden="1">
      <c r="A215" s="204"/>
      <c r="B215" s="218" t="s">
        <v>1221</v>
      </c>
      <c r="C215" s="218" t="s">
        <v>1222</v>
      </c>
      <c r="D215" s="218"/>
      <c r="E215" s="218" t="s">
        <v>267</v>
      </c>
      <c r="F215" s="218" t="s">
        <v>75</v>
      </c>
      <c r="G215" s="218"/>
      <c r="H215" s="218"/>
      <c r="I215" s="204">
        <v>1</v>
      </c>
      <c r="J215" s="204">
        <v>28.17</v>
      </c>
      <c r="K215" s="218"/>
      <c r="L215" s="218"/>
      <c r="M215" s="204">
        <f t="shared" si="15"/>
        <v>28.17</v>
      </c>
      <c r="N215" s="204">
        <f t="shared" si="12"/>
        <v>1.4085000000000001</v>
      </c>
      <c r="O215" s="204">
        <f t="shared" si="13"/>
        <v>29.578500000000002</v>
      </c>
      <c r="P215" s="218"/>
      <c r="Q215" s="218"/>
      <c r="R215" s="218"/>
      <c r="S215" s="218"/>
      <c r="T215" s="218"/>
      <c r="U215" s="218">
        <f t="shared" si="14"/>
        <v>1.4085000000000001</v>
      </c>
      <c r="V215" s="218"/>
    </row>
    <row r="216" spans="1:22" hidden="1">
      <c r="A216" s="204"/>
      <c r="B216" s="218" t="s">
        <v>1221</v>
      </c>
      <c r="C216" s="218" t="s">
        <v>1222</v>
      </c>
      <c r="D216" s="218"/>
      <c r="E216" s="218" t="s">
        <v>267</v>
      </c>
      <c r="F216" s="218" t="s">
        <v>151</v>
      </c>
      <c r="G216" s="218"/>
      <c r="H216" s="218"/>
      <c r="I216" s="204">
        <v>1</v>
      </c>
      <c r="J216" s="204">
        <v>114.54</v>
      </c>
      <c r="K216" s="218"/>
      <c r="L216" s="218"/>
      <c r="M216" s="204">
        <f t="shared" si="15"/>
        <v>114.54</v>
      </c>
      <c r="N216" s="204">
        <f t="shared" si="12"/>
        <v>5.7270000000000003</v>
      </c>
      <c r="O216" s="204">
        <f t="shared" si="13"/>
        <v>120.26700000000001</v>
      </c>
      <c r="P216" s="218"/>
      <c r="Q216" s="218"/>
      <c r="R216" s="218"/>
      <c r="S216" s="218"/>
      <c r="T216" s="218"/>
      <c r="U216" s="218">
        <f t="shared" si="14"/>
        <v>5.7270000000000003</v>
      </c>
      <c r="V216" s="218"/>
    </row>
    <row r="217" spans="1:22" hidden="1">
      <c r="A217" s="204"/>
      <c r="B217" s="218" t="s">
        <v>1223</v>
      </c>
      <c r="C217" s="218" t="s">
        <v>1224</v>
      </c>
      <c r="D217" s="218"/>
      <c r="E217" s="218" t="s">
        <v>267</v>
      </c>
      <c r="F217" s="218" t="s">
        <v>139</v>
      </c>
      <c r="G217" s="218"/>
      <c r="H217" s="218"/>
      <c r="I217" s="204">
        <v>1</v>
      </c>
      <c r="J217" s="204">
        <v>8.76</v>
      </c>
      <c r="K217" s="218"/>
      <c r="L217" s="218"/>
      <c r="M217" s="204">
        <f t="shared" si="15"/>
        <v>8.76</v>
      </c>
      <c r="N217" s="204">
        <f t="shared" si="12"/>
        <v>0.438</v>
      </c>
      <c r="O217" s="204">
        <f t="shared" si="13"/>
        <v>9.1980000000000004</v>
      </c>
      <c r="P217" s="218"/>
      <c r="Q217" s="218"/>
      <c r="R217" s="218"/>
      <c r="S217" s="218"/>
      <c r="T217" s="218"/>
      <c r="U217" s="218">
        <f t="shared" si="14"/>
        <v>0.438</v>
      </c>
      <c r="V217" s="218"/>
    </row>
    <row r="218" spans="1:22" hidden="1">
      <c r="A218" s="204"/>
      <c r="B218" s="218" t="s">
        <v>1223</v>
      </c>
      <c r="C218" s="218" t="s">
        <v>1224</v>
      </c>
      <c r="D218" s="218"/>
      <c r="E218" s="218" t="s">
        <v>267</v>
      </c>
      <c r="F218" s="218" t="s">
        <v>1225</v>
      </c>
      <c r="G218" s="218"/>
      <c r="H218" s="218"/>
      <c r="I218" s="204">
        <v>1</v>
      </c>
      <c r="J218" s="204">
        <v>3.5</v>
      </c>
      <c r="K218" s="218"/>
      <c r="L218" s="218"/>
      <c r="M218" s="204">
        <f t="shared" si="15"/>
        <v>3.5</v>
      </c>
      <c r="N218" s="204">
        <f t="shared" si="12"/>
        <v>0.17500000000000002</v>
      </c>
      <c r="O218" s="204">
        <f t="shared" si="13"/>
        <v>3.6749999999999998</v>
      </c>
      <c r="P218" s="218"/>
      <c r="Q218" s="218"/>
      <c r="R218" s="218"/>
      <c r="S218" s="218"/>
      <c r="T218" s="218"/>
      <c r="U218" s="218">
        <f t="shared" si="14"/>
        <v>0.17500000000000002</v>
      </c>
      <c r="V218" s="218"/>
    </row>
    <row r="219" spans="1:22" hidden="1">
      <c r="A219" s="204"/>
      <c r="B219" s="218" t="s">
        <v>1132</v>
      </c>
      <c r="C219" s="218" t="s">
        <v>1226</v>
      </c>
      <c r="D219" s="218"/>
      <c r="E219" s="218" t="s">
        <v>267</v>
      </c>
      <c r="F219" s="218" t="s">
        <v>1227</v>
      </c>
      <c r="G219" s="218"/>
      <c r="H219" s="218"/>
      <c r="I219" s="204">
        <v>1</v>
      </c>
      <c r="J219" s="204">
        <v>9.07</v>
      </c>
      <c r="K219" s="218"/>
      <c r="L219" s="218"/>
      <c r="M219" s="204">
        <f t="shared" si="15"/>
        <v>9.07</v>
      </c>
      <c r="N219" s="204">
        <f t="shared" si="12"/>
        <v>0.45350000000000001</v>
      </c>
      <c r="O219" s="204">
        <f t="shared" si="13"/>
        <v>9.5235000000000003</v>
      </c>
      <c r="P219" s="218"/>
      <c r="Q219" s="218"/>
      <c r="R219" s="218"/>
      <c r="S219" s="218"/>
      <c r="T219" s="218"/>
      <c r="U219" s="218">
        <f t="shared" si="14"/>
        <v>0.45350000000000001</v>
      </c>
      <c r="V219" s="218"/>
    </row>
    <row r="220" spans="1:22" hidden="1">
      <c r="A220" s="204"/>
      <c r="B220" s="218" t="s">
        <v>1175</v>
      </c>
      <c r="C220" s="218" t="s">
        <v>1228</v>
      </c>
      <c r="D220" s="218"/>
      <c r="E220" s="218" t="s">
        <v>268</v>
      </c>
      <c r="F220" s="218" t="s">
        <v>1229</v>
      </c>
      <c r="G220" s="218"/>
      <c r="H220" s="218"/>
      <c r="I220" s="204">
        <v>1</v>
      </c>
      <c r="J220" s="204">
        <v>29.66</v>
      </c>
      <c r="K220" s="218"/>
      <c r="L220" s="218"/>
      <c r="M220" s="204">
        <f t="shared" si="15"/>
        <v>29.66</v>
      </c>
      <c r="N220" s="204">
        <f t="shared" si="12"/>
        <v>1.4830000000000001</v>
      </c>
      <c r="O220" s="204">
        <f t="shared" si="13"/>
        <v>31.143000000000001</v>
      </c>
      <c r="P220" s="218"/>
      <c r="Q220" s="218"/>
      <c r="R220" s="218"/>
      <c r="S220" s="218"/>
      <c r="T220" s="218"/>
      <c r="U220" s="218">
        <f t="shared" si="14"/>
        <v>1.4830000000000001</v>
      </c>
      <c r="V220" s="218"/>
    </row>
    <row r="221" spans="1:22" hidden="1">
      <c r="A221" s="204"/>
      <c r="B221" s="218" t="s">
        <v>1175</v>
      </c>
      <c r="C221" s="218" t="s">
        <v>1228</v>
      </c>
      <c r="D221" s="218"/>
      <c r="E221" s="218" t="s">
        <v>268</v>
      </c>
      <c r="F221" s="218" t="s">
        <v>298</v>
      </c>
      <c r="G221" s="218"/>
      <c r="H221" s="218"/>
      <c r="I221" s="204">
        <v>1</v>
      </c>
      <c r="J221" s="204">
        <v>166.45</v>
      </c>
      <c r="K221" s="218"/>
      <c r="L221" s="218"/>
      <c r="M221" s="204">
        <f t="shared" si="15"/>
        <v>166.45</v>
      </c>
      <c r="N221" s="204">
        <f t="shared" si="12"/>
        <v>8.3224999999999998</v>
      </c>
      <c r="O221" s="204">
        <f t="shared" si="13"/>
        <v>174.77249999999998</v>
      </c>
      <c r="P221" s="218"/>
      <c r="Q221" s="218"/>
      <c r="R221" s="218"/>
      <c r="S221" s="218"/>
      <c r="T221" s="218"/>
      <c r="U221" s="218">
        <f t="shared" si="14"/>
        <v>8.3224999999999998</v>
      </c>
      <c r="V221" s="218"/>
    </row>
    <row r="222" spans="1:22" hidden="1">
      <c r="A222" s="204"/>
      <c r="B222" s="218" t="s">
        <v>1175</v>
      </c>
      <c r="C222" s="218" t="s">
        <v>1228</v>
      </c>
      <c r="D222" s="218"/>
      <c r="E222" s="218" t="s">
        <v>268</v>
      </c>
      <c r="F222" s="218" t="s">
        <v>1230</v>
      </c>
      <c r="G222" s="218"/>
      <c r="H222" s="218"/>
      <c r="I222" s="204">
        <v>1</v>
      </c>
      <c r="J222" s="204">
        <v>84.17</v>
      </c>
      <c r="K222" s="218"/>
      <c r="L222" s="218"/>
      <c r="M222" s="204">
        <f t="shared" si="15"/>
        <v>84.17</v>
      </c>
      <c r="N222" s="204">
        <f t="shared" si="12"/>
        <v>4.2084999999999999</v>
      </c>
      <c r="O222" s="204">
        <f t="shared" si="13"/>
        <v>88.378500000000003</v>
      </c>
      <c r="P222" s="218"/>
      <c r="Q222" s="218"/>
      <c r="R222" s="218"/>
      <c r="S222" s="218"/>
      <c r="T222" s="218"/>
      <c r="U222" s="218">
        <f t="shared" si="14"/>
        <v>4.2084999999999999</v>
      </c>
      <c r="V222" s="218"/>
    </row>
    <row r="223" spans="1:22">
      <c r="A223" s="204"/>
      <c r="B223" s="218" t="s">
        <v>1215</v>
      </c>
      <c r="C223" s="218" t="s">
        <v>1231</v>
      </c>
      <c r="D223" s="224">
        <v>393839</v>
      </c>
      <c r="E223" s="218" t="s">
        <v>85</v>
      </c>
      <c r="F223" s="218" t="s">
        <v>69</v>
      </c>
      <c r="G223" s="218"/>
      <c r="H223" s="218"/>
      <c r="I223" s="204">
        <v>1</v>
      </c>
      <c r="J223" s="204"/>
      <c r="K223" s="204">
        <v>1511.43</v>
      </c>
      <c r="L223" s="225">
        <v>5050.0003308125415</v>
      </c>
      <c r="M223" s="17">
        <f>+J223+(K223*L223)</f>
        <v>7632722</v>
      </c>
      <c r="N223" s="17">
        <f t="shared" si="12"/>
        <v>381636.10000000003</v>
      </c>
      <c r="O223" s="17">
        <f t="shared" si="13"/>
        <v>8014358.0999999996</v>
      </c>
      <c r="P223" s="218"/>
      <c r="Q223" s="218"/>
      <c r="R223" s="218"/>
      <c r="S223" s="218"/>
      <c r="T223" s="218"/>
      <c r="U223" s="226">
        <f t="shared" si="14"/>
        <v>381636.10000000003</v>
      </c>
      <c r="V223" s="218"/>
    </row>
    <row r="224" spans="1:22">
      <c r="A224" s="204"/>
      <c r="B224" s="218" t="s">
        <v>1215</v>
      </c>
      <c r="C224" s="218" t="s">
        <v>1232</v>
      </c>
      <c r="D224" s="224">
        <v>393839</v>
      </c>
      <c r="E224" s="218" t="s">
        <v>85</v>
      </c>
      <c r="F224" s="218" t="s">
        <v>1233</v>
      </c>
      <c r="G224" s="218"/>
      <c r="H224" s="218"/>
      <c r="I224" s="204">
        <v>1</v>
      </c>
      <c r="J224" s="204"/>
      <c r="K224" s="204">
        <v>330.76</v>
      </c>
      <c r="L224" s="225">
        <v>5050.0003308125415</v>
      </c>
      <c r="M224" s="17">
        <f t="shared" si="15"/>
        <v>1670338.1094195561</v>
      </c>
      <c r="N224" s="17">
        <f t="shared" si="12"/>
        <v>83516.905470977814</v>
      </c>
      <c r="O224" s="17">
        <f t="shared" si="13"/>
        <v>1753855.0148905339</v>
      </c>
      <c r="P224" s="218"/>
      <c r="Q224" s="218"/>
      <c r="R224" s="218"/>
      <c r="S224" s="218"/>
      <c r="T224" s="218"/>
      <c r="U224" s="226">
        <f t="shared" si="14"/>
        <v>83516.905470977814</v>
      </c>
      <c r="V224" s="218"/>
    </row>
    <row r="225" spans="1:22">
      <c r="A225" s="204"/>
      <c r="B225" s="218" t="s">
        <v>1215</v>
      </c>
      <c r="C225" s="218" t="s">
        <v>1232</v>
      </c>
      <c r="D225" s="224">
        <v>393839</v>
      </c>
      <c r="E225" s="218" t="s">
        <v>85</v>
      </c>
      <c r="F225" s="218" t="s">
        <v>299</v>
      </c>
      <c r="G225" s="218"/>
      <c r="H225" s="218"/>
      <c r="I225" s="204">
        <v>1</v>
      </c>
      <c r="J225" s="204"/>
      <c r="K225" s="204">
        <v>158.41</v>
      </c>
      <c r="L225" s="225">
        <v>5050.0003308125415</v>
      </c>
      <c r="M225" s="17">
        <f t="shared" si="15"/>
        <v>799970.55240401463</v>
      </c>
      <c r="N225" s="17">
        <f t="shared" si="12"/>
        <v>39998.527620200737</v>
      </c>
      <c r="O225" s="17">
        <f t="shared" si="13"/>
        <v>839969.08002421539</v>
      </c>
      <c r="P225" s="218"/>
      <c r="Q225" s="218"/>
      <c r="R225" s="218"/>
      <c r="S225" s="218"/>
      <c r="T225" s="218"/>
      <c r="U225" s="226">
        <f t="shared" si="14"/>
        <v>39998.527620200737</v>
      </c>
      <c r="V225" s="218"/>
    </row>
    <row r="226" spans="1:22">
      <c r="A226" s="204"/>
      <c r="B226" s="218" t="s">
        <v>1215</v>
      </c>
      <c r="C226" s="218" t="s">
        <v>1232</v>
      </c>
      <c r="D226" s="224">
        <v>393839</v>
      </c>
      <c r="E226" s="218" t="s">
        <v>85</v>
      </c>
      <c r="F226" s="218" t="s">
        <v>90</v>
      </c>
      <c r="G226" s="218"/>
      <c r="H226" s="218"/>
      <c r="I226" s="204">
        <v>1</v>
      </c>
      <c r="J226" s="204"/>
      <c r="K226" s="204">
        <v>92.17</v>
      </c>
      <c r="L226" s="225">
        <v>5050.0003308125415</v>
      </c>
      <c r="M226" s="17">
        <f t="shared" si="15"/>
        <v>465458.53049099195</v>
      </c>
      <c r="N226" s="17">
        <f t="shared" si="12"/>
        <v>23272.926524549599</v>
      </c>
      <c r="O226" s="17">
        <f t="shared" si="13"/>
        <v>488731.45701554156</v>
      </c>
      <c r="P226" s="218"/>
      <c r="Q226" s="218"/>
      <c r="R226" s="218"/>
      <c r="S226" s="218"/>
      <c r="T226" s="218"/>
      <c r="U226" s="226">
        <f t="shared" si="14"/>
        <v>23272.926524549599</v>
      </c>
      <c r="V226" s="218"/>
    </row>
    <row r="227" spans="1:22" hidden="1">
      <c r="A227" s="204"/>
      <c r="B227" s="218" t="s">
        <v>1130</v>
      </c>
      <c r="C227" s="218" t="s">
        <v>1234</v>
      </c>
      <c r="D227" s="220">
        <v>393834</v>
      </c>
      <c r="E227" s="218" t="s">
        <v>195</v>
      </c>
      <c r="F227" s="218" t="s">
        <v>1235</v>
      </c>
      <c r="G227" s="218"/>
      <c r="H227" s="218"/>
      <c r="I227" s="204">
        <v>1</v>
      </c>
      <c r="J227" s="204"/>
      <c r="K227" s="204">
        <v>63.56</v>
      </c>
      <c r="L227" s="204">
        <v>5810</v>
      </c>
      <c r="M227" s="154">
        <f>+J227+(K227*L227)</f>
        <v>369283.60000000003</v>
      </c>
      <c r="N227" s="154">
        <f t="shared" si="12"/>
        <v>18464.180000000004</v>
      </c>
      <c r="O227" s="154">
        <f t="shared" si="13"/>
        <v>387747.78</v>
      </c>
      <c r="P227" s="221">
        <v>45548</v>
      </c>
      <c r="Q227" s="218" t="s">
        <v>1236</v>
      </c>
      <c r="R227" s="218"/>
      <c r="S227" s="218"/>
      <c r="T227" s="218"/>
      <c r="U227" s="222">
        <f>+N227-T227</f>
        <v>18464.180000000004</v>
      </c>
      <c r="V227" s="218"/>
    </row>
    <row r="228" spans="1:22" hidden="1">
      <c r="A228" s="204"/>
      <c r="B228" s="218" t="s">
        <v>1130</v>
      </c>
      <c r="C228" s="218" t="s">
        <v>1234</v>
      </c>
      <c r="D228" s="220">
        <v>393834</v>
      </c>
      <c r="E228" s="218" t="s">
        <v>195</v>
      </c>
      <c r="F228" s="218" t="s">
        <v>1237</v>
      </c>
      <c r="G228" s="218"/>
      <c r="H228" s="218"/>
      <c r="I228" s="204">
        <v>1</v>
      </c>
      <c r="J228" s="204"/>
      <c r="K228" s="204">
        <v>46.22</v>
      </c>
      <c r="L228" s="204">
        <v>5810</v>
      </c>
      <c r="M228" s="154">
        <f t="shared" si="15"/>
        <v>268538.2</v>
      </c>
      <c r="N228" s="154">
        <f t="shared" si="12"/>
        <v>13426.910000000002</v>
      </c>
      <c r="O228" s="154">
        <f t="shared" si="13"/>
        <v>281965.11</v>
      </c>
      <c r="P228" s="221">
        <v>45548</v>
      </c>
      <c r="Q228" s="218" t="s">
        <v>1236</v>
      </c>
      <c r="R228" s="218"/>
      <c r="S228" s="218"/>
      <c r="T228" s="218"/>
      <c r="U228" s="222">
        <f t="shared" si="14"/>
        <v>13426.910000000002</v>
      </c>
      <c r="V228" s="218"/>
    </row>
    <row r="229" spans="1:22" hidden="1">
      <c r="A229" s="204"/>
      <c r="B229" s="218" t="s">
        <v>1130</v>
      </c>
      <c r="C229" s="218" t="s">
        <v>1234</v>
      </c>
      <c r="D229" s="220">
        <v>393834</v>
      </c>
      <c r="E229" s="218" t="s">
        <v>195</v>
      </c>
      <c r="F229" s="218" t="s">
        <v>75</v>
      </c>
      <c r="G229" s="218"/>
      <c r="H229" s="218"/>
      <c r="I229" s="204">
        <v>1</v>
      </c>
      <c r="J229" s="204"/>
      <c r="K229" s="204">
        <v>91</v>
      </c>
      <c r="L229" s="204">
        <v>5810</v>
      </c>
      <c r="M229" s="154">
        <f t="shared" si="15"/>
        <v>528710</v>
      </c>
      <c r="N229" s="154">
        <f t="shared" si="12"/>
        <v>26435.5</v>
      </c>
      <c r="O229" s="154">
        <f t="shared" si="13"/>
        <v>555145.5</v>
      </c>
      <c r="P229" s="221">
        <v>45548</v>
      </c>
      <c r="Q229" s="218" t="s">
        <v>1236</v>
      </c>
      <c r="R229" s="218"/>
      <c r="S229" s="218"/>
      <c r="T229" s="218"/>
      <c r="U229" s="222">
        <f t="shared" si="14"/>
        <v>26435.5</v>
      </c>
      <c r="V229" s="218"/>
    </row>
    <row r="230" spans="1:22" hidden="1">
      <c r="A230" s="204"/>
      <c r="B230" s="218" t="s">
        <v>1130</v>
      </c>
      <c r="C230" s="218" t="s">
        <v>1234</v>
      </c>
      <c r="D230" s="220">
        <v>393834</v>
      </c>
      <c r="E230" s="218" t="s">
        <v>195</v>
      </c>
      <c r="F230" s="218" t="s">
        <v>76</v>
      </c>
      <c r="G230" s="218"/>
      <c r="H230" s="218"/>
      <c r="I230" s="204">
        <v>1</v>
      </c>
      <c r="J230" s="204"/>
      <c r="K230" s="204">
        <v>52</v>
      </c>
      <c r="L230" s="204">
        <v>5810</v>
      </c>
      <c r="M230" s="154">
        <f t="shared" si="15"/>
        <v>302120</v>
      </c>
      <c r="N230" s="154">
        <f t="shared" si="12"/>
        <v>15106</v>
      </c>
      <c r="O230" s="154">
        <f t="shared" si="13"/>
        <v>317226</v>
      </c>
      <c r="P230" s="221">
        <v>45548</v>
      </c>
      <c r="Q230" s="218" t="s">
        <v>1236</v>
      </c>
      <c r="R230" s="218"/>
      <c r="S230" s="218"/>
      <c r="T230" s="218"/>
      <c r="U230" s="222">
        <f t="shared" si="14"/>
        <v>15106</v>
      </c>
      <c r="V230" s="218"/>
    </row>
    <row r="231" spans="1:22" hidden="1">
      <c r="A231" s="204"/>
      <c r="B231" s="218" t="s">
        <v>1238</v>
      </c>
      <c r="C231" s="218" t="s">
        <v>1239</v>
      </c>
      <c r="D231" s="218"/>
      <c r="E231" s="218" t="s">
        <v>64</v>
      </c>
      <c r="F231" s="218" t="s">
        <v>69</v>
      </c>
      <c r="G231" s="218"/>
      <c r="H231" s="218"/>
      <c r="I231" s="204">
        <v>1</v>
      </c>
      <c r="J231" s="204">
        <v>91.27</v>
      </c>
      <c r="K231" s="218"/>
      <c r="L231" s="218"/>
      <c r="M231" s="204">
        <f t="shared" si="15"/>
        <v>91.27</v>
      </c>
      <c r="N231" s="204">
        <f t="shared" si="12"/>
        <v>4.5635000000000003</v>
      </c>
      <c r="O231" s="204">
        <f t="shared" si="13"/>
        <v>95.833500000000001</v>
      </c>
      <c r="P231" s="218"/>
      <c r="Q231" s="218"/>
      <c r="R231" s="218"/>
      <c r="S231" s="218"/>
      <c r="T231" s="218"/>
      <c r="U231" s="218">
        <f t="shared" si="14"/>
        <v>4.5635000000000003</v>
      </c>
      <c r="V231" s="218"/>
    </row>
    <row r="232" spans="1:22" hidden="1">
      <c r="A232" s="204"/>
      <c r="B232" s="218" t="s">
        <v>1108</v>
      </c>
      <c r="C232" s="218" t="s">
        <v>1240</v>
      </c>
      <c r="D232" s="218"/>
      <c r="E232" s="218" t="s">
        <v>1241</v>
      </c>
      <c r="F232" s="218" t="s">
        <v>300</v>
      </c>
      <c r="G232" s="218"/>
      <c r="H232" s="218"/>
      <c r="I232" s="204">
        <v>1</v>
      </c>
      <c r="J232" s="204">
        <v>67.17</v>
      </c>
      <c r="K232" s="218"/>
      <c r="L232" s="218"/>
      <c r="M232" s="204">
        <f t="shared" si="15"/>
        <v>67.17</v>
      </c>
      <c r="N232" s="204">
        <f t="shared" si="12"/>
        <v>3.3585000000000003</v>
      </c>
      <c r="O232" s="204">
        <f t="shared" si="13"/>
        <v>70.528500000000008</v>
      </c>
      <c r="P232" s="218"/>
      <c r="Q232" s="218"/>
      <c r="R232" s="218"/>
      <c r="S232" s="218"/>
      <c r="T232" s="218"/>
      <c r="U232" s="218">
        <f t="shared" si="14"/>
        <v>3.3585000000000003</v>
      </c>
      <c r="V232" s="218"/>
    </row>
    <row r="233" spans="1:22" hidden="1">
      <c r="A233" s="204"/>
      <c r="B233" s="218" t="s">
        <v>1223</v>
      </c>
      <c r="C233" s="218" t="s">
        <v>1242</v>
      </c>
      <c r="D233" s="218"/>
      <c r="E233" s="218" t="s">
        <v>1028</v>
      </c>
      <c r="F233" s="218" t="s">
        <v>90</v>
      </c>
      <c r="G233" s="218"/>
      <c r="H233" s="218"/>
      <c r="I233" s="204">
        <v>1</v>
      </c>
      <c r="J233" s="204">
        <v>76.8</v>
      </c>
      <c r="K233" s="218"/>
      <c r="L233" s="218"/>
      <c r="M233" s="204">
        <f t="shared" si="15"/>
        <v>76.8</v>
      </c>
      <c r="N233" s="204">
        <f t="shared" si="12"/>
        <v>3.84</v>
      </c>
      <c r="O233" s="204">
        <f t="shared" si="13"/>
        <v>80.64</v>
      </c>
      <c r="P233" s="218"/>
      <c r="Q233" s="218"/>
      <c r="R233" s="218"/>
      <c r="S233" s="218"/>
      <c r="T233" s="218"/>
      <c r="U233" s="218">
        <f t="shared" si="14"/>
        <v>3.84</v>
      </c>
      <c r="V233" s="218"/>
    </row>
    <row r="234" spans="1:22" hidden="1">
      <c r="A234" s="204"/>
      <c r="B234" s="218" t="s">
        <v>1215</v>
      </c>
      <c r="C234" s="218" t="s">
        <v>1243</v>
      </c>
      <c r="D234" s="218"/>
      <c r="E234" s="218" t="s">
        <v>65</v>
      </c>
      <c r="F234" s="218" t="s">
        <v>72</v>
      </c>
      <c r="G234" s="218"/>
      <c r="H234" s="218"/>
      <c r="I234" s="204">
        <v>1</v>
      </c>
      <c r="J234" s="204">
        <v>82.58</v>
      </c>
      <c r="K234" s="218"/>
      <c r="L234" s="218"/>
      <c r="M234" s="204">
        <f t="shared" si="15"/>
        <v>82.58</v>
      </c>
      <c r="N234" s="204">
        <f t="shared" si="12"/>
        <v>4.1290000000000004</v>
      </c>
      <c r="O234" s="204">
        <f t="shared" si="13"/>
        <v>86.709000000000003</v>
      </c>
      <c r="P234" s="218"/>
      <c r="Q234" s="218"/>
      <c r="R234" s="218"/>
      <c r="S234" s="218"/>
      <c r="T234" s="218"/>
      <c r="U234" s="218">
        <f t="shared" si="14"/>
        <v>4.1290000000000004</v>
      </c>
      <c r="V234" s="218"/>
    </row>
    <row r="235" spans="1:22" hidden="1">
      <c r="A235" s="204"/>
      <c r="B235" s="218" t="s">
        <v>1215</v>
      </c>
      <c r="C235" s="218" t="s">
        <v>1243</v>
      </c>
      <c r="D235" s="218"/>
      <c r="E235" s="218" t="s">
        <v>65</v>
      </c>
      <c r="F235" s="218" t="s">
        <v>69</v>
      </c>
      <c r="G235" s="218"/>
      <c r="H235" s="218"/>
      <c r="I235" s="204">
        <v>1</v>
      </c>
      <c r="J235" s="204">
        <v>91.27</v>
      </c>
      <c r="K235" s="218"/>
      <c r="L235" s="218"/>
      <c r="M235" s="204">
        <f t="shared" si="15"/>
        <v>91.27</v>
      </c>
      <c r="N235" s="204">
        <f t="shared" si="12"/>
        <v>4.5635000000000003</v>
      </c>
      <c r="O235" s="204">
        <f t="shared" si="13"/>
        <v>95.833500000000001</v>
      </c>
      <c r="P235" s="218"/>
      <c r="Q235" s="218"/>
      <c r="R235" s="218"/>
      <c r="S235" s="218"/>
      <c r="T235" s="218"/>
      <c r="U235" s="218">
        <f t="shared" si="14"/>
        <v>4.5635000000000003</v>
      </c>
      <c r="V235" s="218"/>
    </row>
    <row r="236" spans="1:22" hidden="1">
      <c r="A236" s="204"/>
      <c r="B236" s="218" t="s">
        <v>1082</v>
      </c>
      <c r="C236" s="218" t="s">
        <v>1244</v>
      </c>
      <c r="D236" s="218"/>
      <c r="E236" s="218" t="s">
        <v>65</v>
      </c>
      <c r="F236" s="218" t="s">
        <v>72</v>
      </c>
      <c r="G236" s="218"/>
      <c r="H236" s="218"/>
      <c r="I236" s="204">
        <v>1</v>
      </c>
      <c r="J236" s="204">
        <v>82.58</v>
      </c>
      <c r="K236" s="218"/>
      <c r="L236" s="218"/>
      <c r="M236" s="204">
        <f t="shared" si="15"/>
        <v>82.58</v>
      </c>
      <c r="N236" s="204">
        <f t="shared" si="12"/>
        <v>4.1290000000000004</v>
      </c>
      <c r="O236" s="204">
        <f t="shared" si="13"/>
        <v>86.709000000000003</v>
      </c>
      <c r="P236" s="218"/>
      <c r="Q236" s="218"/>
      <c r="R236" s="218"/>
      <c r="S236" s="218"/>
      <c r="T236" s="218"/>
      <c r="U236" s="218">
        <f t="shared" si="14"/>
        <v>4.1290000000000004</v>
      </c>
      <c r="V236" s="218"/>
    </row>
    <row r="237" spans="1:22" hidden="1">
      <c r="A237" s="204"/>
      <c r="B237" s="218" t="s">
        <v>1082</v>
      </c>
      <c r="C237" s="218" t="s">
        <v>1244</v>
      </c>
      <c r="D237" s="218"/>
      <c r="E237" s="218" t="s">
        <v>65</v>
      </c>
      <c r="F237" s="218" t="s">
        <v>69</v>
      </c>
      <c r="G237" s="218"/>
      <c r="H237" s="218"/>
      <c r="I237" s="204">
        <v>1</v>
      </c>
      <c r="J237" s="204">
        <v>91.27</v>
      </c>
      <c r="K237" s="218"/>
      <c r="L237" s="218"/>
      <c r="M237" s="204">
        <f t="shared" si="15"/>
        <v>91.27</v>
      </c>
      <c r="N237" s="204">
        <f t="shared" si="12"/>
        <v>4.5635000000000003</v>
      </c>
      <c r="O237" s="204">
        <f t="shared" si="13"/>
        <v>95.833500000000001</v>
      </c>
      <c r="P237" s="218"/>
      <c r="Q237" s="218"/>
      <c r="R237" s="218"/>
      <c r="S237" s="218"/>
      <c r="T237" s="218"/>
      <c r="U237" s="218">
        <f t="shared" si="14"/>
        <v>4.5635000000000003</v>
      </c>
      <c r="V237" s="218"/>
    </row>
    <row r="238" spans="1:22" hidden="1">
      <c r="A238" s="204"/>
      <c r="B238" s="218" t="s">
        <v>1148</v>
      </c>
      <c r="C238" s="218" t="s">
        <v>1245</v>
      </c>
      <c r="D238" s="218"/>
      <c r="E238" s="218" t="s">
        <v>1246</v>
      </c>
      <c r="F238" s="218" t="s">
        <v>1247</v>
      </c>
      <c r="G238" s="218"/>
      <c r="H238" s="218"/>
      <c r="I238" s="204">
        <v>1</v>
      </c>
      <c r="J238" s="204">
        <v>49.52</v>
      </c>
      <c r="K238" s="218"/>
      <c r="L238" s="218"/>
      <c r="M238" s="204">
        <f t="shared" si="15"/>
        <v>49.52</v>
      </c>
      <c r="N238" s="204">
        <f t="shared" si="12"/>
        <v>2.4760000000000004</v>
      </c>
      <c r="O238" s="204">
        <f t="shared" si="13"/>
        <v>51.996000000000002</v>
      </c>
      <c r="P238" s="218"/>
      <c r="Q238" s="218"/>
      <c r="R238" s="218"/>
      <c r="S238" s="218"/>
      <c r="T238" s="218"/>
      <c r="U238" s="218">
        <f t="shared" si="14"/>
        <v>2.4760000000000004</v>
      </c>
      <c r="V238" s="218"/>
    </row>
    <row r="239" spans="1:22" hidden="1">
      <c r="A239" s="204"/>
      <c r="B239" s="218" t="s">
        <v>1148</v>
      </c>
      <c r="C239" s="218" t="s">
        <v>1245</v>
      </c>
      <c r="D239" s="218"/>
      <c r="E239" s="218" t="s">
        <v>1246</v>
      </c>
      <c r="F239" s="218" t="s">
        <v>301</v>
      </c>
      <c r="G239" s="218"/>
      <c r="H239" s="218"/>
      <c r="I239" s="204">
        <v>1</v>
      </c>
      <c r="J239" s="204">
        <v>19.13</v>
      </c>
      <c r="K239" s="218"/>
      <c r="L239" s="218"/>
      <c r="M239" s="204">
        <f t="shared" si="15"/>
        <v>19.13</v>
      </c>
      <c r="N239" s="204">
        <f t="shared" si="12"/>
        <v>0.95650000000000002</v>
      </c>
      <c r="O239" s="204">
        <f t="shared" si="13"/>
        <v>20.086499999999997</v>
      </c>
      <c r="P239" s="218"/>
      <c r="Q239" s="218"/>
      <c r="R239" s="218"/>
      <c r="S239" s="218"/>
      <c r="T239" s="218"/>
      <c r="U239" s="218">
        <f t="shared" si="14"/>
        <v>0.95650000000000002</v>
      </c>
      <c r="V239" s="218"/>
    </row>
    <row r="240" spans="1:22" hidden="1">
      <c r="A240" s="204"/>
      <c r="B240" s="218" t="s">
        <v>1148</v>
      </c>
      <c r="C240" s="218" t="s">
        <v>1245</v>
      </c>
      <c r="D240" s="218"/>
      <c r="E240" s="218" t="s">
        <v>1246</v>
      </c>
      <c r="F240" s="218" t="s">
        <v>1248</v>
      </c>
      <c r="G240" s="218"/>
      <c r="H240" s="218"/>
      <c r="I240" s="204">
        <v>1</v>
      </c>
      <c r="J240" s="204">
        <v>19.13</v>
      </c>
      <c r="K240" s="218"/>
      <c r="L240" s="218"/>
      <c r="M240" s="204">
        <f t="shared" si="15"/>
        <v>19.13</v>
      </c>
      <c r="N240" s="204">
        <f t="shared" si="12"/>
        <v>0.95650000000000002</v>
      </c>
      <c r="O240" s="204">
        <f t="shared" si="13"/>
        <v>20.086499999999997</v>
      </c>
      <c r="P240" s="218"/>
      <c r="Q240" s="218"/>
      <c r="R240" s="218"/>
      <c r="S240" s="218"/>
      <c r="T240" s="218"/>
      <c r="U240" s="218">
        <f t="shared" si="14"/>
        <v>0.95650000000000002</v>
      </c>
      <c r="V240" s="218"/>
    </row>
    <row r="241" spans="1:22" hidden="1">
      <c r="A241" s="204"/>
      <c r="B241" s="218" t="s">
        <v>1148</v>
      </c>
      <c r="C241" s="218" t="s">
        <v>1245</v>
      </c>
      <c r="D241" s="218"/>
      <c r="E241" s="218" t="s">
        <v>1246</v>
      </c>
      <c r="F241" s="218" t="s">
        <v>1249</v>
      </c>
      <c r="G241" s="218"/>
      <c r="H241" s="218"/>
      <c r="I241" s="204">
        <v>1</v>
      </c>
      <c r="J241" s="204">
        <v>9</v>
      </c>
      <c r="K241" s="218"/>
      <c r="L241" s="218"/>
      <c r="M241" s="204">
        <f t="shared" si="15"/>
        <v>9</v>
      </c>
      <c r="N241" s="204">
        <f t="shared" si="12"/>
        <v>0.45</v>
      </c>
      <c r="O241" s="204">
        <f t="shared" si="13"/>
        <v>9.4499999999999993</v>
      </c>
      <c r="P241" s="218"/>
      <c r="Q241" s="218"/>
      <c r="R241" s="218"/>
      <c r="S241" s="218"/>
      <c r="T241" s="218"/>
      <c r="U241" s="218">
        <f t="shared" si="14"/>
        <v>0.45</v>
      </c>
      <c r="V241" s="218"/>
    </row>
    <row r="242" spans="1:22" hidden="1">
      <c r="A242" s="204"/>
      <c r="B242" s="218" t="s">
        <v>1148</v>
      </c>
      <c r="C242" s="218" t="s">
        <v>1245</v>
      </c>
      <c r="D242" s="218"/>
      <c r="E242" s="218" t="s">
        <v>1246</v>
      </c>
      <c r="F242" s="218" t="s">
        <v>75</v>
      </c>
      <c r="G242" s="218"/>
      <c r="H242" s="218"/>
      <c r="I242" s="204">
        <v>1</v>
      </c>
      <c r="J242" s="204">
        <v>10.4</v>
      </c>
      <c r="K242" s="218"/>
      <c r="L242" s="218"/>
      <c r="M242" s="204">
        <f t="shared" si="15"/>
        <v>10.4</v>
      </c>
      <c r="N242" s="204">
        <f t="shared" si="12"/>
        <v>0.52</v>
      </c>
      <c r="O242" s="204">
        <f t="shared" si="13"/>
        <v>10.92</v>
      </c>
      <c r="P242" s="218"/>
      <c r="Q242" s="218"/>
      <c r="R242" s="218"/>
      <c r="S242" s="218"/>
      <c r="T242" s="218"/>
      <c r="U242" s="218">
        <f t="shared" si="14"/>
        <v>0.52</v>
      </c>
      <c r="V242" s="218"/>
    </row>
    <row r="243" spans="1:22" hidden="1">
      <c r="A243" s="204"/>
      <c r="B243" s="218" t="s">
        <v>1148</v>
      </c>
      <c r="C243" s="218" t="s">
        <v>1245</v>
      </c>
      <c r="D243" s="218"/>
      <c r="E243" s="218" t="s">
        <v>1246</v>
      </c>
      <c r="F243" s="218" t="s">
        <v>76</v>
      </c>
      <c r="G243" s="218"/>
      <c r="H243" s="218"/>
      <c r="I243" s="204">
        <v>1</v>
      </c>
      <c r="J243" s="204">
        <v>3.75</v>
      </c>
      <c r="K243" s="218"/>
      <c r="L243" s="218"/>
      <c r="M243" s="204">
        <f t="shared" si="15"/>
        <v>3.75</v>
      </c>
      <c r="N243" s="204">
        <f t="shared" si="12"/>
        <v>0.1875</v>
      </c>
      <c r="O243" s="204">
        <f t="shared" si="13"/>
        <v>3.9375</v>
      </c>
      <c r="P243" s="218"/>
      <c r="Q243" s="218"/>
      <c r="R243" s="218"/>
      <c r="S243" s="218"/>
      <c r="T243" s="218"/>
      <c r="U243" s="218">
        <f t="shared" si="14"/>
        <v>0.1875</v>
      </c>
      <c r="V243" s="218"/>
    </row>
    <row r="244" spans="1:22" hidden="1">
      <c r="A244" s="204"/>
      <c r="B244" s="218" t="s">
        <v>1148</v>
      </c>
      <c r="C244" s="218" t="s">
        <v>1245</v>
      </c>
      <c r="D244" s="218"/>
      <c r="E244" s="218" t="s">
        <v>1246</v>
      </c>
      <c r="F244" s="218" t="s">
        <v>1250</v>
      </c>
      <c r="G244" s="218"/>
      <c r="H244" s="218"/>
      <c r="I244" s="204">
        <v>1</v>
      </c>
      <c r="J244" s="204">
        <v>51.77</v>
      </c>
      <c r="K244" s="218"/>
      <c r="L244" s="218"/>
      <c r="M244" s="204">
        <f t="shared" si="15"/>
        <v>51.77</v>
      </c>
      <c r="N244" s="204">
        <f t="shared" si="12"/>
        <v>2.5885000000000002</v>
      </c>
      <c r="O244" s="204">
        <f t="shared" si="13"/>
        <v>54.358500000000006</v>
      </c>
      <c r="P244" s="218"/>
      <c r="Q244" s="218"/>
      <c r="R244" s="218"/>
      <c r="S244" s="218"/>
      <c r="T244" s="218"/>
      <c r="U244" s="218">
        <f t="shared" si="14"/>
        <v>2.5885000000000002</v>
      </c>
      <c r="V244" s="218"/>
    </row>
    <row r="245" spans="1:22" hidden="1">
      <c r="A245" s="204"/>
      <c r="B245" s="218" t="s">
        <v>1148</v>
      </c>
      <c r="C245" s="218" t="s">
        <v>1245</v>
      </c>
      <c r="D245" s="218"/>
      <c r="E245" s="218" t="s">
        <v>1246</v>
      </c>
      <c r="F245" s="218" t="s">
        <v>1251</v>
      </c>
      <c r="G245" s="218"/>
      <c r="H245" s="218"/>
      <c r="I245" s="204">
        <v>1</v>
      </c>
      <c r="J245" s="204">
        <v>94.54</v>
      </c>
      <c r="K245" s="218"/>
      <c r="L245" s="218"/>
      <c r="M245" s="204">
        <f t="shared" si="15"/>
        <v>94.54</v>
      </c>
      <c r="N245" s="204">
        <f t="shared" si="12"/>
        <v>4.7270000000000003</v>
      </c>
      <c r="O245" s="204">
        <f t="shared" si="13"/>
        <v>99.26700000000001</v>
      </c>
      <c r="P245" s="218"/>
      <c r="Q245" s="218"/>
      <c r="R245" s="218"/>
      <c r="S245" s="218"/>
      <c r="T245" s="218"/>
      <c r="U245" s="218">
        <f t="shared" si="14"/>
        <v>4.7270000000000003</v>
      </c>
      <c r="V245" s="218"/>
    </row>
    <row r="246" spans="1:22" hidden="1">
      <c r="A246" s="204"/>
      <c r="B246" s="218" t="s">
        <v>1148</v>
      </c>
      <c r="C246" s="218" t="s">
        <v>1252</v>
      </c>
      <c r="D246" s="218"/>
      <c r="E246" s="218" t="s">
        <v>269</v>
      </c>
      <c r="F246" s="218" t="s">
        <v>1253</v>
      </c>
      <c r="G246" s="218"/>
      <c r="H246" s="218"/>
      <c r="I246" s="204">
        <v>1</v>
      </c>
      <c r="J246" s="204">
        <v>11.41</v>
      </c>
      <c r="K246" s="218"/>
      <c r="L246" s="218"/>
      <c r="M246" s="204">
        <f t="shared" si="15"/>
        <v>11.41</v>
      </c>
      <c r="N246" s="204">
        <f t="shared" si="12"/>
        <v>0.57050000000000001</v>
      </c>
      <c r="O246" s="204">
        <f t="shared" si="13"/>
        <v>11.980499999999999</v>
      </c>
      <c r="P246" s="218"/>
      <c r="Q246" s="218"/>
      <c r="R246" s="218"/>
      <c r="S246" s="218"/>
      <c r="T246" s="218"/>
      <c r="U246" s="218">
        <f t="shared" si="14"/>
        <v>0.57050000000000001</v>
      </c>
      <c r="V246" s="218"/>
    </row>
    <row r="247" spans="1:22" hidden="1">
      <c r="A247" s="204"/>
      <c r="B247" s="218" t="s">
        <v>1148</v>
      </c>
      <c r="C247" s="218" t="s">
        <v>1252</v>
      </c>
      <c r="D247" s="218"/>
      <c r="E247" s="218" t="s">
        <v>269</v>
      </c>
      <c r="F247" s="218" t="s">
        <v>1254</v>
      </c>
      <c r="G247" s="218"/>
      <c r="H247" s="218"/>
      <c r="I247" s="204">
        <v>1</v>
      </c>
      <c r="J247" s="204">
        <v>11.41</v>
      </c>
      <c r="K247" s="218"/>
      <c r="L247" s="218"/>
      <c r="M247" s="204">
        <f t="shared" si="15"/>
        <v>11.41</v>
      </c>
      <c r="N247" s="204">
        <f t="shared" si="12"/>
        <v>0.57050000000000001</v>
      </c>
      <c r="O247" s="204">
        <f t="shared" si="13"/>
        <v>11.980499999999999</v>
      </c>
      <c r="P247" s="218"/>
      <c r="Q247" s="218"/>
      <c r="R247" s="218"/>
      <c r="S247" s="218"/>
      <c r="T247" s="218"/>
      <c r="U247" s="218">
        <f t="shared" si="14"/>
        <v>0.57050000000000001</v>
      </c>
      <c r="V247" s="218"/>
    </row>
    <row r="248" spans="1:22" hidden="1">
      <c r="A248" s="204"/>
      <c r="B248" s="218" t="s">
        <v>1063</v>
      </c>
      <c r="C248" s="218" t="s">
        <v>1255</v>
      </c>
      <c r="D248" s="218"/>
      <c r="E248" s="218" t="s">
        <v>1256</v>
      </c>
      <c r="F248" s="218" t="s">
        <v>1257</v>
      </c>
      <c r="G248" s="218"/>
      <c r="H248" s="218"/>
      <c r="I248" s="204">
        <v>1</v>
      </c>
      <c r="J248" s="204">
        <v>47.36</v>
      </c>
      <c r="K248" s="218"/>
      <c r="L248" s="218"/>
      <c r="M248" s="204">
        <f t="shared" si="15"/>
        <v>47.36</v>
      </c>
      <c r="N248" s="204">
        <f t="shared" si="12"/>
        <v>2.3679999999999999</v>
      </c>
      <c r="O248" s="204">
        <f t="shared" si="13"/>
        <v>49.728000000000002</v>
      </c>
      <c r="P248" s="218"/>
      <c r="Q248" s="218"/>
      <c r="R248" s="218"/>
      <c r="S248" s="218"/>
      <c r="T248" s="218"/>
      <c r="U248" s="218">
        <f t="shared" si="14"/>
        <v>2.3679999999999999</v>
      </c>
      <c r="V248" s="218"/>
    </row>
    <row r="249" spans="1:22" hidden="1">
      <c r="A249" s="204"/>
      <c r="B249" s="218" t="s">
        <v>1114</v>
      </c>
      <c r="C249" s="218" t="s">
        <v>1258</v>
      </c>
      <c r="D249" s="218"/>
      <c r="E249" s="218" t="s">
        <v>1259</v>
      </c>
      <c r="F249" s="218" t="s">
        <v>235</v>
      </c>
      <c r="G249" s="218"/>
      <c r="H249" s="218"/>
      <c r="I249" s="204">
        <v>1</v>
      </c>
      <c r="J249" s="204">
        <v>160</v>
      </c>
      <c r="K249" s="218"/>
      <c r="L249" s="218"/>
      <c r="M249" s="204">
        <f t="shared" si="15"/>
        <v>160</v>
      </c>
      <c r="N249" s="204">
        <f t="shared" si="12"/>
        <v>8</v>
      </c>
      <c r="O249" s="204">
        <f t="shared" si="13"/>
        <v>168</v>
      </c>
      <c r="P249" s="218"/>
      <c r="Q249" s="218"/>
      <c r="R249" s="218"/>
      <c r="S249" s="218"/>
      <c r="T249" s="218"/>
      <c r="U249" s="218">
        <f t="shared" si="14"/>
        <v>8</v>
      </c>
      <c r="V249" s="218"/>
    </row>
    <row r="250" spans="1:22" hidden="1">
      <c r="A250" s="204"/>
      <c r="B250" s="218" t="s">
        <v>1108</v>
      </c>
      <c r="C250" s="218" t="s">
        <v>1260</v>
      </c>
      <c r="D250" s="218"/>
      <c r="E250" s="218" t="s">
        <v>1261</v>
      </c>
      <c r="F250" s="218" t="s">
        <v>235</v>
      </c>
      <c r="G250" s="218"/>
      <c r="H250" s="218"/>
      <c r="I250" s="204">
        <v>1</v>
      </c>
      <c r="J250" s="204">
        <v>80</v>
      </c>
      <c r="K250" s="218"/>
      <c r="L250" s="218"/>
      <c r="M250" s="204">
        <f t="shared" si="15"/>
        <v>80</v>
      </c>
      <c r="N250" s="204">
        <f t="shared" si="12"/>
        <v>4</v>
      </c>
      <c r="O250" s="204">
        <f t="shared" si="13"/>
        <v>84</v>
      </c>
      <c r="P250" s="218"/>
      <c r="Q250" s="218"/>
      <c r="R250" s="218"/>
      <c r="S250" s="218"/>
      <c r="T250" s="218"/>
      <c r="U250" s="218">
        <f t="shared" si="14"/>
        <v>4</v>
      </c>
      <c r="V250" s="218"/>
    </row>
    <row r="251" spans="1:22" hidden="1">
      <c r="A251" s="204"/>
      <c r="B251" s="218" t="s">
        <v>1132</v>
      </c>
      <c r="C251" s="218" t="s">
        <v>1262</v>
      </c>
      <c r="D251" s="218"/>
      <c r="E251" s="218" t="s">
        <v>270</v>
      </c>
      <c r="F251" s="218" t="s">
        <v>1086</v>
      </c>
      <c r="G251" s="218"/>
      <c r="H251" s="218"/>
      <c r="I251" s="204">
        <v>1</v>
      </c>
      <c r="J251" s="204">
        <v>458.64</v>
      </c>
      <c r="K251" s="218"/>
      <c r="L251" s="218"/>
      <c r="M251" s="204">
        <f t="shared" si="15"/>
        <v>458.64</v>
      </c>
      <c r="N251" s="204">
        <f t="shared" si="12"/>
        <v>22.932000000000002</v>
      </c>
      <c r="O251" s="204">
        <f t="shared" si="13"/>
        <v>481.572</v>
      </c>
      <c r="P251" s="218"/>
      <c r="Q251" s="218"/>
      <c r="R251" s="218"/>
      <c r="S251" s="218"/>
      <c r="T251" s="218"/>
      <c r="U251" s="218">
        <f t="shared" si="14"/>
        <v>22.932000000000002</v>
      </c>
      <c r="V251" s="218"/>
    </row>
    <row r="252" spans="1:22" ht="29.25" hidden="1" customHeight="1">
      <c r="A252" s="204"/>
      <c r="B252" s="204"/>
      <c r="C252" s="204" t="s">
        <v>1263</v>
      </c>
      <c r="D252" s="204"/>
      <c r="E252" s="204"/>
      <c r="F252" s="204"/>
      <c r="G252" s="204"/>
      <c r="H252" s="204"/>
      <c r="I252" s="204"/>
      <c r="J252" s="204"/>
      <c r="K252" s="204"/>
      <c r="L252" s="204"/>
      <c r="M252" s="204">
        <f>SUM(M4:M251)</f>
        <v>12045355.652314562</v>
      </c>
      <c r="N252" s="204">
        <f>SUM(N4:N251)</f>
        <v>602267.78261572821</v>
      </c>
      <c r="O252" s="204">
        <f>SUM(O4:O251)</f>
        <v>12647623.434930293</v>
      </c>
      <c r="P252" s="204"/>
      <c r="Q252" s="204"/>
      <c r="R252" s="204"/>
      <c r="S252" s="204"/>
      <c r="T252" s="204"/>
      <c r="U252" s="204">
        <f>SUM(U4:U251)</f>
        <v>602267.78261572821</v>
      </c>
      <c r="V252" s="204"/>
    </row>
    <row r="254" spans="1:22">
      <c r="U254" s="60">
        <f>SUBTOTAL(9,U227:U253)</f>
        <v>0</v>
      </c>
    </row>
  </sheetData>
  <autoFilter ref="A3:V252">
    <filterColumn colId="2">
      <filters>
        <filter val="BTR-PRT-SI-24090045"/>
        <filter val="BTR-PRT-SI-24090046"/>
      </filters>
    </filterColumn>
    <filterColumn colId="9" showButton="0"/>
  </autoFilter>
  <mergeCells count="1">
    <mergeCell ref="J3:K3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V251"/>
  <sheetViews>
    <sheetView workbookViewId="0">
      <pane xSplit="9" ySplit="4" topLeftCell="J22" activePane="bottomRight" state="frozen"/>
      <selection activeCell="P91" sqref="P91:Q91"/>
      <selection pane="topRight" activeCell="P91" sqref="P91:Q91"/>
      <selection pane="bottomLeft" activeCell="P91" sqref="P91:Q91"/>
      <selection pane="bottomRight" activeCell="J24" sqref="J24:J27"/>
    </sheetView>
  </sheetViews>
  <sheetFormatPr defaultColWidth="9.140625" defaultRowHeight="15"/>
  <cols>
    <col min="1" max="1" width="8" style="6" customWidth="1"/>
    <col min="2" max="2" width="15.5703125" style="13" customWidth="1"/>
    <col min="3" max="3" width="24.42578125" style="6" customWidth="1"/>
    <col min="4" max="4" width="18.140625" style="6" customWidth="1"/>
    <col min="5" max="5" width="41" style="6" customWidth="1"/>
    <col min="6" max="6" width="38.85546875" style="6" hidden="1" customWidth="1"/>
    <col min="7" max="7" width="10.28515625" style="6" hidden="1" customWidth="1"/>
    <col min="8" max="8" width="0" style="6" hidden="1" customWidth="1"/>
    <col min="9" max="9" width="6.85546875" style="6" customWidth="1"/>
    <col min="10" max="10" width="17.5703125" style="130" customWidth="1"/>
    <col min="11" max="11" width="14.28515625" style="6" customWidth="1"/>
    <col min="12" max="12" width="13.42578125" style="6" customWidth="1"/>
    <col min="13" max="13" width="17" style="60" customWidth="1"/>
    <col min="14" max="14" width="12.7109375" style="60" customWidth="1"/>
    <col min="15" max="15" width="14.5703125" style="173" customWidth="1"/>
    <col min="16" max="16" width="13.85546875" style="61" customWidth="1"/>
    <col min="17" max="17" width="21.5703125" style="60" customWidth="1"/>
    <col min="18" max="20" width="9.140625" style="60"/>
    <col min="21" max="21" width="17.85546875" style="60" customWidth="1"/>
    <col min="22" max="22" width="18.5703125" style="6" customWidth="1"/>
    <col min="23" max="16384" width="9.140625" style="6"/>
  </cols>
  <sheetData>
    <row r="1" spans="1:22">
      <c r="A1" s="128" t="s">
        <v>61</v>
      </c>
    </row>
    <row r="2" spans="1:22" ht="18.75" customHeight="1">
      <c r="A2" s="128" t="s">
        <v>38</v>
      </c>
    </row>
    <row r="3" spans="1:22" ht="33.75" customHeight="1">
      <c r="A3" s="14" t="s">
        <v>17</v>
      </c>
      <c r="B3" s="129" t="s">
        <v>18</v>
      </c>
      <c r="C3" s="14" t="s">
        <v>19</v>
      </c>
      <c r="D3" s="14" t="s">
        <v>32</v>
      </c>
      <c r="E3" s="14" t="s">
        <v>20</v>
      </c>
      <c r="F3" s="14" t="s">
        <v>21</v>
      </c>
      <c r="G3" s="14" t="s">
        <v>22</v>
      </c>
      <c r="H3" s="14" t="s">
        <v>23</v>
      </c>
      <c r="I3" s="14" t="s">
        <v>24</v>
      </c>
      <c r="J3" s="260" t="s">
        <v>25</v>
      </c>
      <c r="K3" s="253"/>
      <c r="L3" s="2" t="s">
        <v>26</v>
      </c>
      <c r="M3" s="62" t="s">
        <v>27</v>
      </c>
      <c r="N3" s="63" t="s">
        <v>28</v>
      </c>
      <c r="O3" s="174" t="s">
        <v>31</v>
      </c>
      <c r="P3" s="64" t="s">
        <v>29</v>
      </c>
      <c r="Q3" s="63" t="s">
        <v>30</v>
      </c>
      <c r="R3" s="63" t="s">
        <v>33</v>
      </c>
      <c r="S3" s="63" t="s">
        <v>34</v>
      </c>
      <c r="T3" s="63" t="s">
        <v>35</v>
      </c>
      <c r="U3" s="62" t="s">
        <v>36</v>
      </c>
      <c r="V3" s="14" t="s">
        <v>37</v>
      </c>
    </row>
    <row r="4" spans="1:22" ht="15" customHeight="1">
      <c r="A4" s="14"/>
      <c r="B4" s="129"/>
      <c r="C4" s="14"/>
      <c r="D4" s="14"/>
      <c r="E4" s="14"/>
      <c r="F4" s="14"/>
      <c r="G4" s="14"/>
      <c r="H4" s="14"/>
      <c r="I4" s="14"/>
      <c r="J4" s="132" t="s">
        <v>261</v>
      </c>
      <c r="K4" s="14" t="s">
        <v>260</v>
      </c>
      <c r="L4" s="2"/>
      <c r="M4" s="62"/>
      <c r="N4" s="63"/>
      <c r="O4" s="174"/>
      <c r="P4" s="64"/>
      <c r="Q4" s="63"/>
      <c r="R4" s="63"/>
      <c r="S4" s="63"/>
      <c r="T4" s="63"/>
      <c r="U4" s="62"/>
      <c r="V4" s="14"/>
    </row>
    <row r="5" spans="1:22" s="8" customFormat="1" hidden="1">
      <c r="A5" s="29">
        <v>1</v>
      </c>
      <c r="B5" s="135">
        <v>45566</v>
      </c>
      <c r="C5" s="139" t="s">
        <v>304</v>
      </c>
      <c r="D5" s="140"/>
      <c r="E5" s="139" t="s">
        <v>263</v>
      </c>
      <c r="F5" s="29" t="s">
        <v>77</v>
      </c>
      <c r="G5" s="29" t="s">
        <v>179</v>
      </c>
      <c r="H5" s="29"/>
      <c r="I5" s="29">
        <v>1</v>
      </c>
      <c r="J5" s="32">
        <v>42.9</v>
      </c>
      <c r="K5" s="32"/>
      <c r="L5" s="29">
        <v>1</v>
      </c>
      <c r="M5" s="32">
        <f>K5+(J5*L5)</f>
        <v>42.9</v>
      </c>
      <c r="N5" s="32">
        <f>+M5*5%</f>
        <v>2.145</v>
      </c>
      <c r="O5" s="32">
        <f>+M5+N5</f>
        <v>45.045000000000002</v>
      </c>
      <c r="P5" s="32"/>
      <c r="Q5" s="32"/>
      <c r="R5" s="32"/>
      <c r="S5" s="32"/>
      <c r="T5" s="32"/>
      <c r="U5" s="32">
        <f>+N5-T5</f>
        <v>2.145</v>
      </c>
      <c r="V5" s="29"/>
    </row>
    <row r="6" spans="1:22" s="8" customFormat="1" hidden="1">
      <c r="A6" s="29">
        <v>2</v>
      </c>
      <c r="B6" s="135">
        <v>45566</v>
      </c>
      <c r="C6" s="139" t="s">
        <v>304</v>
      </c>
      <c r="D6" s="140"/>
      <c r="E6" s="139" t="s">
        <v>263</v>
      </c>
      <c r="F6" s="29" t="s">
        <v>87</v>
      </c>
      <c r="G6" s="29" t="s">
        <v>81</v>
      </c>
      <c r="H6" s="29"/>
      <c r="I6" s="29">
        <v>1</v>
      </c>
      <c r="J6" s="32">
        <v>18.850000000000001</v>
      </c>
      <c r="K6" s="32"/>
      <c r="L6" s="29">
        <v>1</v>
      </c>
      <c r="M6" s="32">
        <f t="shared" ref="M6:M69" si="0">K6+(J6*L6)</f>
        <v>18.850000000000001</v>
      </c>
      <c r="N6" s="32">
        <f t="shared" ref="N6:N69" si="1">+M6*5%</f>
        <v>0.94250000000000012</v>
      </c>
      <c r="O6" s="32">
        <f t="shared" ref="O6:O69" si="2">+M6+N6</f>
        <v>19.7925</v>
      </c>
      <c r="P6" s="32"/>
      <c r="Q6" s="32"/>
      <c r="R6" s="32"/>
      <c r="S6" s="32"/>
      <c r="T6" s="32"/>
      <c r="U6" s="32">
        <f t="shared" ref="U6:U69" si="3">+N6-T6</f>
        <v>0.94250000000000012</v>
      </c>
      <c r="V6" s="29"/>
    </row>
    <row r="7" spans="1:22" s="8" customFormat="1" hidden="1">
      <c r="A7" s="29">
        <v>3</v>
      </c>
      <c r="B7" s="135">
        <v>45566</v>
      </c>
      <c r="C7" s="139" t="s">
        <v>305</v>
      </c>
      <c r="D7" s="140"/>
      <c r="E7" s="139" t="s">
        <v>263</v>
      </c>
      <c r="F7" s="29" t="s">
        <v>71</v>
      </c>
      <c r="G7" s="29" t="s">
        <v>81</v>
      </c>
      <c r="H7" s="29"/>
      <c r="I7" s="29">
        <v>1</v>
      </c>
      <c r="J7" s="32">
        <v>250</v>
      </c>
      <c r="K7" s="32"/>
      <c r="L7" s="29">
        <v>1</v>
      </c>
      <c r="M7" s="32">
        <f t="shared" si="0"/>
        <v>250</v>
      </c>
      <c r="N7" s="32">
        <f t="shared" si="1"/>
        <v>12.5</v>
      </c>
      <c r="O7" s="32">
        <f t="shared" si="2"/>
        <v>262.5</v>
      </c>
      <c r="P7" s="32"/>
      <c r="Q7" s="32"/>
      <c r="R7" s="32"/>
      <c r="S7" s="32"/>
      <c r="T7" s="32"/>
      <c r="U7" s="32">
        <f t="shared" si="3"/>
        <v>12.5</v>
      </c>
      <c r="V7" s="29"/>
    </row>
    <row r="8" spans="1:22" s="8" customFormat="1" hidden="1">
      <c r="A8" s="29">
        <v>4</v>
      </c>
      <c r="B8" s="135">
        <v>45566</v>
      </c>
      <c r="C8" s="139" t="s">
        <v>306</v>
      </c>
      <c r="D8" s="140"/>
      <c r="E8" s="139" t="s">
        <v>263</v>
      </c>
      <c r="F8" s="29" t="s">
        <v>88</v>
      </c>
      <c r="G8" s="29" t="s">
        <v>81</v>
      </c>
      <c r="H8" s="29"/>
      <c r="I8" s="29">
        <v>1</v>
      </c>
      <c r="J8" s="32">
        <v>250</v>
      </c>
      <c r="K8" s="32"/>
      <c r="L8" s="29">
        <v>1</v>
      </c>
      <c r="M8" s="32">
        <f t="shared" si="0"/>
        <v>250</v>
      </c>
      <c r="N8" s="32">
        <f t="shared" si="1"/>
        <v>12.5</v>
      </c>
      <c r="O8" s="32">
        <f t="shared" si="2"/>
        <v>262.5</v>
      </c>
      <c r="P8" s="32"/>
      <c r="Q8" s="32"/>
      <c r="R8" s="32"/>
      <c r="S8" s="32"/>
      <c r="T8" s="32"/>
      <c r="U8" s="32">
        <f t="shared" si="3"/>
        <v>12.5</v>
      </c>
      <c r="V8" s="29"/>
    </row>
    <row r="9" spans="1:22" s="8" customFormat="1" hidden="1">
      <c r="A9" s="29">
        <v>5</v>
      </c>
      <c r="B9" s="135">
        <v>45566</v>
      </c>
      <c r="C9" s="139" t="s">
        <v>307</v>
      </c>
      <c r="D9" s="140"/>
      <c r="E9" s="139" t="s">
        <v>263</v>
      </c>
      <c r="F9" s="29" t="s">
        <v>77</v>
      </c>
      <c r="G9" s="29" t="s">
        <v>179</v>
      </c>
      <c r="H9" s="29"/>
      <c r="I9" s="29">
        <v>1</v>
      </c>
      <c r="J9" s="32">
        <v>250</v>
      </c>
      <c r="K9" s="32"/>
      <c r="L9" s="29">
        <v>1</v>
      </c>
      <c r="M9" s="32">
        <f t="shared" si="0"/>
        <v>250</v>
      </c>
      <c r="N9" s="32">
        <f t="shared" si="1"/>
        <v>12.5</v>
      </c>
      <c r="O9" s="32">
        <f t="shared" si="2"/>
        <v>262.5</v>
      </c>
      <c r="P9" s="32"/>
      <c r="Q9" s="32"/>
      <c r="R9" s="32"/>
      <c r="S9" s="32"/>
      <c r="T9" s="32"/>
      <c r="U9" s="32">
        <f t="shared" si="3"/>
        <v>12.5</v>
      </c>
      <c r="V9" s="29"/>
    </row>
    <row r="10" spans="1:22" s="8" customFormat="1" hidden="1">
      <c r="A10" s="29">
        <v>6</v>
      </c>
      <c r="B10" s="135">
        <v>45566</v>
      </c>
      <c r="C10" s="139" t="s">
        <v>308</v>
      </c>
      <c r="D10" s="140"/>
      <c r="E10" s="139" t="s">
        <v>263</v>
      </c>
      <c r="F10" s="29" t="s">
        <v>76</v>
      </c>
      <c r="G10" s="29" t="s">
        <v>179</v>
      </c>
      <c r="H10" s="29"/>
      <c r="I10" s="29">
        <v>1</v>
      </c>
      <c r="J10" s="32">
        <v>250</v>
      </c>
      <c r="K10" s="32"/>
      <c r="L10" s="29">
        <v>1</v>
      </c>
      <c r="M10" s="32">
        <f t="shared" si="0"/>
        <v>250</v>
      </c>
      <c r="N10" s="32">
        <f t="shared" si="1"/>
        <v>12.5</v>
      </c>
      <c r="O10" s="32">
        <f t="shared" si="2"/>
        <v>262.5</v>
      </c>
      <c r="P10" s="32"/>
      <c r="Q10" s="32"/>
      <c r="R10" s="32"/>
      <c r="S10" s="32"/>
      <c r="T10" s="32"/>
      <c r="U10" s="32">
        <f t="shared" si="3"/>
        <v>12.5</v>
      </c>
      <c r="V10" s="29"/>
    </row>
    <row r="11" spans="1:22" s="8" customFormat="1" hidden="1">
      <c r="A11" s="29">
        <v>7</v>
      </c>
      <c r="B11" s="135">
        <v>45566</v>
      </c>
      <c r="C11" s="139" t="s">
        <v>309</v>
      </c>
      <c r="D11" s="140"/>
      <c r="E11" s="139" t="s">
        <v>263</v>
      </c>
      <c r="F11" s="29" t="s">
        <v>89</v>
      </c>
      <c r="G11" s="29" t="s">
        <v>81</v>
      </c>
      <c r="H11" s="29"/>
      <c r="I11" s="29">
        <v>1</v>
      </c>
      <c r="J11" s="32">
        <v>250</v>
      </c>
      <c r="K11" s="32"/>
      <c r="L11" s="29">
        <v>1</v>
      </c>
      <c r="M11" s="32">
        <f t="shared" si="0"/>
        <v>250</v>
      </c>
      <c r="N11" s="32">
        <f t="shared" si="1"/>
        <v>12.5</v>
      </c>
      <c r="O11" s="32">
        <f t="shared" si="2"/>
        <v>262.5</v>
      </c>
      <c r="P11" s="32"/>
      <c r="Q11" s="32"/>
      <c r="R11" s="32"/>
      <c r="S11" s="32"/>
      <c r="T11" s="32"/>
      <c r="U11" s="32">
        <f t="shared" si="3"/>
        <v>12.5</v>
      </c>
      <c r="V11" s="29"/>
    </row>
    <row r="12" spans="1:22" s="8" customFormat="1" hidden="1">
      <c r="A12" s="29">
        <v>8</v>
      </c>
      <c r="B12" s="135">
        <v>45566</v>
      </c>
      <c r="C12" s="139" t="s">
        <v>310</v>
      </c>
      <c r="D12" s="140"/>
      <c r="E12" s="139" t="s">
        <v>263</v>
      </c>
      <c r="F12" s="29" t="s">
        <v>70</v>
      </c>
      <c r="G12" s="29" t="s">
        <v>179</v>
      </c>
      <c r="H12" s="29"/>
      <c r="I12" s="29">
        <v>1</v>
      </c>
      <c r="J12" s="32">
        <v>250</v>
      </c>
      <c r="K12" s="32"/>
      <c r="L12" s="29">
        <v>1</v>
      </c>
      <c r="M12" s="32">
        <f t="shared" si="0"/>
        <v>250</v>
      </c>
      <c r="N12" s="32">
        <f t="shared" si="1"/>
        <v>12.5</v>
      </c>
      <c r="O12" s="31">
        <f t="shared" si="2"/>
        <v>262.5</v>
      </c>
      <c r="P12" s="32"/>
      <c r="Q12" s="32"/>
      <c r="R12" s="32"/>
      <c r="S12" s="32"/>
      <c r="T12" s="32"/>
      <c r="U12" s="32">
        <f t="shared" si="3"/>
        <v>12.5</v>
      </c>
      <c r="V12" s="29"/>
    </row>
    <row r="13" spans="1:22" s="8" customFormat="1" hidden="1">
      <c r="A13" s="29">
        <v>9</v>
      </c>
      <c r="B13" s="135">
        <v>45566</v>
      </c>
      <c r="C13" s="139" t="s">
        <v>311</v>
      </c>
      <c r="D13" s="140"/>
      <c r="E13" s="139" t="s">
        <v>263</v>
      </c>
      <c r="F13" s="29" t="s">
        <v>90</v>
      </c>
      <c r="G13" s="29" t="s">
        <v>179</v>
      </c>
      <c r="H13" s="29"/>
      <c r="I13" s="29">
        <v>1</v>
      </c>
      <c r="J13" s="32">
        <v>250</v>
      </c>
      <c r="K13" s="32"/>
      <c r="L13" s="29">
        <v>1</v>
      </c>
      <c r="M13" s="32">
        <f t="shared" si="0"/>
        <v>250</v>
      </c>
      <c r="N13" s="32">
        <f t="shared" si="1"/>
        <v>12.5</v>
      </c>
      <c r="O13" s="32">
        <f t="shared" si="2"/>
        <v>262.5</v>
      </c>
      <c r="P13" s="32"/>
      <c r="Q13" s="32"/>
      <c r="R13" s="32"/>
      <c r="S13" s="32"/>
      <c r="T13" s="32"/>
      <c r="U13" s="32">
        <f t="shared" si="3"/>
        <v>12.5</v>
      </c>
      <c r="V13" s="29"/>
    </row>
    <row r="14" spans="1:22" s="8" customFormat="1" hidden="1">
      <c r="A14" s="29">
        <v>10</v>
      </c>
      <c r="B14" s="135">
        <v>45566</v>
      </c>
      <c r="C14" s="139" t="s">
        <v>312</v>
      </c>
      <c r="D14" s="140"/>
      <c r="E14" s="139" t="s">
        <v>263</v>
      </c>
      <c r="F14" s="29" t="s">
        <v>76</v>
      </c>
      <c r="G14" s="29" t="s">
        <v>179</v>
      </c>
      <c r="H14" s="29"/>
      <c r="I14" s="29">
        <v>1</v>
      </c>
      <c r="J14" s="32">
        <v>250</v>
      </c>
      <c r="K14" s="32"/>
      <c r="L14" s="29">
        <v>1</v>
      </c>
      <c r="M14" s="32">
        <f t="shared" si="0"/>
        <v>250</v>
      </c>
      <c r="N14" s="32">
        <f t="shared" si="1"/>
        <v>12.5</v>
      </c>
      <c r="O14" s="32">
        <f t="shared" si="2"/>
        <v>262.5</v>
      </c>
      <c r="P14" s="32"/>
      <c r="Q14" s="32"/>
      <c r="R14" s="32"/>
      <c r="S14" s="32"/>
      <c r="T14" s="32"/>
      <c r="U14" s="32">
        <f t="shared" si="3"/>
        <v>12.5</v>
      </c>
      <c r="V14" s="29"/>
    </row>
    <row r="15" spans="1:22" s="8" customFormat="1" hidden="1">
      <c r="A15" s="29">
        <v>11</v>
      </c>
      <c r="B15" s="135">
        <v>45566</v>
      </c>
      <c r="C15" s="139" t="s">
        <v>313</v>
      </c>
      <c r="D15" s="140"/>
      <c r="E15" s="139" t="s">
        <v>263</v>
      </c>
      <c r="F15" s="29" t="s">
        <v>75</v>
      </c>
      <c r="G15" s="29" t="s">
        <v>179</v>
      </c>
      <c r="H15" s="29"/>
      <c r="I15" s="29">
        <v>1</v>
      </c>
      <c r="J15" s="32">
        <v>250</v>
      </c>
      <c r="K15" s="32"/>
      <c r="L15" s="29">
        <v>1</v>
      </c>
      <c r="M15" s="32">
        <f t="shared" si="0"/>
        <v>250</v>
      </c>
      <c r="N15" s="32">
        <f t="shared" si="1"/>
        <v>12.5</v>
      </c>
      <c r="O15" s="32">
        <f t="shared" si="2"/>
        <v>262.5</v>
      </c>
      <c r="P15" s="32"/>
      <c r="Q15" s="32"/>
      <c r="R15" s="32"/>
      <c r="S15" s="32"/>
      <c r="T15" s="32"/>
      <c r="U15" s="32">
        <f t="shared" si="3"/>
        <v>12.5</v>
      </c>
      <c r="V15" s="29"/>
    </row>
    <row r="16" spans="1:22" s="8" customFormat="1" hidden="1">
      <c r="A16" s="29">
        <v>12</v>
      </c>
      <c r="B16" s="135">
        <v>45566</v>
      </c>
      <c r="C16" s="139" t="s">
        <v>314</v>
      </c>
      <c r="D16" s="140"/>
      <c r="E16" s="139" t="s">
        <v>263</v>
      </c>
      <c r="F16" s="29" t="s">
        <v>75</v>
      </c>
      <c r="G16" s="29" t="s">
        <v>179</v>
      </c>
      <c r="H16" s="29"/>
      <c r="I16" s="29">
        <v>1</v>
      </c>
      <c r="J16" s="32">
        <v>250</v>
      </c>
      <c r="K16" s="32"/>
      <c r="L16" s="29">
        <v>1</v>
      </c>
      <c r="M16" s="32">
        <f t="shared" si="0"/>
        <v>250</v>
      </c>
      <c r="N16" s="32">
        <f t="shared" si="1"/>
        <v>12.5</v>
      </c>
      <c r="O16" s="32">
        <f t="shared" si="2"/>
        <v>262.5</v>
      </c>
      <c r="P16" s="32"/>
      <c r="Q16" s="32"/>
      <c r="R16" s="32"/>
      <c r="S16" s="32"/>
      <c r="T16" s="32"/>
      <c r="U16" s="32">
        <f t="shared" si="3"/>
        <v>12.5</v>
      </c>
      <c r="V16" s="29"/>
    </row>
    <row r="17" spans="1:22" s="8" customFormat="1" hidden="1">
      <c r="A17" s="29">
        <v>13</v>
      </c>
      <c r="B17" s="135">
        <v>45566</v>
      </c>
      <c r="C17" s="139" t="s">
        <v>315</v>
      </c>
      <c r="D17" s="140"/>
      <c r="E17" s="139" t="s">
        <v>263</v>
      </c>
      <c r="F17" s="29" t="s">
        <v>75</v>
      </c>
      <c r="G17" s="29" t="s">
        <v>179</v>
      </c>
      <c r="H17" s="29"/>
      <c r="I17" s="29">
        <v>1</v>
      </c>
      <c r="J17" s="32">
        <v>250</v>
      </c>
      <c r="K17" s="32"/>
      <c r="L17" s="29">
        <v>1</v>
      </c>
      <c r="M17" s="32">
        <f t="shared" si="0"/>
        <v>250</v>
      </c>
      <c r="N17" s="32">
        <f t="shared" si="1"/>
        <v>12.5</v>
      </c>
      <c r="O17" s="32">
        <f t="shared" si="2"/>
        <v>262.5</v>
      </c>
      <c r="P17" s="32"/>
      <c r="Q17" s="32"/>
      <c r="R17" s="32"/>
      <c r="S17" s="32"/>
      <c r="T17" s="32"/>
      <c r="U17" s="32">
        <f t="shared" si="3"/>
        <v>12.5</v>
      </c>
      <c r="V17" s="29"/>
    </row>
    <row r="18" spans="1:22" s="8" customFormat="1" hidden="1">
      <c r="A18" s="29">
        <v>14</v>
      </c>
      <c r="B18" s="135">
        <v>45566</v>
      </c>
      <c r="C18" s="139" t="s">
        <v>316</v>
      </c>
      <c r="D18" s="140"/>
      <c r="E18" s="139" t="s">
        <v>263</v>
      </c>
      <c r="F18" s="29" t="s">
        <v>76</v>
      </c>
      <c r="G18" s="29" t="s">
        <v>179</v>
      </c>
      <c r="H18" s="29"/>
      <c r="I18" s="29">
        <v>1</v>
      </c>
      <c r="J18" s="32">
        <v>250</v>
      </c>
      <c r="K18" s="32"/>
      <c r="L18" s="29">
        <v>1</v>
      </c>
      <c r="M18" s="32">
        <f t="shared" si="0"/>
        <v>250</v>
      </c>
      <c r="N18" s="32">
        <f t="shared" si="1"/>
        <v>12.5</v>
      </c>
      <c r="O18" s="32">
        <f t="shared" si="2"/>
        <v>262.5</v>
      </c>
      <c r="P18" s="32"/>
      <c r="Q18" s="32"/>
      <c r="R18" s="32"/>
      <c r="S18" s="32"/>
      <c r="T18" s="32"/>
      <c r="U18" s="32">
        <f t="shared" si="3"/>
        <v>12.5</v>
      </c>
      <c r="V18" s="29"/>
    </row>
    <row r="19" spans="1:22" s="8" customFormat="1" hidden="1">
      <c r="A19" s="29">
        <v>15</v>
      </c>
      <c r="B19" s="135">
        <v>45566</v>
      </c>
      <c r="C19" s="139" t="s">
        <v>317</v>
      </c>
      <c r="D19" s="140"/>
      <c r="E19" s="139" t="s">
        <v>263</v>
      </c>
      <c r="F19" s="29" t="s">
        <v>75</v>
      </c>
      <c r="G19" s="29" t="s">
        <v>179</v>
      </c>
      <c r="H19" s="29"/>
      <c r="I19" s="29">
        <v>1</v>
      </c>
      <c r="J19" s="32">
        <v>250</v>
      </c>
      <c r="K19" s="32"/>
      <c r="L19" s="29">
        <v>1</v>
      </c>
      <c r="M19" s="32">
        <f t="shared" si="0"/>
        <v>250</v>
      </c>
      <c r="N19" s="32">
        <f t="shared" si="1"/>
        <v>12.5</v>
      </c>
      <c r="O19" s="32">
        <f t="shared" si="2"/>
        <v>262.5</v>
      </c>
      <c r="P19" s="32"/>
      <c r="Q19" s="32"/>
      <c r="R19" s="32"/>
      <c r="S19" s="32"/>
      <c r="T19" s="32"/>
      <c r="U19" s="32">
        <f t="shared" si="3"/>
        <v>12.5</v>
      </c>
      <c r="V19" s="29"/>
    </row>
    <row r="20" spans="1:22" s="8" customFormat="1" hidden="1">
      <c r="A20" s="29">
        <v>16</v>
      </c>
      <c r="B20" s="135">
        <v>45566</v>
      </c>
      <c r="C20" s="139" t="s">
        <v>318</v>
      </c>
      <c r="D20" s="140"/>
      <c r="E20" s="139" t="s">
        <v>263</v>
      </c>
      <c r="F20" s="29" t="s">
        <v>76</v>
      </c>
      <c r="G20" s="29" t="s">
        <v>179</v>
      </c>
      <c r="H20" s="29"/>
      <c r="I20" s="29">
        <v>1</v>
      </c>
      <c r="J20" s="32">
        <v>250</v>
      </c>
      <c r="K20" s="32"/>
      <c r="L20" s="29">
        <v>1</v>
      </c>
      <c r="M20" s="32">
        <f t="shared" si="0"/>
        <v>250</v>
      </c>
      <c r="N20" s="32">
        <f t="shared" si="1"/>
        <v>12.5</v>
      </c>
      <c r="O20" s="32">
        <f t="shared" si="2"/>
        <v>262.5</v>
      </c>
      <c r="P20" s="32"/>
      <c r="Q20" s="32"/>
      <c r="R20" s="32"/>
      <c r="S20" s="32"/>
      <c r="T20" s="32"/>
      <c r="U20" s="32">
        <f t="shared" si="3"/>
        <v>12.5</v>
      </c>
      <c r="V20" s="29"/>
    </row>
    <row r="21" spans="1:22" s="8" customFormat="1" hidden="1">
      <c r="A21" s="29">
        <v>17</v>
      </c>
      <c r="B21" s="135">
        <v>45566</v>
      </c>
      <c r="C21" s="139" t="s">
        <v>319</v>
      </c>
      <c r="D21" s="140"/>
      <c r="E21" s="139" t="s">
        <v>263</v>
      </c>
      <c r="F21" s="29" t="s">
        <v>75</v>
      </c>
      <c r="G21" s="29" t="s">
        <v>179</v>
      </c>
      <c r="H21" s="29"/>
      <c r="I21" s="29">
        <v>1</v>
      </c>
      <c r="J21" s="32">
        <v>250</v>
      </c>
      <c r="K21" s="32"/>
      <c r="L21" s="29">
        <v>1</v>
      </c>
      <c r="M21" s="32">
        <f t="shared" si="0"/>
        <v>250</v>
      </c>
      <c r="N21" s="32">
        <f t="shared" si="1"/>
        <v>12.5</v>
      </c>
      <c r="O21" s="32">
        <f t="shared" si="2"/>
        <v>262.5</v>
      </c>
      <c r="P21" s="32"/>
      <c r="Q21" s="32"/>
      <c r="R21" s="32"/>
      <c r="S21" s="32"/>
      <c r="T21" s="32"/>
      <c r="U21" s="32">
        <f t="shared" si="3"/>
        <v>12.5</v>
      </c>
      <c r="V21" s="29"/>
    </row>
    <row r="22" spans="1:22" s="8" customFormat="1">
      <c r="A22" s="29">
        <v>18</v>
      </c>
      <c r="B22" s="135">
        <v>45566</v>
      </c>
      <c r="C22" s="139" t="s">
        <v>320</v>
      </c>
      <c r="D22" s="140"/>
      <c r="E22" s="139" t="s">
        <v>263</v>
      </c>
      <c r="F22" s="29" t="s">
        <v>76</v>
      </c>
      <c r="G22" s="29" t="s">
        <v>179</v>
      </c>
      <c r="H22" s="29"/>
      <c r="I22" s="29">
        <v>1</v>
      </c>
      <c r="J22" s="32">
        <v>250</v>
      </c>
      <c r="K22" s="32"/>
      <c r="L22" s="29">
        <v>1</v>
      </c>
      <c r="M22" s="32">
        <f t="shared" si="0"/>
        <v>250</v>
      </c>
      <c r="N22" s="32">
        <f t="shared" si="1"/>
        <v>12.5</v>
      </c>
      <c r="O22" s="32">
        <f t="shared" si="2"/>
        <v>262.5</v>
      </c>
      <c r="P22" s="32"/>
      <c r="Q22" s="32"/>
      <c r="R22" s="32"/>
      <c r="S22" s="32"/>
      <c r="T22" s="32"/>
      <c r="U22" s="32">
        <f t="shared" si="3"/>
        <v>12.5</v>
      </c>
      <c r="V22" s="29"/>
    </row>
    <row r="23" spans="1:22" s="8" customFormat="1" hidden="1">
      <c r="A23" s="29">
        <v>19</v>
      </c>
      <c r="B23" s="135">
        <v>45566</v>
      </c>
      <c r="C23" s="139" t="s">
        <v>321</v>
      </c>
      <c r="D23" s="140"/>
      <c r="E23" s="139" t="s">
        <v>63</v>
      </c>
      <c r="F23" s="29" t="s">
        <v>75</v>
      </c>
      <c r="G23" s="29" t="s">
        <v>179</v>
      </c>
      <c r="H23" s="29"/>
      <c r="I23" s="29">
        <v>1</v>
      </c>
      <c r="J23" s="32">
        <v>193.36</v>
      </c>
      <c r="K23" s="32"/>
      <c r="L23" s="29">
        <v>1</v>
      </c>
      <c r="M23" s="32">
        <f t="shared" si="0"/>
        <v>193.36</v>
      </c>
      <c r="N23" s="32">
        <f t="shared" si="1"/>
        <v>9.668000000000001</v>
      </c>
      <c r="O23" s="32">
        <f t="shared" si="2"/>
        <v>203.02800000000002</v>
      </c>
      <c r="P23" s="32"/>
      <c r="Q23" s="32"/>
      <c r="R23" s="32"/>
      <c r="S23" s="32"/>
      <c r="T23" s="32"/>
      <c r="U23" s="32">
        <f t="shared" si="3"/>
        <v>9.668000000000001</v>
      </c>
      <c r="V23" s="29"/>
    </row>
    <row r="24" spans="1:22" s="8" customFormat="1">
      <c r="A24" s="29">
        <v>20</v>
      </c>
      <c r="B24" s="135">
        <v>45566</v>
      </c>
      <c r="C24" s="139" t="s">
        <v>322</v>
      </c>
      <c r="D24" s="227">
        <v>393840</v>
      </c>
      <c r="E24" s="139" t="s">
        <v>85</v>
      </c>
      <c r="F24" s="29" t="s">
        <v>91</v>
      </c>
      <c r="G24" s="29" t="s">
        <v>179</v>
      </c>
      <c r="H24" s="29"/>
      <c r="I24" s="29">
        <v>1</v>
      </c>
      <c r="J24" s="32">
        <v>89.32</v>
      </c>
      <c r="K24" s="32"/>
      <c r="L24" s="176">
        <v>4550.0020136120174</v>
      </c>
      <c r="M24" s="32">
        <f t="shared" si="0"/>
        <v>406406.17985582538</v>
      </c>
      <c r="N24" s="32">
        <f t="shared" si="1"/>
        <v>20320.30899279127</v>
      </c>
      <c r="O24" s="32">
        <f t="shared" si="2"/>
        <v>426726.48884861666</v>
      </c>
      <c r="P24" s="32"/>
      <c r="Q24" s="32"/>
      <c r="R24" s="32"/>
      <c r="S24" s="32"/>
      <c r="T24" s="32"/>
      <c r="U24" s="32">
        <f t="shared" si="3"/>
        <v>20320.30899279127</v>
      </c>
      <c r="V24" s="29"/>
    </row>
    <row r="25" spans="1:22" s="8" customFormat="1">
      <c r="A25" s="29">
        <v>21</v>
      </c>
      <c r="B25" s="135">
        <v>45566</v>
      </c>
      <c r="C25" s="139" t="s">
        <v>322</v>
      </c>
      <c r="D25" s="227">
        <v>393840</v>
      </c>
      <c r="E25" s="139" t="s">
        <v>85</v>
      </c>
      <c r="F25" s="29" t="s">
        <v>92</v>
      </c>
      <c r="G25" s="29" t="s">
        <v>179</v>
      </c>
      <c r="H25" s="29"/>
      <c r="I25" s="29">
        <v>1</v>
      </c>
      <c r="J25" s="32">
        <v>87.4</v>
      </c>
      <c r="K25" s="32"/>
      <c r="L25" s="176">
        <v>4550.0020136120174</v>
      </c>
      <c r="M25" s="32">
        <f t="shared" si="0"/>
        <v>397670.17598969035</v>
      </c>
      <c r="N25" s="32">
        <f t="shared" si="1"/>
        <v>19883.50879948452</v>
      </c>
      <c r="O25" s="32">
        <f t="shared" si="2"/>
        <v>417553.68478917488</v>
      </c>
      <c r="P25" s="32"/>
      <c r="Q25" s="32"/>
      <c r="R25" s="32"/>
      <c r="S25" s="32"/>
      <c r="T25" s="32"/>
      <c r="U25" s="32">
        <f t="shared" si="3"/>
        <v>19883.50879948452</v>
      </c>
      <c r="V25" s="29"/>
    </row>
    <row r="26" spans="1:22" s="8" customFormat="1">
      <c r="A26" s="29">
        <v>22</v>
      </c>
      <c r="B26" s="135">
        <v>45566</v>
      </c>
      <c r="C26" s="139" t="s">
        <v>322</v>
      </c>
      <c r="D26" s="227">
        <v>393840</v>
      </c>
      <c r="E26" s="139" t="s">
        <v>85</v>
      </c>
      <c r="F26" s="29" t="s">
        <v>93</v>
      </c>
      <c r="G26" s="29" t="s">
        <v>179</v>
      </c>
      <c r="H26" s="29"/>
      <c r="I26" s="29">
        <v>1</v>
      </c>
      <c r="J26" s="32">
        <v>46.98</v>
      </c>
      <c r="K26" s="32"/>
      <c r="L26" s="176">
        <v>4550.0020136120174</v>
      </c>
      <c r="M26" s="32">
        <f t="shared" si="0"/>
        <v>213759.09459949256</v>
      </c>
      <c r="N26" s="32">
        <f t="shared" si="1"/>
        <v>10687.954729974628</v>
      </c>
      <c r="O26" s="32">
        <f t="shared" si="2"/>
        <v>224447.04932946718</v>
      </c>
      <c r="P26" s="136"/>
      <c r="Q26" s="32"/>
      <c r="R26" s="32"/>
      <c r="S26" s="32"/>
      <c r="T26" s="32"/>
      <c r="U26" s="32">
        <f t="shared" si="3"/>
        <v>10687.954729974628</v>
      </c>
      <c r="V26" s="29"/>
    </row>
    <row r="27" spans="1:22" s="8" customFormat="1">
      <c r="A27" s="29">
        <v>23</v>
      </c>
      <c r="B27" s="135">
        <v>45566</v>
      </c>
      <c r="C27" s="139" t="s">
        <v>322</v>
      </c>
      <c r="D27" s="227">
        <v>393840</v>
      </c>
      <c r="E27" s="139" t="s">
        <v>85</v>
      </c>
      <c r="F27" s="29" t="s">
        <v>75</v>
      </c>
      <c r="G27" s="29" t="s">
        <v>179</v>
      </c>
      <c r="H27" s="29"/>
      <c r="I27" s="29">
        <v>1</v>
      </c>
      <c r="J27" s="32">
        <v>24.61</v>
      </c>
      <c r="K27" s="32"/>
      <c r="L27" s="176">
        <v>4550.0020136120174</v>
      </c>
      <c r="M27" s="32">
        <f t="shared" si="0"/>
        <v>111975.54955499174</v>
      </c>
      <c r="N27" s="32">
        <f t="shared" si="1"/>
        <v>5598.777477749587</v>
      </c>
      <c r="O27" s="32">
        <f t="shared" si="2"/>
        <v>117574.32703274133</v>
      </c>
      <c r="P27" s="136"/>
      <c r="Q27" s="32"/>
      <c r="R27" s="32"/>
      <c r="S27" s="32"/>
      <c r="T27" s="32"/>
      <c r="U27" s="32">
        <f t="shared" si="3"/>
        <v>5598.777477749587</v>
      </c>
      <c r="V27" s="29"/>
    </row>
    <row r="28" spans="1:22" s="8" customFormat="1" hidden="1">
      <c r="A28" s="29">
        <v>24</v>
      </c>
      <c r="B28" s="135">
        <v>45567</v>
      </c>
      <c r="C28" s="139" t="s">
        <v>323</v>
      </c>
      <c r="D28" s="139"/>
      <c r="E28" s="139" t="s">
        <v>263</v>
      </c>
      <c r="F28" s="29" t="s">
        <v>75</v>
      </c>
      <c r="G28" s="29" t="s">
        <v>179</v>
      </c>
      <c r="H28" s="29"/>
      <c r="I28" s="29">
        <v>1</v>
      </c>
      <c r="J28" s="32">
        <v>260</v>
      </c>
      <c r="K28" s="32"/>
      <c r="L28" s="29">
        <v>1</v>
      </c>
      <c r="M28" s="32">
        <f t="shared" si="0"/>
        <v>260</v>
      </c>
      <c r="N28" s="32">
        <f t="shared" si="1"/>
        <v>13</v>
      </c>
      <c r="O28" s="32">
        <f t="shared" si="2"/>
        <v>273</v>
      </c>
      <c r="P28" s="136"/>
      <c r="Q28" s="32"/>
      <c r="R28" s="32"/>
      <c r="S28" s="32"/>
      <c r="T28" s="32"/>
      <c r="U28" s="32">
        <f t="shared" si="3"/>
        <v>13</v>
      </c>
      <c r="V28" s="29"/>
    </row>
    <row r="29" spans="1:22" s="8" customFormat="1" hidden="1">
      <c r="A29" s="29">
        <v>25</v>
      </c>
      <c r="B29" s="135">
        <v>45567</v>
      </c>
      <c r="C29" s="139" t="s">
        <v>323</v>
      </c>
      <c r="D29" s="139"/>
      <c r="E29" s="139" t="s">
        <v>263</v>
      </c>
      <c r="F29" s="29" t="s">
        <v>93</v>
      </c>
      <c r="G29" s="29" t="s">
        <v>179</v>
      </c>
      <c r="H29" s="29"/>
      <c r="I29" s="29">
        <v>1</v>
      </c>
      <c r="J29" s="32">
        <v>106.46</v>
      </c>
      <c r="K29" s="32"/>
      <c r="L29" s="29">
        <v>1</v>
      </c>
      <c r="M29" s="32">
        <f t="shared" si="0"/>
        <v>106.46</v>
      </c>
      <c r="N29" s="32">
        <f t="shared" si="1"/>
        <v>5.3230000000000004</v>
      </c>
      <c r="O29" s="32">
        <f t="shared" si="2"/>
        <v>111.78299999999999</v>
      </c>
      <c r="P29" s="136"/>
      <c r="Q29" s="32"/>
      <c r="R29" s="32"/>
      <c r="S29" s="32"/>
      <c r="T29" s="32"/>
      <c r="U29" s="32">
        <f t="shared" si="3"/>
        <v>5.3230000000000004</v>
      </c>
      <c r="V29" s="29"/>
    </row>
    <row r="30" spans="1:22" s="8" customFormat="1" hidden="1">
      <c r="A30" s="29">
        <v>26</v>
      </c>
      <c r="B30" s="135">
        <v>45567</v>
      </c>
      <c r="C30" s="139" t="s">
        <v>323</v>
      </c>
      <c r="D30" s="139"/>
      <c r="E30" s="139" t="s">
        <v>263</v>
      </c>
      <c r="F30" s="141" t="s">
        <v>90</v>
      </c>
      <c r="G30" s="141" t="s">
        <v>179</v>
      </c>
      <c r="H30" s="141"/>
      <c r="I30" s="29">
        <v>1</v>
      </c>
      <c r="J30" s="134">
        <v>20.73</v>
      </c>
      <c r="K30" s="134"/>
      <c r="L30" s="29">
        <v>1</v>
      </c>
      <c r="M30" s="32">
        <f t="shared" si="0"/>
        <v>20.73</v>
      </c>
      <c r="N30" s="134">
        <f t="shared" si="1"/>
        <v>1.0365</v>
      </c>
      <c r="O30" s="134">
        <f>+M30+N30</f>
        <v>21.766500000000001</v>
      </c>
      <c r="P30" s="135"/>
      <c r="Q30" s="134"/>
      <c r="R30" s="134"/>
      <c r="S30" s="134"/>
      <c r="T30" s="134"/>
      <c r="U30" s="134">
        <f t="shared" si="3"/>
        <v>1.0365</v>
      </c>
      <c r="V30" s="29"/>
    </row>
    <row r="31" spans="1:22" s="8" customFormat="1" hidden="1">
      <c r="A31" s="29">
        <v>27</v>
      </c>
      <c r="B31" s="135">
        <v>45567</v>
      </c>
      <c r="C31" s="139" t="s">
        <v>323</v>
      </c>
      <c r="D31" s="139"/>
      <c r="E31" s="139" t="s">
        <v>263</v>
      </c>
      <c r="F31" s="141" t="s">
        <v>94</v>
      </c>
      <c r="G31" s="141" t="s">
        <v>179</v>
      </c>
      <c r="H31" s="141"/>
      <c r="I31" s="29">
        <v>1</v>
      </c>
      <c r="J31" s="134">
        <v>12.35</v>
      </c>
      <c r="K31" s="134"/>
      <c r="L31" s="29">
        <v>1</v>
      </c>
      <c r="M31" s="32">
        <f t="shared" si="0"/>
        <v>12.35</v>
      </c>
      <c r="N31" s="134">
        <f t="shared" si="1"/>
        <v>0.61750000000000005</v>
      </c>
      <c r="O31" s="134">
        <f t="shared" si="2"/>
        <v>12.967499999999999</v>
      </c>
      <c r="P31" s="142"/>
      <c r="Q31" s="143"/>
      <c r="R31" s="134"/>
      <c r="S31" s="134"/>
      <c r="T31" s="134"/>
      <c r="U31" s="134">
        <f t="shared" si="3"/>
        <v>0.61750000000000005</v>
      </c>
      <c r="V31" s="29"/>
    </row>
    <row r="32" spans="1:22" s="8" customFormat="1" hidden="1">
      <c r="A32" s="29">
        <v>28</v>
      </c>
      <c r="B32" s="135">
        <v>45567</v>
      </c>
      <c r="C32" s="139" t="s">
        <v>323</v>
      </c>
      <c r="D32" s="139"/>
      <c r="E32" s="139" t="s">
        <v>263</v>
      </c>
      <c r="F32" s="141" t="s">
        <v>95</v>
      </c>
      <c r="G32" s="141" t="s">
        <v>179</v>
      </c>
      <c r="H32" s="141"/>
      <c r="I32" s="29">
        <v>1</v>
      </c>
      <c r="J32" s="134">
        <v>601.25</v>
      </c>
      <c r="K32" s="134"/>
      <c r="L32" s="29">
        <v>1</v>
      </c>
      <c r="M32" s="32">
        <f t="shared" si="0"/>
        <v>601.25</v>
      </c>
      <c r="N32" s="134">
        <f t="shared" si="1"/>
        <v>30.0625</v>
      </c>
      <c r="O32" s="134">
        <f t="shared" si="2"/>
        <v>631.3125</v>
      </c>
      <c r="P32" s="142"/>
      <c r="Q32" s="143"/>
      <c r="R32" s="134"/>
      <c r="S32" s="134"/>
      <c r="T32" s="134"/>
      <c r="U32" s="134">
        <f t="shared" si="3"/>
        <v>30.0625</v>
      </c>
      <c r="V32" s="29"/>
    </row>
    <row r="33" spans="1:22" s="8" customFormat="1" hidden="1">
      <c r="A33" s="29">
        <v>29</v>
      </c>
      <c r="B33" s="135">
        <v>45569</v>
      </c>
      <c r="C33" s="139" t="s">
        <v>324</v>
      </c>
      <c r="D33" s="139"/>
      <c r="E33" s="139" t="s">
        <v>263</v>
      </c>
      <c r="F33" s="141" t="s">
        <v>95</v>
      </c>
      <c r="G33" s="141" t="s">
        <v>179</v>
      </c>
      <c r="H33" s="141"/>
      <c r="I33" s="29">
        <v>1</v>
      </c>
      <c r="J33" s="134">
        <v>24.38</v>
      </c>
      <c r="K33" s="134"/>
      <c r="L33" s="29">
        <v>1</v>
      </c>
      <c r="M33" s="32">
        <f t="shared" si="0"/>
        <v>24.38</v>
      </c>
      <c r="N33" s="134">
        <f t="shared" si="1"/>
        <v>1.2190000000000001</v>
      </c>
      <c r="O33" s="134">
        <f t="shared" si="2"/>
        <v>25.599</v>
      </c>
      <c r="P33" s="142"/>
      <c r="Q33" s="143"/>
      <c r="R33" s="134"/>
      <c r="S33" s="134"/>
      <c r="T33" s="134"/>
      <c r="U33" s="134">
        <f t="shared" si="3"/>
        <v>1.2190000000000001</v>
      </c>
      <c r="V33" s="29"/>
    </row>
    <row r="34" spans="1:22" s="8" customFormat="1" hidden="1">
      <c r="A34" s="29">
        <v>30</v>
      </c>
      <c r="B34" s="135">
        <v>45569</v>
      </c>
      <c r="C34" s="139" t="s">
        <v>324</v>
      </c>
      <c r="D34" s="139"/>
      <c r="E34" s="139" t="s">
        <v>263</v>
      </c>
      <c r="F34" s="141" t="s">
        <v>78</v>
      </c>
      <c r="G34" s="141" t="s">
        <v>179</v>
      </c>
      <c r="H34" s="141"/>
      <c r="I34" s="29">
        <v>1</v>
      </c>
      <c r="J34" s="134">
        <v>14.63</v>
      </c>
      <c r="K34" s="134"/>
      <c r="L34" s="29">
        <v>1</v>
      </c>
      <c r="M34" s="32">
        <f t="shared" si="0"/>
        <v>14.63</v>
      </c>
      <c r="N34" s="134">
        <f t="shared" si="1"/>
        <v>0.73150000000000004</v>
      </c>
      <c r="O34" s="134">
        <f t="shared" si="2"/>
        <v>15.361500000000001</v>
      </c>
      <c r="P34" s="142"/>
      <c r="Q34" s="143"/>
      <c r="R34" s="134"/>
      <c r="S34" s="134"/>
      <c r="T34" s="134"/>
      <c r="U34" s="134">
        <f t="shared" si="3"/>
        <v>0.73150000000000004</v>
      </c>
      <c r="V34" s="29"/>
    </row>
    <row r="35" spans="1:22" hidden="1">
      <c r="A35" s="29">
        <v>31</v>
      </c>
      <c r="B35" s="135">
        <v>45569</v>
      </c>
      <c r="C35" s="139" t="s">
        <v>324</v>
      </c>
      <c r="D35" s="139"/>
      <c r="E35" s="139" t="s">
        <v>263</v>
      </c>
      <c r="F35" s="141" t="s">
        <v>96</v>
      </c>
      <c r="G35" s="141" t="s">
        <v>179</v>
      </c>
      <c r="H35" s="141"/>
      <c r="I35" s="29">
        <v>1</v>
      </c>
      <c r="J35" s="134">
        <v>6.66</v>
      </c>
      <c r="K35" s="134"/>
      <c r="L35" s="29">
        <v>1</v>
      </c>
      <c r="M35" s="32">
        <f t="shared" si="0"/>
        <v>6.66</v>
      </c>
      <c r="N35" s="134">
        <f t="shared" si="1"/>
        <v>0.33300000000000002</v>
      </c>
      <c r="O35" s="134">
        <f t="shared" si="2"/>
        <v>6.9930000000000003</v>
      </c>
      <c r="P35" s="142"/>
      <c r="Q35" s="143"/>
      <c r="R35" s="134"/>
      <c r="S35" s="134"/>
      <c r="T35" s="134"/>
      <c r="U35" s="134">
        <f t="shared" si="3"/>
        <v>0.33300000000000002</v>
      </c>
      <c r="V35" s="29"/>
    </row>
    <row r="36" spans="1:22" hidden="1">
      <c r="A36" s="29">
        <v>32</v>
      </c>
      <c r="B36" s="135">
        <v>45569</v>
      </c>
      <c r="C36" s="139" t="s">
        <v>325</v>
      </c>
      <c r="D36" s="139"/>
      <c r="E36" s="139" t="s">
        <v>63</v>
      </c>
      <c r="F36" s="141" t="s">
        <v>97</v>
      </c>
      <c r="G36" s="141" t="s">
        <v>179</v>
      </c>
      <c r="H36" s="141"/>
      <c r="I36" s="29">
        <v>1</v>
      </c>
      <c r="J36" s="134">
        <v>39.799999999999997</v>
      </c>
      <c r="K36" s="134"/>
      <c r="L36" s="29">
        <v>1</v>
      </c>
      <c r="M36" s="32">
        <f t="shared" si="0"/>
        <v>39.799999999999997</v>
      </c>
      <c r="N36" s="134">
        <f t="shared" si="1"/>
        <v>1.99</v>
      </c>
      <c r="O36" s="134">
        <f t="shared" si="2"/>
        <v>41.79</v>
      </c>
      <c r="P36" s="142"/>
      <c r="Q36" s="143"/>
      <c r="R36" s="134"/>
      <c r="S36" s="134"/>
      <c r="T36" s="134"/>
      <c r="U36" s="134">
        <f t="shared" si="3"/>
        <v>1.99</v>
      </c>
      <c r="V36" s="29"/>
    </row>
    <row r="37" spans="1:22" hidden="1">
      <c r="A37" s="29">
        <v>33</v>
      </c>
      <c r="B37" s="135">
        <v>45570</v>
      </c>
      <c r="C37" s="139" t="s">
        <v>326</v>
      </c>
      <c r="D37" s="139"/>
      <c r="E37" s="139" t="s">
        <v>182</v>
      </c>
      <c r="F37" s="141" t="s">
        <v>98</v>
      </c>
      <c r="G37" s="141" t="s">
        <v>179</v>
      </c>
      <c r="H37" s="141"/>
      <c r="I37" s="29">
        <v>1</v>
      </c>
      <c r="J37" s="134">
        <v>343.38</v>
      </c>
      <c r="K37" s="134"/>
      <c r="L37" s="29">
        <v>1</v>
      </c>
      <c r="M37" s="32">
        <f t="shared" si="0"/>
        <v>343.38</v>
      </c>
      <c r="N37" s="134">
        <f t="shared" si="1"/>
        <v>17.169</v>
      </c>
      <c r="O37" s="134">
        <f t="shared" si="2"/>
        <v>360.54899999999998</v>
      </c>
      <c r="P37" s="142"/>
      <c r="Q37" s="143"/>
      <c r="R37" s="134"/>
      <c r="S37" s="134"/>
      <c r="T37" s="134"/>
      <c r="U37" s="134">
        <f t="shared" si="3"/>
        <v>17.169</v>
      </c>
      <c r="V37" s="29"/>
    </row>
    <row r="38" spans="1:22" hidden="1">
      <c r="A38" s="29">
        <v>34</v>
      </c>
      <c r="B38" s="135">
        <v>45570</v>
      </c>
      <c r="C38" s="139" t="s">
        <v>326</v>
      </c>
      <c r="D38" s="139"/>
      <c r="E38" s="139" t="s">
        <v>182</v>
      </c>
      <c r="F38" s="141" t="s">
        <v>99</v>
      </c>
      <c r="G38" s="141" t="s">
        <v>179</v>
      </c>
      <c r="H38" s="141"/>
      <c r="I38" s="29">
        <v>1</v>
      </c>
      <c r="J38" s="134">
        <v>257.52999999999997</v>
      </c>
      <c r="K38" s="134"/>
      <c r="L38" s="29">
        <v>1</v>
      </c>
      <c r="M38" s="32">
        <f t="shared" si="0"/>
        <v>257.52999999999997</v>
      </c>
      <c r="N38" s="134">
        <f t="shared" si="1"/>
        <v>12.8765</v>
      </c>
      <c r="O38" s="134">
        <f t="shared" si="2"/>
        <v>270.40649999999999</v>
      </c>
      <c r="P38" s="142"/>
      <c r="Q38" s="143"/>
      <c r="R38" s="134"/>
      <c r="S38" s="134"/>
      <c r="T38" s="134"/>
      <c r="U38" s="134">
        <f t="shared" si="3"/>
        <v>12.8765</v>
      </c>
      <c r="V38" s="29"/>
    </row>
    <row r="39" spans="1:22" hidden="1">
      <c r="A39" s="29">
        <v>35</v>
      </c>
      <c r="B39" s="135">
        <v>45570</v>
      </c>
      <c r="C39" s="139" t="s">
        <v>326</v>
      </c>
      <c r="D39" s="139"/>
      <c r="E39" s="139" t="s">
        <v>182</v>
      </c>
      <c r="F39" s="141" t="s">
        <v>100</v>
      </c>
      <c r="G39" s="141" t="s">
        <v>179</v>
      </c>
      <c r="H39" s="141"/>
      <c r="I39" s="29">
        <v>1</v>
      </c>
      <c r="J39" s="134">
        <v>834.24</v>
      </c>
      <c r="K39" s="134"/>
      <c r="L39" s="29">
        <v>1</v>
      </c>
      <c r="M39" s="32">
        <f t="shared" si="0"/>
        <v>834.24</v>
      </c>
      <c r="N39" s="134">
        <f t="shared" si="1"/>
        <v>41.712000000000003</v>
      </c>
      <c r="O39" s="134">
        <f t="shared" si="2"/>
        <v>875.952</v>
      </c>
      <c r="P39" s="142"/>
      <c r="Q39" s="143"/>
      <c r="R39" s="134"/>
      <c r="S39" s="134"/>
      <c r="T39" s="134"/>
      <c r="U39" s="134">
        <f t="shared" si="3"/>
        <v>41.712000000000003</v>
      </c>
      <c r="V39" s="29"/>
    </row>
    <row r="40" spans="1:22" hidden="1">
      <c r="A40" s="29">
        <v>36</v>
      </c>
      <c r="B40" s="135">
        <v>45570</v>
      </c>
      <c r="C40" s="139" t="s">
        <v>326</v>
      </c>
      <c r="D40" s="139"/>
      <c r="E40" s="139" t="s">
        <v>182</v>
      </c>
      <c r="F40" s="141" t="s">
        <v>101</v>
      </c>
      <c r="G40" s="141" t="s">
        <v>179</v>
      </c>
      <c r="H40" s="141"/>
      <c r="I40" s="29">
        <v>1</v>
      </c>
      <c r="J40" s="134">
        <v>267.3</v>
      </c>
      <c r="K40" s="134"/>
      <c r="L40" s="29">
        <v>1</v>
      </c>
      <c r="M40" s="32">
        <f t="shared" si="0"/>
        <v>267.3</v>
      </c>
      <c r="N40" s="134">
        <f t="shared" si="1"/>
        <v>13.365000000000002</v>
      </c>
      <c r="O40" s="134">
        <f t="shared" si="2"/>
        <v>280.66500000000002</v>
      </c>
      <c r="P40" s="142"/>
      <c r="Q40" s="143"/>
      <c r="R40" s="134"/>
      <c r="S40" s="134"/>
      <c r="T40" s="134"/>
      <c r="U40" s="134">
        <f t="shared" si="3"/>
        <v>13.365000000000002</v>
      </c>
      <c r="V40" s="29"/>
    </row>
    <row r="41" spans="1:22" hidden="1">
      <c r="A41" s="29">
        <v>37</v>
      </c>
      <c r="B41" s="135">
        <v>45570</v>
      </c>
      <c r="C41" s="139" t="s">
        <v>326</v>
      </c>
      <c r="D41" s="139"/>
      <c r="E41" s="139" t="s">
        <v>182</v>
      </c>
      <c r="F41" s="141" t="s">
        <v>102</v>
      </c>
      <c r="G41" s="141" t="s">
        <v>179</v>
      </c>
      <c r="H41" s="141"/>
      <c r="I41" s="29">
        <v>1</v>
      </c>
      <c r="J41" s="134">
        <v>118.8</v>
      </c>
      <c r="K41" s="134"/>
      <c r="L41" s="29">
        <v>1</v>
      </c>
      <c r="M41" s="32">
        <f t="shared" si="0"/>
        <v>118.8</v>
      </c>
      <c r="N41" s="134">
        <f t="shared" si="1"/>
        <v>5.94</v>
      </c>
      <c r="O41" s="134">
        <f t="shared" si="2"/>
        <v>124.74</v>
      </c>
      <c r="P41" s="142"/>
      <c r="Q41" s="143"/>
      <c r="R41" s="134"/>
      <c r="S41" s="134"/>
      <c r="T41" s="134"/>
      <c r="U41" s="134">
        <f t="shared" si="3"/>
        <v>5.94</v>
      </c>
      <c r="V41" s="29"/>
    </row>
    <row r="42" spans="1:22" hidden="1">
      <c r="A42" s="29">
        <v>38</v>
      </c>
      <c r="B42" s="135">
        <v>45570</v>
      </c>
      <c r="C42" s="139" t="s">
        <v>326</v>
      </c>
      <c r="D42" s="139"/>
      <c r="E42" s="139" t="s">
        <v>182</v>
      </c>
      <c r="F42" s="141" t="s">
        <v>103</v>
      </c>
      <c r="G42" s="141" t="s">
        <v>179</v>
      </c>
      <c r="H42" s="141"/>
      <c r="I42" s="29">
        <v>1</v>
      </c>
      <c r="J42" s="134">
        <v>79.2</v>
      </c>
      <c r="K42" s="134"/>
      <c r="L42" s="29">
        <v>1</v>
      </c>
      <c r="M42" s="32">
        <f t="shared" si="0"/>
        <v>79.2</v>
      </c>
      <c r="N42" s="134">
        <f t="shared" si="1"/>
        <v>3.9600000000000004</v>
      </c>
      <c r="O42" s="134">
        <f t="shared" si="2"/>
        <v>83.16</v>
      </c>
      <c r="P42" s="142"/>
      <c r="Q42" s="143"/>
      <c r="R42" s="134"/>
      <c r="S42" s="134"/>
      <c r="T42" s="134"/>
      <c r="U42" s="134">
        <f t="shared" si="3"/>
        <v>3.9600000000000004</v>
      </c>
      <c r="V42" s="29"/>
    </row>
    <row r="43" spans="1:22" hidden="1">
      <c r="A43" s="29">
        <v>39</v>
      </c>
      <c r="B43" s="135">
        <v>45570</v>
      </c>
      <c r="C43" s="139" t="s">
        <v>326</v>
      </c>
      <c r="D43" s="139"/>
      <c r="E43" s="139" t="s">
        <v>182</v>
      </c>
      <c r="F43" s="141" t="s">
        <v>104</v>
      </c>
      <c r="G43" s="141" t="s">
        <v>179</v>
      </c>
      <c r="H43" s="141"/>
      <c r="I43" s="29">
        <v>1</v>
      </c>
      <c r="J43" s="134">
        <v>52.8</v>
      </c>
      <c r="K43" s="134"/>
      <c r="L43" s="29">
        <v>1</v>
      </c>
      <c r="M43" s="32">
        <f t="shared" si="0"/>
        <v>52.8</v>
      </c>
      <c r="N43" s="134">
        <f t="shared" si="1"/>
        <v>2.64</v>
      </c>
      <c r="O43" s="134">
        <f t="shared" si="2"/>
        <v>55.44</v>
      </c>
      <c r="P43" s="142"/>
      <c r="Q43" s="143"/>
      <c r="R43" s="134"/>
      <c r="S43" s="134"/>
      <c r="T43" s="134"/>
      <c r="U43" s="134">
        <f t="shared" si="3"/>
        <v>2.64</v>
      </c>
      <c r="V43" s="29"/>
    </row>
    <row r="44" spans="1:22" hidden="1">
      <c r="A44" s="29">
        <v>40</v>
      </c>
      <c r="B44" s="135">
        <v>45570</v>
      </c>
      <c r="C44" s="139" t="s">
        <v>326</v>
      </c>
      <c r="D44" s="139"/>
      <c r="E44" s="139" t="s">
        <v>182</v>
      </c>
      <c r="F44" s="141" t="s">
        <v>105</v>
      </c>
      <c r="G44" s="141" t="s">
        <v>179</v>
      </c>
      <c r="H44" s="141"/>
      <c r="I44" s="29">
        <v>1</v>
      </c>
      <c r="J44" s="134">
        <v>52.4</v>
      </c>
      <c r="K44" s="134"/>
      <c r="L44" s="29">
        <v>1</v>
      </c>
      <c r="M44" s="32">
        <f t="shared" si="0"/>
        <v>52.4</v>
      </c>
      <c r="N44" s="134">
        <f t="shared" si="1"/>
        <v>2.62</v>
      </c>
      <c r="O44" s="134">
        <f t="shared" si="2"/>
        <v>55.019999999999996</v>
      </c>
      <c r="P44" s="142"/>
      <c r="Q44" s="143"/>
      <c r="R44" s="134"/>
      <c r="S44" s="134"/>
      <c r="T44" s="134"/>
      <c r="U44" s="134">
        <f t="shared" si="3"/>
        <v>2.62</v>
      </c>
      <c r="V44" s="29"/>
    </row>
    <row r="45" spans="1:22" hidden="1">
      <c r="A45" s="29">
        <v>41</v>
      </c>
      <c r="B45" s="135">
        <v>45570</v>
      </c>
      <c r="C45" s="139" t="s">
        <v>326</v>
      </c>
      <c r="D45" s="139"/>
      <c r="E45" s="139" t="s">
        <v>182</v>
      </c>
      <c r="F45" s="141" t="s">
        <v>106</v>
      </c>
      <c r="G45" s="141" t="s">
        <v>179</v>
      </c>
      <c r="H45" s="141"/>
      <c r="I45" s="29">
        <v>1</v>
      </c>
      <c r="J45" s="134">
        <v>452.1</v>
      </c>
      <c r="K45" s="134"/>
      <c r="L45" s="29">
        <v>1</v>
      </c>
      <c r="M45" s="32">
        <f t="shared" si="0"/>
        <v>452.1</v>
      </c>
      <c r="N45" s="134">
        <f t="shared" si="1"/>
        <v>22.605000000000004</v>
      </c>
      <c r="O45" s="134">
        <f t="shared" si="2"/>
        <v>474.70500000000004</v>
      </c>
      <c r="P45" s="142"/>
      <c r="Q45" s="143"/>
      <c r="R45" s="134"/>
      <c r="S45" s="134"/>
      <c r="T45" s="134"/>
      <c r="U45" s="134">
        <f t="shared" si="3"/>
        <v>22.605000000000004</v>
      </c>
      <c r="V45" s="29"/>
    </row>
    <row r="46" spans="1:22" hidden="1">
      <c r="A46" s="29">
        <v>42</v>
      </c>
      <c r="B46" s="135">
        <v>45570</v>
      </c>
      <c r="C46" s="139" t="s">
        <v>326</v>
      </c>
      <c r="D46" s="139"/>
      <c r="E46" s="139" t="s">
        <v>182</v>
      </c>
      <c r="F46" s="141" t="s">
        <v>107</v>
      </c>
      <c r="G46" s="141" t="s">
        <v>179</v>
      </c>
      <c r="H46" s="141"/>
      <c r="I46" s="29">
        <v>1</v>
      </c>
      <c r="J46" s="134">
        <v>110.55</v>
      </c>
      <c r="K46" s="134"/>
      <c r="L46" s="29">
        <v>1</v>
      </c>
      <c r="M46" s="32">
        <f t="shared" si="0"/>
        <v>110.55</v>
      </c>
      <c r="N46" s="134">
        <f t="shared" si="1"/>
        <v>5.5274999999999999</v>
      </c>
      <c r="O46" s="134">
        <f t="shared" si="2"/>
        <v>116.0775</v>
      </c>
      <c r="P46" s="142"/>
      <c r="Q46" s="143"/>
      <c r="R46" s="134"/>
      <c r="S46" s="134"/>
      <c r="T46" s="134"/>
      <c r="U46" s="134">
        <f t="shared" si="3"/>
        <v>5.5274999999999999</v>
      </c>
      <c r="V46" s="29"/>
    </row>
    <row r="47" spans="1:22" hidden="1">
      <c r="A47" s="29">
        <v>43</v>
      </c>
      <c r="B47" s="135">
        <v>45570</v>
      </c>
      <c r="C47" s="139" t="s">
        <v>326</v>
      </c>
      <c r="D47" s="139"/>
      <c r="E47" s="139" t="s">
        <v>182</v>
      </c>
      <c r="F47" s="141" t="s">
        <v>108</v>
      </c>
      <c r="G47" s="141" t="s">
        <v>179</v>
      </c>
      <c r="H47" s="141"/>
      <c r="I47" s="29">
        <v>1</v>
      </c>
      <c r="J47" s="134">
        <v>253.66</v>
      </c>
      <c r="K47" s="134"/>
      <c r="L47" s="29">
        <v>1</v>
      </c>
      <c r="M47" s="32">
        <f t="shared" si="0"/>
        <v>253.66</v>
      </c>
      <c r="N47" s="134">
        <f t="shared" si="1"/>
        <v>12.683</v>
      </c>
      <c r="O47" s="134">
        <f t="shared" si="2"/>
        <v>266.34300000000002</v>
      </c>
      <c r="P47" s="142"/>
      <c r="Q47" s="143"/>
      <c r="R47" s="134"/>
      <c r="S47" s="134"/>
      <c r="T47" s="134"/>
      <c r="U47" s="134">
        <f t="shared" si="3"/>
        <v>12.683</v>
      </c>
      <c r="V47" s="29"/>
    </row>
    <row r="48" spans="1:22" hidden="1">
      <c r="A48" s="29">
        <v>44</v>
      </c>
      <c r="B48" s="135">
        <v>45570</v>
      </c>
      <c r="C48" s="139" t="s">
        <v>326</v>
      </c>
      <c r="D48" s="139"/>
      <c r="E48" s="139" t="s">
        <v>182</v>
      </c>
      <c r="F48" s="141" t="s">
        <v>109</v>
      </c>
      <c r="G48" s="141" t="s">
        <v>179</v>
      </c>
      <c r="H48" s="141"/>
      <c r="I48" s="29">
        <v>1</v>
      </c>
      <c r="J48" s="134">
        <v>253.66</v>
      </c>
      <c r="K48" s="134"/>
      <c r="L48" s="29">
        <v>1</v>
      </c>
      <c r="M48" s="32">
        <f t="shared" si="0"/>
        <v>253.66</v>
      </c>
      <c r="N48" s="134">
        <f t="shared" si="1"/>
        <v>12.683</v>
      </c>
      <c r="O48" s="134">
        <f t="shared" si="2"/>
        <v>266.34300000000002</v>
      </c>
      <c r="P48" s="142"/>
      <c r="Q48" s="143"/>
      <c r="R48" s="134"/>
      <c r="S48" s="134"/>
      <c r="T48" s="134"/>
      <c r="U48" s="134">
        <f t="shared" si="3"/>
        <v>12.683</v>
      </c>
      <c r="V48" s="29"/>
    </row>
    <row r="49" spans="1:22" hidden="1">
      <c r="A49" s="29">
        <v>45</v>
      </c>
      <c r="B49" s="135">
        <v>45570</v>
      </c>
      <c r="C49" s="139" t="s">
        <v>326</v>
      </c>
      <c r="D49" s="139"/>
      <c r="E49" s="139" t="s">
        <v>182</v>
      </c>
      <c r="F49" s="141" t="s">
        <v>109</v>
      </c>
      <c r="G49" s="141" t="s">
        <v>179</v>
      </c>
      <c r="H49" s="141"/>
      <c r="I49" s="29">
        <v>1</v>
      </c>
      <c r="J49" s="134">
        <v>201.3</v>
      </c>
      <c r="K49" s="134"/>
      <c r="L49" s="29">
        <v>1</v>
      </c>
      <c r="M49" s="32">
        <f t="shared" si="0"/>
        <v>201.3</v>
      </c>
      <c r="N49" s="134">
        <f t="shared" si="1"/>
        <v>10.065000000000001</v>
      </c>
      <c r="O49" s="134">
        <f t="shared" si="2"/>
        <v>211.36500000000001</v>
      </c>
      <c r="P49" s="142"/>
      <c r="Q49" s="143"/>
      <c r="R49" s="134"/>
      <c r="S49" s="134"/>
      <c r="T49" s="134"/>
      <c r="U49" s="134">
        <f t="shared" si="3"/>
        <v>10.065000000000001</v>
      </c>
      <c r="V49" s="29"/>
    </row>
    <row r="50" spans="1:22" hidden="1">
      <c r="A50" s="29">
        <v>46</v>
      </c>
      <c r="B50" s="135">
        <v>45570</v>
      </c>
      <c r="C50" s="139" t="s">
        <v>326</v>
      </c>
      <c r="D50" s="139"/>
      <c r="E50" s="139" t="s">
        <v>182</v>
      </c>
      <c r="F50" s="141" t="s">
        <v>110</v>
      </c>
      <c r="G50" s="141" t="s">
        <v>179</v>
      </c>
      <c r="H50" s="141"/>
      <c r="I50" s="29">
        <v>1</v>
      </c>
      <c r="J50" s="134">
        <v>126.83</v>
      </c>
      <c r="K50" s="134"/>
      <c r="L50" s="29">
        <v>1</v>
      </c>
      <c r="M50" s="32">
        <f t="shared" si="0"/>
        <v>126.83</v>
      </c>
      <c r="N50" s="134">
        <f t="shared" si="1"/>
        <v>6.3414999999999999</v>
      </c>
      <c r="O50" s="134">
        <f t="shared" si="2"/>
        <v>133.17150000000001</v>
      </c>
      <c r="P50" s="142"/>
      <c r="Q50" s="143"/>
      <c r="R50" s="134"/>
      <c r="S50" s="134"/>
      <c r="T50" s="134"/>
      <c r="U50" s="134">
        <f t="shared" si="3"/>
        <v>6.3414999999999999</v>
      </c>
      <c r="V50" s="29"/>
    </row>
    <row r="51" spans="1:22" hidden="1">
      <c r="A51" s="29">
        <v>47</v>
      </c>
      <c r="B51" s="135">
        <v>45570</v>
      </c>
      <c r="C51" s="139" t="s">
        <v>326</v>
      </c>
      <c r="D51" s="139"/>
      <c r="E51" s="139" t="s">
        <v>182</v>
      </c>
      <c r="F51" s="141" t="s">
        <v>109</v>
      </c>
      <c r="G51" s="141" t="s">
        <v>179</v>
      </c>
      <c r="H51" s="141"/>
      <c r="I51" s="29">
        <v>1</v>
      </c>
      <c r="J51" s="134">
        <v>14.3</v>
      </c>
      <c r="K51" s="134"/>
      <c r="L51" s="29">
        <v>1</v>
      </c>
      <c r="M51" s="32">
        <f t="shared" si="0"/>
        <v>14.3</v>
      </c>
      <c r="N51" s="134">
        <f t="shared" si="1"/>
        <v>0.71500000000000008</v>
      </c>
      <c r="O51" s="134">
        <f t="shared" si="2"/>
        <v>15.015000000000001</v>
      </c>
      <c r="P51" s="142"/>
      <c r="Q51" s="143"/>
      <c r="R51" s="134"/>
      <c r="S51" s="134"/>
      <c r="T51" s="134"/>
      <c r="U51" s="134">
        <f t="shared" si="3"/>
        <v>0.71500000000000008</v>
      </c>
      <c r="V51" s="29"/>
    </row>
    <row r="52" spans="1:22" hidden="1">
      <c r="A52" s="29">
        <v>48</v>
      </c>
      <c r="B52" s="135">
        <v>45570</v>
      </c>
      <c r="C52" s="139" t="s">
        <v>326</v>
      </c>
      <c r="D52" s="139"/>
      <c r="E52" s="139" t="s">
        <v>182</v>
      </c>
      <c r="F52" s="141" t="s">
        <v>111</v>
      </c>
      <c r="G52" s="141" t="s">
        <v>179</v>
      </c>
      <c r="H52" s="141"/>
      <c r="I52" s="29">
        <v>1</v>
      </c>
      <c r="J52" s="134">
        <v>13.26</v>
      </c>
      <c r="K52" s="134"/>
      <c r="L52" s="29">
        <v>1</v>
      </c>
      <c r="M52" s="32">
        <f t="shared" si="0"/>
        <v>13.26</v>
      </c>
      <c r="N52" s="134">
        <f t="shared" si="1"/>
        <v>0.66300000000000003</v>
      </c>
      <c r="O52" s="134">
        <f t="shared" si="2"/>
        <v>13.923</v>
      </c>
      <c r="P52" s="142"/>
      <c r="Q52" s="143"/>
      <c r="R52" s="134"/>
      <c r="S52" s="134"/>
      <c r="T52" s="134"/>
      <c r="U52" s="134">
        <f t="shared" si="3"/>
        <v>0.66300000000000003</v>
      </c>
      <c r="V52" s="29"/>
    </row>
    <row r="53" spans="1:22" hidden="1">
      <c r="A53" s="29">
        <v>49</v>
      </c>
      <c r="B53" s="135">
        <v>45570</v>
      </c>
      <c r="C53" s="139" t="s">
        <v>326</v>
      </c>
      <c r="D53" s="139"/>
      <c r="E53" s="139" t="s">
        <v>182</v>
      </c>
      <c r="F53" s="141" t="s">
        <v>112</v>
      </c>
      <c r="G53" s="141" t="s">
        <v>179</v>
      </c>
      <c r="H53" s="141"/>
      <c r="I53" s="29">
        <v>1</v>
      </c>
      <c r="J53" s="134">
        <v>11.24</v>
      </c>
      <c r="K53" s="134"/>
      <c r="L53" s="29">
        <v>1</v>
      </c>
      <c r="M53" s="32">
        <f t="shared" si="0"/>
        <v>11.24</v>
      </c>
      <c r="N53" s="134">
        <f t="shared" si="1"/>
        <v>0.56200000000000006</v>
      </c>
      <c r="O53" s="134">
        <f t="shared" si="2"/>
        <v>11.802</v>
      </c>
      <c r="P53" s="142"/>
      <c r="Q53" s="143"/>
      <c r="R53" s="134"/>
      <c r="S53" s="134"/>
      <c r="T53" s="134"/>
      <c r="U53" s="134">
        <f t="shared" si="3"/>
        <v>0.56200000000000006</v>
      </c>
      <c r="V53" s="29"/>
    </row>
    <row r="54" spans="1:22" hidden="1">
      <c r="A54" s="29">
        <v>50</v>
      </c>
      <c r="B54" s="135">
        <v>45570</v>
      </c>
      <c r="C54" s="139" t="s">
        <v>326</v>
      </c>
      <c r="D54" s="139"/>
      <c r="E54" s="139" t="s">
        <v>182</v>
      </c>
      <c r="F54" s="141" t="s">
        <v>113</v>
      </c>
      <c r="G54" s="141" t="s">
        <v>179</v>
      </c>
      <c r="H54" s="141"/>
      <c r="I54" s="29">
        <v>1</v>
      </c>
      <c r="J54" s="134">
        <v>10.23</v>
      </c>
      <c r="K54" s="134"/>
      <c r="L54" s="29">
        <v>1</v>
      </c>
      <c r="M54" s="32">
        <f t="shared" si="0"/>
        <v>10.23</v>
      </c>
      <c r="N54" s="134">
        <f t="shared" si="1"/>
        <v>0.51150000000000007</v>
      </c>
      <c r="O54" s="134">
        <f t="shared" si="2"/>
        <v>10.7415</v>
      </c>
      <c r="P54" s="142"/>
      <c r="Q54" s="143"/>
      <c r="R54" s="134"/>
      <c r="S54" s="134"/>
      <c r="T54" s="134"/>
      <c r="U54" s="134">
        <f t="shared" si="3"/>
        <v>0.51150000000000007</v>
      </c>
      <c r="V54" s="29"/>
    </row>
    <row r="55" spans="1:22" hidden="1">
      <c r="A55" s="29">
        <v>51</v>
      </c>
      <c r="B55" s="135">
        <v>45570</v>
      </c>
      <c r="C55" s="139" t="s">
        <v>326</v>
      </c>
      <c r="D55" s="139"/>
      <c r="E55" s="139" t="s">
        <v>182</v>
      </c>
      <c r="F55" s="141" t="s">
        <v>114</v>
      </c>
      <c r="G55" s="141" t="s">
        <v>179</v>
      </c>
      <c r="H55" s="141"/>
      <c r="I55" s="29">
        <v>1</v>
      </c>
      <c r="J55" s="134">
        <v>9.35</v>
      </c>
      <c r="K55" s="134"/>
      <c r="L55" s="29">
        <v>1</v>
      </c>
      <c r="M55" s="32">
        <f t="shared" si="0"/>
        <v>9.35</v>
      </c>
      <c r="N55" s="134">
        <f t="shared" si="1"/>
        <v>0.46750000000000003</v>
      </c>
      <c r="O55" s="134">
        <f t="shared" si="2"/>
        <v>9.817499999999999</v>
      </c>
      <c r="P55" s="142"/>
      <c r="Q55" s="143"/>
      <c r="R55" s="134"/>
      <c r="S55" s="134"/>
      <c r="T55" s="134"/>
      <c r="U55" s="134">
        <f t="shared" si="3"/>
        <v>0.46750000000000003</v>
      </c>
      <c r="V55" s="29"/>
    </row>
    <row r="56" spans="1:22" hidden="1">
      <c r="A56" s="29">
        <v>52</v>
      </c>
      <c r="B56" s="135">
        <v>45570</v>
      </c>
      <c r="C56" s="139" t="s">
        <v>326</v>
      </c>
      <c r="D56" s="139"/>
      <c r="E56" s="139" t="s">
        <v>182</v>
      </c>
      <c r="F56" s="141" t="s">
        <v>115</v>
      </c>
      <c r="G56" s="141" t="s">
        <v>179</v>
      </c>
      <c r="H56" s="141"/>
      <c r="I56" s="29">
        <v>1</v>
      </c>
      <c r="J56" s="134">
        <v>8.36</v>
      </c>
      <c r="K56" s="134"/>
      <c r="L56" s="29">
        <v>1</v>
      </c>
      <c r="M56" s="32">
        <f t="shared" si="0"/>
        <v>8.36</v>
      </c>
      <c r="N56" s="134">
        <f t="shared" si="1"/>
        <v>0.41799999999999998</v>
      </c>
      <c r="O56" s="134">
        <f t="shared" si="2"/>
        <v>8.7779999999999987</v>
      </c>
      <c r="P56" s="142"/>
      <c r="Q56" s="143"/>
      <c r="R56" s="134"/>
      <c r="S56" s="134"/>
      <c r="T56" s="134"/>
      <c r="U56" s="134">
        <f t="shared" si="3"/>
        <v>0.41799999999999998</v>
      </c>
      <c r="V56" s="29"/>
    </row>
    <row r="57" spans="1:22" s="8" customFormat="1" hidden="1">
      <c r="A57" s="29">
        <v>53</v>
      </c>
      <c r="B57" s="135">
        <v>45570</v>
      </c>
      <c r="C57" s="139" t="s">
        <v>326</v>
      </c>
      <c r="D57" s="139"/>
      <c r="E57" s="139" t="s">
        <v>182</v>
      </c>
      <c r="F57" s="141" t="s">
        <v>116</v>
      </c>
      <c r="G57" s="141" t="s">
        <v>179</v>
      </c>
      <c r="H57" s="141"/>
      <c r="I57" s="29">
        <v>1</v>
      </c>
      <c r="J57" s="134">
        <v>7.92</v>
      </c>
      <c r="K57" s="134"/>
      <c r="L57" s="29">
        <v>1</v>
      </c>
      <c r="M57" s="32">
        <f t="shared" si="0"/>
        <v>7.92</v>
      </c>
      <c r="N57" s="134">
        <f t="shared" si="1"/>
        <v>0.39600000000000002</v>
      </c>
      <c r="O57" s="134">
        <f t="shared" si="2"/>
        <v>8.3160000000000007</v>
      </c>
      <c r="P57" s="142"/>
      <c r="Q57" s="143"/>
      <c r="R57" s="134"/>
      <c r="S57" s="134"/>
      <c r="T57" s="134"/>
      <c r="U57" s="134">
        <f t="shared" si="3"/>
        <v>0.39600000000000002</v>
      </c>
      <c r="V57" s="29"/>
    </row>
    <row r="58" spans="1:22" s="8" customFormat="1" hidden="1">
      <c r="A58" s="29">
        <v>54</v>
      </c>
      <c r="B58" s="135">
        <v>45570</v>
      </c>
      <c r="C58" s="139" t="s">
        <v>326</v>
      </c>
      <c r="D58" s="139"/>
      <c r="E58" s="139" t="s">
        <v>182</v>
      </c>
      <c r="F58" s="141" t="s">
        <v>115</v>
      </c>
      <c r="G58" s="141" t="s">
        <v>179</v>
      </c>
      <c r="H58" s="141"/>
      <c r="I58" s="29">
        <v>1</v>
      </c>
      <c r="J58" s="134">
        <v>5.28</v>
      </c>
      <c r="K58" s="134"/>
      <c r="L58" s="29">
        <v>1</v>
      </c>
      <c r="M58" s="32">
        <f t="shared" si="0"/>
        <v>5.28</v>
      </c>
      <c r="N58" s="134">
        <f t="shared" si="1"/>
        <v>0.26400000000000001</v>
      </c>
      <c r="O58" s="134">
        <f t="shared" si="2"/>
        <v>5.5440000000000005</v>
      </c>
      <c r="P58" s="142"/>
      <c r="Q58" s="143"/>
      <c r="R58" s="134"/>
      <c r="S58" s="134"/>
      <c r="T58" s="134"/>
      <c r="U58" s="134">
        <f t="shared" si="3"/>
        <v>0.26400000000000001</v>
      </c>
      <c r="V58" s="29"/>
    </row>
    <row r="59" spans="1:22" s="8" customFormat="1" hidden="1">
      <c r="A59" s="29">
        <v>55</v>
      </c>
      <c r="B59" s="135">
        <v>45570</v>
      </c>
      <c r="C59" s="139" t="s">
        <v>326</v>
      </c>
      <c r="D59" s="139"/>
      <c r="E59" s="139" t="s">
        <v>182</v>
      </c>
      <c r="F59" s="141" t="s">
        <v>117</v>
      </c>
      <c r="G59" s="141" t="s">
        <v>179</v>
      </c>
      <c r="H59" s="141"/>
      <c r="I59" s="29">
        <v>1</v>
      </c>
      <c r="J59" s="134">
        <v>3.52</v>
      </c>
      <c r="K59" s="134"/>
      <c r="L59" s="29">
        <v>1</v>
      </c>
      <c r="M59" s="32">
        <f t="shared" si="0"/>
        <v>3.52</v>
      </c>
      <c r="N59" s="134">
        <f t="shared" si="1"/>
        <v>0.17600000000000002</v>
      </c>
      <c r="O59" s="134">
        <f t="shared" si="2"/>
        <v>3.6960000000000002</v>
      </c>
      <c r="P59" s="142"/>
      <c r="Q59" s="143"/>
      <c r="R59" s="134"/>
      <c r="S59" s="134"/>
      <c r="T59" s="134"/>
      <c r="U59" s="134">
        <f t="shared" si="3"/>
        <v>0.17600000000000002</v>
      </c>
      <c r="V59" s="29"/>
    </row>
    <row r="60" spans="1:22" s="8" customFormat="1" hidden="1">
      <c r="A60" s="29">
        <v>56</v>
      </c>
      <c r="B60" s="135">
        <v>45570</v>
      </c>
      <c r="C60" s="139" t="s">
        <v>326</v>
      </c>
      <c r="D60" s="139"/>
      <c r="E60" s="139" t="s">
        <v>182</v>
      </c>
      <c r="F60" s="141" t="s">
        <v>117</v>
      </c>
      <c r="G60" s="141" t="s">
        <v>179</v>
      </c>
      <c r="H60" s="141"/>
      <c r="I60" s="29">
        <v>1</v>
      </c>
      <c r="J60" s="134">
        <v>1459.35</v>
      </c>
      <c r="K60" s="134"/>
      <c r="L60" s="29">
        <v>1</v>
      </c>
      <c r="M60" s="32">
        <f t="shared" si="0"/>
        <v>1459.35</v>
      </c>
      <c r="N60" s="134">
        <f t="shared" si="1"/>
        <v>72.967500000000001</v>
      </c>
      <c r="O60" s="134">
        <f t="shared" si="2"/>
        <v>1532.3174999999999</v>
      </c>
      <c r="P60" s="142"/>
      <c r="Q60" s="143"/>
      <c r="R60" s="134"/>
      <c r="S60" s="134"/>
      <c r="T60" s="134"/>
      <c r="U60" s="134">
        <f t="shared" si="3"/>
        <v>72.967500000000001</v>
      </c>
      <c r="V60" s="29"/>
    </row>
    <row r="61" spans="1:22" s="8" customFormat="1" hidden="1">
      <c r="A61" s="29">
        <v>57</v>
      </c>
      <c r="B61" s="135">
        <v>45570</v>
      </c>
      <c r="C61" s="139" t="s">
        <v>326</v>
      </c>
      <c r="D61" s="139"/>
      <c r="E61" s="139" t="s">
        <v>182</v>
      </c>
      <c r="F61" s="141" t="s">
        <v>115</v>
      </c>
      <c r="G61" s="141" t="s">
        <v>179</v>
      </c>
      <c r="H61" s="141"/>
      <c r="I61" s="29">
        <v>1</v>
      </c>
      <c r="J61" s="134">
        <v>1134.98</v>
      </c>
      <c r="K61" s="134"/>
      <c r="L61" s="29">
        <v>1</v>
      </c>
      <c r="M61" s="32">
        <f t="shared" si="0"/>
        <v>1134.98</v>
      </c>
      <c r="N61" s="134">
        <f t="shared" si="1"/>
        <v>56.749000000000002</v>
      </c>
      <c r="O61" s="134">
        <f t="shared" si="2"/>
        <v>1191.729</v>
      </c>
      <c r="P61" s="142"/>
      <c r="Q61" s="143"/>
      <c r="R61" s="134"/>
      <c r="S61" s="134"/>
      <c r="T61" s="134"/>
      <c r="U61" s="134">
        <f t="shared" si="3"/>
        <v>56.749000000000002</v>
      </c>
      <c r="V61" s="29"/>
    </row>
    <row r="62" spans="1:22" s="8" customFormat="1" hidden="1">
      <c r="A62" s="29">
        <v>58</v>
      </c>
      <c r="B62" s="135">
        <v>45570</v>
      </c>
      <c r="C62" s="139" t="s">
        <v>326</v>
      </c>
      <c r="D62" s="139"/>
      <c r="E62" s="139" t="s">
        <v>182</v>
      </c>
      <c r="F62" s="141" t="s">
        <v>105</v>
      </c>
      <c r="G62" s="141" t="s">
        <v>179</v>
      </c>
      <c r="H62" s="141"/>
      <c r="I62" s="29">
        <v>1</v>
      </c>
      <c r="J62" s="134">
        <v>858.44</v>
      </c>
      <c r="K62" s="134"/>
      <c r="L62" s="29">
        <v>1</v>
      </c>
      <c r="M62" s="32">
        <f t="shared" si="0"/>
        <v>858.44</v>
      </c>
      <c r="N62" s="134">
        <f t="shared" si="1"/>
        <v>42.922000000000004</v>
      </c>
      <c r="O62" s="134">
        <f t="shared" si="2"/>
        <v>901.36200000000008</v>
      </c>
      <c r="P62" s="142"/>
      <c r="Q62" s="143"/>
      <c r="R62" s="134"/>
      <c r="S62" s="134"/>
      <c r="T62" s="134"/>
      <c r="U62" s="134">
        <f t="shared" si="3"/>
        <v>42.922000000000004</v>
      </c>
      <c r="V62" s="29"/>
    </row>
    <row r="63" spans="1:22" s="8" customFormat="1" hidden="1">
      <c r="A63" s="29">
        <v>59</v>
      </c>
      <c r="B63" s="135">
        <v>45570</v>
      </c>
      <c r="C63" s="139" t="s">
        <v>326</v>
      </c>
      <c r="D63" s="139"/>
      <c r="E63" s="139" t="s">
        <v>182</v>
      </c>
      <c r="F63" s="141" t="s">
        <v>118</v>
      </c>
      <c r="G63" s="141" t="s">
        <v>179</v>
      </c>
      <c r="H63" s="141"/>
      <c r="I63" s="29">
        <v>1</v>
      </c>
      <c r="J63" s="134">
        <v>858.44</v>
      </c>
      <c r="K63" s="134"/>
      <c r="L63" s="29">
        <v>1</v>
      </c>
      <c r="M63" s="32">
        <f t="shared" si="0"/>
        <v>858.44</v>
      </c>
      <c r="N63" s="134">
        <f t="shared" si="1"/>
        <v>42.922000000000004</v>
      </c>
      <c r="O63" s="134">
        <f t="shared" si="2"/>
        <v>901.36200000000008</v>
      </c>
      <c r="P63" s="142"/>
      <c r="Q63" s="143"/>
      <c r="R63" s="134"/>
      <c r="S63" s="134"/>
      <c r="T63" s="134"/>
      <c r="U63" s="134">
        <f t="shared" si="3"/>
        <v>42.922000000000004</v>
      </c>
      <c r="V63" s="29"/>
    </row>
    <row r="64" spans="1:22" s="8" customFormat="1" hidden="1">
      <c r="A64" s="29">
        <v>60</v>
      </c>
      <c r="B64" s="135">
        <v>45572</v>
      </c>
      <c r="C64" s="139" t="s">
        <v>327</v>
      </c>
      <c r="D64" s="139"/>
      <c r="E64" s="139" t="s">
        <v>264</v>
      </c>
      <c r="F64" s="141" t="s">
        <v>119</v>
      </c>
      <c r="G64" s="141" t="s">
        <v>179</v>
      </c>
      <c r="H64" s="141"/>
      <c r="I64" s="29">
        <v>1</v>
      </c>
      <c r="J64" s="134">
        <v>10.4</v>
      </c>
      <c r="K64" s="134"/>
      <c r="L64" s="29">
        <v>1</v>
      </c>
      <c r="M64" s="32">
        <f t="shared" si="0"/>
        <v>10.4</v>
      </c>
      <c r="N64" s="134">
        <f t="shared" si="1"/>
        <v>0.52</v>
      </c>
      <c r="O64" s="134">
        <f t="shared" si="2"/>
        <v>10.92</v>
      </c>
      <c r="P64" s="142"/>
      <c r="Q64" s="143"/>
      <c r="R64" s="134"/>
      <c r="S64" s="134"/>
      <c r="T64" s="134"/>
      <c r="U64" s="134">
        <f t="shared" si="3"/>
        <v>0.52</v>
      </c>
      <c r="V64" s="29"/>
    </row>
    <row r="65" spans="1:22" s="8" customFormat="1" hidden="1">
      <c r="A65" s="29">
        <v>61</v>
      </c>
      <c r="B65" s="135">
        <v>45572</v>
      </c>
      <c r="C65" s="139" t="s">
        <v>328</v>
      </c>
      <c r="D65" s="139"/>
      <c r="E65" s="139" t="s">
        <v>62</v>
      </c>
      <c r="F65" s="141" t="s">
        <v>115</v>
      </c>
      <c r="G65" s="141" t="s">
        <v>179</v>
      </c>
      <c r="H65" s="141"/>
      <c r="I65" s="29">
        <v>1</v>
      </c>
      <c r="J65" s="134">
        <v>32.75</v>
      </c>
      <c r="K65" s="134"/>
      <c r="L65" s="29">
        <v>1</v>
      </c>
      <c r="M65" s="32">
        <f t="shared" si="0"/>
        <v>32.75</v>
      </c>
      <c r="N65" s="134">
        <f t="shared" si="1"/>
        <v>1.6375000000000002</v>
      </c>
      <c r="O65" s="134">
        <f t="shared" si="2"/>
        <v>34.387500000000003</v>
      </c>
      <c r="P65" s="142"/>
      <c r="Q65" s="143"/>
      <c r="R65" s="134"/>
      <c r="S65" s="134"/>
      <c r="T65" s="134"/>
      <c r="U65" s="134">
        <f t="shared" si="3"/>
        <v>1.6375000000000002</v>
      </c>
      <c r="V65" s="29"/>
    </row>
    <row r="66" spans="1:22" s="8" customFormat="1" hidden="1">
      <c r="A66" s="29">
        <v>62</v>
      </c>
      <c r="B66" s="135">
        <v>45572</v>
      </c>
      <c r="C66" s="139" t="s">
        <v>329</v>
      </c>
      <c r="D66" s="139"/>
      <c r="E66" s="139" t="s">
        <v>263</v>
      </c>
      <c r="F66" s="141" t="s">
        <v>115</v>
      </c>
      <c r="G66" s="141" t="s">
        <v>179</v>
      </c>
      <c r="H66" s="141"/>
      <c r="I66" s="29">
        <v>1</v>
      </c>
      <c r="J66" s="134">
        <v>14.55</v>
      </c>
      <c r="K66" s="134"/>
      <c r="L66" s="29">
        <v>1</v>
      </c>
      <c r="M66" s="32">
        <f t="shared" si="0"/>
        <v>14.55</v>
      </c>
      <c r="N66" s="134">
        <f t="shared" si="1"/>
        <v>0.72750000000000004</v>
      </c>
      <c r="O66" s="134">
        <f t="shared" si="2"/>
        <v>15.2775</v>
      </c>
      <c r="P66" s="142"/>
      <c r="Q66" s="143"/>
      <c r="R66" s="134"/>
      <c r="S66" s="134"/>
      <c r="T66" s="134"/>
      <c r="U66" s="134">
        <f t="shared" si="3"/>
        <v>0.72750000000000004</v>
      </c>
      <c r="V66" s="29"/>
    </row>
    <row r="67" spans="1:22" s="8" customFormat="1" hidden="1">
      <c r="A67" s="29">
        <v>63</v>
      </c>
      <c r="B67" s="135">
        <v>45572</v>
      </c>
      <c r="C67" s="139" t="s">
        <v>329</v>
      </c>
      <c r="D67" s="139"/>
      <c r="E67" s="139" t="s">
        <v>263</v>
      </c>
      <c r="F67" s="141" t="s">
        <v>120</v>
      </c>
      <c r="G67" s="141" t="s">
        <v>179</v>
      </c>
      <c r="H67" s="141"/>
      <c r="I67" s="29">
        <v>1</v>
      </c>
      <c r="J67" s="134">
        <v>6.24</v>
      </c>
      <c r="K67" s="134"/>
      <c r="L67" s="29">
        <v>1</v>
      </c>
      <c r="M67" s="32">
        <f t="shared" si="0"/>
        <v>6.24</v>
      </c>
      <c r="N67" s="134">
        <f t="shared" si="1"/>
        <v>0.31200000000000006</v>
      </c>
      <c r="O67" s="134">
        <f t="shared" si="2"/>
        <v>6.5520000000000005</v>
      </c>
      <c r="P67" s="142"/>
      <c r="Q67" s="143"/>
      <c r="R67" s="134"/>
      <c r="S67" s="134"/>
      <c r="T67" s="134"/>
      <c r="U67" s="134">
        <f t="shared" si="3"/>
        <v>0.31200000000000006</v>
      </c>
      <c r="V67" s="29"/>
    </row>
    <row r="68" spans="1:22" s="8" customFormat="1" hidden="1">
      <c r="A68" s="29">
        <v>64</v>
      </c>
      <c r="B68" s="135">
        <v>45572</v>
      </c>
      <c r="C68" s="139" t="s">
        <v>330</v>
      </c>
      <c r="D68" s="139"/>
      <c r="E68" s="139" t="s">
        <v>263</v>
      </c>
      <c r="F68" s="141" t="s">
        <v>121</v>
      </c>
      <c r="G68" s="141" t="s">
        <v>179</v>
      </c>
      <c r="H68" s="141"/>
      <c r="I68" s="29">
        <v>1</v>
      </c>
      <c r="J68" s="134">
        <v>24.95</v>
      </c>
      <c r="K68" s="134"/>
      <c r="L68" s="29">
        <v>1</v>
      </c>
      <c r="M68" s="32">
        <f t="shared" si="0"/>
        <v>24.95</v>
      </c>
      <c r="N68" s="134">
        <f t="shared" si="1"/>
        <v>1.2475000000000001</v>
      </c>
      <c r="O68" s="134">
        <f t="shared" si="2"/>
        <v>26.197499999999998</v>
      </c>
      <c r="P68" s="142"/>
      <c r="Q68" s="143"/>
      <c r="R68" s="134"/>
      <c r="S68" s="134"/>
      <c r="T68" s="134"/>
      <c r="U68" s="134">
        <f t="shared" si="3"/>
        <v>1.2475000000000001</v>
      </c>
      <c r="V68" s="29"/>
    </row>
    <row r="69" spans="1:22" s="8" customFormat="1" hidden="1">
      <c r="A69" s="29">
        <v>65</v>
      </c>
      <c r="B69" s="135">
        <v>45572</v>
      </c>
      <c r="C69" s="139" t="s">
        <v>330</v>
      </c>
      <c r="D69" s="139"/>
      <c r="E69" s="139" t="s">
        <v>263</v>
      </c>
      <c r="F69" s="141" t="s">
        <v>122</v>
      </c>
      <c r="G69" s="141" t="s">
        <v>179</v>
      </c>
      <c r="H69" s="141"/>
      <c r="I69" s="29">
        <v>1</v>
      </c>
      <c r="J69" s="134">
        <v>16.63</v>
      </c>
      <c r="K69" s="134"/>
      <c r="L69" s="29">
        <v>1</v>
      </c>
      <c r="M69" s="32">
        <f t="shared" si="0"/>
        <v>16.63</v>
      </c>
      <c r="N69" s="134">
        <f t="shared" si="1"/>
        <v>0.83150000000000002</v>
      </c>
      <c r="O69" s="134">
        <f t="shared" si="2"/>
        <v>17.461499999999997</v>
      </c>
      <c r="P69" s="142"/>
      <c r="Q69" s="143"/>
      <c r="R69" s="134"/>
      <c r="S69" s="134"/>
      <c r="T69" s="134"/>
      <c r="U69" s="134">
        <f t="shared" si="3"/>
        <v>0.83150000000000002</v>
      </c>
      <c r="V69" s="29"/>
    </row>
    <row r="70" spans="1:22" s="8" customFormat="1" hidden="1">
      <c r="A70" s="29">
        <v>66</v>
      </c>
      <c r="B70" s="135">
        <v>45572</v>
      </c>
      <c r="C70" s="139" t="s">
        <v>330</v>
      </c>
      <c r="D70" s="139"/>
      <c r="E70" s="139" t="s">
        <v>263</v>
      </c>
      <c r="F70" s="141" t="s">
        <v>123</v>
      </c>
      <c r="G70" s="141" t="s">
        <v>179</v>
      </c>
      <c r="H70" s="141"/>
      <c r="I70" s="29">
        <v>1</v>
      </c>
      <c r="J70" s="134">
        <v>2.7</v>
      </c>
      <c r="K70" s="134"/>
      <c r="L70" s="29">
        <v>1</v>
      </c>
      <c r="M70" s="32">
        <f t="shared" ref="M70:M133" si="4">K70+(J70*L70)</f>
        <v>2.7</v>
      </c>
      <c r="N70" s="134">
        <f t="shared" ref="N70:N133" si="5">+M70*5%</f>
        <v>0.13500000000000001</v>
      </c>
      <c r="O70" s="134">
        <f t="shared" ref="O70:O133" si="6">+M70+N70</f>
        <v>2.835</v>
      </c>
      <c r="P70" s="142"/>
      <c r="Q70" s="143"/>
      <c r="R70" s="134"/>
      <c r="S70" s="134"/>
      <c r="T70" s="134"/>
      <c r="U70" s="134">
        <f t="shared" ref="U70:U167" si="7">+N70-T70</f>
        <v>0.13500000000000001</v>
      </c>
      <c r="V70" s="29"/>
    </row>
    <row r="71" spans="1:22" s="8" customFormat="1" hidden="1">
      <c r="A71" s="29">
        <v>67</v>
      </c>
      <c r="B71" s="135">
        <v>45572</v>
      </c>
      <c r="C71" s="139" t="s">
        <v>330</v>
      </c>
      <c r="D71" s="140"/>
      <c r="E71" s="139" t="s">
        <v>263</v>
      </c>
      <c r="F71" s="29" t="s">
        <v>124</v>
      </c>
      <c r="G71" s="29" t="s">
        <v>179</v>
      </c>
      <c r="H71" s="29"/>
      <c r="I71" s="29">
        <v>1</v>
      </c>
      <c r="J71" s="32">
        <v>2.4300000000000002</v>
      </c>
      <c r="K71" s="32"/>
      <c r="L71" s="29">
        <v>1</v>
      </c>
      <c r="M71" s="32">
        <f t="shared" si="4"/>
        <v>2.4300000000000002</v>
      </c>
      <c r="N71" s="32">
        <f t="shared" si="5"/>
        <v>0.12150000000000001</v>
      </c>
      <c r="O71" s="32">
        <f t="shared" si="6"/>
        <v>2.5515000000000003</v>
      </c>
      <c r="P71" s="32"/>
      <c r="Q71" s="32"/>
      <c r="R71" s="32"/>
      <c r="S71" s="32"/>
      <c r="T71" s="32"/>
      <c r="U71" s="32">
        <f t="shared" si="7"/>
        <v>0.12150000000000001</v>
      </c>
      <c r="V71" s="29"/>
    </row>
    <row r="72" spans="1:22" s="8" customFormat="1" hidden="1">
      <c r="A72" s="29">
        <v>68</v>
      </c>
      <c r="B72" s="135">
        <v>45572</v>
      </c>
      <c r="C72" s="139" t="s">
        <v>331</v>
      </c>
      <c r="D72" s="140"/>
      <c r="E72" s="139" t="s">
        <v>263</v>
      </c>
      <c r="F72" s="29" t="s">
        <v>125</v>
      </c>
      <c r="G72" s="29" t="s">
        <v>179</v>
      </c>
      <c r="H72" s="29"/>
      <c r="I72" s="29">
        <v>1</v>
      </c>
      <c r="J72" s="32">
        <v>12.47</v>
      </c>
      <c r="K72" s="32"/>
      <c r="L72" s="29">
        <v>1</v>
      </c>
      <c r="M72" s="32">
        <f t="shared" si="4"/>
        <v>12.47</v>
      </c>
      <c r="N72" s="32">
        <f t="shared" si="5"/>
        <v>0.62350000000000005</v>
      </c>
      <c r="O72" s="32">
        <f t="shared" si="6"/>
        <v>13.093500000000001</v>
      </c>
      <c r="P72" s="32"/>
      <c r="Q72" s="32"/>
      <c r="R72" s="32"/>
      <c r="S72" s="32"/>
      <c r="T72" s="32"/>
      <c r="U72" s="32">
        <f t="shared" si="7"/>
        <v>0.62350000000000005</v>
      </c>
      <c r="V72" s="29"/>
    </row>
    <row r="73" spans="1:22" s="8" customFormat="1" hidden="1">
      <c r="A73" s="29">
        <v>69</v>
      </c>
      <c r="B73" s="135">
        <v>45572</v>
      </c>
      <c r="C73" s="139" t="s">
        <v>332</v>
      </c>
      <c r="D73" s="140"/>
      <c r="E73" s="139" t="s">
        <v>263</v>
      </c>
      <c r="F73" s="29" t="s">
        <v>71</v>
      </c>
      <c r="G73" s="29" t="s">
        <v>81</v>
      </c>
      <c r="H73" s="29"/>
      <c r="I73" s="29">
        <v>1</v>
      </c>
      <c r="J73" s="32">
        <v>24.95</v>
      </c>
      <c r="K73" s="32"/>
      <c r="L73" s="29">
        <v>1</v>
      </c>
      <c r="M73" s="32">
        <f t="shared" si="4"/>
        <v>24.95</v>
      </c>
      <c r="N73" s="32">
        <f t="shared" si="5"/>
        <v>1.2475000000000001</v>
      </c>
      <c r="O73" s="32">
        <f t="shared" si="6"/>
        <v>26.197499999999998</v>
      </c>
      <c r="P73" s="32"/>
      <c r="Q73" s="32"/>
      <c r="R73" s="32"/>
      <c r="S73" s="32"/>
      <c r="T73" s="32"/>
      <c r="U73" s="32">
        <f t="shared" si="7"/>
        <v>1.2475000000000001</v>
      </c>
      <c r="V73" s="29"/>
    </row>
    <row r="74" spans="1:22" s="8" customFormat="1" hidden="1">
      <c r="A74" s="29">
        <v>70</v>
      </c>
      <c r="B74" s="135">
        <v>45572</v>
      </c>
      <c r="C74" s="139" t="s">
        <v>332</v>
      </c>
      <c r="D74" s="140"/>
      <c r="E74" s="139" t="s">
        <v>263</v>
      </c>
      <c r="F74" s="29" t="s">
        <v>126</v>
      </c>
      <c r="G74" s="29" t="s">
        <v>81</v>
      </c>
      <c r="H74" s="29"/>
      <c r="I74" s="29">
        <v>1</v>
      </c>
      <c r="J74" s="32">
        <v>10.4</v>
      </c>
      <c r="K74" s="32"/>
      <c r="L74" s="29">
        <v>1</v>
      </c>
      <c r="M74" s="32">
        <f t="shared" si="4"/>
        <v>10.4</v>
      </c>
      <c r="N74" s="32">
        <f t="shared" si="5"/>
        <v>0.52</v>
      </c>
      <c r="O74" s="32">
        <f t="shared" si="6"/>
        <v>10.92</v>
      </c>
      <c r="P74" s="32"/>
      <c r="Q74" s="32"/>
      <c r="R74" s="32"/>
      <c r="S74" s="32"/>
      <c r="T74" s="32"/>
      <c r="U74" s="32">
        <f t="shared" si="7"/>
        <v>0.52</v>
      </c>
      <c r="V74" s="29"/>
    </row>
    <row r="75" spans="1:22" s="8" customFormat="1" hidden="1">
      <c r="A75" s="29">
        <v>71</v>
      </c>
      <c r="B75" s="135">
        <v>45572</v>
      </c>
      <c r="C75" s="139" t="s">
        <v>332</v>
      </c>
      <c r="D75" s="140"/>
      <c r="E75" s="139" t="s">
        <v>263</v>
      </c>
      <c r="F75" s="29" t="s">
        <v>127</v>
      </c>
      <c r="G75" s="29" t="s">
        <v>81</v>
      </c>
      <c r="H75" s="29"/>
      <c r="I75" s="29">
        <v>1</v>
      </c>
      <c r="J75" s="32">
        <v>5.41</v>
      </c>
      <c r="K75" s="32"/>
      <c r="L75" s="29">
        <v>1</v>
      </c>
      <c r="M75" s="32">
        <f t="shared" si="4"/>
        <v>5.41</v>
      </c>
      <c r="N75" s="32">
        <f t="shared" si="5"/>
        <v>0.27050000000000002</v>
      </c>
      <c r="O75" s="32">
        <f t="shared" si="6"/>
        <v>5.6805000000000003</v>
      </c>
      <c r="P75" s="32"/>
      <c r="Q75" s="32"/>
      <c r="R75" s="32"/>
      <c r="S75" s="32"/>
      <c r="T75" s="32"/>
      <c r="U75" s="32">
        <f>+N75-T75</f>
        <v>0.27050000000000002</v>
      </c>
      <c r="V75" s="29"/>
    </row>
    <row r="76" spans="1:22" s="8" customFormat="1" hidden="1">
      <c r="A76" s="29">
        <v>72</v>
      </c>
      <c r="B76" s="135">
        <v>45572</v>
      </c>
      <c r="C76" s="139" t="s">
        <v>333</v>
      </c>
      <c r="D76" s="140"/>
      <c r="E76" s="139" t="s">
        <v>263</v>
      </c>
      <c r="F76" s="29" t="s">
        <v>128</v>
      </c>
      <c r="G76" s="29" t="s">
        <v>81</v>
      </c>
      <c r="H76" s="29"/>
      <c r="I76" s="29">
        <v>1</v>
      </c>
      <c r="J76" s="32">
        <v>24.95</v>
      </c>
      <c r="K76" s="32"/>
      <c r="L76" s="29">
        <v>1</v>
      </c>
      <c r="M76" s="32">
        <f t="shared" si="4"/>
        <v>24.95</v>
      </c>
      <c r="N76" s="32">
        <f t="shared" si="5"/>
        <v>1.2475000000000001</v>
      </c>
      <c r="O76" s="32">
        <f>+M76+N76</f>
        <v>26.197499999999998</v>
      </c>
      <c r="P76" s="32"/>
      <c r="Q76" s="32"/>
      <c r="R76" s="32"/>
      <c r="S76" s="32"/>
      <c r="T76" s="32"/>
      <c r="U76" s="32">
        <f t="shared" si="7"/>
        <v>1.2475000000000001</v>
      </c>
      <c r="V76" s="29"/>
    </row>
    <row r="77" spans="1:22" s="8" customFormat="1" hidden="1">
      <c r="A77" s="29">
        <v>73</v>
      </c>
      <c r="B77" s="135">
        <v>45572</v>
      </c>
      <c r="C77" s="139" t="s">
        <v>333</v>
      </c>
      <c r="D77" s="140"/>
      <c r="E77" s="139" t="s">
        <v>263</v>
      </c>
      <c r="F77" s="29" t="s">
        <v>129</v>
      </c>
      <c r="G77" s="29" t="s">
        <v>81</v>
      </c>
      <c r="H77" s="29"/>
      <c r="I77" s="29">
        <v>1</v>
      </c>
      <c r="J77" s="32">
        <v>13.51</v>
      </c>
      <c r="K77" s="32"/>
      <c r="L77" s="29">
        <v>1</v>
      </c>
      <c r="M77" s="32">
        <f t="shared" si="4"/>
        <v>13.51</v>
      </c>
      <c r="N77" s="32">
        <f t="shared" si="5"/>
        <v>0.67549999999999999</v>
      </c>
      <c r="O77" s="32">
        <f t="shared" si="6"/>
        <v>14.185499999999999</v>
      </c>
      <c r="P77" s="32"/>
      <c r="Q77" s="32"/>
      <c r="R77" s="32"/>
      <c r="S77" s="32"/>
      <c r="T77" s="32"/>
      <c r="U77" s="32">
        <f t="shared" si="7"/>
        <v>0.67549999999999999</v>
      </c>
      <c r="V77" s="29"/>
    </row>
    <row r="78" spans="1:22" s="8" customFormat="1" hidden="1">
      <c r="A78" s="29">
        <v>74</v>
      </c>
      <c r="B78" s="144">
        <v>45572</v>
      </c>
      <c r="C78" s="139" t="s">
        <v>334</v>
      </c>
      <c r="D78" s="140"/>
      <c r="E78" s="139" t="s">
        <v>263</v>
      </c>
      <c r="F78" s="29" t="s">
        <v>130</v>
      </c>
      <c r="G78" s="29" t="s">
        <v>81</v>
      </c>
      <c r="H78" s="145"/>
      <c r="I78" s="29">
        <v>1</v>
      </c>
      <c r="J78" s="146">
        <v>6.24</v>
      </c>
      <c r="K78" s="32"/>
      <c r="L78" s="29">
        <v>1</v>
      </c>
      <c r="M78" s="32">
        <f t="shared" si="4"/>
        <v>6.24</v>
      </c>
      <c r="N78" s="32">
        <f t="shared" si="5"/>
        <v>0.31200000000000006</v>
      </c>
      <c r="O78" s="32">
        <f t="shared" si="6"/>
        <v>6.5520000000000005</v>
      </c>
      <c r="P78" s="32"/>
      <c r="Q78" s="32"/>
      <c r="R78" s="32"/>
      <c r="S78" s="32"/>
      <c r="T78" s="32"/>
      <c r="U78" s="32">
        <f>+N78-T78</f>
        <v>0.31200000000000006</v>
      </c>
      <c r="V78" s="145"/>
    </row>
    <row r="79" spans="1:22" s="8" customFormat="1" hidden="1">
      <c r="A79" s="29">
        <v>75</v>
      </c>
      <c r="B79" s="144">
        <v>45572</v>
      </c>
      <c r="C79" s="139" t="s">
        <v>335</v>
      </c>
      <c r="D79" s="140"/>
      <c r="E79" s="139" t="s">
        <v>263</v>
      </c>
      <c r="F79" s="29" t="s">
        <v>69</v>
      </c>
      <c r="G79" s="29" t="s">
        <v>179</v>
      </c>
      <c r="H79" s="145"/>
      <c r="I79" s="29">
        <v>1</v>
      </c>
      <c r="J79" s="146">
        <v>6.24</v>
      </c>
      <c r="K79" s="32"/>
      <c r="L79" s="29">
        <v>1</v>
      </c>
      <c r="M79" s="32">
        <f t="shared" si="4"/>
        <v>6.24</v>
      </c>
      <c r="N79" s="32">
        <f t="shared" si="5"/>
        <v>0.31200000000000006</v>
      </c>
      <c r="O79" s="32">
        <f t="shared" si="6"/>
        <v>6.5520000000000005</v>
      </c>
      <c r="P79" s="32"/>
      <c r="Q79" s="32"/>
      <c r="R79" s="32"/>
      <c r="S79" s="32"/>
      <c r="T79" s="32"/>
      <c r="U79" s="32">
        <f t="shared" si="7"/>
        <v>0.31200000000000006</v>
      </c>
      <c r="V79" s="145"/>
    </row>
    <row r="80" spans="1:22" s="8" customFormat="1">
      <c r="A80" s="29">
        <v>76</v>
      </c>
      <c r="B80" s="144">
        <v>45572</v>
      </c>
      <c r="C80" s="139" t="s">
        <v>336</v>
      </c>
      <c r="D80" s="140"/>
      <c r="E80" s="139" t="s">
        <v>263</v>
      </c>
      <c r="F80" s="29" t="s">
        <v>72</v>
      </c>
      <c r="G80" s="29" t="s">
        <v>179</v>
      </c>
      <c r="H80" s="145"/>
      <c r="I80" s="29">
        <v>1</v>
      </c>
      <c r="J80" s="146">
        <v>6.24</v>
      </c>
      <c r="K80" s="32"/>
      <c r="L80" s="29">
        <v>1</v>
      </c>
      <c r="M80" s="32">
        <f t="shared" si="4"/>
        <v>6.24</v>
      </c>
      <c r="N80" s="32">
        <f t="shared" si="5"/>
        <v>0.31200000000000006</v>
      </c>
      <c r="O80" s="32">
        <f t="shared" si="6"/>
        <v>6.5520000000000005</v>
      </c>
      <c r="P80" s="32"/>
      <c r="Q80" s="32"/>
      <c r="R80" s="32"/>
      <c r="S80" s="32"/>
      <c r="T80" s="32"/>
      <c r="U80" s="32">
        <f t="shared" si="7"/>
        <v>0.31200000000000006</v>
      </c>
      <c r="V80" s="145"/>
    </row>
    <row r="81" spans="1:22" s="8" customFormat="1">
      <c r="A81" s="29">
        <v>77</v>
      </c>
      <c r="B81" s="144">
        <v>45572</v>
      </c>
      <c r="C81" s="139" t="s">
        <v>336</v>
      </c>
      <c r="D81" s="140"/>
      <c r="E81" s="139" t="s">
        <v>263</v>
      </c>
      <c r="F81" s="29" t="s">
        <v>73</v>
      </c>
      <c r="G81" s="29" t="s">
        <v>179</v>
      </c>
      <c r="H81" s="145"/>
      <c r="I81" s="29">
        <v>1</v>
      </c>
      <c r="J81" s="146">
        <v>2.08</v>
      </c>
      <c r="K81" s="32"/>
      <c r="L81" s="29">
        <v>1</v>
      </c>
      <c r="M81" s="32">
        <f t="shared" si="4"/>
        <v>2.08</v>
      </c>
      <c r="N81" s="32">
        <f t="shared" si="5"/>
        <v>0.10400000000000001</v>
      </c>
      <c r="O81" s="32">
        <f t="shared" si="6"/>
        <v>2.1840000000000002</v>
      </c>
      <c r="P81" s="32"/>
      <c r="Q81" s="32"/>
      <c r="R81" s="32"/>
      <c r="S81" s="32"/>
      <c r="T81" s="32"/>
      <c r="U81" s="32">
        <f t="shared" si="7"/>
        <v>0.10400000000000001</v>
      </c>
      <c r="V81" s="145"/>
    </row>
    <row r="82" spans="1:22" s="8" customFormat="1" hidden="1">
      <c r="A82" s="29">
        <v>78</v>
      </c>
      <c r="B82" s="144">
        <v>45572</v>
      </c>
      <c r="C82" s="139" t="s">
        <v>337</v>
      </c>
      <c r="D82" s="140"/>
      <c r="E82" s="139" t="s">
        <v>263</v>
      </c>
      <c r="F82" s="29" t="s">
        <v>69</v>
      </c>
      <c r="G82" s="29" t="s">
        <v>179</v>
      </c>
      <c r="H82" s="145"/>
      <c r="I82" s="29">
        <v>1</v>
      </c>
      <c r="J82" s="146">
        <v>38.18</v>
      </c>
      <c r="K82" s="32"/>
      <c r="L82" s="29">
        <v>1</v>
      </c>
      <c r="M82" s="32">
        <f t="shared" si="4"/>
        <v>38.18</v>
      </c>
      <c r="N82" s="32">
        <f t="shared" si="5"/>
        <v>1.909</v>
      </c>
      <c r="O82" s="32">
        <f t="shared" si="6"/>
        <v>40.088999999999999</v>
      </c>
      <c r="P82" s="32"/>
      <c r="Q82" s="32"/>
      <c r="R82" s="32"/>
      <c r="S82" s="32"/>
      <c r="T82" s="32"/>
      <c r="U82" s="32">
        <f t="shared" si="7"/>
        <v>1.909</v>
      </c>
      <c r="V82" s="145"/>
    </row>
    <row r="83" spans="1:22" s="8" customFormat="1" hidden="1">
      <c r="A83" s="29">
        <v>79</v>
      </c>
      <c r="B83" s="144">
        <v>45572</v>
      </c>
      <c r="C83" s="139" t="s">
        <v>337</v>
      </c>
      <c r="D83" s="140"/>
      <c r="E83" s="139" t="s">
        <v>263</v>
      </c>
      <c r="F83" s="29" t="s">
        <v>69</v>
      </c>
      <c r="G83" s="29" t="s">
        <v>179</v>
      </c>
      <c r="H83" s="145"/>
      <c r="I83" s="29">
        <v>1</v>
      </c>
      <c r="J83" s="146">
        <v>31.12</v>
      </c>
      <c r="K83" s="32"/>
      <c r="L83" s="29">
        <v>1</v>
      </c>
      <c r="M83" s="32">
        <f t="shared" si="4"/>
        <v>31.12</v>
      </c>
      <c r="N83" s="32">
        <f t="shared" si="5"/>
        <v>1.556</v>
      </c>
      <c r="O83" s="32">
        <f t="shared" si="6"/>
        <v>32.676000000000002</v>
      </c>
      <c r="P83" s="32"/>
      <c r="Q83" s="32"/>
      <c r="R83" s="32"/>
      <c r="S83" s="32"/>
      <c r="T83" s="32"/>
      <c r="U83" s="32">
        <f t="shared" si="7"/>
        <v>1.556</v>
      </c>
      <c r="V83" s="145"/>
    </row>
    <row r="84" spans="1:22" s="8" customFormat="1" hidden="1">
      <c r="A84" s="29">
        <v>80</v>
      </c>
      <c r="B84" s="144">
        <v>45572</v>
      </c>
      <c r="C84" s="139" t="s">
        <v>337</v>
      </c>
      <c r="D84" s="139"/>
      <c r="E84" s="139" t="s">
        <v>263</v>
      </c>
      <c r="F84" s="29" t="s">
        <v>131</v>
      </c>
      <c r="G84" s="29" t="s">
        <v>81</v>
      </c>
      <c r="H84" s="145"/>
      <c r="I84" s="29">
        <v>1</v>
      </c>
      <c r="J84" s="147">
        <v>13.86</v>
      </c>
      <c r="K84" s="32"/>
      <c r="L84" s="29">
        <v>1</v>
      </c>
      <c r="M84" s="32">
        <f t="shared" si="4"/>
        <v>13.86</v>
      </c>
      <c r="N84" s="32">
        <f t="shared" si="5"/>
        <v>0.69300000000000006</v>
      </c>
      <c r="O84" s="32">
        <f t="shared" si="6"/>
        <v>14.552999999999999</v>
      </c>
      <c r="P84" s="136"/>
      <c r="Q84" s="32"/>
      <c r="R84" s="32"/>
      <c r="S84" s="32"/>
      <c r="T84" s="32"/>
      <c r="U84" s="32">
        <f t="shared" si="7"/>
        <v>0.69300000000000006</v>
      </c>
      <c r="V84" s="145"/>
    </row>
    <row r="85" spans="1:22" s="8" customFormat="1" hidden="1">
      <c r="A85" s="29">
        <v>81</v>
      </c>
      <c r="B85" s="144">
        <v>45572</v>
      </c>
      <c r="C85" s="139" t="s">
        <v>338</v>
      </c>
      <c r="D85" s="139"/>
      <c r="E85" s="139" t="s">
        <v>263</v>
      </c>
      <c r="F85" s="29" t="s">
        <v>132</v>
      </c>
      <c r="G85" s="29" t="s">
        <v>81</v>
      </c>
      <c r="H85" s="145"/>
      <c r="I85" s="29">
        <v>1</v>
      </c>
      <c r="J85" s="147">
        <v>31.12</v>
      </c>
      <c r="K85" s="32"/>
      <c r="L85" s="29">
        <v>1</v>
      </c>
      <c r="M85" s="32">
        <f t="shared" si="4"/>
        <v>31.12</v>
      </c>
      <c r="N85" s="32">
        <f t="shared" si="5"/>
        <v>1.556</v>
      </c>
      <c r="O85" s="32">
        <f t="shared" si="6"/>
        <v>32.676000000000002</v>
      </c>
      <c r="P85" s="136"/>
      <c r="Q85" s="32"/>
      <c r="R85" s="32"/>
      <c r="S85" s="32"/>
      <c r="T85" s="32"/>
      <c r="U85" s="32">
        <f t="shared" si="7"/>
        <v>1.556</v>
      </c>
      <c r="V85" s="145"/>
    </row>
    <row r="86" spans="1:22" s="8" customFormat="1" hidden="1">
      <c r="A86" s="29">
        <v>82</v>
      </c>
      <c r="B86" s="144">
        <v>45572</v>
      </c>
      <c r="C86" s="139" t="s">
        <v>338</v>
      </c>
      <c r="D86" s="139"/>
      <c r="E86" s="139" t="s">
        <v>263</v>
      </c>
      <c r="F86" s="29" t="s">
        <v>133</v>
      </c>
      <c r="G86" s="29" t="s">
        <v>81</v>
      </c>
      <c r="H86" s="145"/>
      <c r="I86" s="29">
        <v>1</v>
      </c>
      <c r="J86" s="147">
        <v>13.86</v>
      </c>
      <c r="K86" s="32"/>
      <c r="L86" s="29">
        <v>1</v>
      </c>
      <c r="M86" s="32">
        <f t="shared" si="4"/>
        <v>13.86</v>
      </c>
      <c r="N86" s="32">
        <f t="shared" si="5"/>
        <v>0.69300000000000006</v>
      </c>
      <c r="O86" s="32">
        <f t="shared" si="6"/>
        <v>14.552999999999999</v>
      </c>
      <c r="P86" s="136"/>
      <c r="Q86" s="32"/>
      <c r="R86" s="32"/>
      <c r="S86" s="32"/>
      <c r="T86" s="32"/>
      <c r="U86" s="32">
        <f t="shared" si="7"/>
        <v>0.69300000000000006</v>
      </c>
      <c r="V86" s="145"/>
    </row>
    <row r="87" spans="1:22" s="8" customFormat="1" hidden="1">
      <c r="A87" s="29">
        <v>83</v>
      </c>
      <c r="B87" s="144">
        <v>45572</v>
      </c>
      <c r="C87" s="139" t="s">
        <v>338</v>
      </c>
      <c r="D87" s="139"/>
      <c r="E87" s="139" t="s">
        <v>263</v>
      </c>
      <c r="F87" s="29" t="s">
        <v>134</v>
      </c>
      <c r="G87" s="29" t="s">
        <v>81</v>
      </c>
      <c r="H87" s="145"/>
      <c r="I87" s="29">
        <v>1</v>
      </c>
      <c r="J87" s="147">
        <v>38.18</v>
      </c>
      <c r="K87" s="32"/>
      <c r="L87" s="29">
        <v>1</v>
      </c>
      <c r="M87" s="32">
        <f t="shared" si="4"/>
        <v>38.18</v>
      </c>
      <c r="N87" s="32">
        <f t="shared" si="5"/>
        <v>1.909</v>
      </c>
      <c r="O87" s="32">
        <f t="shared" si="6"/>
        <v>40.088999999999999</v>
      </c>
      <c r="P87" s="136"/>
      <c r="Q87" s="32"/>
      <c r="R87" s="32"/>
      <c r="S87" s="32"/>
      <c r="T87" s="32"/>
      <c r="U87" s="32">
        <f t="shared" si="7"/>
        <v>1.909</v>
      </c>
      <c r="V87" s="145"/>
    </row>
    <row r="88" spans="1:22" s="8" customFormat="1" hidden="1">
      <c r="A88" s="29">
        <v>84</v>
      </c>
      <c r="B88" s="144">
        <v>45572</v>
      </c>
      <c r="C88" s="139" t="s">
        <v>339</v>
      </c>
      <c r="D88" s="139"/>
      <c r="E88" s="139" t="s">
        <v>263</v>
      </c>
      <c r="F88" s="29" t="s">
        <v>135</v>
      </c>
      <c r="G88" s="29" t="s">
        <v>81</v>
      </c>
      <c r="H88" s="145"/>
      <c r="I88" s="29">
        <v>1</v>
      </c>
      <c r="J88" s="147">
        <v>31.12</v>
      </c>
      <c r="K88" s="32"/>
      <c r="L88" s="29">
        <v>1</v>
      </c>
      <c r="M88" s="32">
        <f t="shared" si="4"/>
        <v>31.12</v>
      </c>
      <c r="N88" s="32">
        <f t="shared" si="5"/>
        <v>1.556</v>
      </c>
      <c r="O88" s="32">
        <f t="shared" si="6"/>
        <v>32.676000000000002</v>
      </c>
      <c r="P88" s="136"/>
      <c r="Q88" s="32"/>
      <c r="R88" s="32"/>
      <c r="S88" s="32"/>
      <c r="T88" s="32"/>
      <c r="U88" s="32">
        <f t="shared" si="7"/>
        <v>1.556</v>
      </c>
      <c r="V88" s="145"/>
    </row>
    <row r="89" spans="1:22" s="8" customFormat="1" hidden="1">
      <c r="A89" s="29">
        <v>85</v>
      </c>
      <c r="B89" s="144">
        <v>45572</v>
      </c>
      <c r="C89" s="139" t="s">
        <v>339</v>
      </c>
      <c r="D89" s="139"/>
      <c r="E89" s="139" t="s">
        <v>263</v>
      </c>
      <c r="F89" s="29" t="s">
        <v>79</v>
      </c>
      <c r="G89" s="29" t="s">
        <v>81</v>
      </c>
      <c r="H89" s="145"/>
      <c r="I89" s="29">
        <v>1</v>
      </c>
      <c r="J89" s="147">
        <v>13.86</v>
      </c>
      <c r="K89" s="32"/>
      <c r="L89" s="29">
        <v>1</v>
      </c>
      <c r="M89" s="32">
        <f t="shared" si="4"/>
        <v>13.86</v>
      </c>
      <c r="N89" s="32">
        <f t="shared" si="5"/>
        <v>0.69300000000000006</v>
      </c>
      <c r="O89" s="32">
        <f t="shared" si="6"/>
        <v>14.552999999999999</v>
      </c>
      <c r="P89" s="136"/>
      <c r="Q89" s="32"/>
      <c r="R89" s="32"/>
      <c r="S89" s="32"/>
      <c r="T89" s="32"/>
      <c r="U89" s="32">
        <f t="shared" si="7"/>
        <v>0.69300000000000006</v>
      </c>
      <c r="V89" s="145"/>
    </row>
    <row r="90" spans="1:22" s="8" customFormat="1" hidden="1">
      <c r="A90" s="29">
        <v>86</v>
      </c>
      <c r="B90" s="144">
        <v>45572</v>
      </c>
      <c r="C90" s="139" t="s">
        <v>339</v>
      </c>
      <c r="D90" s="139"/>
      <c r="E90" s="139" t="s">
        <v>263</v>
      </c>
      <c r="F90" s="29" t="s">
        <v>136</v>
      </c>
      <c r="G90" s="29" t="s">
        <v>81</v>
      </c>
      <c r="H90" s="145"/>
      <c r="I90" s="29">
        <v>1</v>
      </c>
      <c r="J90" s="147">
        <v>38.18</v>
      </c>
      <c r="K90" s="32"/>
      <c r="L90" s="29">
        <v>1</v>
      </c>
      <c r="M90" s="32">
        <f t="shared" si="4"/>
        <v>38.18</v>
      </c>
      <c r="N90" s="32">
        <f t="shared" si="5"/>
        <v>1.909</v>
      </c>
      <c r="O90" s="32">
        <f t="shared" si="6"/>
        <v>40.088999999999999</v>
      </c>
      <c r="P90" s="136"/>
      <c r="Q90" s="32"/>
      <c r="R90" s="32"/>
      <c r="S90" s="32"/>
      <c r="T90" s="32"/>
      <c r="U90" s="32">
        <f t="shared" si="7"/>
        <v>1.909</v>
      </c>
      <c r="V90" s="145"/>
    </row>
    <row r="91" spans="1:22" s="8" customFormat="1" hidden="1">
      <c r="A91" s="29">
        <v>87</v>
      </c>
      <c r="B91" s="144">
        <v>45573</v>
      </c>
      <c r="C91" s="139" t="s">
        <v>340</v>
      </c>
      <c r="D91" s="177">
        <v>393836</v>
      </c>
      <c r="E91" s="139" t="s">
        <v>84</v>
      </c>
      <c r="F91" s="29" t="s">
        <v>137</v>
      </c>
      <c r="G91" s="29" t="s">
        <v>81</v>
      </c>
      <c r="H91" s="145"/>
      <c r="I91" s="29">
        <v>1</v>
      </c>
      <c r="J91" s="147">
        <v>28.21</v>
      </c>
      <c r="K91" s="32"/>
      <c r="L91" s="176">
        <v>4800.7444168734</v>
      </c>
      <c r="M91" s="31">
        <f t="shared" si="4"/>
        <v>135428.99999999863</v>
      </c>
      <c r="N91" s="32">
        <f t="shared" si="5"/>
        <v>6771.4499999999316</v>
      </c>
      <c r="O91" s="31">
        <f t="shared" si="6"/>
        <v>142200.44999999856</v>
      </c>
      <c r="P91" s="136">
        <v>45600</v>
      </c>
      <c r="Q91" s="32" t="s">
        <v>692</v>
      </c>
      <c r="R91" s="32"/>
      <c r="S91" s="32"/>
      <c r="T91" s="32"/>
      <c r="U91" s="32">
        <f t="shared" si="7"/>
        <v>6771.4499999999316</v>
      </c>
      <c r="V91" s="145"/>
    </row>
    <row r="92" spans="1:22" s="8" customFormat="1" hidden="1">
      <c r="A92" s="29">
        <v>88</v>
      </c>
      <c r="B92" s="144">
        <v>45574</v>
      </c>
      <c r="C92" s="139" t="s">
        <v>341</v>
      </c>
      <c r="D92" s="148"/>
      <c r="E92" s="139" t="s">
        <v>263</v>
      </c>
      <c r="F92" s="29" t="s">
        <v>125</v>
      </c>
      <c r="G92" s="29" t="s">
        <v>179</v>
      </c>
      <c r="H92" s="145"/>
      <c r="I92" s="29">
        <v>1</v>
      </c>
      <c r="J92" s="149">
        <v>29.12</v>
      </c>
      <c r="K92" s="32"/>
      <c r="L92" s="29">
        <v>1</v>
      </c>
      <c r="M92" s="32">
        <f t="shared" si="4"/>
        <v>29.12</v>
      </c>
      <c r="N92" s="32">
        <f t="shared" si="5"/>
        <v>1.4560000000000002</v>
      </c>
      <c r="O92" s="32">
        <f t="shared" si="6"/>
        <v>30.576000000000001</v>
      </c>
      <c r="P92" s="150"/>
      <c r="Q92" s="32"/>
      <c r="R92" s="32"/>
      <c r="S92" s="32"/>
      <c r="T92" s="32"/>
      <c r="U92" s="32">
        <f t="shared" si="7"/>
        <v>1.4560000000000002</v>
      </c>
      <c r="V92" s="145"/>
    </row>
    <row r="93" spans="1:22" s="8" customFormat="1" hidden="1">
      <c r="A93" s="29">
        <v>89</v>
      </c>
      <c r="B93" s="144">
        <v>45574</v>
      </c>
      <c r="C93" s="139" t="s">
        <v>342</v>
      </c>
      <c r="D93" s="148"/>
      <c r="E93" s="139" t="s">
        <v>263</v>
      </c>
      <c r="F93" s="29" t="s">
        <v>125</v>
      </c>
      <c r="G93" s="29" t="s">
        <v>179</v>
      </c>
      <c r="H93" s="145"/>
      <c r="I93" s="29">
        <v>1</v>
      </c>
      <c r="J93" s="149">
        <v>10.4</v>
      </c>
      <c r="K93" s="32"/>
      <c r="L93" s="29">
        <v>1</v>
      </c>
      <c r="M93" s="32">
        <f t="shared" si="4"/>
        <v>10.4</v>
      </c>
      <c r="N93" s="32">
        <f t="shared" si="5"/>
        <v>0.52</v>
      </c>
      <c r="O93" s="32">
        <f t="shared" si="6"/>
        <v>10.92</v>
      </c>
      <c r="P93" s="150"/>
      <c r="Q93" s="147"/>
      <c r="R93" s="32"/>
      <c r="S93" s="32"/>
      <c r="T93" s="32"/>
      <c r="U93" s="32">
        <f t="shared" si="7"/>
        <v>0.52</v>
      </c>
      <c r="V93" s="145"/>
    </row>
    <row r="94" spans="1:22" s="8" customFormat="1" hidden="1">
      <c r="A94" s="29">
        <v>90</v>
      </c>
      <c r="B94" s="144">
        <v>45574</v>
      </c>
      <c r="C94" s="139" t="s">
        <v>342</v>
      </c>
      <c r="D94" s="139"/>
      <c r="E94" s="139" t="s">
        <v>263</v>
      </c>
      <c r="F94" s="29" t="s">
        <v>138</v>
      </c>
      <c r="G94" s="29" t="s">
        <v>81</v>
      </c>
      <c r="H94" s="145"/>
      <c r="I94" s="29">
        <v>1</v>
      </c>
      <c r="J94" s="32">
        <v>10.4</v>
      </c>
      <c r="K94" s="32"/>
      <c r="L94" s="29">
        <v>1</v>
      </c>
      <c r="M94" s="32">
        <f t="shared" si="4"/>
        <v>10.4</v>
      </c>
      <c r="N94" s="32">
        <f t="shared" si="5"/>
        <v>0.52</v>
      </c>
      <c r="O94" s="32">
        <f t="shared" si="6"/>
        <v>10.92</v>
      </c>
      <c r="P94" s="136"/>
      <c r="Q94" s="32"/>
      <c r="R94" s="32"/>
      <c r="S94" s="32"/>
      <c r="T94" s="32"/>
      <c r="U94" s="32">
        <f t="shared" si="7"/>
        <v>0.52</v>
      </c>
      <c r="V94" s="145"/>
    </row>
    <row r="95" spans="1:22" s="8" customFormat="1" hidden="1">
      <c r="A95" s="29">
        <v>91</v>
      </c>
      <c r="B95" s="144">
        <v>45574</v>
      </c>
      <c r="C95" s="139" t="s">
        <v>343</v>
      </c>
      <c r="D95" s="148"/>
      <c r="E95" s="139" t="s">
        <v>263</v>
      </c>
      <c r="F95" s="29" t="s">
        <v>139</v>
      </c>
      <c r="G95" s="29" t="s">
        <v>81</v>
      </c>
      <c r="H95" s="145"/>
      <c r="I95" s="29">
        <v>1</v>
      </c>
      <c r="J95" s="147">
        <v>9.75</v>
      </c>
      <c r="K95" s="32"/>
      <c r="L95" s="29">
        <v>1</v>
      </c>
      <c r="M95" s="32">
        <f t="shared" si="4"/>
        <v>9.75</v>
      </c>
      <c r="N95" s="32">
        <f t="shared" si="5"/>
        <v>0.48750000000000004</v>
      </c>
      <c r="O95" s="32">
        <f t="shared" si="6"/>
        <v>10.237500000000001</v>
      </c>
      <c r="P95" s="150"/>
      <c r="Q95" s="147"/>
      <c r="R95" s="32"/>
      <c r="S95" s="32"/>
      <c r="T95" s="32"/>
      <c r="U95" s="32">
        <f>+N95-T95</f>
        <v>0.48750000000000004</v>
      </c>
      <c r="V95" s="145"/>
    </row>
    <row r="96" spans="1:22" s="8" customFormat="1" hidden="1">
      <c r="A96" s="29">
        <v>92</v>
      </c>
      <c r="B96" s="144">
        <v>45574</v>
      </c>
      <c r="C96" s="139" t="s">
        <v>343</v>
      </c>
      <c r="D96" s="148"/>
      <c r="E96" s="139" t="s">
        <v>263</v>
      </c>
      <c r="F96" s="29" t="s">
        <v>139</v>
      </c>
      <c r="G96" s="29" t="s">
        <v>81</v>
      </c>
      <c r="H96" s="145"/>
      <c r="I96" s="29">
        <v>1</v>
      </c>
      <c r="J96" s="147">
        <v>5.85</v>
      </c>
      <c r="K96" s="32"/>
      <c r="L96" s="29">
        <v>1</v>
      </c>
      <c r="M96" s="32">
        <f t="shared" si="4"/>
        <v>5.85</v>
      </c>
      <c r="N96" s="32">
        <f t="shared" si="5"/>
        <v>0.29249999999999998</v>
      </c>
      <c r="O96" s="32">
        <f t="shared" si="6"/>
        <v>6.1425000000000001</v>
      </c>
      <c r="P96" s="150"/>
      <c r="Q96" s="147"/>
      <c r="R96" s="32"/>
      <c r="S96" s="32"/>
      <c r="T96" s="32"/>
      <c r="U96" s="32">
        <f t="shared" si="7"/>
        <v>0.29249999999999998</v>
      </c>
      <c r="V96" s="145"/>
    </row>
    <row r="97" spans="1:22" s="8" customFormat="1" hidden="1">
      <c r="A97" s="29">
        <v>93</v>
      </c>
      <c r="B97" s="144">
        <v>45574</v>
      </c>
      <c r="C97" s="139" t="s">
        <v>344</v>
      </c>
      <c r="D97" s="148"/>
      <c r="E97" s="139" t="s">
        <v>263</v>
      </c>
      <c r="F97" s="29" t="s">
        <v>140</v>
      </c>
      <c r="G97" s="29" t="s">
        <v>81</v>
      </c>
      <c r="H97" s="145"/>
      <c r="I97" s="29">
        <v>1</v>
      </c>
      <c r="J97" s="32">
        <v>8.32</v>
      </c>
      <c r="K97" s="32"/>
      <c r="L97" s="29">
        <v>1</v>
      </c>
      <c r="M97" s="32">
        <f t="shared" si="4"/>
        <v>8.32</v>
      </c>
      <c r="N97" s="32">
        <f t="shared" si="5"/>
        <v>0.41600000000000004</v>
      </c>
      <c r="O97" s="32">
        <f t="shared" si="6"/>
        <v>8.7360000000000007</v>
      </c>
      <c r="P97" s="136"/>
      <c r="Q97" s="32"/>
      <c r="R97" s="32"/>
      <c r="S97" s="32"/>
      <c r="T97" s="32"/>
      <c r="U97" s="32">
        <f t="shared" si="7"/>
        <v>0.41600000000000004</v>
      </c>
      <c r="V97" s="145"/>
    </row>
    <row r="98" spans="1:22" s="8" customFormat="1" hidden="1">
      <c r="A98" s="29">
        <v>94</v>
      </c>
      <c r="B98" s="144">
        <v>45574</v>
      </c>
      <c r="C98" s="139" t="s">
        <v>345</v>
      </c>
      <c r="D98" s="148"/>
      <c r="E98" s="139" t="s">
        <v>263</v>
      </c>
      <c r="F98" s="29" t="s">
        <v>141</v>
      </c>
      <c r="G98" s="29" t="s">
        <v>81</v>
      </c>
      <c r="H98" s="145"/>
      <c r="I98" s="29">
        <v>1</v>
      </c>
      <c r="J98" s="32">
        <v>16.63</v>
      </c>
      <c r="K98" s="32"/>
      <c r="L98" s="29">
        <v>1</v>
      </c>
      <c r="M98" s="32">
        <f t="shared" si="4"/>
        <v>16.63</v>
      </c>
      <c r="N98" s="32">
        <f t="shared" si="5"/>
        <v>0.83150000000000002</v>
      </c>
      <c r="O98" s="32">
        <f t="shared" si="6"/>
        <v>17.461499999999997</v>
      </c>
      <c r="P98" s="136"/>
      <c r="Q98" s="32"/>
      <c r="R98" s="32"/>
      <c r="S98" s="32"/>
      <c r="T98" s="32"/>
      <c r="U98" s="32">
        <f t="shared" si="7"/>
        <v>0.83150000000000002</v>
      </c>
      <c r="V98" s="145"/>
    </row>
    <row r="99" spans="1:22" s="8" customFormat="1" hidden="1">
      <c r="A99" s="29">
        <v>95</v>
      </c>
      <c r="B99" s="144">
        <v>45574</v>
      </c>
      <c r="C99" s="139" t="s">
        <v>346</v>
      </c>
      <c r="D99" s="148"/>
      <c r="E99" s="139" t="s">
        <v>267</v>
      </c>
      <c r="F99" s="29" t="s">
        <v>142</v>
      </c>
      <c r="G99" s="29" t="s">
        <v>81</v>
      </c>
      <c r="H99" s="145"/>
      <c r="I99" s="29">
        <v>1</v>
      </c>
      <c r="J99" s="32">
        <v>4.16</v>
      </c>
      <c r="K99" s="32"/>
      <c r="L99" s="29">
        <v>1</v>
      </c>
      <c r="M99" s="32">
        <f t="shared" si="4"/>
        <v>4.16</v>
      </c>
      <c r="N99" s="32">
        <f t="shared" si="5"/>
        <v>0.20800000000000002</v>
      </c>
      <c r="O99" s="31">
        <f t="shared" si="6"/>
        <v>4.3680000000000003</v>
      </c>
      <c r="P99" s="136"/>
      <c r="Q99" s="32"/>
      <c r="R99" s="32"/>
      <c r="S99" s="32"/>
      <c r="T99" s="32"/>
      <c r="U99" s="32">
        <f t="shared" si="7"/>
        <v>0.20800000000000002</v>
      </c>
      <c r="V99" s="145"/>
    </row>
    <row r="100" spans="1:22" s="8" customFormat="1" hidden="1">
      <c r="A100" s="29">
        <v>96</v>
      </c>
      <c r="B100" s="144">
        <v>45574</v>
      </c>
      <c r="C100" s="139" t="s">
        <v>347</v>
      </c>
      <c r="D100" s="148">
        <v>393835</v>
      </c>
      <c r="E100" s="139" t="s">
        <v>195</v>
      </c>
      <c r="F100" s="29" t="s">
        <v>143</v>
      </c>
      <c r="G100" s="29" t="s">
        <v>81</v>
      </c>
      <c r="H100" s="145"/>
      <c r="I100" s="29">
        <v>1</v>
      </c>
      <c r="J100" s="147">
        <v>20.48</v>
      </c>
      <c r="K100" s="147"/>
      <c r="L100" s="29">
        <v>4710</v>
      </c>
      <c r="M100" s="32">
        <f>K100+(J100*L100)</f>
        <v>96460.800000000003</v>
      </c>
      <c r="N100" s="32">
        <f t="shared" si="5"/>
        <v>4823.04</v>
      </c>
      <c r="O100" s="32">
        <f t="shared" si="6"/>
        <v>101283.84</v>
      </c>
      <c r="P100" s="150">
        <v>45567</v>
      </c>
      <c r="Q100" s="147" t="s">
        <v>406</v>
      </c>
      <c r="R100" s="32"/>
      <c r="S100" s="32"/>
      <c r="T100" s="32"/>
      <c r="U100" s="32">
        <f t="shared" si="7"/>
        <v>4823.04</v>
      </c>
      <c r="V100" s="145"/>
    </row>
    <row r="101" spans="1:22" s="8" customFormat="1" hidden="1">
      <c r="A101" s="29">
        <v>97</v>
      </c>
      <c r="B101" s="144">
        <v>45574</v>
      </c>
      <c r="C101" s="139" t="s">
        <v>347</v>
      </c>
      <c r="D101" s="148">
        <v>393835</v>
      </c>
      <c r="E101" s="139" t="s">
        <v>195</v>
      </c>
      <c r="F101" s="29" t="s">
        <v>144</v>
      </c>
      <c r="G101" s="29" t="s">
        <v>81</v>
      </c>
      <c r="H101" s="145"/>
      <c r="I101" s="29">
        <v>1</v>
      </c>
      <c r="J101" s="147">
        <v>58.5</v>
      </c>
      <c r="K101" s="32"/>
      <c r="L101" s="29">
        <v>4710</v>
      </c>
      <c r="M101" s="32">
        <f t="shared" si="4"/>
        <v>275535</v>
      </c>
      <c r="N101" s="32">
        <f t="shared" si="5"/>
        <v>13776.75</v>
      </c>
      <c r="O101" s="32">
        <f t="shared" si="6"/>
        <v>289311.75</v>
      </c>
      <c r="P101" s="150">
        <v>45567</v>
      </c>
      <c r="Q101" s="147" t="s">
        <v>406</v>
      </c>
      <c r="R101" s="32"/>
      <c r="S101" s="32"/>
      <c r="T101" s="32"/>
      <c r="U101" s="32">
        <f t="shared" si="7"/>
        <v>13776.75</v>
      </c>
      <c r="V101" s="145"/>
    </row>
    <row r="102" spans="1:22" s="8" customFormat="1" hidden="1">
      <c r="A102" s="29">
        <v>98</v>
      </c>
      <c r="B102" s="144">
        <v>45574</v>
      </c>
      <c r="C102" s="139" t="s">
        <v>347</v>
      </c>
      <c r="D102" s="148">
        <v>393835</v>
      </c>
      <c r="E102" s="139" t="s">
        <v>195</v>
      </c>
      <c r="F102" s="29" t="s">
        <v>145</v>
      </c>
      <c r="G102" s="29" t="s">
        <v>81</v>
      </c>
      <c r="H102" s="145"/>
      <c r="I102" s="29">
        <v>1</v>
      </c>
      <c r="J102" s="147">
        <v>35.1</v>
      </c>
      <c r="K102" s="32"/>
      <c r="L102" s="29">
        <v>4710</v>
      </c>
      <c r="M102" s="32">
        <f t="shared" si="4"/>
        <v>165321</v>
      </c>
      <c r="N102" s="32">
        <f t="shared" si="5"/>
        <v>8266.0500000000011</v>
      </c>
      <c r="O102" s="32">
        <f t="shared" si="6"/>
        <v>173587.05</v>
      </c>
      <c r="P102" s="150">
        <v>45567</v>
      </c>
      <c r="Q102" s="147" t="s">
        <v>406</v>
      </c>
      <c r="R102" s="32"/>
      <c r="S102" s="32"/>
      <c r="T102" s="32"/>
      <c r="U102" s="32">
        <f t="shared" si="7"/>
        <v>8266.0500000000011</v>
      </c>
      <c r="V102" s="145"/>
    </row>
    <row r="103" spans="1:22" s="8" customFormat="1" hidden="1">
      <c r="A103" s="29">
        <v>99</v>
      </c>
      <c r="B103" s="144">
        <v>45574</v>
      </c>
      <c r="C103" s="139" t="s">
        <v>347</v>
      </c>
      <c r="D103" s="148">
        <v>393835</v>
      </c>
      <c r="E103" s="139" t="s">
        <v>195</v>
      </c>
      <c r="F103" s="29" t="s">
        <v>146</v>
      </c>
      <c r="G103" s="29" t="s">
        <v>81</v>
      </c>
      <c r="H103" s="145"/>
      <c r="I103" s="29">
        <v>1</v>
      </c>
      <c r="J103" s="147">
        <v>22.91</v>
      </c>
      <c r="K103" s="32"/>
      <c r="L103" s="29">
        <v>4710</v>
      </c>
      <c r="M103" s="32">
        <f t="shared" si="4"/>
        <v>107906.1</v>
      </c>
      <c r="N103" s="32">
        <f t="shared" si="5"/>
        <v>5395.3050000000003</v>
      </c>
      <c r="O103" s="32">
        <f t="shared" si="6"/>
        <v>113301.405</v>
      </c>
      <c r="P103" s="150">
        <v>45567</v>
      </c>
      <c r="Q103" s="147" t="s">
        <v>406</v>
      </c>
      <c r="R103" s="32"/>
      <c r="S103" s="32"/>
      <c r="T103" s="32"/>
      <c r="U103" s="32">
        <f t="shared" si="7"/>
        <v>5395.3050000000003</v>
      </c>
      <c r="V103" s="145"/>
    </row>
    <row r="104" spans="1:22" s="8" customFormat="1" hidden="1">
      <c r="A104" s="29">
        <v>100</v>
      </c>
      <c r="B104" s="144">
        <v>45575</v>
      </c>
      <c r="C104" s="139" t="s">
        <v>348</v>
      </c>
      <c r="D104" s="148"/>
      <c r="E104" s="139" t="s">
        <v>263</v>
      </c>
      <c r="F104" s="29" t="s">
        <v>147</v>
      </c>
      <c r="G104" s="29" t="s">
        <v>81</v>
      </c>
      <c r="H104" s="145"/>
      <c r="I104" s="29">
        <v>1</v>
      </c>
      <c r="J104" s="147">
        <v>37.700000000000003</v>
      </c>
      <c r="K104" s="32"/>
      <c r="L104" s="29">
        <v>1</v>
      </c>
      <c r="M104" s="32">
        <f t="shared" si="4"/>
        <v>37.700000000000003</v>
      </c>
      <c r="N104" s="32">
        <f t="shared" si="5"/>
        <v>1.8850000000000002</v>
      </c>
      <c r="O104" s="32">
        <f t="shared" si="6"/>
        <v>39.585000000000001</v>
      </c>
      <c r="P104" s="150"/>
      <c r="Q104" s="147"/>
      <c r="R104" s="32"/>
      <c r="S104" s="32"/>
      <c r="T104" s="32"/>
      <c r="U104" s="32">
        <f t="shared" si="7"/>
        <v>1.8850000000000002</v>
      </c>
      <c r="V104" s="145"/>
    </row>
    <row r="105" spans="1:22" s="8" customFormat="1" hidden="1">
      <c r="A105" s="29">
        <v>101</v>
      </c>
      <c r="B105" s="144">
        <v>45575</v>
      </c>
      <c r="C105" s="139" t="s">
        <v>348</v>
      </c>
      <c r="D105" s="148"/>
      <c r="E105" s="139" t="s">
        <v>263</v>
      </c>
      <c r="F105" s="29" t="s">
        <v>142</v>
      </c>
      <c r="G105" s="29" t="s">
        <v>81</v>
      </c>
      <c r="H105" s="145"/>
      <c r="I105" s="29">
        <v>1</v>
      </c>
      <c r="J105" s="147">
        <v>30.88</v>
      </c>
      <c r="K105" s="32"/>
      <c r="L105" s="29">
        <v>1</v>
      </c>
      <c r="M105" s="32">
        <f t="shared" si="4"/>
        <v>30.88</v>
      </c>
      <c r="N105" s="32">
        <f t="shared" si="5"/>
        <v>1.544</v>
      </c>
      <c r="O105" s="32">
        <f t="shared" si="6"/>
        <v>32.423999999999999</v>
      </c>
      <c r="P105" s="150"/>
      <c r="Q105" s="147"/>
      <c r="R105" s="32"/>
      <c r="S105" s="32"/>
      <c r="T105" s="32"/>
      <c r="U105" s="32">
        <f t="shared" si="7"/>
        <v>1.544</v>
      </c>
      <c r="V105" s="145"/>
    </row>
    <row r="106" spans="1:22" s="8" customFormat="1" hidden="1">
      <c r="A106" s="29">
        <v>102</v>
      </c>
      <c r="B106" s="144">
        <v>45575</v>
      </c>
      <c r="C106" s="139" t="s">
        <v>348</v>
      </c>
      <c r="D106" s="148"/>
      <c r="E106" s="139" t="s">
        <v>263</v>
      </c>
      <c r="F106" s="29" t="s">
        <v>148</v>
      </c>
      <c r="G106" s="29" t="s">
        <v>81</v>
      </c>
      <c r="H106" s="145"/>
      <c r="I106" s="29">
        <v>1</v>
      </c>
      <c r="J106" s="147">
        <v>28.28</v>
      </c>
      <c r="K106" s="32"/>
      <c r="L106" s="29">
        <v>1</v>
      </c>
      <c r="M106" s="32">
        <f t="shared" si="4"/>
        <v>28.28</v>
      </c>
      <c r="N106" s="32">
        <f t="shared" si="5"/>
        <v>1.4140000000000001</v>
      </c>
      <c r="O106" s="32">
        <f t="shared" si="6"/>
        <v>29.694000000000003</v>
      </c>
      <c r="P106" s="150"/>
      <c r="Q106" s="147"/>
      <c r="R106" s="32"/>
      <c r="S106" s="32"/>
      <c r="T106" s="32"/>
      <c r="U106" s="32">
        <f t="shared" si="7"/>
        <v>1.4140000000000001</v>
      </c>
      <c r="V106" s="145"/>
    </row>
    <row r="107" spans="1:22" s="8" customFormat="1" hidden="1">
      <c r="A107" s="29">
        <v>103</v>
      </c>
      <c r="B107" s="144">
        <v>45575</v>
      </c>
      <c r="C107" s="139" t="s">
        <v>348</v>
      </c>
      <c r="D107" s="148"/>
      <c r="E107" s="139" t="s">
        <v>263</v>
      </c>
      <c r="F107" s="29" t="s">
        <v>149</v>
      </c>
      <c r="G107" s="29" t="s">
        <v>81</v>
      </c>
      <c r="H107" s="145"/>
      <c r="I107" s="29">
        <v>1</v>
      </c>
      <c r="J107" s="147">
        <v>9.99</v>
      </c>
      <c r="K107" s="32"/>
      <c r="L107" s="29">
        <v>1</v>
      </c>
      <c r="M107" s="32">
        <f t="shared" si="4"/>
        <v>9.99</v>
      </c>
      <c r="N107" s="32">
        <f t="shared" si="5"/>
        <v>0.49950000000000006</v>
      </c>
      <c r="O107" s="32">
        <f t="shared" si="6"/>
        <v>10.4895</v>
      </c>
      <c r="P107" s="150"/>
      <c r="Q107" s="147"/>
      <c r="R107" s="32"/>
      <c r="S107" s="32"/>
      <c r="T107" s="32"/>
      <c r="U107" s="32">
        <f t="shared" si="7"/>
        <v>0.49950000000000006</v>
      </c>
      <c r="V107" s="145"/>
    </row>
    <row r="108" spans="1:22" s="8" customFormat="1" hidden="1">
      <c r="A108" s="29">
        <v>104</v>
      </c>
      <c r="B108" s="144">
        <v>45575</v>
      </c>
      <c r="C108" s="139" t="s">
        <v>349</v>
      </c>
      <c r="D108" s="148"/>
      <c r="E108" s="139" t="s">
        <v>266</v>
      </c>
      <c r="F108" s="29" t="s">
        <v>76</v>
      </c>
      <c r="G108" s="29" t="s">
        <v>179</v>
      </c>
      <c r="H108" s="145"/>
      <c r="I108" s="29">
        <v>1</v>
      </c>
      <c r="J108" s="149">
        <v>5.13</v>
      </c>
      <c r="K108" s="32"/>
      <c r="L108" s="29">
        <v>1</v>
      </c>
      <c r="M108" s="32">
        <f t="shared" si="4"/>
        <v>5.13</v>
      </c>
      <c r="N108" s="32">
        <f t="shared" si="5"/>
        <v>0.25650000000000001</v>
      </c>
      <c r="O108" s="32">
        <f t="shared" si="6"/>
        <v>5.3864999999999998</v>
      </c>
      <c r="P108" s="150"/>
      <c r="Q108" s="147"/>
      <c r="R108" s="32"/>
      <c r="S108" s="32"/>
      <c r="T108" s="32"/>
      <c r="U108" s="32">
        <f t="shared" si="7"/>
        <v>0.25650000000000001</v>
      </c>
      <c r="V108" s="145"/>
    </row>
    <row r="109" spans="1:22" s="8" customFormat="1" hidden="1">
      <c r="A109" s="29">
        <v>105</v>
      </c>
      <c r="B109" s="144">
        <v>45576</v>
      </c>
      <c r="C109" s="139" t="s">
        <v>350</v>
      </c>
      <c r="D109" s="148"/>
      <c r="E109" s="139" t="s">
        <v>263</v>
      </c>
      <c r="F109" s="29" t="s">
        <v>150</v>
      </c>
      <c r="G109" s="29" t="s">
        <v>179</v>
      </c>
      <c r="H109" s="145"/>
      <c r="I109" s="29">
        <v>1</v>
      </c>
      <c r="J109" s="149">
        <v>58.5</v>
      </c>
      <c r="K109" s="32"/>
      <c r="L109" s="29">
        <v>1</v>
      </c>
      <c r="M109" s="32">
        <f t="shared" si="4"/>
        <v>58.5</v>
      </c>
      <c r="N109" s="32">
        <f t="shared" si="5"/>
        <v>2.9250000000000003</v>
      </c>
      <c r="O109" s="32">
        <f t="shared" si="6"/>
        <v>61.424999999999997</v>
      </c>
      <c r="P109" s="150"/>
      <c r="Q109" s="147"/>
      <c r="R109" s="32"/>
      <c r="S109" s="32"/>
      <c r="T109" s="32"/>
      <c r="U109" s="32">
        <f t="shared" si="7"/>
        <v>2.9250000000000003</v>
      </c>
      <c r="V109" s="145"/>
    </row>
    <row r="110" spans="1:22" s="8" customFormat="1" hidden="1">
      <c r="A110" s="29">
        <v>106</v>
      </c>
      <c r="B110" s="144">
        <v>45576</v>
      </c>
      <c r="C110" s="139" t="s">
        <v>351</v>
      </c>
      <c r="D110" s="148"/>
      <c r="E110" s="139" t="s">
        <v>63</v>
      </c>
      <c r="F110" s="29" t="s">
        <v>77</v>
      </c>
      <c r="G110" s="29" t="s">
        <v>179</v>
      </c>
      <c r="H110" s="145"/>
      <c r="I110" s="29">
        <v>1</v>
      </c>
      <c r="J110" s="149">
        <v>53.06</v>
      </c>
      <c r="K110" s="32"/>
      <c r="L110" s="29">
        <v>1</v>
      </c>
      <c r="M110" s="32">
        <f t="shared" si="4"/>
        <v>53.06</v>
      </c>
      <c r="N110" s="32">
        <f t="shared" si="5"/>
        <v>2.6530000000000005</v>
      </c>
      <c r="O110" s="32">
        <f t="shared" si="6"/>
        <v>55.713000000000001</v>
      </c>
      <c r="P110" s="150"/>
      <c r="Q110" s="147"/>
      <c r="R110" s="32"/>
      <c r="S110" s="32"/>
      <c r="T110" s="32"/>
      <c r="U110" s="32">
        <f t="shared" si="7"/>
        <v>2.6530000000000005</v>
      </c>
      <c r="V110" s="145"/>
    </row>
    <row r="111" spans="1:22" s="8" customFormat="1" hidden="1">
      <c r="A111" s="29">
        <v>107</v>
      </c>
      <c r="B111" s="144">
        <v>45579</v>
      </c>
      <c r="C111" s="139" t="s">
        <v>352</v>
      </c>
      <c r="D111" s="148"/>
      <c r="E111" s="139" t="s">
        <v>263</v>
      </c>
      <c r="F111" s="29" t="s">
        <v>75</v>
      </c>
      <c r="G111" s="29" t="s">
        <v>179</v>
      </c>
      <c r="H111" s="145"/>
      <c r="I111" s="29">
        <v>1</v>
      </c>
      <c r="J111" s="149">
        <v>24.38</v>
      </c>
      <c r="K111" s="32"/>
      <c r="L111" s="29">
        <v>1</v>
      </c>
      <c r="M111" s="32">
        <f t="shared" si="4"/>
        <v>24.38</v>
      </c>
      <c r="N111" s="32">
        <f t="shared" si="5"/>
        <v>1.2190000000000001</v>
      </c>
      <c r="O111" s="32">
        <f t="shared" si="6"/>
        <v>25.599</v>
      </c>
      <c r="P111" s="150"/>
      <c r="Q111" s="147"/>
      <c r="R111" s="32"/>
      <c r="S111" s="32"/>
      <c r="T111" s="32"/>
      <c r="U111" s="32">
        <f t="shared" si="7"/>
        <v>1.2190000000000001</v>
      </c>
      <c r="V111" s="145"/>
    </row>
    <row r="112" spans="1:22" s="8" customFormat="1" hidden="1">
      <c r="A112" s="29">
        <v>108</v>
      </c>
      <c r="B112" s="144">
        <v>45579</v>
      </c>
      <c r="C112" s="139" t="s">
        <v>352</v>
      </c>
      <c r="D112" s="148"/>
      <c r="E112" s="139" t="s">
        <v>263</v>
      </c>
      <c r="F112" s="29" t="s">
        <v>75</v>
      </c>
      <c r="G112" s="29" t="s">
        <v>179</v>
      </c>
      <c r="H112" s="145"/>
      <c r="I112" s="29">
        <v>1</v>
      </c>
      <c r="J112" s="149">
        <v>6.66</v>
      </c>
      <c r="K112" s="32"/>
      <c r="L112" s="29">
        <v>1</v>
      </c>
      <c r="M112" s="32">
        <f t="shared" si="4"/>
        <v>6.66</v>
      </c>
      <c r="N112" s="32">
        <f t="shared" si="5"/>
        <v>0.33300000000000002</v>
      </c>
      <c r="O112" s="32">
        <f t="shared" si="6"/>
        <v>6.9930000000000003</v>
      </c>
      <c r="P112" s="150"/>
      <c r="Q112" s="147"/>
      <c r="R112" s="32"/>
      <c r="S112" s="32"/>
      <c r="T112" s="32"/>
      <c r="U112" s="32">
        <f t="shared" si="7"/>
        <v>0.33300000000000002</v>
      </c>
      <c r="V112" s="145"/>
    </row>
    <row r="113" spans="1:22" s="8" customFormat="1" hidden="1">
      <c r="A113" s="29">
        <v>109</v>
      </c>
      <c r="B113" s="144">
        <v>45579</v>
      </c>
      <c r="C113" s="139" t="s">
        <v>353</v>
      </c>
      <c r="D113" s="148"/>
      <c r="E113" s="139" t="s">
        <v>263</v>
      </c>
      <c r="F113" s="29" t="s">
        <v>75</v>
      </c>
      <c r="G113" s="29" t="s">
        <v>179</v>
      </c>
      <c r="H113" s="145"/>
      <c r="I113" s="29">
        <v>1</v>
      </c>
      <c r="J113" s="149">
        <v>16.809999999999999</v>
      </c>
      <c r="K113" s="32"/>
      <c r="L113" s="29">
        <v>1</v>
      </c>
      <c r="M113" s="32">
        <f t="shared" si="4"/>
        <v>16.809999999999999</v>
      </c>
      <c r="N113" s="32">
        <f t="shared" si="5"/>
        <v>0.84050000000000002</v>
      </c>
      <c r="O113" s="32">
        <f t="shared" si="6"/>
        <v>17.650499999999997</v>
      </c>
      <c r="P113" s="150"/>
      <c r="Q113" s="147"/>
      <c r="R113" s="32"/>
      <c r="S113" s="32"/>
      <c r="T113" s="32"/>
      <c r="U113" s="32">
        <f t="shared" si="7"/>
        <v>0.84050000000000002</v>
      </c>
      <c r="V113" s="145"/>
    </row>
    <row r="114" spans="1:22" s="8" customFormat="1" hidden="1">
      <c r="A114" s="29">
        <v>110</v>
      </c>
      <c r="B114" s="144">
        <v>45579</v>
      </c>
      <c r="C114" s="139" t="s">
        <v>353</v>
      </c>
      <c r="D114" s="148"/>
      <c r="E114" s="139" t="s">
        <v>263</v>
      </c>
      <c r="F114" s="29" t="s">
        <v>76</v>
      </c>
      <c r="G114" s="29" t="s">
        <v>179</v>
      </c>
      <c r="H114" s="145"/>
      <c r="I114" s="29">
        <v>1</v>
      </c>
      <c r="J114" s="149">
        <v>10.5</v>
      </c>
      <c r="K114" s="32"/>
      <c r="L114" s="29">
        <v>1</v>
      </c>
      <c r="M114" s="32">
        <f t="shared" si="4"/>
        <v>10.5</v>
      </c>
      <c r="N114" s="32">
        <f t="shared" si="5"/>
        <v>0.52500000000000002</v>
      </c>
      <c r="O114" s="32">
        <f t="shared" si="6"/>
        <v>11.025</v>
      </c>
      <c r="P114" s="150"/>
      <c r="Q114" s="147"/>
      <c r="R114" s="32"/>
      <c r="S114" s="32"/>
      <c r="T114" s="32"/>
      <c r="U114" s="32">
        <f t="shared" si="7"/>
        <v>0.52500000000000002</v>
      </c>
      <c r="V114" s="145"/>
    </row>
    <row r="115" spans="1:22" s="8" customFormat="1" hidden="1">
      <c r="A115" s="29">
        <v>111</v>
      </c>
      <c r="B115" s="144">
        <v>45579</v>
      </c>
      <c r="C115" s="139" t="s">
        <v>354</v>
      </c>
      <c r="D115" s="148"/>
      <c r="E115" s="139" t="s">
        <v>263</v>
      </c>
      <c r="F115" s="29" t="s">
        <v>75</v>
      </c>
      <c r="G115" s="29" t="s">
        <v>179</v>
      </c>
      <c r="H115" s="145"/>
      <c r="I115" s="29">
        <v>1</v>
      </c>
      <c r="J115" s="149">
        <v>6.3</v>
      </c>
      <c r="K115" s="32"/>
      <c r="L115" s="29">
        <v>1</v>
      </c>
      <c r="M115" s="32">
        <f t="shared" si="4"/>
        <v>6.3</v>
      </c>
      <c r="N115" s="32">
        <f t="shared" si="5"/>
        <v>0.315</v>
      </c>
      <c r="O115" s="32">
        <f t="shared" si="6"/>
        <v>6.6150000000000002</v>
      </c>
      <c r="P115" s="150"/>
      <c r="Q115" s="147"/>
      <c r="R115" s="32"/>
      <c r="S115" s="32"/>
      <c r="T115" s="32"/>
      <c r="U115" s="32">
        <f t="shared" si="7"/>
        <v>0.315</v>
      </c>
      <c r="V115" s="145"/>
    </row>
    <row r="116" spans="1:22" s="8" customFormat="1" hidden="1">
      <c r="A116" s="29">
        <v>112</v>
      </c>
      <c r="B116" s="144">
        <v>45579</v>
      </c>
      <c r="C116" s="139" t="s">
        <v>354</v>
      </c>
      <c r="D116" s="148"/>
      <c r="E116" s="139" t="s">
        <v>263</v>
      </c>
      <c r="F116" s="29" t="s">
        <v>151</v>
      </c>
      <c r="G116" s="29" t="s">
        <v>179</v>
      </c>
      <c r="H116" s="145"/>
      <c r="I116" s="29">
        <v>1</v>
      </c>
      <c r="J116" s="149">
        <v>10.5</v>
      </c>
      <c r="K116" s="32"/>
      <c r="L116" s="29">
        <v>1</v>
      </c>
      <c r="M116" s="32">
        <f t="shared" si="4"/>
        <v>10.5</v>
      </c>
      <c r="N116" s="32">
        <f t="shared" si="5"/>
        <v>0.52500000000000002</v>
      </c>
      <c r="O116" s="32">
        <f t="shared" si="6"/>
        <v>11.025</v>
      </c>
      <c r="P116" s="150"/>
      <c r="Q116" s="147"/>
      <c r="R116" s="32"/>
      <c r="S116" s="32"/>
      <c r="T116" s="32"/>
      <c r="U116" s="32">
        <f t="shared" si="7"/>
        <v>0.52500000000000002</v>
      </c>
      <c r="V116" s="145"/>
    </row>
    <row r="117" spans="1:22" s="8" customFormat="1" hidden="1">
      <c r="A117" s="29">
        <v>113</v>
      </c>
      <c r="B117" s="144">
        <v>45579</v>
      </c>
      <c r="C117" s="139" t="s">
        <v>355</v>
      </c>
      <c r="D117" s="148"/>
      <c r="E117" s="139" t="s">
        <v>263</v>
      </c>
      <c r="F117" s="29" t="s">
        <v>152</v>
      </c>
      <c r="G117" s="29" t="s">
        <v>179</v>
      </c>
      <c r="H117" s="145"/>
      <c r="I117" s="29">
        <v>1</v>
      </c>
      <c r="J117" s="149">
        <v>6.3</v>
      </c>
      <c r="K117" s="32"/>
      <c r="L117" s="29">
        <v>1</v>
      </c>
      <c r="M117" s="32">
        <f t="shared" si="4"/>
        <v>6.3</v>
      </c>
      <c r="N117" s="32">
        <f t="shared" si="5"/>
        <v>0.315</v>
      </c>
      <c r="O117" s="32">
        <f t="shared" si="6"/>
        <v>6.6150000000000002</v>
      </c>
      <c r="P117" s="150"/>
      <c r="Q117" s="147"/>
      <c r="R117" s="32"/>
      <c r="S117" s="32"/>
      <c r="T117" s="32"/>
      <c r="U117" s="32">
        <f t="shared" si="7"/>
        <v>0.315</v>
      </c>
      <c r="V117" s="145"/>
    </row>
    <row r="118" spans="1:22" s="8" customFormat="1" hidden="1">
      <c r="A118" s="29">
        <v>114</v>
      </c>
      <c r="B118" s="144">
        <v>45579</v>
      </c>
      <c r="C118" s="139" t="s">
        <v>356</v>
      </c>
      <c r="D118" s="148"/>
      <c r="E118" s="139" t="s">
        <v>263</v>
      </c>
      <c r="F118" s="29" t="s">
        <v>153</v>
      </c>
      <c r="G118" s="29" t="s">
        <v>179</v>
      </c>
      <c r="H118" s="145"/>
      <c r="I118" s="29">
        <v>1</v>
      </c>
      <c r="J118" s="149">
        <v>6.3</v>
      </c>
      <c r="K118" s="32"/>
      <c r="L118" s="29">
        <v>1</v>
      </c>
      <c r="M118" s="32">
        <f t="shared" si="4"/>
        <v>6.3</v>
      </c>
      <c r="N118" s="32">
        <f t="shared" si="5"/>
        <v>0.315</v>
      </c>
      <c r="O118" s="32">
        <f t="shared" si="6"/>
        <v>6.6150000000000002</v>
      </c>
      <c r="P118" s="150"/>
      <c r="Q118" s="147"/>
      <c r="R118" s="32"/>
      <c r="S118" s="32"/>
      <c r="T118" s="32"/>
      <c r="U118" s="32">
        <f t="shared" si="7"/>
        <v>0.315</v>
      </c>
      <c r="V118" s="145"/>
    </row>
    <row r="119" spans="1:22" s="8" customFormat="1" hidden="1">
      <c r="A119" s="29">
        <v>115</v>
      </c>
      <c r="B119" s="144">
        <v>45579</v>
      </c>
      <c r="C119" s="139" t="s">
        <v>356</v>
      </c>
      <c r="D119" s="148"/>
      <c r="E119" s="139" t="s">
        <v>263</v>
      </c>
      <c r="F119" s="29" t="s">
        <v>125</v>
      </c>
      <c r="G119" s="29" t="s">
        <v>179</v>
      </c>
      <c r="H119" s="145"/>
      <c r="I119" s="29">
        <v>1</v>
      </c>
      <c r="J119" s="149">
        <v>6.3</v>
      </c>
      <c r="K119" s="32"/>
      <c r="L119" s="29">
        <v>1</v>
      </c>
      <c r="M119" s="32">
        <f t="shared" si="4"/>
        <v>6.3</v>
      </c>
      <c r="N119" s="32">
        <f t="shared" si="5"/>
        <v>0.315</v>
      </c>
      <c r="O119" s="32">
        <f t="shared" si="6"/>
        <v>6.6150000000000002</v>
      </c>
      <c r="P119" s="32"/>
      <c r="Q119" s="32"/>
      <c r="R119" s="32"/>
      <c r="S119" s="32"/>
      <c r="T119" s="32"/>
      <c r="U119" s="32">
        <f t="shared" si="7"/>
        <v>0.315</v>
      </c>
      <c r="V119" s="145"/>
    </row>
    <row r="120" spans="1:22" s="8" customFormat="1" hidden="1">
      <c r="A120" s="29">
        <v>116</v>
      </c>
      <c r="B120" s="144">
        <v>45579</v>
      </c>
      <c r="C120" s="139" t="s">
        <v>357</v>
      </c>
      <c r="D120" s="148"/>
      <c r="E120" s="139" t="s">
        <v>263</v>
      </c>
      <c r="F120" s="29" t="s">
        <v>125</v>
      </c>
      <c r="G120" s="29" t="s">
        <v>179</v>
      </c>
      <c r="H120" s="145"/>
      <c r="I120" s="29">
        <v>1</v>
      </c>
      <c r="J120" s="149">
        <v>38.18</v>
      </c>
      <c r="K120" s="32"/>
      <c r="L120" s="29">
        <v>1</v>
      </c>
      <c r="M120" s="32">
        <f t="shared" si="4"/>
        <v>38.18</v>
      </c>
      <c r="N120" s="32">
        <f t="shared" si="5"/>
        <v>1.909</v>
      </c>
      <c r="O120" s="32">
        <f t="shared" si="6"/>
        <v>40.088999999999999</v>
      </c>
      <c r="P120" s="150"/>
      <c r="Q120" s="147"/>
      <c r="R120" s="32"/>
      <c r="S120" s="32"/>
      <c r="T120" s="32"/>
      <c r="U120" s="32">
        <f t="shared" si="7"/>
        <v>1.909</v>
      </c>
      <c r="V120" s="145"/>
    </row>
    <row r="121" spans="1:22" s="8" customFormat="1" hidden="1">
      <c r="A121" s="29">
        <v>117</v>
      </c>
      <c r="B121" s="144">
        <v>45579</v>
      </c>
      <c r="C121" s="139" t="s">
        <v>357</v>
      </c>
      <c r="D121" s="148"/>
      <c r="E121" s="139" t="s">
        <v>263</v>
      </c>
      <c r="F121" s="29" t="s">
        <v>154</v>
      </c>
      <c r="G121" s="29" t="s">
        <v>179</v>
      </c>
      <c r="H121" s="145"/>
      <c r="I121" s="29">
        <v>1</v>
      </c>
      <c r="J121" s="149">
        <v>31.12</v>
      </c>
      <c r="K121" s="32"/>
      <c r="L121" s="29">
        <v>1</v>
      </c>
      <c r="M121" s="32">
        <f t="shared" si="4"/>
        <v>31.12</v>
      </c>
      <c r="N121" s="32">
        <f t="shared" si="5"/>
        <v>1.556</v>
      </c>
      <c r="O121" s="32">
        <f t="shared" si="6"/>
        <v>32.676000000000002</v>
      </c>
      <c r="P121" s="150"/>
      <c r="Q121" s="147"/>
      <c r="R121" s="32"/>
      <c r="S121" s="32"/>
      <c r="T121" s="32"/>
      <c r="U121" s="32">
        <f t="shared" si="7"/>
        <v>1.556</v>
      </c>
      <c r="V121" s="145"/>
    </row>
    <row r="122" spans="1:22" s="8" customFormat="1" hidden="1">
      <c r="A122" s="29">
        <v>118</v>
      </c>
      <c r="B122" s="144">
        <v>45579</v>
      </c>
      <c r="C122" s="139" t="s">
        <v>357</v>
      </c>
      <c r="D122" s="148"/>
      <c r="E122" s="139" t="s">
        <v>263</v>
      </c>
      <c r="F122" s="29" t="s">
        <v>155</v>
      </c>
      <c r="G122" s="29" t="s">
        <v>179</v>
      </c>
      <c r="H122" s="145"/>
      <c r="I122" s="29">
        <v>1</v>
      </c>
      <c r="J122" s="149">
        <v>13.86</v>
      </c>
      <c r="K122" s="32"/>
      <c r="L122" s="29">
        <v>1</v>
      </c>
      <c r="M122" s="32">
        <f t="shared" si="4"/>
        <v>13.86</v>
      </c>
      <c r="N122" s="32">
        <f t="shared" si="5"/>
        <v>0.69300000000000006</v>
      </c>
      <c r="O122" s="32">
        <f t="shared" si="6"/>
        <v>14.552999999999999</v>
      </c>
      <c r="P122" s="150"/>
      <c r="Q122" s="147"/>
      <c r="R122" s="32"/>
      <c r="S122" s="32"/>
      <c r="T122" s="32"/>
      <c r="U122" s="32">
        <f t="shared" si="7"/>
        <v>0.69300000000000006</v>
      </c>
      <c r="V122" s="145"/>
    </row>
    <row r="123" spans="1:22" s="8" customFormat="1" hidden="1">
      <c r="A123" s="29">
        <v>119</v>
      </c>
      <c r="B123" s="144">
        <v>45579</v>
      </c>
      <c r="C123" s="139" t="s">
        <v>358</v>
      </c>
      <c r="D123" s="148"/>
      <c r="E123" s="139" t="s">
        <v>263</v>
      </c>
      <c r="F123" s="29" t="s">
        <v>156</v>
      </c>
      <c r="G123" s="29" t="s">
        <v>179</v>
      </c>
      <c r="H123" s="145"/>
      <c r="I123" s="29">
        <v>1</v>
      </c>
      <c r="J123" s="149">
        <v>38.18</v>
      </c>
      <c r="K123" s="32"/>
      <c r="L123" s="29">
        <v>1</v>
      </c>
      <c r="M123" s="32">
        <f t="shared" si="4"/>
        <v>38.18</v>
      </c>
      <c r="N123" s="32">
        <f t="shared" si="5"/>
        <v>1.909</v>
      </c>
      <c r="O123" s="32">
        <f t="shared" si="6"/>
        <v>40.088999999999999</v>
      </c>
      <c r="P123" s="150"/>
      <c r="Q123" s="147"/>
      <c r="R123" s="32"/>
      <c r="S123" s="32"/>
      <c r="T123" s="32"/>
      <c r="U123" s="32">
        <f t="shared" si="7"/>
        <v>1.909</v>
      </c>
      <c r="V123" s="145"/>
    </row>
    <row r="124" spans="1:22" s="8" customFormat="1" hidden="1">
      <c r="A124" s="29">
        <v>120</v>
      </c>
      <c r="B124" s="144">
        <v>45579</v>
      </c>
      <c r="C124" s="139" t="s">
        <v>358</v>
      </c>
      <c r="D124" s="148"/>
      <c r="E124" s="139" t="s">
        <v>263</v>
      </c>
      <c r="F124" s="29" t="s">
        <v>150</v>
      </c>
      <c r="G124" s="29" t="s">
        <v>179</v>
      </c>
      <c r="H124" s="145"/>
      <c r="I124" s="29">
        <v>1</v>
      </c>
      <c r="J124" s="149">
        <v>31.12</v>
      </c>
      <c r="K124" s="32"/>
      <c r="L124" s="29">
        <v>1</v>
      </c>
      <c r="M124" s="32">
        <f t="shared" si="4"/>
        <v>31.12</v>
      </c>
      <c r="N124" s="32">
        <f t="shared" si="5"/>
        <v>1.556</v>
      </c>
      <c r="O124" s="32">
        <f t="shared" si="6"/>
        <v>32.676000000000002</v>
      </c>
      <c r="P124" s="150"/>
      <c r="Q124" s="147"/>
      <c r="R124" s="32"/>
      <c r="S124" s="32"/>
      <c r="T124" s="32"/>
      <c r="U124" s="32">
        <f t="shared" si="7"/>
        <v>1.556</v>
      </c>
      <c r="V124" s="145"/>
    </row>
    <row r="125" spans="1:22" s="8" customFormat="1" hidden="1">
      <c r="A125" s="29">
        <v>121</v>
      </c>
      <c r="B125" s="144">
        <v>45579</v>
      </c>
      <c r="C125" s="139" t="s">
        <v>358</v>
      </c>
      <c r="D125" s="148"/>
      <c r="E125" s="139" t="s">
        <v>263</v>
      </c>
      <c r="F125" s="29" t="s">
        <v>157</v>
      </c>
      <c r="G125" s="29" t="s">
        <v>179</v>
      </c>
      <c r="H125" s="145"/>
      <c r="I125" s="29">
        <v>1</v>
      </c>
      <c r="J125" s="149">
        <v>13.86</v>
      </c>
      <c r="K125" s="32"/>
      <c r="L125" s="29">
        <v>1</v>
      </c>
      <c r="M125" s="32">
        <f t="shared" si="4"/>
        <v>13.86</v>
      </c>
      <c r="N125" s="32">
        <f t="shared" si="5"/>
        <v>0.69300000000000006</v>
      </c>
      <c r="O125" s="32">
        <f t="shared" si="6"/>
        <v>14.552999999999999</v>
      </c>
      <c r="P125" s="150"/>
      <c r="Q125" s="147"/>
      <c r="R125" s="32"/>
      <c r="S125" s="32"/>
      <c r="T125" s="32"/>
      <c r="U125" s="32">
        <f t="shared" si="7"/>
        <v>0.69300000000000006</v>
      </c>
      <c r="V125" s="145"/>
    </row>
    <row r="126" spans="1:22" s="8" customFormat="1" hidden="1">
      <c r="A126" s="29">
        <v>122</v>
      </c>
      <c r="B126" s="144">
        <v>45580</v>
      </c>
      <c r="C126" s="139" t="s">
        <v>359</v>
      </c>
      <c r="D126" s="148"/>
      <c r="E126" s="139" t="s">
        <v>263</v>
      </c>
      <c r="F126" s="29" t="s">
        <v>158</v>
      </c>
      <c r="G126" s="29" t="s">
        <v>179</v>
      </c>
      <c r="H126" s="145"/>
      <c r="I126" s="29">
        <v>1</v>
      </c>
      <c r="J126" s="149">
        <v>6.66</v>
      </c>
      <c r="K126" s="32"/>
      <c r="L126" s="29">
        <v>1</v>
      </c>
      <c r="M126" s="32">
        <f t="shared" si="4"/>
        <v>6.66</v>
      </c>
      <c r="N126" s="32">
        <f t="shared" si="5"/>
        <v>0.33300000000000002</v>
      </c>
      <c r="O126" s="32">
        <f t="shared" si="6"/>
        <v>6.9930000000000003</v>
      </c>
      <c r="P126" s="150"/>
      <c r="Q126" s="147"/>
      <c r="R126" s="32"/>
      <c r="S126" s="32"/>
      <c r="T126" s="32"/>
      <c r="U126" s="32">
        <f t="shared" si="7"/>
        <v>0.33300000000000002</v>
      </c>
      <c r="V126" s="145"/>
    </row>
    <row r="127" spans="1:22" s="8" customFormat="1" hidden="1">
      <c r="A127" s="29">
        <v>123</v>
      </c>
      <c r="B127" s="144">
        <v>45580</v>
      </c>
      <c r="C127" s="139" t="s">
        <v>360</v>
      </c>
      <c r="D127" s="148"/>
      <c r="E127" s="139" t="s">
        <v>263</v>
      </c>
      <c r="F127" s="29" t="s">
        <v>159</v>
      </c>
      <c r="G127" s="29" t="s">
        <v>179</v>
      </c>
      <c r="H127" s="145"/>
      <c r="I127" s="29">
        <v>1</v>
      </c>
      <c r="J127" s="149">
        <v>9.99</v>
      </c>
      <c r="K127" s="32"/>
      <c r="L127" s="29">
        <v>1</v>
      </c>
      <c r="M127" s="32">
        <f t="shared" si="4"/>
        <v>9.99</v>
      </c>
      <c r="N127" s="32">
        <f t="shared" si="5"/>
        <v>0.49950000000000006</v>
      </c>
      <c r="O127" s="32">
        <f t="shared" si="6"/>
        <v>10.4895</v>
      </c>
      <c r="P127" s="150"/>
      <c r="Q127" s="147"/>
      <c r="R127" s="32"/>
      <c r="S127" s="32"/>
      <c r="T127" s="32"/>
      <c r="U127" s="32">
        <f t="shared" si="7"/>
        <v>0.49950000000000006</v>
      </c>
      <c r="V127" s="145"/>
    </row>
    <row r="128" spans="1:22" s="8" customFormat="1" hidden="1">
      <c r="A128" s="29">
        <v>124</v>
      </c>
      <c r="B128" s="144">
        <v>45586</v>
      </c>
      <c r="C128" s="139" t="s">
        <v>361</v>
      </c>
      <c r="D128" s="148"/>
      <c r="E128" s="139" t="s">
        <v>62</v>
      </c>
      <c r="F128" s="29" t="s">
        <v>160</v>
      </c>
      <c r="G128" s="29" t="s">
        <v>179</v>
      </c>
      <c r="H128" s="145"/>
      <c r="I128" s="29">
        <v>1</v>
      </c>
      <c r="J128" s="149">
        <v>132</v>
      </c>
      <c r="K128" s="32"/>
      <c r="L128" s="29">
        <v>1</v>
      </c>
      <c r="M128" s="32">
        <f t="shared" si="4"/>
        <v>132</v>
      </c>
      <c r="N128" s="32">
        <f t="shared" si="5"/>
        <v>6.6000000000000005</v>
      </c>
      <c r="O128" s="32">
        <f t="shared" si="6"/>
        <v>138.6</v>
      </c>
      <c r="P128" s="150"/>
      <c r="Q128" s="147"/>
      <c r="R128" s="32"/>
      <c r="S128" s="32"/>
      <c r="T128" s="32"/>
      <c r="U128" s="32">
        <f t="shared" si="7"/>
        <v>6.6000000000000005</v>
      </c>
      <c r="V128" s="145"/>
    </row>
    <row r="129" spans="1:22" s="8" customFormat="1" hidden="1">
      <c r="A129" s="29">
        <v>125</v>
      </c>
      <c r="B129" s="144">
        <v>45586</v>
      </c>
      <c r="C129" s="139" t="s">
        <v>362</v>
      </c>
      <c r="D129" s="148"/>
      <c r="E129" s="139" t="s">
        <v>263</v>
      </c>
      <c r="F129" s="29" t="s">
        <v>161</v>
      </c>
      <c r="G129" s="29" t="s">
        <v>179</v>
      </c>
      <c r="H129" s="145"/>
      <c r="I129" s="29">
        <v>1</v>
      </c>
      <c r="J129" s="149">
        <v>24.38</v>
      </c>
      <c r="K129" s="32"/>
      <c r="L129" s="29">
        <v>1</v>
      </c>
      <c r="M129" s="32">
        <f t="shared" si="4"/>
        <v>24.38</v>
      </c>
      <c r="N129" s="32">
        <f t="shared" si="5"/>
        <v>1.2190000000000001</v>
      </c>
      <c r="O129" s="32">
        <f t="shared" si="6"/>
        <v>25.599</v>
      </c>
      <c r="P129" s="150"/>
      <c r="Q129" s="147"/>
      <c r="R129" s="32"/>
      <c r="S129" s="32"/>
      <c r="T129" s="32"/>
      <c r="U129" s="32">
        <f t="shared" si="7"/>
        <v>1.2190000000000001</v>
      </c>
      <c r="V129" s="145"/>
    </row>
    <row r="130" spans="1:22" s="8" customFormat="1" hidden="1">
      <c r="A130" s="29">
        <v>126</v>
      </c>
      <c r="B130" s="144">
        <v>45586</v>
      </c>
      <c r="C130" s="139" t="s">
        <v>362</v>
      </c>
      <c r="D130" s="148"/>
      <c r="E130" s="139" t="s">
        <v>263</v>
      </c>
      <c r="F130" s="29" t="s">
        <v>150</v>
      </c>
      <c r="G130" s="29" t="s">
        <v>179</v>
      </c>
      <c r="H130" s="145"/>
      <c r="I130" s="29">
        <v>1</v>
      </c>
      <c r="J130" s="149">
        <v>4.7300000000000004</v>
      </c>
      <c r="K130" s="32"/>
      <c r="L130" s="29">
        <v>1</v>
      </c>
      <c r="M130" s="32">
        <f t="shared" si="4"/>
        <v>4.7300000000000004</v>
      </c>
      <c r="N130" s="32">
        <f t="shared" si="5"/>
        <v>0.23650000000000004</v>
      </c>
      <c r="O130" s="32">
        <f t="shared" si="6"/>
        <v>4.9665000000000008</v>
      </c>
      <c r="P130" s="150"/>
      <c r="Q130" s="147"/>
      <c r="R130" s="32"/>
      <c r="S130" s="32"/>
      <c r="T130" s="32"/>
      <c r="U130" s="32">
        <f t="shared" si="7"/>
        <v>0.23650000000000004</v>
      </c>
      <c r="V130" s="145"/>
    </row>
    <row r="131" spans="1:22" s="8" customFormat="1" hidden="1">
      <c r="A131" s="29">
        <v>127</v>
      </c>
      <c r="B131" s="144">
        <v>45586</v>
      </c>
      <c r="C131" s="139" t="s">
        <v>362</v>
      </c>
      <c r="D131" s="148"/>
      <c r="E131" s="139" t="s">
        <v>263</v>
      </c>
      <c r="F131" s="29" t="s">
        <v>154</v>
      </c>
      <c r="G131" s="29" t="s">
        <v>179</v>
      </c>
      <c r="H131" s="145"/>
      <c r="I131" s="29">
        <v>1</v>
      </c>
      <c r="J131" s="149">
        <v>3.33</v>
      </c>
      <c r="K131" s="32"/>
      <c r="L131" s="29">
        <v>1</v>
      </c>
      <c r="M131" s="32">
        <f t="shared" si="4"/>
        <v>3.33</v>
      </c>
      <c r="N131" s="32">
        <f t="shared" si="5"/>
        <v>0.16650000000000001</v>
      </c>
      <c r="O131" s="32">
        <f t="shared" si="6"/>
        <v>3.4965000000000002</v>
      </c>
      <c r="P131" s="150"/>
      <c r="Q131" s="147"/>
      <c r="R131" s="32"/>
      <c r="S131" s="32"/>
      <c r="T131" s="32"/>
      <c r="U131" s="32">
        <f t="shared" si="7"/>
        <v>0.16650000000000001</v>
      </c>
      <c r="V131" s="145"/>
    </row>
    <row r="132" spans="1:22" s="8" customFormat="1" hidden="1">
      <c r="A132" s="29">
        <v>128</v>
      </c>
      <c r="B132" s="144">
        <v>45587</v>
      </c>
      <c r="C132" s="139" t="s">
        <v>363</v>
      </c>
      <c r="D132" s="148"/>
      <c r="E132" s="139" t="s">
        <v>263</v>
      </c>
      <c r="F132" s="29" t="s">
        <v>162</v>
      </c>
      <c r="G132" s="29" t="s">
        <v>179</v>
      </c>
      <c r="H132" s="145"/>
      <c r="I132" s="29">
        <v>1</v>
      </c>
      <c r="J132" s="149">
        <v>46.68</v>
      </c>
      <c r="K132" s="32"/>
      <c r="L132" s="29">
        <v>1</v>
      </c>
      <c r="M132" s="32">
        <f t="shared" si="4"/>
        <v>46.68</v>
      </c>
      <c r="N132" s="32">
        <f t="shared" si="5"/>
        <v>2.3340000000000001</v>
      </c>
      <c r="O132" s="32">
        <f t="shared" si="6"/>
        <v>49.014000000000003</v>
      </c>
      <c r="P132" s="150"/>
      <c r="Q132" s="147"/>
      <c r="R132" s="32"/>
      <c r="S132" s="32"/>
      <c r="T132" s="32"/>
      <c r="U132" s="32">
        <f t="shared" si="7"/>
        <v>2.3340000000000001</v>
      </c>
      <c r="V132" s="145"/>
    </row>
    <row r="133" spans="1:22" s="8" customFormat="1" hidden="1">
      <c r="A133" s="29">
        <v>129</v>
      </c>
      <c r="B133" s="144">
        <v>45587</v>
      </c>
      <c r="C133" s="139" t="s">
        <v>363</v>
      </c>
      <c r="D133" s="139"/>
      <c r="E133" s="139" t="s">
        <v>263</v>
      </c>
      <c r="F133" s="29" t="s">
        <v>163</v>
      </c>
      <c r="G133" s="29" t="s">
        <v>81</v>
      </c>
      <c r="H133" s="145"/>
      <c r="I133" s="29">
        <v>1</v>
      </c>
      <c r="J133" s="32">
        <v>41.57</v>
      </c>
      <c r="K133" s="32"/>
      <c r="L133" s="29">
        <v>1</v>
      </c>
      <c r="M133" s="32">
        <f t="shared" si="4"/>
        <v>41.57</v>
      </c>
      <c r="N133" s="32">
        <f t="shared" si="5"/>
        <v>2.0785</v>
      </c>
      <c r="O133" s="32">
        <f t="shared" si="6"/>
        <v>43.648499999999999</v>
      </c>
      <c r="P133" s="151"/>
      <c r="Q133" s="32"/>
      <c r="R133" s="32"/>
      <c r="S133" s="32"/>
      <c r="T133" s="32"/>
      <c r="U133" s="32">
        <f t="shared" si="7"/>
        <v>2.0785</v>
      </c>
      <c r="V133" s="145"/>
    </row>
    <row r="134" spans="1:22" s="8" customFormat="1" hidden="1">
      <c r="A134" s="29">
        <v>130</v>
      </c>
      <c r="B134" s="144">
        <v>45587</v>
      </c>
      <c r="C134" s="139" t="s">
        <v>363</v>
      </c>
      <c r="D134" s="139"/>
      <c r="E134" s="139" t="s">
        <v>263</v>
      </c>
      <c r="F134" s="29" t="s">
        <v>149</v>
      </c>
      <c r="G134" s="29" t="s">
        <v>81</v>
      </c>
      <c r="H134" s="145"/>
      <c r="I134" s="29">
        <v>1</v>
      </c>
      <c r="J134" s="32">
        <v>114.54</v>
      </c>
      <c r="K134" s="32"/>
      <c r="L134" s="29">
        <v>1</v>
      </c>
      <c r="M134" s="32">
        <f t="shared" ref="M134:M197" si="8">K134+(J134*L134)</f>
        <v>114.54</v>
      </c>
      <c r="N134" s="32">
        <f t="shared" ref="N134:N166" si="9">+M134*5%</f>
        <v>5.7270000000000003</v>
      </c>
      <c r="O134" s="32">
        <f t="shared" ref="O134:O166" si="10">+M134+N134</f>
        <v>120.26700000000001</v>
      </c>
      <c r="P134" s="151"/>
      <c r="Q134" s="32"/>
      <c r="R134" s="32"/>
      <c r="S134" s="32"/>
      <c r="T134" s="32"/>
      <c r="U134" s="32">
        <f t="shared" si="7"/>
        <v>5.7270000000000003</v>
      </c>
      <c r="V134" s="145"/>
    </row>
    <row r="135" spans="1:22" s="8" customFormat="1" hidden="1">
      <c r="A135" s="29">
        <v>131</v>
      </c>
      <c r="B135" s="144">
        <v>45587</v>
      </c>
      <c r="C135" s="139" t="s">
        <v>364</v>
      </c>
      <c r="D135" s="148"/>
      <c r="E135" s="139" t="s">
        <v>180</v>
      </c>
      <c r="F135" s="29" t="s">
        <v>75</v>
      </c>
      <c r="G135" s="29" t="s">
        <v>179</v>
      </c>
      <c r="H135" s="145"/>
      <c r="I135" s="29">
        <v>1</v>
      </c>
      <c r="J135" s="149">
        <v>125.71</v>
      </c>
      <c r="K135" s="32"/>
      <c r="L135" s="29">
        <v>1</v>
      </c>
      <c r="M135" s="32">
        <f t="shared" si="8"/>
        <v>125.71</v>
      </c>
      <c r="N135" s="32">
        <f t="shared" si="9"/>
        <v>6.2854999999999999</v>
      </c>
      <c r="O135" s="32">
        <f t="shared" si="10"/>
        <v>131.99549999999999</v>
      </c>
      <c r="P135" s="150"/>
      <c r="Q135" s="147"/>
      <c r="R135" s="32"/>
      <c r="S135" s="32"/>
      <c r="T135" s="32"/>
      <c r="U135" s="32">
        <f t="shared" si="7"/>
        <v>6.2854999999999999</v>
      </c>
      <c r="V135" s="145"/>
    </row>
    <row r="136" spans="1:22" s="8" customFormat="1" hidden="1">
      <c r="A136" s="29">
        <v>132</v>
      </c>
      <c r="B136" s="144">
        <v>45587</v>
      </c>
      <c r="C136" s="139" t="s">
        <v>365</v>
      </c>
      <c r="D136" s="148"/>
      <c r="E136" s="139" t="s">
        <v>180</v>
      </c>
      <c r="F136" s="29" t="s">
        <v>76</v>
      </c>
      <c r="G136" s="29" t="s">
        <v>179</v>
      </c>
      <c r="H136" s="145"/>
      <c r="I136" s="29">
        <v>1</v>
      </c>
      <c r="J136" s="149">
        <v>125.71</v>
      </c>
      <c r="K136" s="32"/>
      <c r="L136" s="29">
        <v>1</v>
      </c>
      <c r="M136" s="32">
        <f t="shared" si="8"/>
        <v>125.71</v>
      </c>
      <c r="N136" s="32">
        <f t="shared" si="9"/>
        <v>6.2854999999999999</v>
      </c>
      <c r="O136" s="32">
        <f t="shared" si="10"/>
        <v>131.99549999999999</v>
      </c>
      <c r="P136" s="150"/>
      <c r="Q136" s="147"/>
      <c r="R136" s="32"/>
      <c r="S136" s="32"/>
      <c r="T136" s="32"/>
      <c r="U136" s="32">
        <f t="shared" si="7"/>
        <v>6.2854999999999999</v>
      </c>
      <c r="V136" s="145"/>
    </row>
    <row r="137" spans="1:22" s="8" customFormat="1" hidden="1">
      <c r="A137" s="29">
        <v>133</v>
      </c>
      <c r="B137" s="144">
        <v>45588</v>
      </c>
      <c r="C137" s="139" t="s">
        <v>366</v>
      </c>
      <c r="D137" s="148"/>
      <c r="E137" s="139" t="s">
        <v>263</v>
      </c>
      <c r="F137" s="29" t="s">
        <v>75</v>
      </c>
      <c r="G137" s="29" t="s">
        <v>179</v>
      </c>
      <c r="H137" s="145"/>
      <c r="I137" s="29">
        <v>1</v>
      </c>
      <c r="J137" s="149">
        <v>6.66</v>
      </c>
      <c r="K137" s="32"/>
      <c r="L137" s="29">
        <v>1</v>
      </c>
      <c r="M137" s="32">
        <f t="shared" si="8"/>
        <v>6.66</v>
      </c>
      <c r="N137" s="32">
        <f t="shared" si="9"/>
        <v>0.33300000000000002</v>
      </c>
      <c r="O137" s="32">
        <f t="shared" si="10"/>
        <v>6.9930000000000003</v>
      </c>
      <c r="P137" s="150"/>
      <c r="Q137" s="147"/>
      <c r="R137" s="32"/>
      <c r="S137" s="32"/>
      <c r="T137" s="32"/>
      <c r="U137" s="32">
        <f t="shared" si="7"/>
        <v>0.33300000000000002</v>
      </c>
      <c r="V137" s="145"/>
    </row>
    <row r="138" spans="1:22" s="8" customFormat="1" hidden="1">
      <c r="A138" s="29">
        <v>134</v>
      </c>
      <c r="B138" s="144">
        <v>45588</v>
      </c>
      <c r="C138" s="139" t="s">
        <v>367</v>
      </c>
      <c r="D138" s="148"/>
      <c r="E138" s="139" t="s">
        <v>263</v>
      </c>
      <c r="F138" s="29" t="s">
        <v>152</v>
      </c>
      <c r="G138" s="29" t="s">
        <v>179</v>
      </c>
      <c r="H138" s="145"/>
      <c r="I138" s="29">
        <v>1</v>
      </c>
      <c r="J138" s="149">
        <v>9.99</v>
      </c>
      <c r="K138" s="32"/>
      <c r="L138" s="29">
        <v>1</v>
      </c>
      <c r="M138" s="32">
        <f t="shared" si="8"/>
        <v>9.99</v>
      </c>
      <c r="N138" s="32">
        <f t="shared" si="9"/>
        <v>0.49950000000000006</v>
      </c>
      <c r="O138" s="32">
        <f t="shared" si="10"/>
        <v>10.4895</v>
      </c>
      <c r="P138" s="150"/>
      <c r="Q138" s="147"/>
      <c r="R138" s="32"/>
      <c r="S138" s="32"/>
      <c r="T138" s="32"/>
      <c r="U138" s="32">
        <f t="shared" si="7"/>
        <v>0.49950000000000006</v>
      </c>
      <c r="V138" s="145"/>
    </row>
    <row r="139" spans="1:22" s="8" customFormat="1" hidden="1">
      <c r="A139" s="29">
        <v>135</v>
      </c>
      <c r="B139" s="144">
        <v>45588</v>
      </c>
      <c r="C139" s="139" t="s">
        <v>368</v>
      </c>
      <c r="D139" s="148"/>
      <c r="E139" s="139" t="s">
        <v>263</v>
      </c>
      <c r="F139" s="29" t="s">
        <v>77</v>
      </c>
      <c r="G139" s="29" t="s">
        <v>179</v>
      </c>
      <c r="H139" s="145"/>
      <c r="I139" s="29">
        <v>1</v>
      </c>
      <c r="J139" s="149">
        <v>6.66</v>
      </c>
      <c r="K139" s="32"/>
      <c r="L139" s="29">
        <v>1</v>
      </c>
      <c r="M139" s="32">
        <f t="shared" si="8"/>
        <v>6.66</v>
      </c>
      <c r="N139" s="32">
        <f t="shared" si="9"/>
        <v>0.33300000000000002</v>
      </c>
      <c r="O139" s="32">
        <f t="shared" si="10"/>
        <v>6.9930000000000003</v>
      </c>
      <c r="P139" s="150"/>
      <c r="Q139" s="147"/>
      <c r="R139" s="32"/>
      <c r="S139" s="32"/>
      <c r="T139" s="32"/>
      <c r="U139" s="32">
        <f t="shared" si="7"/>
        <v>0.33300000000000002</v>
      </c>
      <c r="V139" s="145"/>
    </row>
    <row r="140" spans="1:22" s="8" customFormat="1" hidden="1">
      <c r="A140" s="29">
        <v>136</v>
      </c>
      <c r="B140" s="144">
        <v>45588</v>
      </c>
      <c r="C140" s="139" t="s">
        <v>368</v>
      </c>
      <c r="D140" s="140"/>
      <c r="E140" s="139" t="s">
        <v>263</v>
      </c>
      <c r="F140" s="29" t="s">
        <v>164</v>
      </c>
      <c r="G140" s="29" t="s">
        <v>179</v>
      </c>
      <c r="H140" s="145"/>
      <c r="I140" s="29">
        <v>1</v>
      </c>
      <c r="J140" s="146">
        <v>29.12</v>
      </c>
      <c r="K140" s="32"/>
      <c r="L140" s="29">
        <v>1</v>
      </c>
      <c r="M140" s="32">
        <f t="shared" si="8"/>
        <v>29.12</v>
      </c>
      <c r="N140" s="32">
        <f t="shared" si="9"/>
        <v>1.4560000000000002</v>
      </c>
      <c r="O140" s="32">
        <f t="shared" si="10"/>
        <v>30.576000000000001</v>
      </c>
      <c r="P140" s="32"/>
      <c r="Q140" s="32"/>
      <c r="R140" s="32"/>
      <c r="S140" s="32"/>
      <c r="T140" s="32"/>
      <c r="U140" s="32">
        <f t="shared" si="7"/>
        <v>1.4560000000000002</v>
      </c>
      <c r="V140" s="145"/>
    </row>
    <row r="141" spans="1:22" s="8" customFormat="1" hidden="1">
      <c r="A141" s="29">
        <v>137</v>
      </c>
      <c r="B141" s="144">
        <v>45588</v>
      </c>
      <c r="C141" s="139" t="s">
        <v>369</v>
      </c>
      <c r="D141" s="140"/>
      <c r="E141" s="139" t="s">
        <v>263</v>
      </c>
      <c r="F141" s="29" t="s">
        <v>165</v>
      </c>
      <c r="G141" s="29" t="s">
        <v>179</v>
      </c>
      <c r="H141" s="145"/>
      <c r="I141" s="29">
        <v>1</v>
      </c>
      <c r="J141" s="146">
        <v>5.91</v>
      </c>
      <c r="K141" s="32"/>
      <c r="L141" s="29">
        <v>1</v>
      </c>
      <c r="M141" s="32">
        <f t="shared" si="8"/>
        <v>5.91</v>
      </c>
      <c r="N141" s="32">
        <f t="shared" si="9"/>
        <v>0.29550000000000004</v>
      </c>
      <c r="O141" s="32">
        <f t="shared" si="10"/>
        <v>6.2054999999999998</v>
      </c>
      <c r="P141" s="32"/>
      <c r="Q141" s="32"/>
      <c r="R141" s="32"/>
      <c r="S141" s="32"/>
      <c r="T141" s="32"/>
      <c r="U141" s="32">
        <f t="shared" si="7"/>
        <v>0.29550000000000004</v>
      </c>
      <c r="V141" s="145"/>
    </row>
    <row r="142" spans="1:22" s="8" customFormat="1" hidden="1">
      <c r="A142" s="29">
        <v>138</v>
      </c>
      <c r="B142" s="144">
        <v>45588</v>
      </c>
      <c r="C142" s="139" t="s">
        <v>369</v>
      </c>
      <c r="D142" s="140"/>
      <c r="E142" s="139" t="s">
        <v>263</v>
      </c>
      <c r="F142" s="29" t="s">
        <v>166</v>
      </c>
      <c r="G142" s="29" t="s">
        <v>179</v>
      </c>
      <c r="H142" s="145"/>
      <c r="I142" s="29">
        <v>1</v>
      </c>
      <c r="J142" s="146">
        <v>5</v>
      </c>
      <c r="K142" s="32"/>
      <c r="L142" s="29">
        <v>1</v>
      </c>
      <c r="M142" s="32">
        <f t="shared" si="8"/>
        <v>5</v>
      </c>
      <c r="N142" s="32">
        <f t="shared" si="9"/>
        <v>0.25</v>
      </c>
      <c r="O142" s="32">
        <f t="shared" si="10"/>
        <v>5.25</v>
      </c>
      <c r="P142" s="32"/>
      <c r="Q142" s="32"/>
      <c r="R142" s="32"/>
      <c r="S142" s="32"/>
      <c r="T142" s="32"/>
      <c r="U142" s="32">
        <f t="shared" si="7"/>
        <v>0.25</v>
      </c>
      <c r="V142" s="145"/>
    </row>
    <row r="143" spans="1:22" s="8" customFormat="1" hidden="1">
      <c r="A143" s="29">
        <v>139</v>
      </c>
      <c r="B143" s="144">
        <v>45588</v>
      </c>
      <c r="C143" s="139" t="s">
        <v>369</v>
      </c>
      <c r="D143" s="140"/>
      <c r="E143" s="139" t="s">
        <v>263</v>
      </c>
      <c r="F143" s="29" t="s">
        <v>167</v>
      </c>
      <c r="G143" s="29" t="s">
        <v>179</v>
      </c>
      <c r="H143" s="145"/>
      <c r="I143" s="29">
        <v>1</v>
      </c>
      <c r="J143" s="146">
        <v>38.18</v>
      </c>
      <c r="K143" s="32"/>
      <c r="L143" s="29">
        <v>1</v>
      </c>
      <c r="M143" s="32">
        <f t="shared" si="8"/>
        <v>38.18</v>
      </c>
      <c r="N143" s="32">
        <f t="shared" si="9"/>
        <v>1.909</v>
      </c>
      <c r="O143" s="32">
        <f t="shared" si="10"/>
        <v>40.088999999999999</v>
      </c>
      <c r="P143" s="32"/>
      <c r="Q143" s="32"/>
      <c r="R143" s="32"/>
      <c r="S143" s="32"/>
      <c r="T143" s="32"/>
      <c r="U143" s="32">
        <f t="shared" si="7"/>
        <v>1.909</v>
      </c>
      <c r="V143" s="145"/>
    </row>
    <row r="144" spans="1:22" s="8" customFormat="1" hidden="1">
      <c r="A144" s="29">
        <v>140</v>
      </c>
      <c r="B144" s="144">
        <v>45589</v>
      </c>
      <c r="C144" s="139" t="s">
        <v>370</v>
      </c>
      <c r="D144" s="140"/>
      <c r="E144" s="139" t="s">
        <v>263</v>
      </c>
      <c r="F144" s="29" t="s">
        <v>168</v>
      </c>
      <c r="G144" s="29" t="s">
        <v>179</v>
      </c>
      <c r="H144" s="145"/>
      <c r="I144" s="29">
        <v>1</v>
      </c>
      <c r="J144" s="146">
        <v>12.47</v>
      </c>
      <c r="K144" s="32"/>
      <c r="L144" s="29">
        <v>1</v>
      </c>
      <c r="M144" s="32">
        <f t="shared" si="8"/>
        <v>12.47</v>
      </c>
      <c r="N144" s="32">
        <f t="shared" si="9"/>
        <v>0.62350000000000005</v>
      </c>
      <c r="O144" s="32">
        <f t="shared" si="10"/>
        <v>13.093500000000001</v>
      </c>
      <c r="P144" s="32"/>
      <c r="Q144" s="32"/>
      <c r="R144" s="32"/>
      <c r="S144" s="32"/>
      <c r="T144" s="32"/>
      <c r="U144" s="32">
        <f t="shared" si="7"/>
        <v>0.62350000000000005</v>
      </c>
      <c r="V144" s="145"/>
    </row>
    <row r="145" spans="1:22" s="8" customFormat="1" hidden="1">
      <c r="A145" s="29">
        <v>141</v>
      </c>
      <c r="B145" s="144">
        <v>45589</v>
      </c>
      <c r="C145" s="139" t="s">
        <v>370</v>
      </c>
      <c r="D145" s="140"/>
      <c r="E145" s="139" t="s">
        <v>263</v>
      </c>
      <c r="F145" s="29" t="s">
        <v>169</v>
      </c>
      <c r="G145" s="29" t="s">
        <v>179</v>
      </c>
      <c r="H145" s="145"/>
      <c r="I145" s="29">
        <v>1</v>
      </c>
      <c r="J145" s="146">
        <v>12.47</v>
      </c>
      <c r="K145" s="32"/>
      <c r="L145" s="29">
        <v>1</v>
      </c>
      <c r="M145" s="32">
        <f t="shared" si="8"/>
        <v>12.47</v>
      </c>
      <c r="N145" s="32">
        <f t="shared" si="9"/>
        <v>0.62350000000000005</v>
      </c>
      <c r="O145" s="32">
        <f t="shared" si="10"/>
        <v>13.093500000000001</v>
      </c>
      <c r="P145" s="32"/>
      <c r="Q145" s="32"/>
      <c r="R145" s="32"/>
      <c r="S145" s="32"/>
      <c r="T145" s="32"/>
      <c r="U145" s="32">
        <f t="shared" si="7"/>
        <v>0.62350000000000005</v>
      </c>
      <c r="V145" s="145"/>
    </row>
    <row r="146" spans="1:22" s="8" customFormat="1" hidden="1">
      <c r="A146" s="29">
        <v>142</v>
      </c>
      <c r="B146" s="144">
        <v>45589</v>
      </c>
      <c r="C146" s="139" t="s">
        <v>370</v>
      </c>
      <c r="D146" s="140"/>
      <c r="E146" s="139" t="s">
        <v>263</v>
      </c>
      <c r="F146" s="29" t="s">
        <v>170</v>
      </c>
      <c r="G146" s="29" t="s">
        <v>179</v>
      </c>
      <c r="H146" s="145"/>
      <c r="I146" s="29">
        <v>1</v>
      </c>
      <c r="J146" s="146">
        <v>10.4</v>
      </c>
      <c r="K146" s="32"/>
      <c r="L146" s="29">
        <v>1</v>
      </c>
      <c r="M146" s="32">
        <f t="shared" si="8"/>
        <v>10.4</v>
      </c>
      <c r="N146" s="32">
        <f t="shared" si="9"/>
        <v>0.52</v>
      </c>
      <c r="O146" s="32">
        <f t="shared" si="10"/>
        <v>10.92</v>
      </c>
      <c r="P146" s="32"/>
      <c r="Q146" s="32"/>
      <c r="R146" s="32"/>
      <c r="S146" s="32"/>
      <c r="T146" s="32"/>
      <c r="U146" s="32">
        <f t="shared" si="7"/>
        <v>0.52</v>
      </c>
      <c r="V146" s="145"/>
    </row>
    <row r="147" spans="1:22" s="8" customFormat="1" hidden="1">
      <c r="A147" s="29">
        <v>143</v>
      </c>
      <c r="B147" s="144">
        <v>45589</v>
      </c>
      <c r="C147" s="139" t="s">
        <v>370</v>
      </c>
      <c r="D147" s="140"/>
      <c r="E147" s="139" t="s">
        <v>263</v>
      </c>
      <c r="F147" s="29" t="s">
        <v>169</v>
      </c>
      <c r="G147" s="29" t="s">
        <v>179</v>
      </c>
      <c r="H147" s="145"/>
      <c r="I147" s="29">
        <v>1</v>
      </c>
      <c r="J147" s="146">
        <v>3.24</v>
      </c>
      <c r="K147" s="32"/>
      <c r="L147" s="29">
        <v>1</v>
      </c>
      <c r="M147" s="32">
        <f t="shared" si="8"/>
        <v>3.24</v>
      </c>
      <c r="N147" s="32">
        <f t="shared" si="9"/>
        <v>0.16200000000000003</v>
      </c>
      <c r="O147" s="32">
        <f t="shared" si="10"/>
        <v>3.4020000000000001</v>
      </c>
      <c r="P147" s="32"/>
      <c r="Q147" s="32"/>
      <c r="R147" s="32"/>
      <c r="S147" s="32"/>
      <c r="T147" s="32"/>
      <c r="U147" s="32">
        <f t="shared" si="7"/>
        <v>0.16200000000000003</v>
      </c>
      <c r="V147" s="145"/>
    </row>
    <row r="148" spans="1:22" s="8" customFormat="1" hidden="1">
      <c r="A148" s="29">
        <v>144</v>
      </c>
      <c r="B148" s="144">
        <v>45589</v>
      </c>
      <c r="C148" s="139" t="s">
        <v>371</v>
      </c>
      <c r="D148" s="140"/>
      <c r="E148" s="139" t="s">
        <v>263</v>
      </c>
      <c r="F148" s="29" t="s">
        <v>171</v>
      </c>
      <c r="G148" s="29" t="s">
        <v>179</v>
      </c>
      <c r="H148" s="145"/>
      <c r="I148" s="29">
        <v>1</v>
      </c>
      <c r="J148" s="146">
        <v>97.5</v>
      </c>
      <c r="K148" s="32"/>
      <c r="L148" s="29">
        <v>1</v>
      </c>
      <c r="M148" s="32">
        <f t="shared" si="8"/>
        <v>97.5</v>
      </c>
      <c r="N148" s="32">
        <f t="shared" si="9"/>
        <v>4.875</v>
      </c>
      <c r="O148" s="32">
        <f t="shared" si="10"/>
        <v>102.375</v>
      </c>
      <c r="P148" s="32"/>
      <c r="Q148" s="32"/>
      <c r="R148" s="32"/>
      <c r="S148" s="32"/>
      <c r="T148" s="32"/>
      <c r="U148" s="32">
        <f t="shared" si="7"/>
        <v>4.875</v>
      </c>
      <c r="V148" s="145"/>
    </row>
    <row r="149" spans="1:22" s="8" customFormat="1" hidden="1">
      <c r="A149" s="29">
        <v>145</v>
      </c>
      <c r="B149" s="144">
        <v>45589</v>
      </c>
      <c r="C149" s="139" t="s">
        <v>371</v>
      </c>
      <c r="D149" s="140"/>
      <c r="E149" s="139" t="s">
        <v>263</v>
      </c>
      <c r="F149" s="29" t="s">
        <v>172</v>
      </c>
      <c r="G149" s="29" t="s">
        <v>179</v>
      </c>
      <c r="H149" s="145"/>
      <c r="I149" s="29">
        <v>1</v>
      </c>
      <c r="J149" s="146">
        <v>26</v>
      </c>
      <c r="K149" s="32"/>
      <c r="L149" s="29">
        <v>1</v>
      </c>
      <c r="M149" s="32">
        <f t="shared" si="8"/>
        <v>26</v>
      </c>
      <c r="N149" s="32">
        <f t="shared" si="9"/>
        <v>1.3</v>
      </c>
      <c r="O149" s="32">
        <f t="shared" si="10"/>
        <v>27.3</v>
      </c>
      <c r="P149" s="32"/>
      <c r="Q149" s="32"/>
      <c r="R149" s="32"/>
      <c r="S149" s="32"/>
      <c r="T149" s="32"/>
      <c r="U149" s="32">
        <f t="shared" si="7"/>
        <v>1.3</v>
      </c>
      <c r="V149" s="145"/>
    </row>
    <row r="150" spans="1:22" s="8" customFormat="1" hidden="1">
      <c r="A150" s="29">
        <v>146</v>
      </c>
      <c r="B150" s="144">
        <v>45589</v>
      </c>
      <c r="C150" s="139" t="s">
        <v>371</v>
      </c>
      <c r="D150" s="140"/>
      <c r="E150" s="139" t="s">
        <v>263</v>
      </c>
      <c r="F150" s="29" t="s">
        <v>173</v>
      </c>
      <c r="G150" s="29" t="s">
        <v>179</v>
      </c>
      <c r="H150" s="145"/>
      <c r="I150" s="29">
        <v>1</v>
      </c>
      <c r="J150" s="146">
        <v>17.88</v>
      </c>
      <c r="K150" s="32"/>
      <c r="L150" s="29">
        <v>1</v>
      </c>
      <c r="M150" s="32">
        <f t="shared" si="8"/>
        <v>17.88</v>
      </c>
      <c r="N150" s="32">
        <f t="shared" si="9"/>
        <v>0.89400000000000002</v>
      </c>
      <c r="O150" s="32">
        <f t="shared" si="10"/>
        <v>18.773999999999997</v>
      </c>
      <c r="P150" s="32"/>
      <c r="Q150" s="32"/>
      <c r="R150" s="32"/>
      <c r="S150" s="32"/>
      <c r="T150" s="32"/>
      <c r="U150" s="32">
        <f t="shared" si="7"/>
        <v>0.89400000000000002</v>
      </c>
      <c r="V150" s="145"/>
    </row>
    <row r="151" spans="1:22" s="8" customFormat="1" hidden="1">
      <c r="A151" s="29">
        <v>147</v>
      </c>
      <c r="B151" s="144">
        <v>45589</v>
      </c>
      <c r="C151" s="139" t="s">
        <v>371</v>
      </c>
      <c r="D151" s="140"/>
      <c r="E151" s="139" t="s">
        <v>263</v>
      </c>
      <c r="F151" s="29" t="s">
        <v>80</v>
      </c>
      <c r="G151" s="29" t="s">
        <v>179</v>
      </c>
      <c r="H151" s="145"/>
      <c r="I151" s="29">
        <v>1</v>
      </c>
      <c r="J151" s="146">
        <v>14.63</v>
      </c>
      <c r="K151" s="32"/>
      <c r="L151" s="29">
        <v>1</v>
      </c>
      <c r="M151" s="32">
        <f t="shared" si="8"/>
        <v>14.63</v>
      </c>
      <c r="N151" s="32">
        <f t="shared" si="9"/>
        <v>0.73150000000000004</v>
      </c>
      <c r="O151" s="32">
        <f t="shared" si="10"/>
        <v>15.361500000000001</v>
      </c>
      <c r="P151" s="32"/>
      <c r="Q151" s="32"/>
      <c r="R151" s="32"/>
      <c r="S151" s="32"/>
      <c r="T151" s="32"/>
      <c r="U151" s="32">
        <f t="shared" si="7"/>
        <v>0.73150000000000004</v>
      </c>
      <c r="V151" s="145"/>
    </row>
    <row r="152" spans="1:22" s="8" customFormat="1" hidden="1">
      <c r="A152" s="29">
        <v>148</v>
      </c>
      <c r="B152" s="144">
        <v>45589</v>
      </c>
      <c r="C152" s="139" t="s">
        <v>371</v>
      </c>
      <c r="D152" s="140"/>
      <c r="E152" s="139" t="s">
        <v>263</v>
      </c>
      <c r="F152" s="29" t="s">
        <v>174</v>
      </c>
      <c r="G152" s="29" t="s">
        <v>81</v>
      </c>
      <c r="H152" s="145"/>
      <c r="I152" s="29">
        <v>1</v>
      </c>
      <c r="J152" s="146">
        <v>9.75</v>
      </c>
      <c r="K152" s="32"/>
      <c r="L152" s="29">
        <v>1</v>
      </c>
      <c r="M152" s="32">
        <f t="shared" si="8"/>
        <v>9.75</v>
      </c>
      <c r="N152" s="32">
        <f t="shared" si="9"/>
        <v>0.48750000000000004</v>
      </c>
      <c r="O152" s="32">
        <f t="shared" si="10"/>
        <v>10.237500000000001</v>
      </c>
      <c r="P152" s="32"/>
      <c r="Q152" s="32"/>
      <c r="R152" s="32"/>
      <c r="S152" s="32"/>
      <c r="T152" s="32"/>
      <c r="U152" s="32">
        <f t="shared" si="7"/>
        <v>0.48750000000000004</v>
      </c>
      <c r="V152" s="145"/>
    </row>
    <row r="153" spans="1:22" s="8" customFormat="1" hidden="1">
      <c r="A153" s="29">
        <v>149</v>
      </c>
      <c r="B153" s="144">
        <v>45589</v>
      </c>
      <c r="C153" s="139" t="s">
        <v>371</v>
      </c>
      <c r="D153" s="140"/>
      <c r="E153" s="139" t="s">
        <v>263</v>
      </c>
      <c r="F153" s="29" t="s">
        <v>175</v>
      </c>
      <c r="G153" s="29" t="s">
        <v>81</v>
      </c>
      <c r="H153" s="145"/>
      <c r="I153" s="29">
        <v>1</v>
      </c>
      <c r="J153" s="146">
        <v>103.35</v>
      </c>
      <c r="K153" s="32"/>
      <c r="L153" s="29">
        <v>1</v>
      </c>
      <c r="M153" s="32">
        <f t="shared" si="8"/>
        <v>103.35</v>
      </c>
      <c r="N153" s="32">
        <f t="shared" si="9"/>
        <v>5.1675000000000004</v>
      </c>
      <c r="O153" s="32">
        <f t="shared" si="10"/>
        <v>108.5175</v>
      </c>
      <c r="P153" s="32"/>
      <c r="Q153" s="32"/>
      <c r="R153" s="32"/>
      <c r="S153" s="32"/>
      <c r="T153" s="32"/>
      <c r="U153" s="32">
        <f t="shared" si="7"/>
        <v>5.1675000000000004</v>
      </c>
      <c r="V153" s="145"/>
    </row>
    <row r="154" spans="1:22" s="8" customFormat="1" hidden="1">
      <c r="A154" s="29">
        <v>150</v>
      </c>
      <c r="B154" s="144">
        <v>45589</v>
      </c>
      <c r="C154" s="139" t="s">
        <v>371</v>
      </c>
      <c r="D154" s="140"/>
      <c r="E154" s="139" t="s">
        <v>263</v>
      </c>
      <c r="F154" s="29" t="s">
        <v>75</v>
      </c>
      <c r="G154" s="29" t="s">
        <v>179</v>
      </c>
      <c r="H154" s="145"/>
      <c r="I154" s="29">
        <v>1</v>
      </c>
      <c r="J154" s="146">
        <v>35.75</v>
      </c>
      <c r="K154" s="32"/>
      <c r="L154" s="29">
        <v>1</v>
      </c>
      <c r="M154" s="32">
        <f t="shared" si="8"/>
        <v>35.75</v>
      </c>
      <c r="N154" s="32">
        <f t="shared" si="9"/>
        <v>1.7875000000000001</v>
      </c>
      <c r="O154" s="32">
        <f t="shared" si="10"/>
        <v>37.537500000000001</v>
      </c>
      <c r="P154" s="32"/>
      <c r="Q154" s="32"/>
      <c r="R154" s="32"/>
      <c r="S154" s="32"/>
      <c r="T154" s="32"/>
      <c r="U154" s="32">
        <f t="shared" si="7"/>
        <v>1.7875000000000001</v>
      </c>
      <c r="V154" s="145"/>
    </row>
    <row r="155" spans="1:22" s="8" customFormat="1" hidden="1">
      <c r="A155" s="29">
        <v>151</v>
      </c>
      <c r="B155" s="144">
        <v>45589</v>
      </c>
      <c r="C155" s="139" t="s">
        <v>371</v>
      </c>
      <c r="D155" s="140"/>
      <c r="E155" s="139" t="s">
        <v>263</v>
      </c>
      <c r="F155" s="29" t="s">
        <v>176</v>
      </c>
      <c r="G155" s="29" t="s">
        <v>179</v>
      </c>
      <c r="H155" s="145"/>
      <c r="I155" s="29">
        <v>1</v>
      </c>
      <c r="J155" s="146">
        <v>35.1</v>
      </c>
      <c r="K155" s="32"/>
      <c r="L155" s="29">
        <v>1</v>
      </c>
      <c r="M155" s="32">
        <f t="shared" si="8"/>
        <v>35.1</v>
      </c>
      <c r="N155" s="32">
        <f t="shared" si="9"/>
        <v>1.7550000000000001</v>
      </c>
      <c r="O155" s="32">
        <f t="shared" si="10"/>
        <v>36.855000000000004</v>
      </c>
      <c r="P155" s="32"/>
      <c r="Q155" s="32"/>
      <c r="R155" s="32"/>
      <c r="S155" s="32"/>
      <c r="T155" s="32"/>
      <c r="U155" s="32">
        <f t="shared" si="7"/>
        <v>1.7550000000000001</v>
      </c>
      <c r="V155" s="145"/>
    </row>
    <row r="156" spans="1:22" s="8" customFormat="1" hidden="1">
      <c r="A156" s="29">
        <v>152</v>
      </c>
      <c r="B156" s="144">
        <v>45589</v>
      </c>
      <c r="C156" s="139" t="s">
        <v>372</v>
      </c>
      <c r="D156" s="140"/>
      <c r="E156" s="139" t="s">
        <v>263</v>
      </c>
      <c r="F156" s="29" t="s">
        <v>151</v>
      </c>
      <c r="G156" s="29" t="s">
        <v>179</v>
      </c>
      <c r="H156" s="145"/>
      <c r="I156" s="29">
        <v>1</v>
      </c>
      <c r="J156" s="146">
        <v>35.75</v>
      </c>
      <c r="K156" s="32"/>
      <c r="L156" s="29">
        <v>1</v>
      </c>
      <c r="M156" s="32">
        <f t="shared" si="8"/>
        <v>35.75</v>
      </c>
      <c r="N156" s="32">
        <f t="shared" si="9"/>
        <v>1.7875000000000001</v>
      </c>
      <c r="O156" s="32">
        <f t="shared" si="10"/>
        <v>37.537500000000001</v>
      </c>
      <c r="P156" s="32"/>
      <c r="Q156" s="32"/>
      <c r="R156" s="32"/>
      <c r="S156" s="32"/>
      <c r="T156" s="32"/>
      <c r="U156" s="32">
        <f t="shared" si="7"/>
        <v>1.7875000000000001</v>
      </c>
      <c r="V156" s="145"/>
    </row>
    <row r="157" spans="1:22" s="8" customFormat="1" hidden="1">
      <c r="A157" s="29">
        <v>153</v>
      </c>
      <c r="B157" s="144">
        <v>45589</v>
      </c>
      <c r="C157" s="139" t="s">
        <v>372</v>
      </c>
      <c r="D157" s="140"/>
      <c r="E157" s="139" t="s">
        <v>263</v>
      </c>
      <c r="F157" s="29" t="s">
        <v>75</v>
      </c>
      <c r="G157" s="29" t="s">
        <v>179</v>
      </c>
      <c r="H157" s="145"/>
      <c r="I157" s="29">
        <v>1</v>
      </c>
      <c r="J157" s="146">
        <v>17.88</v>
      </c>
      <c r="K157" s="32"/>
      <c r="L157" s="29">
        <v>1</v>
      </c>
      <c r="M157" s="32">
        <f t="shared" si="8"/>
        <v>17.88</v>
      </c>
      <c r="N157" s="32">
        <f t="shared" si="9"/>
        <v>0.89400000000000002</v>
      </c>
      <c r="O157" s="32">
        <f t="shared" si="10"/>
        <v>18.773999999999997</v>
      </c>
      <c r="P157" s="32"/>
      <c r="Q157" s="32"/>
      <c r="R157" s="32"/>
      <c r="S157" s="32"/>
      <c r="T157" s="32"/>
      <c r="U157" s="32">
        <f t="shared" si="7"/>
        <v>0.89400000000000002</v>
      </c>
      <c r="V157" s="145"/>
    </row>
    <row r="158" spans="1:22" s="8" customFormat="1" hidden="1">
      <c r="A158" s="29">
        <v>154</v>
      </c>
      <c r="B158" s="144">
        <v>45589</v>
      </c>
      <c r="C158" s="139" t="s">
        <v>372</v>
      </c>
      <c r="D158" s="140"/>
      <c r="E158" s="139" t="s">
        <v>263</v>
      </c>
      <c r="F158" s="29" t="s">
        <v>76</v>
      </c>
      <c r="G158" s="29" t="s">
        <v>179</v>
      </c>
      <c r="H158" s="145"/>
      <c r="I158" s="29">
        <v>1</v>
      </c>
      <c r="J158" s="146">
        <v>14.63</v>
      </c>
      <c r="K158" s="32"/>
      <c r="L158" s="29">
        <v>1</v>
      </c>
      <c r="M158" s="32">
        <f t="shared" si="8"/>
        <v>14.63</v>
      </c>
      <c r="N158" s="32">
        <f t="shared" si="9"/>
        <v>0.73150000000000004</v>
      </c>
      <c r="O158" s="32">
        <f t="shared" si="10"/>
        <v>15.361500000000001</v>
      </c>
      <c r="P158" s="32"/>
      <c r="Q158" s="32"/>
      <c r="R158" s="32"/>
      <c r="S158" s="32"/>
      <c r="T158" s="32"/>
      <c r="U158" s="32">
        <f t="shared" si="7"/>
        <v>0.73150000000000004</v>
      </c>
      <c r="V158" s="145"/>
    </row>
    <row r="159" spans="1:22" s="8" customFormat="1" hidden="1">
      <c r="A159" s="29">
        <v>155</v>
      </c>
      <c r="B159" s="144">
        <v>45589</v>
      </c>
      <c r="C159" s="139" t="s">
        <v>372</v>
      </c>
      <c r="D159" s="140"/>
      <c r="E159" s="139" t="s">
        <v>263</v>
      </c>
      <c r="F159" s="29" t="s">
        <v>75</v>
      </c>
      <c r="G159" s="29" t="s">
        <v>179</v>
      </c>
      <c r="H159" s="145"/>
      <c r="I159" s="29">
        <v>1</v>
      </c>
      <c r="J159" s="146">
        <v>9.75</v>
      </c>
      <c r="K159" s="32"/>
      <c r="L159" s="29">
        <v>1</v>
      </c>
      <c r="M159" s="32">
        <f t="shared" si="8"/>
        <v>9.75</v>
      </c>
      <c r="N159" s="32">
        <f t="shared" si="9"/>
        <v>0.48750000000000004</v>
      </c>
      <c r="O159" s="32">
        <f t="shared" si="10"/>
        <v>10.237500000000001</v>
      </c>
      <c r="P159" s="32"/>
      <c r="Q159" s="32"/>
      <c r="R159" s="32"/>
      <c r="S159" s="32"/>
      <c r="T159" s="32"/>
      <c r="U159" s="32">
        <f t="shared" si="7"/>
        <v>0.48750000000000004</v>
      </c>
      <c r="V159" s="145"/>
    </row>
    <row r="160" spans="1:22" s="8" customFormat="1" hidden="1">
      <c r="A160" s="29">
        <v>156</v>
      </c>
      <c r="B160" s="144">
        <v>45589</v>
      </c>
      <c r="C160" s="139" t="s">
        <v>372</v>
      </c>
      <c r="D160" s="140"/>
      <c r="E160" s="139" t="s">
        <v>263</v>
      </c>
      <c r="F160" s="29" t="s">
        <v>76</v>
      </c>
      <c r="G160" s="29" t="s">
        <v>179</v>
      </c>
      <c r="H160" s="145"/>
      <c r="I160" s="29">
        <v>1</v>
      </c>
      <c r="J160" s="146">
        <v>103.35</v>
      </c>
      <c r="K160" s="32"/>
      <c r="L160" s="29">
        <v>1</v>
      </c>
      <c r="M160" s="32">
        <f t="shared" si="8"/>
        <v>103.35</v>
      </c>
      <c r="N160" s="32">
        <f t="shared" si="9"/>
        <v>5.1675000000000004</v>
      </c>
      <c r="O160" s="32">
        <f t="shared" si="10"/>
        <v>108.5175</v>
      </c>
      <c r="P160" s="32"/>
      <c r="Q160" s="32"/>
      <c r="R160" s="32"/>
      <c r="S160" s="32"/>
      <c r="T160" s="32"/>
      <c r="U160" s="32">
        <f t="shared" si="7"/>
        <v>5.1675000000000004</v>
      </c>
      <c r="V160" s="145"/>
    </row>
    <row r="161" spans="1:22" s="8" customFormat="1" hidden="1">
      <c r="A161" s="29">
        <v>157</v>
      </c>
      <c r="B161" s="144">
        <v>45589</v>
      </c>
      <c r="C161" s="139" t="s">
        <v>373</v>
      </c>
      <c r="D161" s="140"/>
      <c r="E161" s="139" t="s">
        <v>263</v>
      </c>
      <c r="F161" s="29" t="s">
        <v>75</v>
      </c>
      <c r="G161" s="29" t="s">
        <v>179</v>
      </c>
      <c r="H161" s="145"/>
      <c r="I161" s="29">
        <v>1</v>
      </c>
      <c r="J161" s="146">
        <v>17.350000000000001</v>
      </c>
      <c r="K161" s="32"/>
      <c r="L161" s="29">
        <v>1</v>
      </c>
      <c r="M161" s="32">
        <f t="shared" si="8"/>
        <v>17.350000000000001</v>
      </c>
      <c r="N161" s="32">
        <f t="shared" si="9"/>
        <v>0.86750000000000016</v>
      </c>
      <c r="O161" s="32">
        <f t="shared" si="10"/>
        <v>18.217500000000001</v>
      </c>
      <c r="P161" s="32"/>
      <c r="Q161" s="32"/>
      <c r="R161" s="32"/>
      <c r="S161" s="32"/>
      <c r="T161" s="32"/>
      <c r="U161" s="32">
        <f t="shared" si="7"/>
        <v>0.86750000000000016</v>
      </c>
      <c r="V161" s="145"/>
    </row>
    <row r="162" spans="1:22" s="8" customFormat="1" hidden="1">
      <c r="A162" s="29">
        <v>158</v>
      </c>
      <c r="B162" s="144">
        <v>45589</v>
      </c>
      <c r="C162" s="139" t="s">
        <v>373</v>
      </c>
      <c r="D162" s="140"/>
      <c r="E162" s="139" t="s">
        <v>263</v>
      </c>
      <c r="F162" s="29" t="s">
        <v>77</v>
      </c>
      <c r="G162" s="29" t="s">
        <v>179</v>
      </c>
      <c r="H162" s="145"/>
      <c r="I162" s="29">
        <v>1</v>
      </c>
      <c r="J162" s="146">
        <v>26.03</v>
      </c>
      <c r="K162" s="32"/>
      <c r="L162" s="29">
        <v>1</v>
      </c>
      <c r="M162" s="32">
        <f t="shared" si="8"/>
        <v>26.03</v>
      </c>
      <c r="N162" s="32">
        <f t="shared" si="9"/>
        <v>1.3015000000000001</v>
      </c>
      <c r="O162" s="32">
        <f t="shared" si="10"/>
        <v>27.331500000000002</v>
      </c>
      <c r="P162" s="32"/>
      <c r="Q162" s="32"/>
      <c r="R162" s="32"/>
      <c r="S162" s="32"/>
      <c r="T162" s="32"/>
      <c r="U162" s="32">
        <f t="shared" si="7"/>
        <v>1.3015000000000001</v>
      </c>
      <c r="V162" s="145"/>
    </row>
    <row r="163" spans="1:22" s="8" customFormat="1" hidden="1">
      <c r="A163" s="29">
        <v>159</v>
      </c>
      <c r="B163" s="144">
        <v>45589</v>
      </c>
      <c r="C163" s="139" t="s">
        <v>374</v>
      </c>
      <c r="D163" s="140"/>
      <c r="E163" s="139" t="s">
        <v>263</v>
      </c>
      <c r="F163" s="29" t="s">
        <v>177</v>
      </c>
      <c r="G163" s="29" t="s">
        <v>179</v>
      </c>
      <c r="H163" s="145"/>
      <c r="I163" s="29">
        <v>1</v>
      </c>
      <c r="J163" s="146">
        <v>6.51</v>
      </c>
      <c r="K163" s="32"/>
      <c r="L163" s="29">
        <v>1</v>
      </c>
      <c r="M163" s="32">
        <f t="shared" si="8"/>
        <v>6.51</v>
      </c>
      <c r="N163" s="32">
        <f t="shared" si="9"/>
        <v>0.32550000000000001</v>
      </c>
      <c r="O163" s="32">
        <f t="shared" si="10"/>
        <v>6.8354999999999997</v>
      </c>
      <c r="P163" s="32"/>
      <c r="Q163" s="32"/>
      <c r="R163" s="32"/>
      <c r="S163" s="32"/>
      <c r="T163" s="32"/>
      <c r="U163" s="32">
        <f t="shared" si="7"/>
        <v>0.32550000000000001</v>
      </c>
      <c r="V163" s="145"/>
    </row>
    <row r="164" spans="1:22" s="8" customFormat="1" hidden="1">
      <c r="A164" s="29">
        <v>160</v>
      </c>
      <c r="B164" s="144">
        <v>45589</v>
      </c>
      <c r="C164" s="139" t="s">
        <v>375</v>
      </c>
      <c r="D164" s="140"/>
      <c r="E164" s="139" t="s">
        <v>263</v>
      </c>
      <c r="F164" s="29" t="s">
        <v>70</v>
      </c>
      <c r="G164" s="29" t="s">
        <v>179</v>
      </c>
      <c r="H164" s="145"/>
      <c r="I164" s="29">
        <v>1</v>
      </c>
      <c r="J164" s="146">
        <v>8.68</v>
      </c>
      <c r="K164" s="32"/>
      <c r="L164" s="29">
        <v>1</v>
      </c>
      <c r="M164" s="32">
        <f t="shared" si="8"/>
        <v>8.68</v>
      </c>
      <c r="N164" s="32">
        <f t="shared" si="9"/>
        <v>0.434</v>
      </c>
      <c r="O164" s="32">
        <f t="shared" si="10"/>
        <v>9.113999999999999</v>
      </c>
      <c r="P164" s="32"/>
      <c r="Q164" s="32"/>
      <c r="R164" s="32"/>
      <c r="S164" s="32"/>
      <c r="T164" s="32"/>
      <c r="U164" s="32">
        <f t="shared" si="7"/>
        <v>0.434</v>
      </c>
      <c r="V164" s="145"/>
    </row>
    <row r="165" spans="1:22" s="8" customFormat="1" hidden="1">
      <c r="A165" s="29">
        <v>161</v>
      </c>
      <c r="B165" s="144">
        <v>45589</v>
      </c>
      <c r="C165" s="139" t="s">
        <v>376</v>
      </c>
      <c r="D165" s="140"/>
      <c r="E165" s="139" t="s">
        <v>263</v>
      </c>
      <c r="F165" s="29" t="s">
        <v>178</v>
      </c>
      <c r="G165" s="29" t="s">
        <v>179</v>
      </c>
      <c r="H165" s="145"/>
      <c r="I165" s="29">
        <v>1</v>
      </c>
      <c r="J165" s="146">
        <v>10.85</v>
      </c>
      <c r="K165" s="32"/>
      <c r="L165" s="29">
        <v>1</v>
      </c>
      <c r="M165" s="32">
        <f t="shared" si="8"/>
        <v>10.85</v>
      </c>
      <c r="N165" s="32">
        <f t="shared" si="9"/>
        <v>0.54249999999999998</v>
      </c>
      <c r="O165" s="32">
        <f t="shared" si="10"/>
        <v>11.3925</v>
      </c>
      <c r="P165" s="32"/>
      <c r="Q165" s="32"/>
      <c r="R165" s="32"/>
      <c r="S165" s="32"/>
      <c r="T165" s="32"/>
      <c r="U165" s="32">
        <f t="shared" si="7"/>
        <v>0.54249999999999998</v>
      </c>
      <c r="V165" s="145"/>
    </row>
    <row r="166" spans="1:22" s="8" customFormat="1" hidden="1">
      <c r="A166" s="29">
        <v>162</v>
      </c>
      <c r="B166" s="145">
        <v>45589</v>
      </c>
      <c r="C166" s="145" t="s">
        <v>377</v>
      </c>
      <c r="D166" s="145"/>
      <c r="E166" s="145" t="s">
        <v>263</v>
      </c>
      <c r="F166" s="145"/>
      <c r="G166" s="145"/>
      <c r="H166" s="145"/>
      <c r="I166" s="146"/>
      <c r="J166" s="146">
        <v>10.85</v>
      </c>
      <c r="K166" s="145"/>
      <c r="L166" s="29">
        <v>1</v>
      </c>
      <c r="M166" s="32">
        <f t="shared" si="8"/>
        <v>10.85</v>
      </c>
      <c r="N166" s="146">
        <f t="shared" si="9"/>
        <v>0.54249999999999998</v>
      </c>
      <c r="O166" s="146">
        <f t="shared" si="10"/>
        <v>11.3925</v>
      </c>
      <c r="P166" s="146"/>
      <c r="Q166" s="146"/>
      <c r="R166" s="146"/>
      <c r="S166" s="146"/>
      <c r="T166" s="146"/>
      <c r="U166" s="146">
        <f t="shared" si="7"/>
        <v>0.54249999999999998</v>
      </c>
      <c r="V166" s="145"/>
    </row>
    <row r="167" spans="1:22" hidden="1">
      <c r="A167" s="29"/>
      <c r="B167" s="30">
        <v>45589</v>
      </c>
      <c r="C167" s="29" t="s">
        <v>378</v>
      </c>
      <c r="D167" s="29"/>
      <c r="E167" s="29" t="s">
        <v>263</v>
      </c>
      <c r="F167" s="29"/>
      <c r="G167" s="29"/>
      <c r="H167" s="29"/>
      <c r="I167" s="29"/>
      <c r="J167" s="32">
        <v>10.85</v>
      </c>
      <c r="K167" s="29"/>
      <c r="L167" s="29">
        <v>1</v>
      </c>
      <c r="M167" s="32">
        <f t="shared" si="8"/>
        <v>10.85</v>
      </c>
      <c r="N167" s="146">
        <f t="shared" ref="N167:N230" si="11">+M167*5%</f>
        <v>0.54249999999999998</v>
      </c>
      <c r="O167" s="146">
        <f t="shared" ref="O167:O230" si="12">+M167+N167</f>
        <v>11.3925</v>
      </c>
      <c r="P167" s="136"/>
      <c r="Q167" s="32"/>
      <c r="R167" s="32"/>
      <c r="S167" s="32"/>
      <c r="T167" s="32"/>
      <c r="U167" s="146">
        <f t="shared" si="7"/>
        <v>0.54249999999999998</v>
      </c>
      <c r="V167" s="29"/>
    </row>
    <row r="168" spans="1:22" hidden="1">
      <c r="A168" s="29"/>
      <c r="B168" s="30">
        <v>45589</v>
      </c>
      <c r="C168" s="29" t="s">
        <v>379</v>
      </c>
      <c r="D168" s="29"/>
      <c r="E168" s="29" t="s">
        <v>267</v>
      </c>
      <c r="F168" s="29"/>
      <c r="G168" s="29"/>
      <c r="H168" s="29"/>
      <c r="I168" s="29"/>
      <c r="J168" s="32">
        <v>30.17</v>
      </c>
      <c r="K168" s="29"/>
      <c r="L168" s="29">
        <v>1</v>
      </c>
      <c r="M168" s="32">
        <f t="shared" si="8"/>
        <v>30.17</v>
      </c>
      <c r="N168" s="146">
        <f t="shared" si="11"/>
        <v>1.5085000000000002</v>
      </c>
      <c r="O168" s="146">
        <f t="shared" si="12"/>
        <v>31.678500000000003</v>
      </c>
      <c r="P168" s="136"/>
      <c r="Q168" s="32"/>
      <c r="R168" s="32"/>
      <c r="S168" s="32"/>
      <c r="T168" s="32"/>
      <c r="U168" s="146">
        <f t="shared" ref="U168:U231" si="13">+N168-T168</f>
        <v>1.5085000000000002</v>
      </c>
      <c r="V168" s="29"/>
    </row>
    <row r="169" spans="1:22" hidden="1">
      <c r="A169" s="29"/>
      <c r="B169" s="30">
        <v>45589</v>
      </c>
      <c r="C169" s="29" t="s">
        <v>379</v>
      </c>
      <c r="D169" s="29"/>
      <c r="E169" s="29" t="s">
        <v>267</v>
      </c>
      <c r="F169" s="29"/>
      <c r="G169" s="29"/>
      <c r="H169" s="29"/>
      <c r="I169" s="29"/>
      <c r="J169" s="32">
        <v>26.03</v>
      </c>
      <c r="K169" s="29"/>
      <c r="L169" s="29">
        <v>1</v>
      </c>
      <c r="M169" s="32">
        <f t="shared" si="8"/>
        <v>26.03</v>
      </c>
      <c r="N169" s="146">
        <f t="shared" si="11"/>
        <v>1.3015000000000001</v>
      </c>
      <c r="O169" s="146">
        <f t="shared" si="12"/>
        <v>27.331500000000002</v>
      </c>
      <c r="P169" s="136"/>
      <c r="Q169" s="32"/>
      <c r="R169" s="32"/>
      <c r="S169" s="32"/>
      <c r="T169" s="32"/>
      <c r="U169" s="146">
        <f t="shared" si="13"/>
        <v>1.3015000000000001</v>
      </c>
      <c r="V169" s="29"/>
    </row>
    <row r="170" spans="1:22" hidden="1">
      <c r="A170" s="29"/>
      <c r="B170" s="30">
        <v>45589</v>
      </c>
      <c r="C170" s="29" t="s">
        <v>379</v>
      </c>
      <c r="D170" s="29"/>
      <c r="E170" s="29" t="s">
        <v>267</v>
      </c>
      <c r="F170" s="29"/>
      <c r="G170" s="29"/>
      <c r="H170" s="29"/>
      <c r="I170" s="29"/>
      <c r="J170" s="32">
        <v>13.02</v>
      </c>
      <c r="K170" s="29"/>
      <c r="L170" s="29">
        <v>1</v>
      </c>
      <c r="M170" s="32">
        <f t="shared" si="8"/>
        <v>13.02</v>
      </c>
      <c r="N170" s="146">
        <f t="shared" si="11"/>
        <v>0.65100000000000002</v>
      </c>
      <c r="O170" s="146">
        <f t="shared" si="12"/>
        <v>13.670999999999999</v>
      </c>
      <c r="P170" s="136"/>
      <c r="Q170" s="32"/>
      <c r="R170" s="32"/>
      <c r="S170" s="32"/>
      <c r="T170" s="32"/>
      <c r="U170" s="146">
        <f t="shared" si="13"/>
        <v>0.65100000000000002</v>
      </c>
      <c r="V170" s="29"/>
    </row>
    <row r="171" spans="1:22" hidden="1">
      <c r="A171" s="29"/>
      <c r="B171" s="30">
        <v>45589</v>
      </c>
      <c r="C171" s="29" t="s">
        <v>379</v>
      </c>
      <c r="D171" s="29"/>
      <c r="E171" s="29" t="s">
        <v>267</v>
      </c>
      <c r="F171" s="29"/>
      <c r="G171" s="29"/>
      <c r="H171" s="29"/>
      <c r="I171" s="29"/>
      <c r="J171" s="32">
        <v>8.01</v>
      </c>
      <c r="K171" s="29"/>
      <c r="L171" s="29">
        <v>1</v>
      </c>
      <c r="M171" s="32">
        <f t="shared" si="8"/>
        <v>8.01</v>
      </c>
      <c r="N171" s="146">
        <f t="shared" si="11"/>
        <v>0.40050000000000002</v>
      </c>
      <c r="O171" s="146">
        <f t="shared" si="12"/>
        <v>8.410499999999999</v>
      </c>
      <c r="P171" s="136"/>
      <c r="Q171" s="32"/>
      <c r="R171" s="32"/>
      <c r="S171" s="32"/>
      <c r="T171" s="32"/>
      <c r="U171" s="146">
        <f t="shared" si="13"/>
        <v>0.40050000000000002</v>
      </c>
      <c r="V171" s="29"/>
    </row>
    <row r="172" spans="1:22" hidden="1">
      <c r="A172" s="29"/>
      <c r="B172" s="30">
        <v>45589</v>
      </c>
      <c r="C172" s="29" t="s">
        <v>379</v>
      </c>
      <c r="D172" s="29"/>
      <c r="E172" s="29" t="s">
        <v>267</v>
      </c>
      <c r="F172" s="29"/>
      <c r="G172" s="29"/>
      <c r="H172" s="29"/>
      <c r="I172" s="29"/>
      <c r="J172" s="32">
        <v>7.39</v>
      </c>
      <c r="K172" s="29"/>
      <c r="L172" s="29">
        <v>1</v>
      </c>
      <c r="M172" s="32">
        <f t="shared" si="8"/>
        <v>7.39</v>
      </c>
      <c r="N172" s="146">
        <f t="shared" si="11"/>
        <v>0.3695</v>
      </c>
      <c r="O172" s="146">
        <f t="shared" si="12"/>
        <v>7.7595000000000001</v>
      </c>
      <c r="P172" s="136"/>
      <c r="Q172" s="32"/>
      <c r="R172" s="32"/>
      <c r="S172" s="32"/>
      <c r="T172" s="32"/>
      <c r="U172" s="146">
        <f t="shared" si="13"/>
        <v>0.3695</v>
      </c>
      <c r="V172" s="29"/>
    </row>
    <row r="173" spans="1:22" hidden="1">
      <c r="A173" s="29"/>
      <c r="B173" s="30">
        <v>45589</v>
      </c>
      <c r="C173" s="29" t="s">
        <v>379</v>
      </c>
      <c r="D173" s="29"/>
      <c r="E173" s="29" t="s">
        <v>267</v>
      </c>
      <c r="F173" s="29"/>
      <c r="G173" s="29"/>
      <c r="H173" s="29"/>
      <c r="I173" s="29"/>
      <c r="J173" s="32">
        <v>7.05</v>
      </c>
      <c r="K173" s="29"/>
      <c r="L173" s="29">
        <v>1</v>
      </c>
      <c r="M173" s="32">
        <f t="shared" si="8"/>
        <v>7.05</v>
      </c>
      <c r="N173" s="146">
        <f t="shared" si="11"/>
        <v>0.35250000000000004</v>
      </c>
      <c r="O173" s="146">
        <f t="shared" si="12"/>
        <v>7.4024999999999999</v>
      </c>
      <c r="P173" s="136"/>
      <c r="Q173" s="32"/>
      <c r="R173" s="32"/>
      <c r="S173" s="32"/>
      <c r="T173" s="32"/>
      <c r="U173" s="146">
        <f t="shared" si="13"/>
        <v>0.35250000000000004</v>
      </c>
      <c r="V173" s="29"/>
    </row>
    <row r="174" spans="1:22" hidden="1">
      <c r="A174" s="29"/>
      <c r="B174" s="30">
        <v>45589</v>
      </c>
      <c r="C174" s="29" t="s">
        <v>379</v>
      </c>
      <c r="D174" s="29"/>
      <c r="E174" s="29" t="s">
        <v>267</v>
      </c>
      <c r="F174" s="29"/>
      <c r="G174" s="29"/>
      <c r="H174" s="29"/>
      <c r="I174" s="29"/>
      <c r="J174" s="32">
        <v>6.51</v>
      </c>
      <c r="K174" s="29"/>
      <c r="L174" s="29">
        <v>1</v>
      </c>
      <c r="M174" s="32">
        <f t="shared" si="8"/>
        <v>6.51</v>
      </c>
      <c r="N174" s="146">
        <f t="shared" si="11"/>
        <v>0.32550000000000001</v>
      </c>
      <c r="O174" s="146">
        <f t="shared" si="12"/>
        <v>6.8354999999999997</v>
      </c>
      <c r="P174" s="136"/>
      <c r="Q174" s="32"/>
      <c r="R174" s="32"/>
      <c r="S174" s="32"/>
      <c r="T174" s="32"/>
      <c r="U174" s="146">
        <f t="shared" si="13"/>
        <v>0.32550000000000001</v>
      </c>
      <c r="V174" s="29"/>
    </row>
    <row r="175" spans="1:22" hidden="1">
      <c r="A175" s="29"/>
      <c r="B175" s="30">
        <v>45589</v>
      </c>
      <c r="C175" s="29" t="s">
        <v>379</v>
      </c>
      <c r="D175" s="29"/>
      <c r="E175" s="29" t="s">
        <v>267</v>
      </c>
      <c r="F175" s="29"/>
      <c r="G175" s="29"/>
      <c r="H175" s="29"/>
      <c r="I175" s="29"/>
      <c r="J175" s="32">
        <v>4.2300000000000004</v>
      </c>
      <c r="K175" s="29"/>
      <c r="L175" s="29">
        <v>1</v>
      </c>
      <c r="M175" s="32">
        <f t="shared" si="8"/>
        <v>4.2300000000000004</v>
      </c>
      <c r="N175" s="146">
        <f t="shared" si="11"/>
        <v>0.21150000000000002</v>
      </c>
      <c r="O175" s="146">
        <f t="shared" si="12"/>
        <v>4.4415000000000004</v>
      </c>
      <c r="P175" s="136"/>
      <c r="Q175" s="32"/>
      <c r="R175" s="32"/>
      <c r="S175" s="32"/>
      <c r="T175" s="32"/>
      <c r="U175" s="146">
        <f t="shared" si="13"/>
        <v>0.21150000000000002</v>
      </c>
      <c r="V175" s="29"/>
    </row>
    <row r="176" spans="1:22" hidden="1">
      <c r="A176" s="29"/>
      <c r="B176" s="30">
        <v>45589</v>
      </c>
      <c r="C176" s="29" t="s">
        <v>379</v>
      </c>
      <c r="D176" s="29"/>
      <c r="E176" s="29" t="s">
        <v>267</v>
      </c>
      <c r="F176" s="29"/>
      <c r="G176" s="29"/>
      <c r="H176" s="29"/>
      <c r="I176" s="29"/>
      <c r="J176" s="32">
        <v>4.2300000000000004</v>
      </c>
      <c r="K176" s="29"/>
      <c r="L176" s="29">
        <v>1</v>
      </c>
      <c r="M176" s="32">
        <f t="shared" si="8"/>
        <v>4.2300000000000004</v>
      </c>
      <c r="N176" s="146">
        <f t="shared" si="11"/>
        <v>0.21150000000000002</v>
      </c>
      <c r="O176" s="146">
        <f t="shared" si="12"/>
        <v>4.4415000000000004</v>
      </c>
      <c r="P176" s="136"/>
      <c r="Q176" s="32"/>
      <c r="R176" s="32"/>
      <c r="S176" s="32"/>
      <c r="T176" s="32"/>
      <c r="U176" s="146">
        <f t="shared" si="13"/>
        <v>0.21150000000000002</v>
      </c>
      <c r="V176" s="29"/>
    </row>
    <row r="177" spans="1:22" hidden="1">
      <c r="A177" s="29"/>
      <c r="B177" s="30">
        <v>45589</v>
      </c>
      <c r="C177" s="29" t="s">
        <v>380</v>
      </c>
      <c r="D177" s="29"/>
      <c r="E177" s="29" t="s">
        <v>404</v>
      </c>
      <c r="F177" s="29"/>
      <c r="G177" s="29"/>
      <c r="H177" s="29"/>
      <c r="I177" s="29"/>
      <c r="J177" s="32">
        <v>23.56</v>
      </c>
      <c r="K177" s="29"/>
      <c r="L177" s="29">
        <v>1</v>
      </c>
      <c r="M177" s="32">
        <f t="shared" si="8"/>
        <v>23.56</v>
      </c>
      <c r="N177" s="146">
        <f t="shared" si="11"/>
        <v>1.1779999999999999</v>
      </c>
      <c r="O177" s="146">
        <f t="shared" si="12"/>
        <v>24.738</v>
      </c>
      <c r="P177" s="136"/>
      <c r="Q177" s="32"/>
      <c r="R177" s="32"/>
      <c r="S177" s="32"/>
      <c r="T177" s="32"/>
      <c r="U177" s="146">
        <f t="shared" si="13"/>
        <v>1.1779999999999999</v>
      </c>
      <c r="V177" s="29"/>
    </row>
    <row r="178" spans="1:22" hidden="1">
      <c r="A178" s="29"/>
      <c r="B178" s="30">
        <v>45590</v>
      </c>
      <c r="C178" s="29" t="s">
        <v>381</v>
      </c>
      <c r="D178" s="29"/>
      <c r="E178" s="29" t="s">
        <v>263</v>
      </c>
      <c r="F178" s="29"/>
      <c r="G178" s="29"/>
      <c r="H178" s="29"/>
      <c r="I178" s="29"/>
      <c r="J178" s="32">
        <v>1.79</v>
      </c>
      <c r="K178" s="29"/>
      <c r="L178" s="29">
        <v>1</v>
      </c>
      <c r="M178" s="32">
        <f t="shared" si="8"/>
        <v>1.79</v>
      </c>
      <c r="N178" s="146">
        <f t="shared" si="11"/>
        <v>8.950000000000001E-2</v>
      </c>
      <c r="O178" s="146">
        <f t="shared" si="12"/>
        <v>1.8794999999999999</v>
      </c>
      <c r="P178" s="136"/>
      <c r="Q178" s="32"/>
      <c r="R178" s="32"/>
      <c r="S178" s="32"/>
      <c r="T178" s="32"/>
      <c r="U178" s="146">
        <f t="shared" si="13"/>
        <v>8.950000000000001E-2</v>
      </c>
      <c r="V178" s="29"/>
    </row>
    <row r="179" spans="1:22" hidden="1">
      <c r="A179" s="29"/>
      <c r="B179" s="30">
        <v>45590</v>
      </c>
      <c r="C179" s="29" t="s">
        <v>381</v>
      </c>
      <c r="D179" s="29"/>
      <c r="E179" s="29" t="s">
        <v>263</v>
      </c>
      <c r="F179" s="29"/>
      <c r="G179" s="29"/>
      <c r="H179" s="29"/>
      <c r="I179" s="29"/>
      <c r="J179" s="32">
        <v>1.1399999999999999</v>
      </c>
      <c r="K179" s="29"/>
      <c r="L179" s="29">
        <v>1</v>
      </c>
      <c r="M179" s="32">
        <f t="shared" si="8"/>
        <v>1.1399999999999999</v>
      </c>
      <c r="N179" s="146">
        <f t="shared" si="11"/>
        <v>5.6999999999999995E-2</v>
      </c>
      <c r="O179" s="146">
        <f t="shared" si="12"/>
        <v>1.1969999999999998</v>
      </c>
      <c r="P179" s="136"/>
      <c r="Q179" s="32"/>
      <c r="R179" s="32"/>
      <c r="S179" s="32"/>
      <c r="T179" s="32"/>
      <c r="U179" s="146">
        <f t="shared" si="13"/>
        <v>5.6999999999999995E-2</v>
      </c>
      <c r="V179" s="29"/>
    </row>
    <row r="180" spans="1:22" hidden="1">
      <c r="A180" s="29"/>
      <c r="B180" s="30">
        <v>45590</v>
      </c>
      <c r="C180" s="29" t="s">
        <v>381</v>
      </c>
      <c r="D180" s="29"/>
      <c r="E180" s="29" t="s">
        <v>263</v>
      </c>
      <c r="F180" s="29"/>
      <c r="G180" s="29"/>
      <c r="H180" s="29"/>
      <c r="I180" s="29"/>
      <c r="J180" s="32">
        <v>28.28</v>
      </c>
      <c r="K180" s="29"/>
      <c r="L180" s="29">
        <v>1</v>
      </c>
      <c r="M180" s="32">
        <f t="shared" si="8"/>
        <v>28.28</v>
      </c>
      <c r="N180" s="146">
        <f t="shared" si="11"/>
        <v>1.4140000000000001</v>
      </c>
      <c r="O180" s="146">
        <f t="shared" si="12"/>
        <v>29.694000000000003</v>
      </c>
      <c r="P180" s="136"/>
      <c r="Q180" s="32"/>
      <c r="R180" s="32"/>
      <c r="S180" s="32"/>
      <c r="T180" s="32"/>
      <c r="U180" s="146">
        <f t="shared" si="13"/>
        <v>1.4140000000000001</v>
      </c>
      <c r="V180" s="29"/>
    </row>
    <row r="181" spans="1:22" hidden="1">
      <c r="A181" s="29"/>
      <c r="B181" s="30">
        <v>45590</v>
      </c>
      <c r="C181" s="29" t="s">
        <v>381</v>
      </c>
      <c r="D181" s="29"/>
      <c r="E181" s="29" t="s">
        <v>263</v>
      </c>
      <c r="F181" s="29"/>
      <c r="G181" s="29"/>
      <c r="H181" s="29"/>
      <c r="I181" s="29"/>
      <c r="J181" s="32">
        <v>19.5</v>
      </c>
      <c r="K181" s="29"/>
      <c r="L181" s="29">
        <v>1</v>
      </c>
      <c r="M181" s="32">
        <f t="shared" si="8"/>
        <v>19.5</v>
      </c>
      <c r="N181" s="146">
        <f t="shared" si="11"/>
        <v>0.97500000000000009</v>
      </c>
      <c r="O181" s="146">
        <f t="shared" si="12"/>
        <v>20.475000000000001</v>
      </c>
      <c r="P181" s="136"/>
      <c r="Q181" s="32"/>
      <c r="R181" s="32"/>
      <c r="S181" s="32"/>
      <c r="T181" s="32"/>
      <c r="U181" s="146">
        <f t="shared" si="13"/>
        <v>0.97500000000000009</v>
      </c>
      <c r="V181" s="29"/>
    </row>
    <row r="182" spans="1:22" hidden="1">
      <c r="A182" s="29"/>
      <c r="B182" s="30">
        <v>45590</v>
      </c>
      <c r="C182" s="29" t="s">
        <v>381</v>
      </c>
      <c r="D182" s="29"/>
      <c r="E182" s="29" t="s">
        <v>263</v>
      </c>
      <c r="F182" s="29"/>
      <c r="G182" s="29"/>
      <c r="H182" s="29"/>
      <c r="I182" s="29"/>
      <c r="J182" s="32">
        <v>29.12</v>
      </c>
      <c r="K182" s="29"/>
      <c r="L182" s="29">
        <v>1</v>
      </c>
      <c r="M182" s="32">
        <f t="shared" si="8"/>
        <v>29.12</v>
      </c>
      <c r="N182" s="146">
        <f t="shared" si="11"/>
        <v>1.4560000000000002</v>
      </c>
      <c r="O182" s="146">
        <f t="shared" si="12"/>
        <v>30.576000000000001</v>
      </c>
      <c r="P182" s="136"/>
      <c r="Q182" s="32"/>
      <c r="R182" s="32"/>
      <c r="S182" s="32"/>
      <c r="T182" s="32"/>
      <c r="U182" s="146">
        <f t="shared" si="13"/>
        <v>1.4560000000000002</v>
      </c>
      <c r="V182" s="29"/>
    </row>
    <row r="183" spans="1:22" hidden="1">
      <c r="A183" s="29"/>
      <c r="B183" s="30">
        <v>45590</v>
      </c>
      <c r="C183" s="29" t="s">
        <v>382</v>
      </c>
      <c r="D183" s="29"/>
      <c r="E183" s="29" t="s">
        <v>266</v>
      </c>
      <c r="F183" s="29"/>
      <c r="G183" s="29"/>
      <c r="H183" s="29"/>
      <c r="I183" s="29"/>
      <c r="J183" s="32">
        <v>10.25</v>
      </c>
      <c r="K183" s="29"/>
      <c r="L183" s="29">
        <v>1</v>
      </c>
      <c r="M183" s="32">
        <f t="shared" si="8"/>
        <v>10.25</v>
      </c>
      <c r="N183" s="146">
        <f t="shared" si="11"/>
        <v>0.51250000000000007</v>
      </c>
      <c r="O183" s="146">
        <f t="shared" si="12"/>
        <v>10.762499999999999</v>
      </c>
      <c r="P183" s="136"/>
      <c r="Q183" s="32"/>
      <c r="R183" s="32"/>
      <c r="S183" s="32"/>
      <c r="T183" s="32"/>
      <c r="U183" s="146">
        <f t="shared" si="13"/>
        <v>0.51250000000000007</v>
      </c>
      <c r="V183" s="29"/>
    </row>
    <row r="184" spans="1:22" hidden="1">
      <c r="A184" s="29"/>
      <c r="B184" s="30">
        <v>45590</v>
      </c>
      <c r="C184" s="29" t="s">
        <v>383</v>
      </c>
      <c r="D184" s="29"/>
      <c r="E184" s="29" t="s">
        <v>183</v>
      </c>
      <c r="F184" s="29"/>
      <c r="G184" s="29"/>
      <c r="H184" s="29"/>
      <c r="I184" s="29"/>
      <c r="J184" s="32">
        <v>5.91</v>
      </c>
      <c r="K184" s="29"/>
      <c r="L184" s="29">
        <v>1</v>
      </c>
      <c r="M184" s="32">
        <f t="shared" si="8"/>
        <v>5.91</v>
      </c>
      <c r="N184" s="146">
        <f t="shared" si="11"/>
        <v>0.29550000000000004</v>
      </c>
      <c r="O184" s="146">
        <f t="shared" si="12"/>
        <v>6.2054999999999998</v>
      </c>
      <c r="P184" s="136"/>
      <c r="Q184" s="32"/>
      <c r="R184" s="32"/>
      <c r="S184" s="32"/>
      <c r="T184" s="32"/>
      <c r="U184" s="146">
        <f t="shared" si="13"/>
        <v>0.29550000000000004</v>
      </c>
      <c r="V184" s="29"/>
    </row>
    <row r="185" spans="1:22" hidden="1">
      <c r="A185" s="29"/>
      <c r="B185" s="30">
        <v>45590</v>
      </c>
      <c r="C185" s="29" t="s">
        <v>383</v>
      </c>
      <c r="D185" s="29"/>
      <c r="E185" s="29" t="s">
        <v>183</v>
      </c>
      <c r="F185" s="29"/>
      <c r="G185" s="29"/>
      <c r="H185" s="29"/>
      <c r="I185" s="29"/>
      <c r="J185" s="32">
        <v>5.91</v>
      </c>
      <c r="K185" s="29"/>
      <c r="L185" s="29">
        <v>1</v>
      </c>
      <c r="M185" s="32">
        <f t="shared" si="8"/>
        <v>5.91</v>
      </c>
      <c r="N185" s="146">
        <f t="shared" si="11"/>
        <v>0.29550000000000004</v>
      </c>
      <c r="O185" s="146">
        <f t="shared" si="12"/>
        <v>6.2054999999999998</v>
      </c>
      <c r="P185" s="136"/>
      <c r="Q185" s="32"/>
      <c r="R185" s="32"/>
      <c r="S185" s="32"/>
      <c r="T185" s="32"/>
      <c r="U185" s="146">
        <f t="shared" si="13"/>
        <v>0.29550000000000004</v>
      </c>
      <c r="V185" s="29"/>
    </row>
    <row r="186" spans="1:22" hidden="1">
      <c r="A186" s="29"/>
      <c r="B186" s="30">
        <v>45590</v>
      </c>
      <c r="C186" s="29" t="s">
        <v>384</v>
      </c>
      <c r="D186" s="29"/>
      <c r="E186" s="29" t="s">
        <v>183</v>
      </c>
      <c r="F186" s="29"/>
      <c r="G186" s="29"/>
      <c r="H186" s="29"/>
      <c r="I186" s="29"/>
      <c r="J186" s="32">
        <v>6.24</v>
      </c>
      <c r="K186" s="29"/>
      <c r="L186" s="29">
        <v>1</v>
      </c>
      <c r="M186" s="32">
        <f t="shared" si="8"/>
        <v>6.24</v>
      </c>
      <c r="N186" s="146">
        <f t="shared" si="11"/>
        <v>0.31200000000000006</v>
      </c>
      <c r="O186" s="146">
        <f t="shared" si="12"/>
        <v>6.5520000000000005</v>
      </c>
      <c r="P186" s="136"/>
      <c r="Q186" s="32"/>
      <c r="R186" s="32"/>
      <c r="S186" s="32"/>
      <c r="T186" s="32"/>
      <c r="U186" s="146">
        <f t="shared" si="13"/>
        <v>0.31200000000000006</v>
      </c>
      <c r="V186" s="29"/>
    </row>
    <row r="187" spans="1:22" hidden="1">
      <c r="A187" s="29"/>
      <c r="B187" s="30">
        <v>45593</v>
      </c>
      <c r="C187" s="29" t="s">
        <v>385</v>
      </c>
      <c r="D187" s="29"/>
      <c r="E187" s="29" t="s">
        <v>263</v>
      </c>
      <c r="F187" s="29"/>
      <c r="G187" s="29"/>
      <c r="H187" s="29"/>
      <c r="I187" s="29"/>
      <c r="J187" s="32">
        <v>16.22</v>
      </c>
      <c r="K187" s="29"/>
      <c r="L187" s="29">
        <v>1</v>
      </c>
      <c r="M187" s="32">
        <f t="shared" si="8"/>
        <v>16.22</v>
      </c>
      <c r="N187" s="146">
        <f t="shared" si="11"/>
        <v>0.81099999999999994</v>
      </c>
      <c r="O187" s="146">
        <f t="shared" si="12"/>
        <v>17.030999999999999</v>
      </c>
      <c r="P187" s="136"/>
      <c r="Q187" s="32"/>
      <c r="R187" s="32"/>
      <c r="S187" s="32"/>
      <c r="T187" s="32"/>
      <c r="U187" s="146">
        <f t="shared" si="13"/>
        <v>0.81099999999999994</v>
      </c>
      <c r="V187" s="29"/>
    </row>
    <row r="188" spans="1:22" hidden="1">
      <c r="A188" s="29"/>
      <c r="B188" s="30">
        <v>45593</v>
      </c>
      <c r="C188" s="29" t="s">
        <v>385</v>
      </c>
      <c r="D188" s="29"/>
      <c r="E188" s="29" t="s">
        <v>263</v>
      </c>
      <c r="F188" s="29"/>
      <c r="G188" s="29"/>
      <c r="H188" s="29"/>
      <c r="I188" s="29"/>
      <c r="J188" s="32">
        <v>103.95</v>
      </c>
      <c r="K188" s="29"/>
      <c r="L188" s="29">
        <v>1</v>
      </c>
      <c r="M188" s="32">
        <f t="shared" si="8"/>
        <v>103.95</v>
      </c>
      <c r="N188" s="146">
        <f t="shared" si="11"/>
        <v>5.1975000000000007</v>
      </c>
      <c r="O188" s="146">
        <f t="shared" si="12"/>
        <v>109.14750000000001</v>
      </c>
      <c r="P188" s="136"/>
      <c r="Q188" s="32"/>
      <c r="R188" s="32"/>
      <c r="S188" s="32"/>
      <c r="T188" s="32"/>
      <c r="U188" s="146">
        <f t="shared" si="13"/>
        <v>5.1975000000000007</v>
      </c>
      <c r="V188" s="29"/>
    </row>
    <row r="189" spans="1:22" hidden="1">
      <c r="A189" s="29"/>
      <c r="B189" s="30">
        <v>45593</v>
      </c>
      <c r="C189" s="29" t="s">
        <v>385</v>
      </c>
      <c r="D189" s="29"/>
      <c r="E189" s="29" t="s">
        <v>263</v>
      </c>
      <c r="F189" s="29"/>
      <c r="G189" s="29"/>
      <c r="H189" s="29"/>
      <c r="I189" s="29"/>
      <c r="J189" s="32">
        <v>81.08</v>
      </c>
      <c r="K189" s="29"/>
      <c r="L189" s="29">
        <v>1</v>
      </c>
      <c r="M189" s="32">
        <f t="shared" si="8"/>
        <v>81.08</v>
      </c>
      <c r="N189" s="146">
        <f t="shared" si="11"/>
        <v>4.0540000000000003</v>
      </c>
      <c r="O189" s="146">
        <f t="shared" si="12"/>
        <v>85.134</v>
      </c>
      <c r="P189" s="136"/>
      <c r="Q189" s="32"/>
      <c r="R189" s="32"/>
      <c r="S189" s="32"/>
      <c r="T189" s="32"/>
      <c r="U189" s="146">
        <f t="shared" si="13"/>
        <v>4.0540000000000003</v>
      </c>
      <c r="V189" s="29"/>
    </row>
    <row r="190" spans="1:22" hidden="1">
      <c r="A190" s="29"/>
      <c r="B190" s="30">
        <v>45593</v>
      </c>
      <c r="C190" s="29" t="s">
        <v>385</v>
      </c>
      <c r="D190" s="29"/>
      <c r="E190" s="29" t="s">
        <v>263</v>
      </c>
      <c r="F190" s="29"/>
      <c r="G190" s="29"/>
      <c r="H190" s="29"/>
      <c r="I190" s="29"/>
      <c r="J190" s="32">
        <v>59.46</v>
      </c>
      <c r="K190" s="29"/>
      <c r="L190" s="29">
        <v>1</v>
      </c>
      <c r="M190" s="32">
        <f t="shared" si="8"/>
        <v>59.46</v>
      </c>
      <c r="N190" s="146">
        <f t="shared" si="11"/>
        <v>2.9730000000000003</v>
      </c>
      <c r="O190" s="146">
        <f t="shared" si="12"/>
        <v>62.433</v>
      </c>
      <c r="P190" s="136"/>
      <c r="Q190" s="32"/>
      <c r="R190" s="32"/>
      <c r="S190" s="32"/>
      <c r="T190" s="32"/>
      <c r="U190" s="146">
        <f t="shared" si="13"/>
        <v>2.9730000000000003</v>
      </c>
      <c r="V190" s="29"/>
    </row>
    <row r="191" spans="1:22" hidden="1">
      <c r="A191" s="29"/>
      <c r="B191" s="30">
        <v>45593</v>
      </c>
      <c r="C191" s="29" t="s">
        <v>385</v>
      </c>
      <c r="D191" s="29"/>
      <c r="E191" s="29" t="s">
        <v>263</v>
      </c>
      <c r="F191" s="29"/>
      <c r="G191" s="29"/>
      <c r="H191" s="29"/>
      <c r="I191" s="29"/>
      <c r="J191" s="32">
        <v>32.43</v>
      </c>
      <c r="K191" s="29"/>
      <c r="L191" s="29">
        <v>1</v>
      </c>
      <c r="M191" s="32">
        <f t="shared" si="8"/>
        <v>32.43</v>
      </c>
      <c r="N191" s="146">
        <f t="shared" si="11"/>
        <v>1.6215000000000002</v>
      </c>
      <c r="O191" s="146">
        <f t="shared" si="12"/>
        <v>34.051499999999997</v>
      </c>
      <c r="P191" s="136"/>
      <c r="Q191" s="32"/>
      <c r="R191" s="32"/>
      <c r="S191" s="32"/>
      <c r="T191" s="32"/>
      <c r="U191" s="146">
        <f t="shared" si="13"/>
        <v>1.6215000000000002</v>
      </c>
      <c r="V191" s="29"/>
    </row>
    <row r="192" spans="1:22" hidden="1">
      <c r="A192" s="29"/>
      <c r="B192" s="30">
        <v>45593</v>
      </c>
      <c r="C192" s="29" t="s">
        <v>385</v>
      </c>
      <c r="D192" s="29"/>
      <c r="E192" s="29" t="s">
        <v>263</v>
      </c>
      <c r="F192" s="29"/>
      <c r="G192" s="29"/>
      <c r="H192" s="29"/>
      <c r="I192" s="29"/>
      <c r="J192" s="32">
        <v>27.03</v>
      </c>
      <c r="K192" s="29"/>
      <c r="L192" s="29">
        <v>1</v>
      </c>
      <c r="M192" s="32">
        <f t="shared" si="8"/>
        <v>27.03</v>
      </c>
      <c r="N192" s="146">
        <f t="shared" si="11"/>
        <v>1.3515000000000001</v>
      </c>
      <c r="O192" s="146">
        <f t="shared" si="12"/>
        <v>28.381500000000003</v>
      </c>
      <c r="P192" s="136"/>
      <c r="Q192" s="32"/>
      <c r="R192" s="32"/>
      <c r="S192" s="32"/>
      <c r="T192" s="32"/>
      <c r="U192" s="146">
        <f t="shared" si="13"/>
        <v>1.3515000000000001</v>
      </c>
      <c r="V192" s="29"/>
    </row>
    <row r="193" spans="1:22" hidden="1">
      <c r="A193" s="29"/>
      <c r="B193" s="30">
        <v>45593</v>
      </c>
      <c r="C193" s="29" t="s">
        <v>385</v>
      </c>
      <c r="D193" s="29"/>
      <c r="E193" s="29" t="s">
        <v>263</v>
      </c>
      <c r="F193" s="29"/>
      <c r="G193" s="29"/>
      <c r="H193" s="29"/>
      <c r="I193" s="29"/>
      <c r="J193" s="32">
        <v>16.63</v>
      </c>
      <c r="K193" s="29"/>
      <c r="L193" s="29">
        <v>1</v>
      </c>
      <c r="M193" s="32">
        <f t="shared" si="8"/>
        <v>16.63</v>
      </c>
      <c r="N193" s="146">
        <f t="shared" si="11"/>
        <v>0.83150000000000002</v>
      </c>
      <c r="O193" s="146">
        <f t="shared" si="12"/>
        <v>17.461499999999997</v>
      </c>
      <c r="P193" s="136"/>
      <c r="Q193" s="32"/>
      <c r="R193" s="32"/>
      <c r="S193" s="32"/>
      <c r="T193" s="32"/>
      <c r="U193" s="146">
        <f t="shared" si="13"/>
        <v>0.83150000000000002</v>
      </c>
      <c r="V193" s="29"/>
    </row>
    <row r="194" spans="1:22" hidden="1">
      <c r="A194" s="29"/>
      <c r="B194" s="30">
        <v>45593</v>
      </c>
      <c r="C194" s="29" t="s">
        <v>386</v>
      </c>
      <c r="D194" s="29"/>
      <c r="E194" s="29" t="s">
        <v>263</v>
      </c>
      <c r="F194" s="29"/>
      <c r="G194" s="29"/>
      <c r="H194" s="29"/>
      <c r="I194" s="29"/>
      <c r="J194" s="32">
        <v>10.4</v>
      </c>
      <c r="K194" s="29"/>
      <c r="L194" s="29">
        <v>1</v>
      </c>
      <c r="M194" s="32">
        <f t="shared" si="8"/>
        <v>10.4</v>
      </c>
      <c r="N194" s="146">
        <f t="shared" si="11"/>
        <v>0.52</v>
      </c>
      <c r="O194" s="146">
        <f t="shared" si="12"/>
        <v>10.92</v>
      </c>
      <c r="P194" s="136"/>
      <c r="Q194" s="32"/>
      <c r="R194" s="32"/>
      <c r="S194" s="32"/>
      <c r="T194" s="32"/>
      <c r="U194" s="146">
        <f t="shared" si="13"/>
        <v>0.52</v>
      </c>
      <c r="V194" s="29"/>
    </row>
    <row r="195" spans="1:22" hidden="1">
      <c r="A195" s="29"/>
      <c r="B195" s="30">
        <v>45593</v>
      </c>
      <c r="C195" s="29" t="s">
        <v>387</v>
      </c>
      <c r="D195" s="29"/>
      <c r="E195" s="29" t="s">
        <v>263</v>
      </c>
      <c r="F195" s="29"/>
      <c r="G195" s="29"/>
      <c r="H195" s="29"/>
      <c r="I195" s="29"/>
      <c r="J195" s="32">
        <v>103.95</v>
      </c>
      <c r="K195" s="29"/>
      <c r="L195" s="29">
        <v>1</v>
      </c>
      <c r="M195" s="32">
        <f t="shared" si="8"/>
        <v>103.95</v>
      </c>
      <c r="N195" s="146">
        <f t="shared" si="11"/>
        <v>5.1975000000000007</v>
      </c>
      <c r="O195" s="146">
        <f t="shared" si="12"/>
        <v>109.14750000000001</v>
      </c>
      <c r="P195" s="136"/>
      <c r="Q195" s="32"/>
      <c r="R195" s="32"/>
      <c r="S195" s="32"/>
      <c r="T195" s="32"/>
      <c r="U195" s="146">
        <f t="shared" si="13"/>
        <v>5.1975000000000007</v>
      </c>
      <c r="V195" s="29"/>
    </row>
    <row r="196" spans="1:22" hidden="1">
      <c r="A196" s="29"/>
      <c r="B196" s="30">
        <v>45593</v>
      </c>
      <c r="C196" s="29" t="s">
        <v>387</v>
      </c>
      <c r="D196" s="29"/>
      <c r="E196" s="29" t="s">
        <v>263</v>
      </c>
      <c r="F196" s="29"/>
      <c r="G196" s="29"/>
      <c r="H196" s="29"/>
      <c r="I196" s="29"/>
      <c r="J196" s="32">
        <v>91.89</v>
      </c>
      <c r="K196" s="29"/>
      <c r="L196" s="29">
        <v>1</v>
      </c>
      <c r="M196" s="32">
        <f t="shared" si="8"/>
        <v>91.89</v>
      </c>
      <c r="N196" s="146">
        <f t="shared" si="11"/>
        <v>4.5945</v>
      </c>
      <c r="O196" s="146">
        <f t="shared" si="12"/>
        <v>96.484499999999997</v>
      </c>
      <c r="P196" s="136"/>
      <c r="Q196" s="32"/>
      <c r="R196" s="32"/>
      <c r="S196" s="32"/>
      <c r="T196" s="32"/>
      <c r="U196" s="146">
        <f t="shared" si="13"/>
        <v>4.5945</v>
      </c>
      <c r="V196" s="29"/>
    </row>
    <row r="197" spans="1:22" hidden="1">
      <c r="A197" s="29"/>
      <c r="B197" s="30">
        <v>45593</v>
      </c>
      <c r="C197" s="29" t="s">
        <v>387</v>
      </c>
      <c r="D197" s="29"/>
      <c r="E197" s="29" t="s">
        <v>263</v>
      </c>
      <c r="F197" s="29"/>
      <c r="G197" s="29"/>
      <c r="H197" s="29"/>
      <c r="I197" s="29"/>
      <c r="J197" s="32">
        <v>83.24</v>
      </c>
      <c r="K197" s="29"/>
      <c r="L197" s="29">
        <v>1</v>
      </c>
      <c r="M197" s="32">
        <f t="shared" si="8"/>
        <v>83.24</v>
      </c>
      <c r="N197" s="146">
        <f t="shared" si="11"/>
        <v>4.1619999999999999</v>
      </c>
      <c r="O197" s="146">
        <f t="shared" si="12"/>
        <v>87.402000000000001</v>
      </c>
      <c r="P197" s="136"/>
      <c r="Q197" s="32"/>
      <c r="R197" s="32"/>
      <c r="S197" s="32"/>
      <c r="T197" s="32"/>
      <c r="U197" s="146">
        <f t="shared" si="13"/>
        <v>4.1619999999999999</v>
      </c>
      <c r="V197" s="29"/>
    </row>
    <row r="198" spans="1:22" hidden="1">
      <c r="A198" s="29"/>
      <c r="B198" s="30">
        <v>45593</v>
      </c>
      <c r="C198" s="29" t="s">
        <v>388</v>
      </c>
      <c r="D198" s="29"/>
      <c r="E198" s="29" t="s">
        <v>263</v>
      </c>
      <c r="F198" s="29"/>
      <c r="G198" s="29"/>
      <c r="H198" s="29"/>
      <c r="I198" s="29"/>
      <c r="J198" s="32">
        <v>38.18</v>
      </c>
      <c r="K198" s="29"/>
      <c r="L198" s="29">
        <v>1</v>
      </c>
      <c r="M198" s="32">
        <f t="shared" ref="M198:M249" si="14">K198+(J198*L198)</f>
        <v>38.18</v>
      </c>
      <c r="N198" s="146">
        <f t="shared" si="11"/>
        <v>1.909</v>
      </c>
      <c r="O198" s="146">
        <f t="shared" si="12"/>
        <v>40.088999999999999</v>
      </c>
      <c r="P198" s="136"/>
      <c r="Q198" s="32"/>
      <c r="R198" s="32"/>
      <c r="S198" s="32"/>
      <c r="T198" s="32"/>
      <c r="U198" s="146">
        <f t="shared" si="13"/>
        <v>1.909</v>
      </c>
      <c r="V198" s="29"/>
    </row>
    <row r="199" spans="1:22" hidden="1">
      <c r="A199" s="29"/>
      <c r="B199" s="30">
        <v>45593</v>
      </c>
      <c r="C199" s="29" t="s">
        <v>388</v>
      </c>
      <c r="D199" s="29"/>
      <c r="E199" s="29" t="s">
        <v>263</v>
      </c>
      <c r="F199" s="29"/>
      <c r="G199" s="29"/>
      <c r="H199" s="29"/>
      <c r="I199" s="29"/>
      <c r="J199" s="32">
        <v>31.12</v>
      </c>
      <c r="K199" s="29"/>
      <c r="L199" s="29">
        <v>1</v>
      </c>
      <c r="M199" s="32">
        <f t="shared" si="14"/>
        <v>31.12</v>
      </c>
      <c r="N199" s="146">
        <f t="shared" si="11"/>
        <v>1.556</v>
      </c>
      <c r="O199" s="146">
        <f t="shared" si="12"/>
        <v>32.676000000000002</v>
      </c>
      <c r="P199" s="136"/>
      <c r="Q199" s="32"/>
      <c r="R199" s="32"/>
      <c r="S199" s="32"/>
      <c r="T199" s="32"/>
      <c r="U199" s="146">
        <f t="shared" si="13"/>
        <v>1.556</v>
      </c>
      <c r="V199" s="29"/>
    </row>
    <row r="200" spans="1:22" hidden="1">
      <c r="A200" s="29"/>
      <c r="B200" s="30">
        <v>45593</v>
      </c>
      <c r="C200" s="29" t="s">
        <v>388</v>
      </c>
      <c r="D200" s="29"/>
      <c r="E200" s="29" t="s">
        <v>263</v>
      </c>
      <c r="F200" s="29"/>
      <c r="G200" s="29"/>
      <c r="H200" s="29"/>
      <c r="I200" s="29"/>
      <c r="J200" s="32">
        <v>13.86</v>
      </c>
      <c r="K200" s="29"/>
      <c r="L200" s="29">
        <v>1</v>
      </c>
      <c r="M200" s="32">
        <f t="shared" si="14"/>
        <v>13.86</v>
      </c>
      <c r="N200" s="146">
        <f t="shared" si="11"/>
        <v>0.69300000000000006</v>
      </c>
      <c r="O200" s="146">
        <f t="shared" si="12"/>
        <v>14.552999999999999</v>
      </c>
      <c r="P200" s="136"/>
      <c r="Q200" s="32"/>
      <c r="R200" s="32"/>
      <c r="S200" s="32"/>
      <c r="T200" s="32"/>
      <c r="U200" s="146">
        <f t="shared" si="13"/>
        <v>0.69300000000000006</v>
      </c>
      <c r="V200" s="29"/>
    </row>
    <row r="201" spans="1:22" hidden="1">
      <c r="A201" s="29"/>
      <c r="B201" s="30">
        <v>45593</v>
      </c>
      <c r="C201" s="29" t="s">
        <v>389</v>
      </c>
      <c r="D201" s="29"/>
      <c r="E201" s="29" t="s">
        <v>263</v>
      </c>
      <c r="F201" s="29"/>
      <c r="G201" s="29"/>
      <c r="H201" s="29"/>
      <c r="I201" s="29"/>
      <c r="J201" s="32">
        <v>6.24</v>
      </c>
      <c r="K201" s="29"/>
      <c r="L201" s="29">
        <v>1</v>
      </c>
      <c r="M201" s="32">
        <f t="shared" si="14"/>
        <v>6.24</v>
      </c>
      <c r="N201" s="146">
        <f t="shared" si="11"/>
        <v>0.31200000000000006</v>
      </c>
      <c r="O201" s="146">
        <f t="shared" si="12"/>
        <v>6.5520000000000005</v>
      </c>
      <c r="P201" s="136"/>
      <c r="Q201" s="32"/>
      <c r="R201" s="32"/>
      <c r="S201" s="32"/>
      <c r="T201" s="32"/>
      <c r="U201" s="146">
        <f t="shared" si="13"/>
        <v>0.31200000000000006</v>
      </c>
      <c r="V201" s="29"/>
    </row>
    <row r="202" spans="1:22" hidden="1">
      <c r="A202" s="29"/>
      <c r="B202" s="30">
        <v>45593</v>
      </c>
      <c r="C202" s="29" t="s">
        <v>389</v>
      </c>
      <c r="D202" s="29"/>
      <c r="E202" s="29" t="s">
        <v>263</v>
      </c>
      <c r="F202" s="29"/>
      <c r="G202" s="29"/>
      <c r="H202" s="29"/>
      <c r="I202" s="29"/>
      <c r="J202" s="32">
        <v>6.24</v>
      </c>
      <c r="K202" s="29"/>
      <c r="L202" s="29">
        <v>1</v>
      </c>
      <c r="M202" s="32">
        <f t="shared" si="14"/>
        <v>6.24</v>
      </c>
      <c r="N202" s="146">
        <f t="shared" si="11"/>
        <v>0.31200000000000006</v>
      </c>
      <c r="O202" s="146">
        <f t="shared" si="12"/>
        <v>6.5520000000000005</v>
      </c>
      <c r="P202" s="136"/>
      <c r="Q202" s="32"/>
      <c r="R202" s="32"/>
      <c r="S202" s="32"/>
      <c r="T202" s="32"/>
      <c r="U202" s="146">
        <f t="shared" si="13"/>
        <v>0.31200000000000006</v>
      </c>
      <c r="V202" s="29"/>
    </row>
    <row r="203" spans="1:22" hidden="1">
      <c r="A203" s="29"/>
      <c r="B203" s="30">
        <v>45593</v>
      </c>
      <c r="C203" s="29" t="s">
        <v>390</v>
      </c>
      <c r="D203" s="29"/>
      <c r="E203" s="29" t="s">
        <v>263</v>
      </c>
      <c r="F203" s="29"/>
      <c r="G203" s="29"/>
      <c r="H203" s="29"/>
      <c r="I203" s="29"/>
      <c r="J203" s="32">
        <v>38.18</v>
      </c>
      <c r="K203" s="29"/>
      <c r="L203" s="29">
        <v>1</v>
      </c>
      <c r="M203" s="32">
        <f t="shared" si="14"/>
        <v>38.18</v>
      </c>
      <c r="N203" s="146">
        <f t="shared" si="11"/>
        <v>1.909</v>
      </c>
      <c r="O203" s="146">
        <f t="shared" si="12"/>
        <v>40.088999999999999</v>
      </c>
      <c r="P203" s="136"/>
      <c r="Q203" s="32"/>
      <c r="R203" s="32"/>
      <c r="S203" s="32"/>
      <c r="T203" s="32"/>
      <c r="U203" s="146">
        <f t="shared" si="13"/>
        <v>1.909</v>
      </c>
      <c r="V203" s="29"/>
    </row>
    <row r="204" spans="1:22" hidden="1">
      <c r="A204" s="29"/>
      <c r="B204" s="30">
        <v>45593</v>
      </c>
      <c r="C204" s="29" t="s">
        <v>391</v>
      </c>
      <c r="D204" s="29"/>
      <c r="E204" s="29" t="s">
        <v>180</v>
      </c>
      <c r="F204" s="29"/>
      <c r="G204" s="29"/>
      <c r="H204" s="29"/>
      <c r="I204" s="29"/>
      <c r="J204" s="32">
        <v>62.86</v>
      </c>
      <c r="K204" s="29"/>
      <c r="L204" s="29">
        <v>1</v>
      </c>
      <c r="M204" s="32">
        <f t="shared" si="14"/>
        <v>62.86</v>
      </c>
      <c r="N204" s="146">
        <f t="shared" si="11"/>
        <v>3.1430000000000002</v>
      </c>
      <c r="O204" s="146">
        <f t="shared" si="12"/>
        <v>66.003</v>
      </c>
      <c r="P204" s="136"/>
      <c r="Q204" s="32"/>
      <c r="R204" s="32"/>
      <c r="S204" s="32"/>
      <c r="T204" s="32"/>
      <c r="U204" s="146">
        <f t="shared" si="13"/>
        <v>3.1430000000000002</v>
      </c>
      <c r="V204" s="29"/>
    </row>
    <row r="205" spans="1:22" hidden="1">
      <c r="A205" s="29"/>
      <c r="B205" s="30">
        <v>45593</v>
      </c>
      <c r="C205" s="29" t="s">
        <v>392</v>
      </c>
      <c r="D205" s="29"/>
      <c r="E205" s="29" t="s">
        <v>64</v>
      </c>
      <c r="F205" s="29"/>
      <c r="G205" s="29"/>
      <c r="H205" s="29"/>
      <c r="I205" s="29"/>
      <c r="J205" s="32">
        <v>80</v>
      </c>
      <c r="K205" s="29"/>
      <c r="L205" s="29">
        <v>1</v>
      </c>
      <c r="M205" s="32">
        <f t="shared" si="14"/>
        <v>80</v>
      </c>
      <c r="N205" s="146">
        <f t="shared" si="11"/>
        <v>4</v>
      </c>
      <c r="O205" s="146">
        <f t="shared" si="12"/>
        <v>84</v>
      </c>
      <c r="P205" s="136"/>
      <c r="Q205" s="32"/>
      <c r="R205" s="32"/>
      <c r="S205" s="32"/>
      <c r="T205" s="32"/>
      <c r="U205" s="146">
        <f t="shared" si="13"/>
        <v>4</v>
      </c>
      <c r="V205" s="29"/>
    </row>
    <row r="206" spans="1:22" hidden="1">
      <c r="A206" s="29"/>
      <c r="B206" s="30">
        <v>45593</v>
      </c>
      <c r="C206" s="29" t="s">
        <v>392</v>
      </c>
      <c r="D206" s="29"/>
      <c r="E206" s="29" t="s">
        <v>64</v>
      </c>
      <c r="F206" s="29"/>
      <c r="G206" s="29"/>
      <c r="H206" s="29"/>
      <c r="I206" s="29"/>
      <c r="J206" s="32">
        <v>91.27</v>
      </c>
      <c r="K206" s="29"/>
      <c r="L206" s="29">
        <v>1</v>
      </c>
      <c r="M206" s="32">
        <f t="shared" si="14"/>
        <v>91.27</v>
      </c>
      <c r="N206" s="146">
        <f t="shared" si="11"/>
        <v>4.5635000000000003</v>
      </c>
      <c r="O206" s="146">
        <f t="shared" si="12"/>
        <v>95.833500000000001</v>
      </c>
      <c r="P206" s="136"/>
      <c r="Q206" s="32"/>
      <c r="R206" s="32"/>
      <c r="S206" s="32"/>
      <c r="T206" s="32"/>
      <c r="U206" s="146">
        <f t="shared" si="13"/>
        <v>4.5635000000000003</v>
      </c>
      <c r="V206" s="29"/>
    </row>
    <row r="207" spans="1:22" hidden="1">
      <c r="A207" s="29"/>
      <c r="B207" s="30">
        <v>45594</v>
      </c>
      <c r="C207" s="29" t="s">
        <v>393</v>
      </c>
      <c r="D207" s="29"/>
      <c r="E207" s="29" t="s">
        <v>263</v>
      </c>
      <c r="F207" s="29"/>
      <c r="G207" s="29"/>
      <c r="H207" s="29"/>
      <c r="I207" s="29"/>
      <c r="J207" s="32">
        <v>31.12</v>
      </c>
      <c r="K207" s="29"/>
      <c r="L207" s="29">
        <v>1</v>
      </c>
      <c r="M207" s="32">
        <f t="shared" si="14"/>
        <v>31.12</v>
      </c>
      <c r="N207" s="146">
        <f t="shared" si="11"/>
        <v>1.556</v>
      </c>
      <c r="O207" s="146">
        <f t="shared" si="12"/>
        <v>32.676000000000002</v>
      </c>
      <c r="P207" s="136"/>
      <c r="Q207" s="32"/>
      <c r="R207" s="32"/>
      <c r="S207" s="32"/>
      <c r="T207" s="32"/>
      <c r="U207" s="146">
        <f t="shared" si="13"/>
        <v>1.556</v>
      </c>
      <c r="V207" s="29"/>
    </row>
    <row r="208" spans="1:22" hidden="1">
      <c r="A208" s="29"/>
      <c r="B208" s="30">
        <v>45594</v>
      </c>
      <c r="C208" s="29" t="s">
        <v>393</v>
      </c>
      <c r="D208" s="29"/>
      <c r="E208" s="29" t="s">
        <v>263</v>
      </c>
      <c r="F208" s="29"/>
      <c r="G208" s="29"/>
      <c r="H208" s="29"/>
      <c r="I208" s="29"/>
      <c r="J208" s="32">
        <v>13.86</v>
      </c>
      <c r="K208" s="29"/>
      <c r="L208" s="29">
        <v>1</v>
      </c>
      <c r="M208" s="32">
        <f t="shared" si="14"/>
        <v>13.86</v>
      </c>
      <c r="N208" s="146">
        <f t="shared" si="11"/>
        <v>0.69300000000000006</v>
      </c>
      <c r="O208" s="146">
        <f t="shared" si="12"/>
        <v>14.552999999999999</v>
      </c>
      <c r="P208" s="136"/>
      <c r="Q208" s="32"/>
      <c r="R208" s="32"/>
      <c r="S208" s="32"/>
      <c r="T208" s="32"/>
      <c r="U208" s="146">
        <f t="shared" si="13"/>
        <v>0.69300000000000006</v>
      </c>
      <c r="V208" s="29"/>
    </row>
    <row r="209" spans="1:22" hidden="1">
      <c r="A209" s="29"/>
      <c r="B209" s="30">
        <v>45594</v>
      </c>
      <c r="C209" s="29" t="s">
        <v>393</v>
      </c>
      <c r="D209" s="29"/>
      <c r="E209" s="29" t="s">
        <v>263</v>
      </c>
      <c r="F209" s="29"/>
      <c r="G209" s="29"/>
      <c r="H209" s="29"/>
      <c r="I209" s="29"/>
      <c r="J209" s="32">
        <v>38.18</v>
      </c>
      <c r="K209" s="29"/>
      <c r="L209" s="29">
        <v>1</v>
      </c>
      <c r="M209" s="32">
        <f t="shared" si="14"/>
        <v>38.18</v>
      </c>
      <c r="N209" s="146">
        <f t="shared" si="11"/>
        <v>1.909</v>
      </c>
      <c r="O209" s="146">
        <f t="shared" si="12"/>
        <v>40.088999999999999</v>
      </c>
      <c r="P209" s="136"/>
      <c r="Q209" s="32"/>
      <c r="R209" s="32"/>
      <c r="S209" s="32"/>
      <c r="T209" s="32"/>
      <c r="U209" s="146">
        <f t="shared" si="13"/>
        <v>1.909</v>
      </c>
      <c r="V209" s="29"/>
    </row>
    <row r="210" spans="1:22" hidden="1">
      <c r="A210" s="29"/>
      <c r="B210" s="30">
        <v>45594</v>
      </c>
      <c r="C210" s="29" t="s">
        <v>394</v>
      </c>
      <c r="D210" s="29"/>
      <c r="E210" s="29" t="s">
        <v>263</v>
      </c>
      <c r="F210" s="29"/>
      <c r="G210" s="29"/>
      <c r="H210" s="29"/>
      <c r="I210" s="29"/>
      <c r="J210" s="32">
        <v>55.9</v>
      </c>
      <c r="K210" s="29"/>
      <c r="L210" s="29">
        <v>1</v>
      </c>
      <c r="M210" s="32">
        <f t="shared" si="14"/>
        <v>55.9</v>
      </c>
      <c r="N210" s="146">
        <f t="shared" si="11"/>
        <v>2.7949999999999999</v>
      </c>
      <c r="O210" s="146">
        <f t="shared" si="12"/>
        <v>58.695</v>
      </c>
      <c r="P210" s="136"/>
      <c r="Q210" s="32"/>
      <c r="R210" s="32"/>
      <c r="S210" s="32"/>
      <c r="T210" s="32"/>
      <c r="U210" s="146">
        <f t="shared" si="13"/>
        <v>2.7949999999999999</v>
      </c>
      <c r="V210" s="29"/>
    </row>
    <row r="211" spans="1:22" hidden="1">
      <c r="A211" s="29"/>
      <c r="B211" s="30">
        <v>45594</v>
      </c>
      <c r="C211" s="29" t="s">
        <v>394</v>
      </c>
      <c r="D211" s="29"/>
      <c r="E211" s="29" t="s">
        <v>263</v>
      </c>
      <c r="F211" s="29"/>
      <c r="G211" s="29"/>
      <c r="H211" s="29"/>
      <c r="I211" s="29"/>
      <c r="J211" s="32">
        <v>39</v>
      </c>
      <c r="K211" s="29"/>
      <c r="L211" s="29">
        <v>1</v>
      </c>
      <c r="M211" s="32">
        <f t="shared" si="14"/>
        <v>39</v>
      </c>
      <c r="N211" s="146">
        <f t="shared" si="11"/>
        <v>1.9500000000000002</v>
      </c>
      <c r="O211" s="146">
        <f t="shared" si="12"/>
        <v>40.950000000000003</v>
      </c>
      <c r="P211" s="136"/>
      <c r="Q211" s="32"/>
      <c r="R211" s="32"/>
      <c r="S211" s="32"/>
      <c r="T211" s="32"/>
      <c r="U211" s="146">
        <f t="shared" si="13"/>
        <v>1.9500000000000002</v>
      </c>
      <c r="V211" s="29"/>
    </row>
    <row r="212" spans="1:22" hidden="1">
      <c r="A212" s="29"/>
      <c r="B212" s="30">
        <v>45594</v>
      </c>
      <c r="C212" s="29" t="s">
        <v>394</v>
      </c>
      <c r="D212" s="29"/>
      <c r="E212" s="29" t="s">
        <v>263</v>
      </c>
      <c r="F212" s="29"/>
      <c r="G212" s="29"/>
      <c r="H212" s="29"/>
      <c r="I212" s="29"/>
      <c r="J212" s="32">
        <v>38.18</v>
      </c>
      <c r="K212" s="29"/>
      <c r="L212" s="29">
        <v>1</v>
      </c>
      <c r="M212" s="32">
        <f t="shared" si="14"/>
        <v>38.18</v>
      </c>
      <c r="N212" s="146">
        <f t="shared" si="11"/>
        <v>1.909</v>
      </c>
      <c r="O212" s="146">
        <f t="shared" si="12"/>
        <v>40.088999999999999</v>
      </c>
      <c r="P212" s="136"/>
      <c r="Q212" s="32"/>
      <c r="R212" s="32"/>
      <c r="S212" s="32"/>
      <c r="T212" s="32"/>
      <c r="U212" s="146">
        <f t="shared" si="13"/>
        <v>1.909</v>
      </c>
      <c r="V212" s="29"/>
    </row>
    <row r="213" spans="1:22" hidden="1">
      <c r="A213" s="29"/>
      <c r="B213" s="30">
        <v>45594</v>
      </c>
      <c r="C213" s="29" t="s">
        <v>394</v>
      </c>
      <c r="D213" s="29"/>
      <c r="E213" s="29" t="s">
        <v>263</v>
      </c>
      <c r="F213" s="29"/>
      <c r="G213" s="29"/>
      <c r="H213" s="29"/>
      <c r="I213" s="29"/>
      <c r="J213" s="32">
        <v>31.12</v>
      </c>
      <c r="K213" s="29"/>
      <c r="L213" s="29">
        <v>1</v>
      </c>
      <c r="M213" s="32">
        <f t="shared" si="14"/>
        <v>31.12</v>
      </c>
      <c r="N213" s="146">
        <f t="shared" si="11"/>
        <v>1.556</v>
      </c>
      <c r="O213" s="146">
        <f t="shared" si="12"/>
        <v>32.676000000000002</v>
      </c>
      <c r="P213" s="136"/>
      <c r="Q213" s="32"/>
      <c r="R213" s="32"/>
      <c r="S213" s="32"/>
      <c r="T213" s="32"/>
      <c r="U213" s="146">
        <f t="shared" si="13"/>
        <v>1.556</v>
      </c>
      <c r="V213" s="29"/>
    </row>
    <row r="214" spans="1:22" hidden="1">
      <c r="A214" s="29"/>
      <c r="B214" s="30">
        <v>45594</v>
      </c>
      <c r="C214" s="29" t="s">
        <v>394</v>
      </c>
      <c r="D214" s="29"/>
      <c r="E214" s="29" t="s">
        <v>263</v>
      </c>
      <c r="F214" s="29"/>
      <c r="G214" s="29"/>
      <c r="H214" s="29"/>
      <c r="I214" s="29"/>
      <c r="J214" s="32">
        <v>28.26</v>
      </c>
      <c r="K214" s="29"/>
      <c r="L214" s="29">
        <v>1</v>
      </c>
      <c r="M214" s="32">
        <f t="shared" si="14"/>
        <v>28.26</v>
      </c>
      <c r="N214" s="146">
        <f t="shared" si="11"/>
        <v>1.4130000000000003</v>
      </c>
      <c r="O214" s="146">
        <f t="shared" si="12"/>
        <v>29.673000000000002</v>
      </c>
      <c r="P214" s="136"/>
      <c r="Q214" s="32"/>
      <c r="R214" s="32"/>
      <c r="S214" s="32"/>
      <c r="T214" s="32"/>
      <c r="U214" s="146">
        <f t="shared" si="13"/>
        <v>1.4130000000000003</v>
      </c>
      <c r="V214" s="29"/>
    </row>
    <row r="215" spans="1:22" hidden="1">
      <c r="A215" s="29"/>
      <c r="B215" s="30">
        <v>45594</v>
      </c>
      <c r="C215" s="29" t="s">
        <v>394</v>
      </c>
      <c r="D215" s="29"/>
      <c r="E215" s="29" t="s">
        <v>263</v>
      </c>
      <c r="F215" s="29"/>
      <c r="G215" s="29"/>
      <c r="H215" s="29"/>
      <c r="I215" s="29"/>
      <c r="J215" s="32">
        <v>13.86</v>
      </c>
      <c r="K215" s="29"/>
      <c r="L215" s="29">
        <v>1</v>
      </c>
      <c r="M215" s="32">
        <f t="shared" si="14"/>
        <v>13.86</v>
      </c>
      <c r="N215" s="146">
        <f t="shared" si="11"/>
        <v>0.69300000000000006</v>
      </c>
      <c r="O215" s="146">
        <f t="shared" si="12"/>
        <v>14.552999999999999</v>
      </c>
      <c r="P215" s="136"/>
      <c r="Q215" s="32"/>
      <c r="R215" s="32"/>
      <c r="S215" s="32"/>
      <c r="T215" s="32"/>
      <c r="U215" s="146">
        <f t="shared" si="13"/>
        <v>0.69300000000000006</v>
      </c>
      <c r="V215" s="29"/>
    </row>
    <row r="216" spans="1:22" hidden="1">
      <c r="A216" s="29"/>
      <c r="B216" s="30">
        <v>45594</v>
      </c>
      <c r="C216" s="29" t="s">
        <v>394</v>
      </c>
      <c r="D216" s="29"/>
      <c r="E216" s="29" t="s">
        <v>263</v>
      </c>
      <c r="F216" s="29"/>
      <c r="G216" s="29"/>
      <c r="H216" s="29"/>
      <c r="I216" s="29"/>
      <c r="J216" s="32">
        <v>62.07</v>
      </c>
      <c r="K216" s="29"/>
      <c r="L216" s="29">
        <v>1</v>
      </c>
      <c r="M216" s="32">
        <f t="shared" si="14"/>
        <v>62.07</v>
      </c>
      <c r="N216" s="146">
        <f t="shared" si="11"/>
        <v>3.1035000000000004</v>
      </c>
      <c r="O216" s="146">
        <f t="shared" si="12"/>
        <v>65.173500000000004</v>
      </c>
      <c r="P216" s="136"/>
      <c r="Q216" s="32"/>
      <c r="R216" s="32"/>
      <c r="S216" s="32"/>
      <c r="T216" s="32"/>
      <c r="U216" s="146">
        <f t="shared" si="13"/>
        <v>3.1035000000000004</v>
      </c>
      <c r="V216" s="29"/>
    </row>
    <row r="217" spans="1:22" hidden="1">
      <c r="A217" s="29"/>
      <c r="B217" s="30">
        <v>45594</v>
      </c>
      <c r="C217" s="29" t="s">
        <v>394</v>
      </c>
      <c r="D217" s="29"/>
      <c r="E217" s="29" t="s">
        <v>263</v>
      </c>
      <c r="F217" s="29"/>
      <c r="G217" s="29"/>
      <c r="H217" s="29"/>
      <c r="I217" s="29"/>
      <c r="J217" s="32">
        <v>62.07</v>
      </c>
      <c r="K217" s="29"/>
      <c r="L217" s="29">
        <v>1</v>
      </c>
      <c r="M217" s="32">
        <f t="shared" si="14"/>
        <v>62.07</v>
      </c>
      <c r="N217" s="146">
        <f t="shared" si="11"/>
        <v>3.1035000000000004</v>
      </c>
      <c r="O217" s="146">
        <f t="shared" si="12"/>
        <v>65.173500000000004</v>
      </c>
      <c r="P217" s="136"/>
      <c r="Q217" s="32"/>
      <c r="R217" s="32"/>
      <c r="S217" s="32"/>
      <c r="T217" s="32"/>
      <c r="U217" s="146">
        <f t="shared" si="13"/>
        <v>3.1035000000000004</v>
      </c>
      <c r="V217" s="29"/>
    </row>
    <row r="218" spans="1:22" hidden="1">
      <c r="A218" s="29"/>
      <c r="B218" s="30">
        <v>45594</v>
      </c>
      <c r="C218" s="29" t="s">
        <v>395</v>
      </c>
      <c r="D218" s="29"/>
      <c r="E218" s="29" t="s">
        <v>267</v>
      </c>
      <c r="F218" s="29"/>
      <c r="G218" s="29"/>
      <c r="H218" s="29"/>
      <c r="I218" s="29"/>
      <c r="J218" s="32">
        <v>5.41</v>
      </c>
      <c r="K218" s="29"/>
      <c r="L218" s="29">
        <v>1</v>
      </c>
      <c r="M218" s="32">
        <f t="shared" si="14"/>
        <v>5.41</v>
      </c>
      <c r="N218" s="146">
        <f t="shared" si="11"/>
        <v>0.27050000000000002</v>
      </c>
      <c r="O218" s="146">
        <f t="shared" si="12"/>
        <v>5.6805000000000003</v>
      </c>
      <c r="P218" s="136"/>
      <c r="Q218" s="32"/>
      <c r="R218" s="32"/>
      <c r="S218" s="32"/>
      <c r="T218" s="32"/>
      <c r="U218" s="146">
        <f t="shared" si="13"/>
        <v>0.27050000000000002</v>
      </c>
      <c r="V218" s="29"/>
    </row>
    <row r="219" spans="1:22" hidden="1">
      <c r="A219" s="29"/>
      <c r="B219" s="30">
        <v>45594</v>
      </c>
      <c r="C219" s="29" t="s">
        <v>395</v>
      </c>
      <c r="D219" s="29"/>
      <c r="E219" s="29" t="s">
        <v>267</v>
      </c>
      <c r="F219" s="29"/>
      <c r="G219" s="29"/>
      <c r="H219" s="29"/>
      <c r="I219" s="29"/>
      <c r="J219" s="32">
        <v>5.41</v>
      </c>
      <c r="K219" s="29"/>
      <c r="L219" s="29">
        <v>1</v>
      </c>
      <c r="M219" s="32">
        <f t="shared" si="14"/>
        <v>5.41</v>
      </c>
      <c r="N219" s="146">
        <f t="shared" si="11"/>
        <v>0.27050000000000002</v>
      </c>
      <c r="O219" s="146">
        <f t="shared" si="12"/>
        <v>5.6805000000000003</v>
      </c>
      <c r="P219" s="136"/>
      <c r="Q219" s="32"/>
      <c r="R219" s="32"/>
      <c r="S219" s="32"/>
      <c r="T219" s="32"/>
      <c r="U219" s="146">
        <f t="shared" si="13"/>
        <v>0.27050000000000002</v>
      </c>
      <c r="V219" s="29"/>
    </row>
    <row r="220" spans="1:22" hidden="1">
      <c r="A220" s="29"/>
      <c r="B220" s="30">
        <v>45594</v>
      </c>
      <c r="C220" s="29" t="s">
        <v>395</v>
      </c>
      <c r="D220" s="29"/>
      <c r="E220" s="29" t="s">
        <v>267</v>
      </c>
      <c r="F220" s="29"/>
      <c r="G220" s="29"/>
      <c r="H220" s="29"/>
      <c r="I220" s="29"/>
      <c r="J220" s="32">
        <v>38.18</v>
      </c>
      <c r="K220" s="29"/>
      <c r="L220" s="29">
        <v>1</v>
      </c>
      <c r="M220" s="32">
        <f t="shared" si="14"/>
        <v>38.18</v>
      </c>
      <c r="N220" s="146">
        <f t="shared" si="11"/>
        <v>1.909</v>
      </c>
      <c r="O220" s="146">
        <f t="shared" si="12"/>
        <v>40.088999999999999</v>
      </c>
      <c r="P220" s="136"/>
      <c r="Q220" s="32"/>
      <c r="R220" s="32"/>
      <c r="S220" s="32"/>
      <c r="T220" s="32"/>
      <c r="U220" s="146">
        <f t="shared" si="13"/>
        <v>1.909</v>
      </c>
      <c r="V220" s="29"/>
    </row>
    <row r="221" spans="1:22" hidden="1">
      <c r="A221" s="29"/>
      <c r="B221" s="30">
        <v>45594</v>
      </c>
      <c r="C221" s="29" t="s">
        <v>395</v>
      </c>
      <c r="D221" s="29"/>
      <c r="E221" s="29" t="s">
        <v>267</v>
      </c>
      <c r="F221" s="29"/>
      <c r="G221" s="29"/>
      <c r="H221" s="29"/>
      <c r="I221" s="29"/>
      <c r="J221" s="32">
        <v>12.3</v>
      </c>
      <c r="K221" s="29"/>
      <c r="L221" s="29">
        <v>1</v>
      </c>
      <c r="M221" s="32">
        <f t="shared" si="14"/>
        <v>12.3</v>
      </c>
      <c r="N221" s="146">
        <f t="shared" si="11"/>
        <v>0.6150000000000001</v>
      </c>
      <c r="O221" s="146">
        <f t="shared" si="12"/>
        <v>12.915000000000001</v>
      </c>
      <c r="P221" s="136"/>
      <c r="Q221" s="32"/>
      <c r="R221" s="32"/>
      <c r="S221" s="32"/>
      <c r="T221" s="32"/>
      <c r="U221" s="146">
        <f t="shared" si="13"/>
        <v>0.6150000000000001</v>
      </c>
      <c r="V221" s="29"/>
    </row>
    <row r="222" spans="1:22" hidden="1">
      <c r="A222" s="29"/>
      <c r="B222" s="30">
        <v>45594</v>
      </c>
      <c r="C222" s="29" t="s">
        <v>395</v>
      </c>
      <c r="D222" s="29"/>
      <c r="E222" s="29" t="s">
        <v>267</v>
      </c>
      <c r="F222" s="29"/>
      <c r="G222" s="29"/>
      <c r="H222" s="29"/>
      <c r="I222" s="29"/>
      <c r="J222" s="32">
        <v>6.66</v>
      </c>
      <c r="K222" s="29"/>
      <c r="L222" s="29">
        <v>1</v>
      </c>
      <c r="M222" s="32">
        <f t="shared" si="14"/>
        <v>6.66</v>
      </c>
      <c r="N222" s="146">
        <f t="shared" si="11"/>
        <v>0.33300000000000002</v>
      </c>
      <c r="O222" s="146">
        <f t="shared" si="12"/>
        <v>6.9930000000000003</v>
      </c>
      <c r="P222" s="136"/>
      <c r="Q222" s="32"/>
      <c r="R222" s="32"/>
      <c r="S222" s="32"/>
      <c r="T222" s="32"/>
      <c r="U222" s="146">
        <f t="shared" si="13"/>
        <v>0.33300000000000002</v>
      </c>
      <c r="V222" s="29"/>
    </row>
    <row r="223" spans="1:22" hidden="1">
      <c r="A223" s="29"/>
      <c r="B223" s="30">
        <v>45595</v>
      </c>
      <c r="C223" s="29" t="s">
        <v>396</v>
      </c>
      <c r="D223" s="29"/>
      <c r="E223" s="29" t="s">
        <v>263</v>
      </c>
      <c r="F223" s="29"/>
      <c r="G223" s="29"/>
      <c r="H223" s="29"/>
      <c r="I223" s="29"/>
      <c r="J223" s="32">
        <v>44.16</v>
      </c>
      <c r="K223" s="29"/>
      <c r="L223" s="29">
        <v>1</v>
      </c>
      <c r="M223" s="32">
        <f t="shared" si="14"/>
        <v>44.16</v>
      </c>
      <c r="N223" s="146">
        <f t="shared" si="11"/>
        <v>2.2079999999999997</v>
      </c>
      <c r="O223" s="146">
        <f t="shared" si="12"/>
        <v>46.367999999999995</v>
      </c>
      <c r="P223" s="136"/>
      <c r="Q223" s="32"/>
      <c r="R223" s="32"/>
      <c r="S223" s="32"/>
      <c r="T223" s="32"/>
      <c r="U223" s="146">
        <f t="shared" si="13"/>
        <v>2.2079999999999997</v>
      </c>
      <c r="V223" s="29"/>
    </row>
    <row r="224" spans="1:22" hidden="1">
      <c r="A224" s="29"/>
      <c r="B224" s="30">
        <v>45595</v>
      </c>
      <c r="C224" s="29" t="s">
        <v>396</v>
      </c>
      <c r="D224" s="29"/>
      <c r="E224" s="29" t="s">
        <v>263</v>
      </c>
      <c r="F224" s="29"/>
      <c r="G224" s="29"/>
      <c r="H224" s="29"/>
      <c r="I224" s="29"/>
      <c r="J224" s="32">
        <v>16.989999999999998</v>
      </c>
      <c r="K224" s="29"/>
      <c r="L224" s="29">
        <v>1</v>
      </c>
      <c r="M224" s="32">
        <f t="shared" si="14"/>
        <v>16.989999999999998</v>
      </c>
      <c r="N224" s="146">
        <f t="shared" si="11"/>
        <v>0.84949999999999992</v>
      </c>
      <c r="O224" s="146">
        <f t="shared" si="12"/>
        <v>17.839499999999997</v>
      </c>
      <c r="P224" s="136"/>
      <c r="Q224" s="32"/>
      <c r="R224" s="32"/>
      <c r="S224" s="32"/>
      <c r="T224" s="32"/>
      <c r="U224" s="146">
        <f t="shared" si="13"/>
        <v>0.84949999999999992</v>
      </c>
      <c r="V224" s="29"/>
    </row>
    <row r="225" spans="1:22" hidden="1">
      <c r="A225" s="29"/>
      <c r="B225" s="30">
        <v>45595</v>
      </c>
      <c r="C225" s="29" t="s">
        <v>396</v>
      </c>
      <c r="D225" s="29"/>
      <c r="E225" s="29" t="s">
        <v>263</v>
      </c>
      <c r="F225" s="29"/>
      <c r="G225" s="29"/>
      <c r="H225" s="29"/>
      <c r="I225" s="29"/>
      <c r="J225" s="32">
        <v>6.37</v>
      </c>
      <c r="K225" s="29"/>
      <c r="L225" s="29">
        <v>1</v>
      </c>
      <c r="M225" s="32">
        <f t="shared" si="14"/>
        <v>6.37</v>
      </c>
      <c r="N225" s="146">
        <f t="shared" si="11"/>
        <v>0.31850000000000001</v>
      </c>
      <c r="O225" s="146">
        <f t="shared" si="12"/>
        <v>6.6885000000000003</v>
      </c>
      <c r="P225" s="136"/>
      <c r="Q225" s="32"/>
      <c r="R225" s="32"/>
      <c r="S225" s="32"/>
      <c r="T225" s="32"/>
      <c r="U225" s="146">
        <f t="shared" si="13"/>
        <v>0.31850000000000001</v>
      </c>
      <c r="V225" s="29"/>
    </row>
    <row r="226" spans="1:22" hidden="1">
      <c r="A226" s="29"/>
      <c r="B226" s="30">
        <v>45595</v>
      </c>
      <c r="C226" s="29" t="s">
        <v>397</v>
      </c>
      <c r="D226" s="29"/>
      <c r="E226" s="29" t="s">
        <v>263</v>
      </c>
      <c r="F226" s="29"/>
      <c r="G226" s="29"/>
      <c r="H226" s="29"/>
      <c r="I226" s="29"/>
      <c r="J226" s="32">
        <v>25.48</v>
      </c>
      <c r="K226" s="29"/>
      <c r="L226" s="29">
        <v>1</v>
      </c>
      <c r="M226" s="32">
        <f t="shared" si="14"/>
        <v>25.48</v>
      </c>
      <c r="N226" s="146">
        <f t="shared" si="11"/>
        <v>1.274</v>
      </c>
      <c r="O226" s="146">
        <f t="shared" si="12"/>
        <v>26.754000000000001</v>
      </c>
      <c r="P226" s="136"/>
      <c r="Q226" s="32"/>
      <c r="R226" s="32"/>
      <c r="S226" s="32"/>
      <c r="T226" s="32"/>
      <c r="U226" s="146">
        <f t="shared" si="13"/>
        <v>1.274</v>
      </c>
      <c r="V226" s="29"/>
    </row>
    <row r="227" spans="1:22" hidden="1">
      <c r="A227" s="29"/>
      <c r="B227" s="30">
        <v>45595</v>
      </c>
      <c r="C227" s="29" t="s">
        <v>397</v>
      </c>
      <c r="D227" s="29"/>
      <c r="E227" s="29" t="s">
        <v>263</v>
      </c>
      <c r="F227" s="29"/>
      <c r="G227" s="29"/>
      <c r="H227" s="29"/>
      <c r="I227" s="29"/>
      <c r="J227" s="32">
        <v>21.23</v>
      </c>
      <c r="K227" s="29"/>
      <c r="L227" s="29">
        <v>1</v>
      </c>
      <c r="M227" s="32">
        <f t="shared" si="14"/>
        <v>21.23</v>
      </c>
      <c r="N227" s="146">
        <f t="shared" si="11"/>
        <v>1.0615000000000001</v>
      </c>
      <c r="O227" s="146">
        <f t="shared" si="12"/>
        <v>22.291499999999999</v>
      </c>
      <c r="P227" s="136"/>
      <c r="Q227" s="32"/>
      <c r="R227" s="32"/>
      <c r="S227" s="32"/>
      <c r="T227" s="32"/>
      <c r="U227" s="146">
        <f t="shared" si="13"/>
        <v>1.0615000000000001</v>
      </c>
      <c r="V227" s="29"/>
    </row>
    <row r="228" spans="1:22" hidden="1">
      <c r="A228" s="29"/>
      <c r="B228" s="30">
        <v>45595</v>
      </c>
      <c r="C228" s="29" t="s">
        <v>397</v>
      </c>
      <c r="D228" s="29"/>
      <c r="E228" s="29" t="s">
        <v>263</v>
      </c>
      <c r="F228" s="29"/>
      <c r="G228" s="29"/>
      <c r="H228" s="29"/>
      <c r="I228" s="29"/>
      <c r="J228" s="32">
        <v>16.989999999999998</v>
      </c>
      <c r="K228" s="29"/>
      <c r="L228" s="29">
        <v>1</v>
      </c>
      <c r="M228" s="32">
        <f t="shared" si="14"/>
        <v>16.989999999999998</v>
      </c>
      <c r="N228" s="146">
        <f t="shared" si="11"/>
        <v>0.84949999999999992</v>
      </c>
      <c r="O228" s="146">
        <f t="shared" si="12"/>
        <v>17.839499999999997</v>
      </c>
      <c r="P228" s="136"/>
      <c r="Q228" s="32"/>
      <c r="R228" s="32"/>
      <c r="S228" s="32"/>
      <c r="T228" s="32"/>
      <c r="U228" s="146">
        <f t="shared" si="13"/>
        <v>0.84949999999999992</v>
      </c>
      <c r="V228" s="29"/>
    </row>
    <row r="229" spans="1:22" hidden="1">
      <c r="A229" s="29"/>
      <c r="B229" s="30">
        <v>45595</v>
      </c>
      <c r="C229" s="29" t="s">
        <v>397</v>
      </c>
      <c r="D229" s="29"/>
      <c r="E229" s="29" t="s">
        <v>263</v>
      </c>
      <c r="F229" s="29"/>
      <c r="G229" s="29"/>
      <c r="H229" s="29"/>
      <c r="I229" s="29"/>
      <c r="J229" s="32">
        <v>11.04</v>
      </c>
      <c r="K229" s="29"/>
      <c r="L229" s="29">
        <v>1</v>
      </c>
      <c r="M229" s="32">
        <f t="shared" si="14"/>
        <v>11.04</v>
      </c>
      <c r="N229" s="146">
        <f t="shared" si="11"/>
        <v>0.55199999999999994</v>
      </c>
      <c r="O229" s="146">
        <f t="shared" si="12"/>
        <v>11.591999999999999</v>
      </c>
      <c r="P229" s="136"/>
      <c r="Q229" s="32"/>
      <c r="R229" s="32"/>
      <c r="S229" s="32"/>
      <c r="T229" s="32"/>
      <c r="U229" s="146">
        <f t="shared" si="13"/>
        <v>0.55199999999999994</v>
      </c>
      <c r="V229" s="29"/>
    </row>
    <row r="230" spans="1:22" hidden="1">
      <c r="A230" s="29"/>
      <c r="B230" s="30">
        <v>45595</v>
      </c>
      <c r="C230" s="29" t="s">
        <v>397</v>
      </c>
      <c r="D230" s="29"/>
      <c r="E230" s="29" t="s">
        <v>263</v>
      </c>
      <c r="F230" s="29"/>
      <c r="G230" s="29"/>
      <c r="H230" s="29"/>
      <c r="I230" s="29"/>
      <c r="J230" s="32">
        <v>10.62</v>
      </c>
      <c r="K230" s="29"/>
      <c r="L230" s="29">
        <v>1</v>
      </c>
      <c r="M230" s="32">
        <f t="shared" si="14"/>
        <v>10.62</v>
      </c>
      <c r="N230" s="146">
        <f t="shared" si="11"/>
        <v>0.53100000000000003</v>
      </c>
      <c r="O230" s="146">
        <f t="shared" si="12"/>
        <v>11.151</v>
      </c>
      <c r="P230" s="136"/>
      <c r="Q230" s="32"/>
      <c r="R230" s="32"/>
      <c r="S230" s="32"/>
      <c r="T230" s="32"/>
      <c r="U230" s="146">
        <f t="shared" si="13"/>
        <v>0.53100000000000003</v>
      </c>
      <c r="V230" s="29"/>
    </row>
    <row r="231" spans="1:22" hidden="1">
      <c r="A231" s="29"/>
      <c r="B231" s="30">
        <v>45595</v>
      </c>
      <c r="C231" s="29" t="s">
        <v>397</v>
      </c>
      <c r="D231" s="29"/>
      <c r="E231" s="29" t="s">
        <v>263</v>
      </c>
      <c r="F231" s="29"/>
      <c r="G231" s="29"/>
      <c r="H231" s="29"/>
      <c r="I231" s="29"/>
      <c r="J231" s="32">
        <v>6.37</v>
      </c>
      <c r="K231" s="29"/>
      <c r="L231" s="29">
        <v>1</v>
      </c>
      <c r="M231" s="32">
        <f t="shared" si="14"/>
        <v>6.37</v>
      </c>
      <c r="N231" s="146">
        <f t="shared" ref="N231:N249" si="15">+M231*5%</f>
        <v>0.31850000000000001</v>
      </c>
      <c r="O231" s="146">
        <f t="shared" ref="O231:O249" si="16">+M231+N231</f>
        <v>6.6885000000000003</v>
      </c>
      <c r="P231" s="136"/>
      <c r="Q231" s="32"/>
      <c r="R231" s="32"/>
      <c r="S231" s="32"/>
      <c r="T231" s="32"/>
      <c r="U231" s="146">
        <f t="shared" si="13"/>
        <v>0.31850000000000001</v>
      </c>
      <c r="V231" s="29"/>
    </row>
    <row r="232" spans="1:22" hidden="1">
      <c r="A232" s="29"/>
      <c r="B232" s="30">
        <v>45595</v>
      </c>
      <c r="C232" s="29" t="s">
        <v>397</v>
      </c>
      <c r="D232" s="29"/>
      <c r="E232" s="29" t="s">
        <v>263</v>
      </c>
      <c r="F232" s="29"/>
      <c r="G232" s="29"/>
      <c r="H232" s="29"/>
      <c r="I232" s="29"/>
      <c r="J232" s="32">
        <v>6.37</v>
      </c>
      <c r="K232" s="29"/>
      <c r="L232" s="29">
        <v>1</v>
      </c>
      <c r="M232" s="32">
        <f t="shared" si="14"/>
        <v>6.37</v>
      </c>
      <c r="N232" s="146">
        <f t="shared" si="15"/>
        <v>0.31850000000000001</v>
      </c>
      <c r="O232" s="146">
        <f t="shared" si="16"/>
        <v>6.6885000000000003</v>
      </c>
      <c r="P232" s="136"/>
      <c r="Q232" s="32"/>
      <c r="R232" s="32"/>
      <c r="S232" s="32"/>
      <c r="T232" s="32"/>
      <c r="U232" s="146">
        <f t="shared" ref="U232:U249" si="17">+N232-T232</f>
        <v>0.31850000000000001</v>
      </c>
      <c r="V232" s="29"/>
    </row>
    <row r="233" spans="1:22" hidden="1">
      <c r="A233" s="29"/>
      <c r="B233" s="30">
        <v>45595</v>
      </c>
      <c r="C233" s="29" t="s">
        <v>397</v>
      </c>
      <c r="D233" s="29"/>
      <c r="E233" s="29" t="s">
        <v>263</v>
      </c>
      <c r="F233" s="29"/>
      <c r="G233" s="29"/>
      <c r="H233" s="29"/>
      <c r="I233" s="29"/>
      <c r="J233" s="32">
        <v>2.76</v>
      </c>
      <c r="K233" s="29"/>
      <c r="L233" s="29">
        <v>1</v>
      </c>
      <c r="M233" s="32">
        <f t="shared" si="14"/>
        <v>2.76</v>
      </c>
      <c r="N233" s="146">
        <f t="shared" si="15"/>
        <v>0.13799999999999998</v>
      </c>
      <c r="O233" s="146">
        <f t="shared" si="16"/>
        <v>2.8979999999999997</v>
      </c>
      <c r="P233" s="136"/>
      <c r="Q233" s="32"/>
      <c r="R233" s="32"/>
      <c r="S233" s="32"/>
      <c r="T233" s="32"/>
      <c r="U233" s="146">
        <f t="shared" si="17"/>
        <v>0.13799999999999998</v>
      </c>
      <c r="V233" s="29"/>
    </row>
    <row r="234" spans="1:22" hidden="1">
      <c r="A234" s="29"/>
      <c r="B234" s="30">
        <v>45595</v>
      </c>
      <c r="C234" s="29" t="s">
        <v>397</v>
      </c>
      <c r="D234" s="29"/>
      <c r="E234" s="29" t="s">
        <v>263</v>
      </c>
      <c r="F234" s="29"/>
      <c r="G234" s="29"/>
      <c r="H234" s="29"/>
      <c r="I234" s="29"/>
      <c r="J234" s="32">
        <v>1.38</v>
      </c>
      <c r="K234" s="29"/>
      <c r="L234" s="29">
        <v>1</v>
      </c>
      <c r="M234" s="32">
        <f t="shared" si="14"/>
        <v>1.38</v>
      </c>
      <c r="N234" s="146">
        <f t="shared" si="15"/>
        <v>6.8999999999999992E-2</v>
      </c>
      <c r="O234" s="146">
        <f t="shared" si="16"/>
        <v>1.4489999999999998</v>
      </c>
      <c r="P234" s="136"/>
      <c r="Q234" s="32"/>
      <c r="R234" s="32"/>
      <c r="S234" s="32"/>
      <c r="T234" s="32"/>
      <c r="U234" s="146">
        <f t="shared" si="17"/>
        <v>6.8999999999999992E-2</v>
      </c>
      <c r="V234" s="29"/>
    </row>
    <row r="235" spans="1:22" hidden="1">
      <c r="A235" s="29"/>
      <c r="B235" s="30">
        <v>45595</v>
      </c>
      <c r="C235" s="29" t="s">
        <v>398</v>
      </c>
      <c r="D235" s="29"/>
      <c r="E235" s="29" t="s">
        <v>263</v>
      </c>
      <c r="F235" s="29"/>
      <c r="G235" s="29"/>
      <c r="H235" s="29"/>
      <c r="I235" s="29"/>
      <c r="J235" s="32">
        <v>38.18</v>
      </c>
      <c r="K235" s="29"/>
      <c r="L235" s="29">
        <v>1</v>
      </c>
      <c r="M235" s="32">
        <f t="shared" si="14"/>
        <v>38.18</v>
      </c>
      <c r="N235" s="146">
        <f t="shared" si="15"/>
        <v>1.909</v>
      </c>
      <c r="O235" s="146">
        <f t="shared" si="16"/>
        <v>40.088999999999999</v>
      </c>
      <c r="P235" s="136"/>
      <c r="Q235" s="32"/>
      <c r="R235" s="32"/>
      <c r="S235" s="32"/>
      <c r="T235" s="32"/>
      <c r="U235" s="146">
        <f t="shared" si="17"/>
        <v>1.909</v>
      </c>
      <c r="V235" s="29"/>
    </row>
    <row r="236" spans="1:22" hidden="1">
      <c r="A236" s="29"/>
      <c r="B236" s="30">
        <v>45595</v>
      </c>
      <c r="C236" s="29" t="s">
        <v>399</v>
      </c>
      <c r="D236" s="29"/>
      <c r="E236" s="29" t="s">
        <v>263</v>
      </c>
      <c r="F236" s="29"/>
      <c r="G236" s="29"/>
      <c r="H236" s="29"/>
      <c r="I236" s="29"/>
      <c r="J236" s="32">
        <v>21.84</v>
      </c>
      <c r="K236" s="29"/>
      <c r="L236" s="29">
        <v>1</v>
      </c>
      <c r="M236" s="32">
        <f t="shared" si="14"/>
        <v>21.84</v>
      </c>
      <c r="N236" s="146">
        <f t="shared" si="15"/>
        <v>1.0920000000000001</v>
      </c>
      <c r="O236" s="146">
        <f t="shared" si="16"/>
        <v>22.931999999999999</v>
      </c>
      <c r="P236" s="136"/>
      <c r="Q236" s="32"/>
      <c r="R236" s="32"/>
      <c r="S236" s="32"/>
      <c r="T236" s="32"/>
      <c r="U236" s="146">
        <f t="shared" si="17"/>
        <v>1.0920000000000001</v>
      </c>
      <c r="V236" s="29"/>
    </row>
    <row r="237" spans="1:22" hidden="1">
      <c r="A237" s="29"/>
      <c r="B237" s="30">
        <v>45595</v>
      </c>
      <c r="C237" s="29" t="s">
        <v>400</v>
      </c>
      <c r="D237" s="29"/>
      <c r="E237" s="29" t="s">
        <v>63</v>
      </c>
      <c r="F237" s="29"/>
      <c r="G237" s="29"/>
      <c r="H237" s="29"/>
      <c r="I237" s="29"/>
      <c r="J237" s="32">
        <v>13.33</v>
      </c>
      <c r="K237" s="29"/>
      <c r="L237" s="29">
        <v>1</v>
      </c>
      <c r="M237" s="32">
        <f t="shared" si="14"/>
        <v>13.33</v>
      </c>
      <c r="N237" s="146">
        <f t="shared" si="15"/>
        <v>0.66650000000000009</v>
      </c>
      <c r="O237" s="146">
        <f t="shared" si="16"/>
        <v>13.996500000000001</v>
      </c>
      <c r="P237" s="136"/>
      <c r="Q237" s="32"/>
      <c r="R237" s="32"/>
      <c r="S237" s="32"/>
      <c r="T237" s="32"/>
      <c r="U237" s="146">
        <f t="shared" si="17"/>
        <v>0.66650000000000009</v>
      </c>
      <c r="V237" s="29"/>
    </row>
    <row r="238" spans="1:22" hidden="1">
      <c r="A238" s="29"/>
      <c r="B238" s="30">
        <v>45595</v>
      </c>
      <c r="C238" s="29" t="s">
        <v>401</v>
      </c>
      <c r="D238" s="29"/>
      <c r="E238" s="29" t="s">
        <v>180</v>
      </c>
      <c r="F238" s="29"/>
      <c r="G238" s="29"/>
      <c r="H238" s="29"/>
      <c r="I238" s="29"/>
      <c r="J238" s="32">
        <v>125.71</v>
      </c>
      <c r="K238" s="29"/>
      <c r="L238" s="29">
        <v>1</v>
      </c>
      <c r="M238" s="32">
        <f t="shared" si="14"/>
        <v>125.71</v>
      </c>
      <c r="N238" s="146">
        <f t="shared" si="15"/>
        <v>6.2854999999999999</v>
      </c>
      <c r="O238" s="146">
        <f t="shared" si="16"/>
        <v>131.99549999999999</v>
      </c>
      <c r="P238" s="136"/>
      <c r="Q238" s="32"/>
      <c r="R238" s="32"/>
      <c r="S238" s="32"/>
      <c r="T238" s="32"/>
      <c r="U238" s="146">
        <f t="shared" si="17"/>
        <v>6.2854999999999999</v>
      </c>
      <c r="V238" s="29"/>
    </row>
    <row r="239" spans="1:22" hidden="1">
      <c r="A239" s="29"/>
      <c r="B239" s="30">
        <v>45596</v>
      </c>
      <c r="C239" s="29" t="s">
        <v>402</v>
      </c>
      <c r="D239" s="29"/>
      <c r="E239" s="29" t="s">
        <v>267</v>
      </c>
      <c r="F239" s="29"/>
      <c r="G239" s="29"/>
      <c r="H239" s="29"/>
      <c r="I239" s="29"/>
      <c r="J239" s="32">
        <v>5.91</v>
      </c>
      <c r="K239" s="29"/>
      <c r="L239" s="29">
        <v>1</v>
      </c>
      <c r="M239" s="32">
        <f t="shared" si="14"/>
        <v>5.91</v>
      </c>
      <c r="N239" s="146">
        <f t="shared" si="15"/>
        <v>0.29550000000000004</v>
      </c>
      <c r="O239" s="146">
        <f t="shared" si="16"/>
        <v>6.2054999999999998</v>
      </c>
      <c r="P239" s="136"/>
      <c r="Q239" s="32"/>
      <c r="R239" s="32"/>
      <c r="S239" s="32"/>
      <c r="T239" s="32"/>
      <c r="U239" s="146">
        <f t="shared" si="17"/>
        <v>0.29550000000000004</v>
      </c>
      <c r="V239" s="29"/>
    </row>
    <row r="240" spans="1:22" hidden="1">
      <c r="A240" s="29"/>
      <c r="B240" s="30">
        <v>45596</v>
      </c>
      <c r="C240" s="29" t="s">
        <v>402</v>
      </c>
      <c r="D240" s="29"/>
      <c r="E240" s="29" t="s">
        <v>267</v>
      </c>
      <c r="F240" s="29"/>
      <c r="G240" s="29"/>
      <c r="H240" s="29"/>
      <c r="I240" s="29"/>
      <c r="J240" s="32">
        <v>26.88</v>
      </c>
      <c r="K240" s="29"/>
      <c r="L240" s="29">
        <v>1</v>
      </c>
      <c r="M240" s="32">
        <f t="shared" si="14"/>
        <v>26.88</v>
      </c>
      <c r="N240" s="146">
        <f t="shared" si="15"/>
        <v>1.3440000000000001</v>
      </c>
      <c r="O240" s="146">
        <f t="shared" si="16"/>
        <v>28.224</v>
      </c>
      <c r="P240" s="136"/>
      <c r="Q240" s="32"/>
      <c r="R240" s="32"/>
      <c r="S240" s="32"/>
      <c r="T240" s="32"/>
      <c r="U240" s="146">
        <f t="shared" si="17"/>
        <v>1.3440000000000001</v>
      </c>
      <c r="V240" s="29"/>
    </row>
    <row r="241" spans="1:22" hidden="1">
      <c r="A241" s="29"/>
      <c r="B241" s="30">
        <v>45596</v>
      </c>
      <c r="C241" s="29" t="s">
        <v>402</v>
      </c>
      <c r="D241" s="29"/>
      <c r="E241" s="29" t="s">
        <v>267</v>
      </c>
      <c r="F241" s="29"/>
      <c r="G241" s="29"/>
      <c r="H241" s="29"/>
      <c r="I241" s="29"/>
      <c r="J241" s="32">
        <v>12.3</v>
      </c>
      <c r="K241" s="29"/>
      <c r="L241" s="29">
        <v>1</v>
      </c>
      <c r="M241" s="32">
        <f t="shared" si="14"/>
        <v>12.3</v>
      </c>
      <c r="N241" s="146">
        <f t="shared" si="15"/>
        <v>0.6150000000000001</v>
      </c>
      <c r="O241" s="146">
        <f t="shared" si="16"/>
        <v>12.915000000000001</v>
      </c>
      <c r="P241" s="136"/>
      <c r="Q241" s="32"/>
      <c r="R241" s="32"/>
      <c r="S241" s="32"/>
      <c r="T241" s="32"/>
      <c r="U241" s="146">
        <f t="shared" si="17"/>
        <v>0.6150000000000001</v>
      </c>
      <c r="V241" s="29"/>
    </row>
    <row r="242" spans="1:22" hidden="1">
      <c r="A242" s="29"/>
      <c r="B242" s="30">
        <v>45596</v>
      </c>
      <c r="C242" s="29" t="s">
        <v>402</v>
      </c>
      <c r="D242" s="29"/>
      <c r="E242" s="29" t="s">
        <v>267</v>
      </c>
      <c r="F242" s="29"/>
      <c r="G242" s="29"/>
      <c r="H242" s="29"/>
      <c r="I242" s="29"/>
      <c r="J242" s="32">
        <v>9.99</v>
      </c>
      <c r="K242" s="29"/>
      <c r="L242" s="29">
        <v>1</v>
      </c>
      <c r="M242" s="32">
        <f t="shared" si="14"/>
        <v>9.99</v>
      </c>
      <c r="N242" s="146">
        <f t="shared" si="15"/>
        <v>0.49950000000000006</v>
      </c>
      <c r="O242" s="146">
        <f t="shared" si="16"/>
        <v>10.4895</v>
      </c>
      <c r="P242" s="136"/>
      <c r="Q242" s="32"/>
      <c r="R242" s="32"/>
      <c r="S242" s="32"/>
      <c r="T242" s="32"/>
      <c r="U242" s="146">
        <f t="shared" si="17"/>
        <v>0.49950000000000006</v>
      </c>
      <c r="V242" s="29"/>
    </row>
    <row r="243" spans="1:22" hidden="1">
      <c r="A243" s="29"/>
      <c r="B243" s="30">
        <v>45596</v>
      </c>
      <c r="C243" s="29" t="s">
        <v>402</v>
      </c>
      <c r="D243" s="29"/>
      <c r="E243" s="29" t="s">
        <v>267</v>
      </c>
      <c r="F243" s="29"/>
      <c r="G243" s="29"/>
      <c r="H243" s="29"/>
      <c r="I243" s="29"/>
      <c r="J243" s="32">
        <v>5.91</v>
      </c>
      <c r="K243" s="29"/>
      <c r="L243" s="29">
        <v>1</v>
      </c>
      <c r="M243" s="32">
        <f t="shared" si="14"/>
        <v>5.91</v>
      </c>
      <c r="N243" s="146">
        <f t="shared" si="15"/>
        <v>0.29550000000000004</v>
      </c>
      <c r="O243" s="146">
        <f t="shared" si="16"/>
        <v>6.2054999999999998</v>
      </c>
      <c r="P243" s="136"/>
      <c r="Q243" s="32"/>
      <c r="R243" s="32"/>
      <c r="S243" s="32"/>
      <c r="T243" s="32"/>
      <c r="U243" s="146">
        <f t="shared" si="17"/>
        <v>0.29550000000000004</v>
      </c>
      <c r="V243" s="29"/>
    </row>
    <row r="244" spans="1:22" hidden="1">
      <c r="A244" s="29"/>
      <c r="B244" s="30">
        <v>45596</v>
      </c>
      <c r="C244" s="29" t="s">
        <v>402</v>
      </c>
      <c r="D244" s="29"/>
      <c r="E244" s="29" t="s">
        <v>267</v>
      </c>
      <c r="F244" s="29"/>
      <c r="G244" s="29"/>
      <c r="H244" s="29"/>
      <c r="I244" s="29"/>
      <c r="J244" s="32">
        <v>38.18</v>
      </c>
      <c r="K244" s="29"/>
      <c r="L244" s="29">
        <v>1</v>
      </c>
      <c r="M244" s="32">
        <f t="shared" si="14"/>
        <v>38.18</v>
      </c>
      <c r="N244" s="146">
        <f t="shared" si="15"/>
        <v>1.909</v>
      </c>
      <c r="O244" s="146">
        <f t="shared" si="16"/>
        <v>40.088999999999999</v>
      </c>
      <c r="P244" s="136"/>
      <c r="Q244" s="32"/>
      <c r="R244" s="32"/>
      <c r="S244" s="32"/>
      <c r="T244" s="32"/>
      <c r="U244" s="146">
        <f t="shared" si="17"/>
        <v>1.909</v>
      </c>
      <c r="V244" s="29"/>
    </row>
    <row r="245" spans="1:22" hidden="1">
      <c r="A245" s="29"/>
      <c r="B245" s="30">
        <v>45596</v>
      </c>
      <c r="C245" s="29" t="s">
        <v>402</v>
      </c>
      <c r="D245" s="29"/>
      <c r="E245" s="29" t="s">
        <v>267</v>
      </c>
      <c r="F245" s="29"/>
      <c r="G245" s="29"/>
      <c r="H245" s="29"/>
      <c r="I245" s="29"/>
      <c r="J245" s="32">
        <v>35.56</v>
      </c>
      <c r="K245" s="29"/>
      <c r="L245" s="29">
        <v>1</v>
      </c>
      <c r="M245" s="32">
        <f t="shared" si="14"/>
        <v>35.56</v>
      </c>
      <c r="N245" s="146">
        <f t="shared" si="15"/>
        <v>1.7780000000000002</v>
      </c>
      <c r="O245" s="146">
        <f t="shared" si="16"/>
        <v>37.338000000000001</v>
      </c>
      <c r="P245" s="136"/>
      <c r="Q245" s="32"/>
      <c r="R245" s="32"/>
      <c r="S245" s="32"/>
      <c r="T245" s="32"/>
      <c r="U245" s="146">
        <f t="shared" si="17"/>
        <v>1.7780000000000002</v>
      </c>
      <c r="V245" s="29"/>
    </row>
    <row r="246" spans="1:22" hidden="1">
      <c r="A246" s="29"/>
      <c r="B246" s="30">
        <v>45596</v>
      </c>
      <c r="C246" s="29" t="s">
        <v>402</v>
      </c>
      <c r="D246" s="29"/>
      <c r="E246" s="29" t="s">
        <v>267</v>
      </c>
      <c r="F246" s="29"/>
      <c r="G246" s="29"/>
      <c r="H246" s="29"/>
      <c r="I246" s="29"/>
      <c r="J246" s="137">
        <v>29.12</v>
      </c>
      <c r="K246" s="29"/>
      <c r="L246" s="29">
        <v>1</v>
      </c>
      <c r="M246" s="32">
        <f t="shared" si="14"/>
        <v>29.12</v>
      </c>
      <c r="N246" s="146">
        <f t="shared" si="15"/>
        <v>1.4560000000000002</v>
      </c>
      <c r="O246" s="146">
        <f t="shared" si="16"/>
        <v>30.576000000000001</v>
      </c>
      <c r="P246" s="135"/>
      <c r="Q246" s="134"/>
      <c r="R246" s="134"/>
      <c r="S246" s="134"/>
      <c r="T246" s="134"/>
      <c r="U246" s="146">
        <f t="shared" si="17"/>
        <v>1.4560000000000002</v>
      </c>
      <c r="V246" s="29"/>
    </row>
    <row r="247" spans="1:22" hidden="1">
      <c r="A247" s="29"/>
      <c r="B247" s="30">
        <v>45596</v>
      </c>
      <c r="C247" s="29" t="s">
        <v>403</v>
      </c>
      <c r="D247" s="29"/>
      <c r="E247" s="29" t="s">
        <v>405</v>
      </c>
      <c r="F247" s="29"/>
      <c r="G247" s="29"/>
      <c r="H247" s="29"/>
      <c r="I247" s="29"/>
      <c r="J247" s="137">
        <v>546.13</v>
      </c>
      <c r="K247" s="29"/>
      <c r="L247" s="29">
        <v>1</v>
      </c>
      <c r="M247" s="32">
        <f t="shared" si="14"/>
        <v>546.13</v>
      </c>
      <c r="N247" s="146">
        <f t="shared" si="15"/>
        <v>27.3065</v>
      </c>
      <c r="O247" s="146">
        <f t="shared" si="16"/>
        <v>573.43650000000002</v>
      </c>
      <c r="P247" s="135"/>
      <c r="Q247" s="134"/>
      <c r="R247" s="134"/>
      <c r="S247" s="134"/>
      <c r="T247" s="134"/>
      <c r="U247" s="146">
        <f t="shared" si="17"/>
        <v>27.3065</v>
      </c>
      <c r="V247" s="29"/>
    </row>
    <row r="248" spans="1:22" hidden="1">
      <c r="A248" s="29"/>
      <c r="B248" s="30">
        <v>45596</v>
      </c>
      <c r="C248" s="29" t="s">
        <v>403</v>
      </c>
      <c r="D248" s="29"/>
      <c r="E248" s="29" t="s">
        <v>405</v>
      </c>
      <c r="F248" s="29"/>
      <c r="G248" s="29"/>
      <c r="H248" s="29"/>
      <c r="I248" s="29"/>
      <c r="J248" s="137">
        <v>184.26</v>
      </c>
      <c r="K248" s="29"/>
      <c r="L248" s="29">
        <v>1</v>
      </c>
      <c r="M248" s="32">
        <f t="shared" si="14"/>
        <v>184.26</v>
      </c>
      <c r="N248" s="146">
        <f t="shared" si="15"/>
        <v>9.2129999999999992</v>
      </c>
      <c r="O248" s="146">
        <f t="shared" si="16"/>
        <v>193.47299999999998</v>
      </c>
      <c r="P248" s="135"/>
      <c r="Q248" s="134"/>
      <c r="R248" s="134"/>
      <c r="S248" s="134"/>
      <c r="T248" s="134"/>
      <c r="U248" s="146">
        <f t="shared" si="17"/>
        <v>9.2129999999999992</v>
      </c>
      <c r="V248" s="29"/>
    </row>
    <row r="249" spans="1:22" hidden="1">
      <c r="A249" s="29"/>
      <c r="B249" s="30">
        <v>45596</v>
      </c>
      <c r="C249" s="29" t="s">
        <v>403</v>
      </c>
      <c r="D249" s="29"/>
      <c r="E249" s="29" t="s">
        <v>405</v>
      </c>
      <c r="F249" s="29"/>
      <c r="G249" s="29"/>
      <c r="H249" s="29"/>
      <c r="I249" s="29"/>
      <c r="J249" s="137">
        <v>66.03</v>
      </c>
      <c r="K249" s="29"/>
      <c r="L249" s="29">
        <v>1</v>
      </c>
      <c r="M249" s="32">
        <f t="shared" si="14"/>
        <v>66.03</v>
      </c>
      <c r="N249" s="146">
        <f t="shared" si="15"/>
        <v>3.3015000000000003</v>
      </c>
      <c r="O249" s="146">
        <f t="shared" si="16"/>
        <v>69.331500000000005</v>
      </c>
      <c r="P249" s="135"/>
      <c r="Q249" s="134"/>
      <c r="R249" s="134"/>
      <c r="S249" s="134"/>
      <c r="T249" s="134"/>
      <c r="U249" s="146">
        <f t="shared" si="17"/>
        <v>3.3015000000000003</v>
      </c>
      <c r="V249" s="29"/>
    </row>
    <row r="250" spans="1:22">
      <c r="A250" s="29"/>
      <c r="B250" s="30"/>
      <c r="C250" s="29"/>
      <c r="D250" s="29"/>
      <c r="E250" s="29"/>
      <c r="F250" s="29"/>
      <c r="G250" s="29"/>
      <c r="H250" s="29"/>
      <c r="I250" s="29"/>
      <c r="J250" s="137"/>
      <c r="K250" s="29"/>
      <c r="L250" s="29"/>
      <c r="M250" s="134"/>
      <c r="N250" s="134"/>
      <c r="O250" s="175"/>
      <c r="P250" s="135"/>
      <c r="Q250" s="134"/>
      <c r="R250" s="134"/>
      <c r="S250" s="134"/>
      <c r="T250" s="134"/>
      <c r="U250" s="134"/>
      <c r="V250" s="29"/>
    </row>
    <row r="251" spans="1:22">
      <c r="A251" s="14"/>
      <c r="B251" s="129"/>
      <c r="C251" s="14"/>
      <c r="D251" s="14"/>
      <c r="E251" s="14"/>
      <c r="F251" s="14"/>
      <c r="G251" s="14"/>
      <c r="H251" s="14"/>
      <c r="I251" s="14"/>
      <c r="J251" s="138">
        <f>SUBTOTAL(9,J5:J250)</f>
        <v>506.63000000000005</v>
      </c>
      <c r="K251" s="138">
        <f>SUM(K5:K250)</f>
        <v>0</v>
      </c>
      <c r="L251" s="14"/>
      <c r="M251" s="138">
        <f>SUBTOTAL(9,M5:M250)</f>
        <v>1130069.32</v>
      </c>
      <c r="N251" s="138">
        <f t="shared" ref="N251:O251" si="18">SUBTOTAL(9,N5:N250)</f>
        <v>56503.466</v>
      </c>
      <c r="O251" s="152">
        <f t="shared" si="18"/>
        <v>1186572.7859999998</v>
      </c>
      <c r="P251" s="64"/>
      <c r="Q251" s="63"/>
      <c r="R251" s="63"/>
      <c r="S251" s="138"/>
      <c r="T251" s="138">
        <f>SUBTOTAL(9,T5:T250)</f>
        <v>0</v>
      </c>
      <c r="U251" s="152">
        <f>SUBTOTAL(9,U5:U250)</f>
        <v>56503.466</v>
      </c>
      <c r="V251" s="14"/>
    </row>
  </sheetData>
  <autoFilter ref="A4:V249">
    <filterColumn colId="2">
      <filters>
        <filter val="BTR-PRT-SI-24100002"/>
        <filter val="BTR-RN-SI-24100002"/>
        <filter val="BTR-SER-SI-24100002"/>
      </filters>
    </filterColumn>
  </autoFilter>
  <mergeCells count="1">
    <mergeCell ref="J3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V251"/>
  <sheetViews>
    <sheetView workbookViewId="0">
      <pane xSplit="5" ySplit="4" topLeftCell="H5" activePane="bottomRight" state="frozen"/>
      <selection activeCell="P91" sqref="P91:Q91"/>
      <selection pane="topRight" activeCell="P91" sqref="P91:Q91"/>
      <selection pane="bottomLeft" activeCell="P91" sqref="P91:Q91"/>
      <selection pane="bottomRight" activeCell="L178" sqref="L178:L180"/>
    </sheetView>
  </sheetViews>
  <sheetFormatPr defaultColWidth="9.140625" defaultRowHeight="15"/>
  <cols>
    <col min="1" max="1" width="8" style="162" customWidth="1"/>
    <col min="2" max="2" width="15.5703125" style="161" customWidth="1"/>
    <col min="3" max="3" width="21.42578125" style="162" customWidth="1"/>
    <col min="4" max="4" width="18.140625" style="162" customWidth="1"/>
    <col min="5" max="5" width="27.42578125" style="162" customWidth="1"/>
    <col min="6" max="6" width="38.85546875" style="162" customWidth="1"/>
    <col min="7" max="7" width="10.28515625" style="162" customWidth="1"/>
    <col min="8" max="8" width="9.140625" style="162" customWidth="1"/>
    <col min="9" max="9" width="6.85546875" style="162" customWidth="1"/>
    <col min="10" max="10" width="17.5703125" style="130" customWidth="1"/>
    <col min="11" max="11" width="14.28515625" style="162" customWidth="1"/>
    <col min="12" max="12" width="13.42578125" style="162" customWidth="1"/>
    <col min="13" max="13" width="17" style="60" customWidth="1"/>
    <col min="14" max="14" width="12.7109375" style="60" customWidth="1"/>
    <col min="15" max="15" width="14.5703125" style="60" customWidth="1"/>
    <col min="16" max="16" width="13.85546875" style="61" customWidth="1"/>
    <col min="17" max="17" width="21.5703125" style="60" customWidth="1"/>
    <col min="18" max="20" width="9.140625" style="60"/>
    <col min="21" max="21" width="17.85546875" style="60" customWidth="1"/>
    <col min="22" max="22" width="18.5703125" style="162" customWidth="1"/>
    <col min="23" max="16384" width="9.140625" style="162"/>
  </cols>
  <sheetData>
    <row r="1" spans="1:22">
      <c r="A1" s="160" t="s">
        <v>61</v>
      </c>
    </row>
    <row r="2" spans="1:22" ht="18.75" customHeight="1">
      <c r="A2" s="160" t="s">
        <v>38</v>
      </c>
    </row>
    <row r="3" spans="1:22" ht="33.75" customHeight="1">
      <c r="A3" s="163" t="s">
        <v>17</v>
      </c>
      <c r="B3" s="164" t="s">
        <v>18</v>
      </c>
      <c r="C3" s="163" t="s">
        <v>19</v>
      </c>
      <c r="D3" s="163" t="s">
        <v>32</v>
      </c>
      <c r="E3" s="163" t="s">
        <v>20</v>
      </c>
      <c r="F3" s="163" t="s">
        <v>21</v>
      </c>
      <c r="G3" s="163" t="s">
        <v>22</v>
      </c>
      <c r="H3" s="163" t="s">
        <v>23</v>
      </c>
      <c r="I3" s="163" t="s">
        <v>24</v>
      </c>
      <c r="J3" s="261" t="s">
        <v>25</v>
      </c>
      <c r="K3" s="262"/>
      <c r="L3" s="165" t="s">
        <v>26</v>
      </c>
      <c r="M3" s="62" t="s">
        <v>27</v>
      </c>
      <c r="N3" s="154" t="s">
        <v>28</v>
      </c>
      <c r="O3" s="62" t="s">
        <v>31</v>
      </c>
      <c r="P3" s="64" t="s">
        <v>29</v>
      </c>
      <c r="Q3" s="154" t="s">
        <v>30</v>
      </c>
      <c r="R3" s="154" t="s">
        <v>33</v>
      </c>
      <c r="S3" s="154" t="s">
        <v>34</v>
      </c>
      <c r="T3" s="154" t="s">
        <v>35</v>
      </c>
      <c r="U3" s="62" t="s">
        <v>36</v>
      </c>
      <c r="V3" s="163" t="s">
        <v>37</v>
      </c>
    </row>
    <row r="4" spans="1:22" ht="15" customHeight="1">
      <c r="A4" s="163"/>
      <c r="B4" s="164"/>
      <c r="C4" s="163"/>
      <c r="D4" s="163"/>
      <c r="E4" s="163"/>
      <c r="F4" s="163"/>
      <c r="G4" s="163"/>
      <c r="H4" s="163"/>
      <c r="I4" s="163"/>
      <c r="J4" s="138" t="s">
        <v>261</v>
      </c>
      <c r="K4" s="163" t="s">
        <v>260</v>
      </c>
      <c r="L4" s="165"/>
      <c r="M4" s="62"/>
      <c r="N4" s="154"/>
      <c r="O4" s="62"/>
      <c r="P4" s="64"/>
      <c r="Q4" s="154"/>
      <c r="R4" s="154"/>
      <c r="S4" s="154"/>
      <c r="T4" s="154"/>
      <c r="U4" s="62"/>
      <c r="V4" s="163"/>
    </row>
    <row r="5" spans="1:22" s="167" customFormat="1" hidden="1">
      <c r="A5" s="139">
        <v>1</v>
      </c>
      <c r="B5" s="135">
        <v>45612</v>
      </c>
      <c r="C5" s="139" t="s">
        <v>410</v>
      </c>
      <c r="D5" s="140"/>
      <c r="E5" s="159" t="s">
        <v>503</v>
      </c>
      <c r="F5" s="139" t="s">
        <v>511</v>
      </c>
      <c r="G5" s="139" t="s">
        <v>81</v>
      </c>
      <c r="H5" s="139"/>
      <c r="I5" s="139">
        <v>1</v>
      </c>
      <c r="J5" s="134">
        <v>26.09</v>
      </c>
      <c r="K5" s="134"/>
      <c r="L5" s="139">
        <v>1</v>
      </c>
      <c r="M5" s="134">
        <f>K5+(J5*L5)</f>
        <v>26.09</v>
      </c>
      <c r="N5" s="134">
        <f>+M5*5%</f>
        <v>1.3045</v>
      </c>
      <c r="O5" s="134">
        <f>+M5+N5</f>
        <v>27.394500000000001</v>
      </c>
      <c r="P5" s="134"/>
      <c r="Q5" s="134"/>
      <c r="R5" s="134"/>
      <c r="S5" s="134"/>
      <c r="T5" s="134"/>
      <c r="U5" s="134">
        <f>+N5-T5</f>
        <v>1.3045</v>
      </c>
      <c r="V5" s="139"/>
    </row>
    <row r="6" spans="1:22" s="167" customFormat="1" hidden="1">
      <c r="A6" s="139">
        <v>2</v>
      </c>
      <c r="B6" s="135">
        <v>45612</v>
      </c>
      <c r="C6" s="139" t="s">
        <v>411</v>
      </c>
      <c r="D6" s="140"/>
      <c r="E6" s="159" t="s">
        <v>264</v>
      </c>
      <c r="F6" s="139" t="s">
        <v>199</v>
      </c>
      <c r="G6" s="139" t="s">
        <v>81</v>
      </c>
      <c r="H6" s="139"/>
      <c r="I6" s="139">
        <v>1</v>
      </c>
      <c r="J6" s="134">
        <v>25.44</v>
      </c>
      <c r="K6" s="134"/>
      <c r="L6" s="139">
        <v>1</v>
      </c>
      <c r="M6" s="134">
        <f t="shared" ref="M6:M69" si="0">K6+(J6*L6)</f>
        <v>25.44</v>
      </c>
      <c r="N6" s="134">
        <f t="shared" ref="N6:N69" si="1">+M6*5%</f>
        <v>1.2720000000000002</v>
      </c>
      <c r="O6" s="134">
        <f t="shared" ref="O6:O69" si="2">+M6+N6</f>
        <v>26.712000000000003</v>
      </c>
      <c r="P6" s="134"/>
      <c r="Q6" s="134"/>
      <c r="R6" s="134"/>
      <c r="S6" s="134"/>
      <c r="T6" s="134"/>
      <c r="U6" s="134">
        <f t="shared" ref="U6:U69" si="3">+N6-T6</f>
        <v>1.2720000000000002</v>
      </c>
      <c r="V6" s="139"/>
    </row>
    <row r="7" spans="1:22" s="167" customFormat="1" hidden="1">
      <c r="A7" s="139">
        <v>3</v>
      </c>
      <c r="B7" s="135">
        <v>45612</v>
      </c>
      <c r="C7" s="139" t="s">
        <v>411</v>
      </c>
      <c r="D7" s="140"/>
      <c r="E7" s="159" t="s">
        <v>264</v>
      </c>
      <c r="F7" s="139" t="s">
        <v>512</v>
      </c>
      <c r="G7" s="139" t="s">
        <v>81</v>
      </c>
      <c r="H7" s="139"/>
      <c r="I7" s="139">
        <v>1</v>
      </c>
      <c r="J7" s="134">
        <v>13.04</v>
      </c>
      <c r="K7" s="134"/>
      <c r="L7" s="139">
        <v>1</v>
      </c>
      <c r="M7" s="134">
        <f t="shared" si="0"/>
        <v>13.04</v>
      </c>
      <c r="N7" s="134">
        <f t="shared" si="1"/>
        <v>0.65200000000000002</v>
      </c>
      <c r="O7" s="134">
        <f t="shared" si="2"/>
        <v>13.691999999999998</v>
      </c>
      <c r="P7" s="134"/>
      <c r="Q7" s="134"/>
      <c r="R7" s="134"/>
      <c r="S7" s="134"/>
      <c r="T7" s="134"/>
      <c r="U7" s="134">
        <f t="shared" si="3"/>
        <v>0.65200000000000002</v>
      </c>
      <c r="V7" s="139"/>
    </row>
    <row r="8" spans="1:22" s="167" customFormat="1" hidden="1">
      <c r="A8" s="139">
        <v>4</v>
      </c>
      <c r="B8" s="135">
        <v>45615</v>
      </c>
      <c r="C8" s="139" t="s">
        <v>412</v>
      </c>
      <c r="D8" s="140"/>
      <c r="E8" s="159" t="s">
        <v>264</v>
      </c>
      <c r="F8" s="139" t="s">
        <v>124</v>
      </c>
      <c r="G8" s="139" t="s">
        <v>179</v>
      </c>
      <c r="H8" s="139"/>
      <c r="I8" s="139">
        <v>1</v>
      </c>
      <c r="J8" s="134">
        <v>3.33</v>
      </c>
      <c r="K8" s="134"/>
      <c r="L8" s="139">
        <v>1</v>
      </c>
      <c r="M8" s="134">
        <f t="shared" si="0"/>
        <v>3.33</v>
      </c>
      <c r="N8" s="134">
        <f t="shared" si="1"/>
        <v>0.16650000000000001</v>
      </c>
      <c r="O8" s="134">
        <f t="shared" si="2"/>
        <v>3.4965000000000002</v>
      </c>
      <c r="P8" s="134"/>
      <c r="Q8" s="134"/>
      <c r="R8" s="134"/>
      <c r="S8" s="134"/>
      <c r="T8" s="134"/>
      <c r="U8" s="134">
        <f t="shared" si="3"/>
        <v>0.16650000000000001</v>
      </c>
      <c r="V8" s="139"/>
    </row>
    <row r="9" spans="1:22" s="167" customFormat="1" hidden="1">
      <c r="A9" s="139">
        <v>5</v>
      </c>
      <c r="B9" s="135">
        <v>45615</v>
      </c>
      <c r="C9" s="139" t="s">
        <v>412</v>
      </c>
      <c r="D9" s="140"/>
      <c r="E9" s="159" t="s">
        <v>264</v>
      </c>
      <c r="F9" s="139" t="s">
        <v>513</v>
      </c>
      <c r="G9" s="139" t="s">
        <v>179</v>
      </c>
      <c r="H9" s="139"/>
      <c r="I9" s="139">
        <v>1</v>
      </c>
      <c r="J9" s="134">
        <v>25</v>
      </c>
      <c r="K9" s="134"/>
      <c r="L9" s="139">
        <v>1</v>
      </c>
      <c r="M9" s="134">
        <f t="shared" si="0"/>
        <v>25</v>
      </c>
      <c r="N9" s="134">
        <f t="shared" si="1"/>
        <v>1.25</v>
      </c>
      <c r="O9" s="134">
        <f t="shared" si="2"/>
        <v>26.25</v>
      </c>
      <c r="P9" s="134"/>
      <c r="Q9" s="134"/>
      <c r="R9" s="134"/>
      <c r="S9" s="134"/>
      <c r="T9" s="134"/>
      <c r="U9" s="134">
        <f t="shared" si="3"/>
        <v>1.25</v>
      </c>
      <c r="V9" s="139"/>
    </row>
    <row r="10" spans="1:22" s="167" customFormat="1" hidden="1">
      <c r="A10" s="139">
        <v>6</v>
      </c>
      <c r="B10" s="135">
        <v>45615</v>
      </c>
      <c r="C10" s="139" t="s">
        <v>412</v>
      </c>
      <c r="D10" s="140"/>
      <c r="E10" s="159" t="s">
        <v>264</v>
      </c>
      <c r="F10" s="139" t="s">
        <v>150</v>
      </c>
      <c r="G10" s="139" t="s">
        <v>179</v>
      </c>
      <c r="H10" s="139"/>
      <c r="I10" s="139">
        <v>1</v>
      </c>
      <c r="J10" s="134">
        <v>17.55</v>
      </c>
      <c r="K10" s="134"/>
      <c r="L10" s="139">
        <v>1</v>
      </c>
      <c r="M10" s="134">
        <f t="shared" si="0"/>
        <v>17.55</v>
      </c>
      <c r="N10" s="134">
        <f t="shared" si="1"/>
        <v>0.87750000000000006</v>
      </c>
      <c r="O10" s="134">
        <f t="shared" si="2"/>
        <v>18.427500000000002</v>
      </c>
      <c r="P10" s="134"/>
      <c r="Q10" s="134"/>
      <c r="R10" s="134"/>
      <c r="S10" s="134"/>
      <c r="T10" s="134"/>
      <c r="U10" s="134">
        <f t="shared" si="3"/>
        <v>0.87750000000000006</v>
      </c>
      <c r="V10" s="139"/>
    </row>
    <row r="11" spans="1:22" s="167" customFormat="1" hidden="1">
      <c r="A11" s="139">
        <v>7</v>
      </c>
      <c r="B11" s="135">
        <v>45615</v>
      </c>
      <c r="C11" s="139" t="s">
        <v>412</v>
      </c>
      <c r="D11" s="140"/>
      <c r="E11" s="159" t="s">
        <v>264</v>
      </c>
      <c r="F11" s="139" t="s">
        <v>514</v>
      </c>
      <c r="G11" s="139" t="s">
        <v>179</v>
      </c>
      <c r="H11" s="139"/>
      <c r="I11" s="139">
        <v>1</v>
      </c>
      <c r="J11" s="134">
        <v>16.25</v>
      </c>
      <c r="K11" s="134"/>
      <c r="L11" s="139">
        <v>1</v>
      </c>
      <c r="M11" s="134">
        <f t="shared" si="0"/>
        <v>16.25</v>
      </c>
      <c r="N11" s="134">
        <f t="shared" si="1"/>
        <v>0.8125</v>
      </c>
      <c r="O11" s="134">
        <f t="shared" si="2"/>
        <v>17.0625</v>
      </c>
      <c r="P11" s="134"/>
      <c r="Q11" s="134"/>
      <c r="R11" s="134"/>
      <c r="S11" s="134"/>
      <c r="T11" s="134"/>
      <c r="U11" s="134">
        <f t="shared" si="3"/>
        <v>0.8125</v>
      </c>
      <c r="V11" s="139"/>
    </row>
    <row r="12" spans="1:22" s="167" customFormat="1" hidden="1">
      <c r="A12" s="139">
        <v>8</v>
      </c>
      <c r="B12" s="135">
        <v>45615</v>
      </c>
      <c r="C12" s="139" t="s">
        <v>412</v>
      </c>
      <c r="D12" s="140"/>
      <c r="E12" s="159" t="s">
        <v>264</v>
      </c>
      <c r="F12" s="139" t="s">
        <v>515</v>
      </c>
      <c r="G12" s="139" t="s">
        <v>179</v>
      </c>
      <c r="H12" s="139"/>
      <c r="I12" s="139">
        <v>1</v>
      </c>
      <c r="J12" s="134">
        <v>76.38</v>
      </c>
      <c r="K12" s="134"/>
      <c r="L12" s="139">
        <v>1</v>
      </c>
      <c r="M12" s="134">
        <f t="shared" si="0"/>
        <v>76.38</v>
      </c>
      <c r="N12" s="134">
        <f t="shared" si="1"/>
        <v>3.819</v>
      </c>
      <c r="O12" s="134">
        <f t="shared" si="2"/>
        <v>80.198999999999998</v>
      </c>
      <c r="P12" s="134"/>
      <c r="Q12" s="134"/>
      <c r="R12" s="134"/>
      <c r="S12" s="134"/>
      <c r="T12" s="134"/>
      <c r="U12" s="134">
        <f t="shared" si="3"/>
        <v>3.819</v>
      </c>
      <c r="V12" s="139"/>
    </row>
    <row r="13" spans="1:22" s="167" customFormat="1" hidden="1">
      <c r="A13" s="139">
        <v>9</v>
      </c>
      <c r="B13" s="135">
        <v>45615</v>
      </c>
      <c r="C13" s="139" t="s">
        <v>412</v>
      </c>
      <c r="D13" s="140"/>
      <c r="E13" s="159" t="s">
        <v>264</v>
      </c>
      <c r="F13" s="139" t="s">
        <v>516</v>
      </c>
      <c r="G13" s="139" t="s">
        <v>179</v>
      </c>
      <c r="H13" s="139"/>
      <c r="I13" s="139">
        <v>1</v>
      </c>
      <c r="J13" s="134">
        <v>42.25</v>
      </c>
      <c r="K13" s="134"/>
      <c r="L13" s="139">
        <v>1</v>
      </c>
      <c r="M13" s="134">
        <f t="shared" si="0"/>
        <v>42.25</v>
      </c>
      <c r="N13" s="134">
        <f t="shared" si="1"/>
        <v>2.1125000000000003</v>
      </c>
      <c r="O13" s="134">
        <f t="shared" si="2"/>
        <v>44.362499999999997</v>
      </c>
      <c r="P13" s="134"/>
      <c r="Q13" s="134"/>
      <c r="R13" s="134"/>
      <c r="S13" s="134"/>
      <c r="T13" s="134"/>
      <c r="U13" s="134">
        <f t="shared" si="3"/>
        <v>2.1125000000000003</v>
      </c>
      <c r="V13" s="139"/>
    </row>
    <row r="14" spans="1:22" s="167" customFormat="1" hidden="1">
      <c r="A14" s="139">
        <v>10</v>
      </c>
      <c r="B14" s="135">
        <v>45615</v>
      </c>
      <c r="C14" s="139" t="s">
        <v>412</v>
      </c>
      <c r="D14" s="140"/>
      <c r="E14" s="159" t="s">
        <v>264</v>
      </c>
      <c r="F14" s="139" t="s">
        <v>517</v>
      </c>
      <c r="G14" s="139" t="s">
        <v>179</v>
      </c>
      <c r="H14" s="139"/>
      <c r="I14" s="139">
        <v>1</v>
      </c>
      <c r="J14" s="134">
        <v>32.5</v>
      </c>
      <c r="K14" s="134"/>
      <c r="L14" s="139">
        <v>1</v>
      </c>
      <c r="M14" s="134">
        <f t="shared" si="0"/>
        <v>32.5</v>
      </c>
      <c r="N14" s="134">
        <f t="shared" si="1"/>
        <v>1.625</v>
      </c>
      <c r="O14" s="134">
        <f t="shared" si="2"/>
        <v>34.125</v>
      </c>
      <c r="P14" s="134"/>
      <c r="Q14" s="134"/>
      <c r="R14" s="134"/>
      <c r="S14" s="134"/>
      <c r="T14" s="134"/>
      <c r="U14" s="134">
        <f t="shared" si="3"/>
        <v>1.625</v>
      </c>
      <c r="V14" s="139"/>
    </row>
    <row r="15" spans="1:22" s="167" customFormat="1" hidden="1">
      <c r="A15" s="139">
        <v>11</v>
      </c>
      <c r="B15" s="135">
        <v>45615</v>
      </c>
      <c r="C15" s="139" t="s">
        <v>412</v>
      </c>
      <c r="D15" s="140"/>
      <c r="E15" s="159" t="s">
        <v>264</v>
      </c>
      <c r="F15" s="139" t="s">
        <v>518</v>
      </c>
      <c r="G15" s="139" t="s">
        <v>179</v>
      </c>
      <c r="H15" s="139"/>
      <c r="I15" s="139">
        <v>1</v>
      </c>
      <c r="J15" s="134">
        <v>26</v>
      </c>
      <c r="K15" s="134"/>
      <c r="L15" s="139">
        <v>1</v>
      </c>
      <c r="M15" s="134">
        <f t="shared" si="0"/>
        <v>26</v>
      </c>
      <c r="N15" s="134">
        <f t="shared" si="1"/>
        <v>1.3</v>
      </c>
      <c r="O15" s="134">
        <f t="shared" si="2"/>
        <v>27.3</v>
      </c>
      <c r="P15" s="134"/>
      <c r="Q15" s="134"/>
      <c r="R15" s="134"/>
      <c r="S15" s="134"/>
      <c r="T15" s="134"/>
      <c r="U15" s="134">
        <f t="shared" si="3"/>
        <v>1.3</v>
      </c>
      <c r="V15" s="139"/>
    </row>
    <row r="16" spans="1:22" s="167" customFormat="1" hidden="1">
      <c r="A16" s="139">
        <v>12</v>
      </c>
      <c r="B16" s="135">
        <v>45615</v>
      </c>
      <c r="C16" s="139" t="s">
        <v>412</v>
      </c>
      <c r="D16" s="140"/>
      <c r="E16" s="159" t="s">
        <v>264</v>
      </c>
      <c r="F16" s="139" t="s">
        <v>519</v>
      </c>
      <c r="G16" s="139" t="s">
        <v>179</v>
      </c>
      <c r="H16" s="139"/>
      <c r="I16" s="139">
        <v>1</v>
      </c>
      <c r="J16" s="134">
        <v>14.62</v>
      </c>
      <c r="K16" s="134"/>
      <c r="L16" s="139">
        <v>1</v>
      </c>
      <c r="M16" s="134">
        <f t="shared" si="0"/>
        <v>14.62</v>
      </c>
      <c r="N16" s="134">
        <f t="shared" si="1"/>
        <v>0.73099999999999998</v>
      </c>
      <c r="O16" s="134">
        <f t="shared" si="2"/>
        <v>15.350999999999999</v>
      </c>
      <c r="P16" s="134"/>
      <c r="Q16" s="134"/>
      <c r="R16" s="134"/>
      <c r="S16" s="134"/>
      <c r="T16" s="134"/>
      <c r="U16" s="134">
        <f t="shared" si="3"/>
        <v>0.73099999999999998</v>
      </c>
      <c r="V16" s="139"/>
    </row>
    <row r="17" spans="1:22" s="167" customFormat="1" hidden="1">
      <c r="A17" s="139">
        <v>13</v>
      </c>
      <c r="B17" s="135">
        <v>45615</v>
      </c>
      <c r="C17" s="139" t="s">
        <v>412</v>
      </c>
      <c r="D17" s="140"/>
      <c r="E17" s="159" t="s">
        <v>264</v>
      </c>
      <c r="F17" s="139" t="s">
        <v>520</v>
      </c>
      <c r="G17" s="139" t="s">
        <v>179</v>
      </c>
      <c r="H17" s="139"/>
      <c r="I17" s="139">
        <v>1</v>
      </c>
      <c r="J17" s="134">
        <v>97.5</v>
      </c>
      <c r="K17" s="134"/>
      <c r="L17" s="139">
        <v>1</v>
      </c>
      <c r="M17" s="134">
        <f t="shared" si="0"/>
        <v>97.5</v>
      </c>
      <c r="N17" s="134">
        <f t="shared" si="1"/>
        <v>4.875</v>
      </c>
      <c r="O17" s="134">
        <f t="shared" si="2"/>
        <v>102.375</v>
      </c>
      <c r="P17" s="134"/>
      <c r="Q17" s="134"/>
      <c r="R17" s="134"/>
      <c r="S17" s="134"/>
      <c r="T17" s="134"/>
      <c r="U17" s="134">
        <f t="shared" si="3"/>
        <v>4.875</v>
      </c>
      <c r="V17" s="139"/>
    </row>
    <row r="18" spans="1:22" s="167" customFormat="1" hidden="1">
      <c r="A18" s="139">
        <v>14</v>
      </c>
      <c r="B18" s="135">
        <v>45615</v>
      </c>
      <c r="C18" s="139" t="s">
        <v>412</v>
      </c>
      <c r="D18" s="140"/>
      <c r="E18" s="159" t="s">
        <v>264</v>
      </c>
      <c r="F18" s="139" t="s">
        <v>521</v>
      </c>
      <c r="G18" s="139" t="s">
        <v>179</v>
      </c>
      <c r="H18" s="139"/>
      <c r="I18" s="139">
        <v>1</v>
      </c>
      <c r="J18" s="134">
        <v>49.43</v>
      </c>
      <c r="K18" s="134"/>
      <c r="L18" s="139">
        <v>1</v>
      </c>
      <c r="M18" s="134">
        <f t="shared" si="0"/>
        <v>49.43</v>
      </c>
      <c r="N18" s="134">
        <f t="shared" si="1"/>
        <v>2.4715000000000003</v>
      </c>
      <c r="O18" s="134">
        <f t="shared" si="2"/>
        <v>51.901499999999999</v>
      </c>
      <c r="P18" s="134"/>
      <c r="Q18" s="134"/>
      <c r="R18" s="134"/>
      <c r="S18" s="134"/>
      <c r="T18" s="134"/>
      <c r="U18" s="134">
        <f t="shared" si="3"/>
        <v>2.4715000000000003</v>
      </c>
      <c r="V18" s="139"/>
    </row>
    <row r="19" spans="1:22" s="167" customFormat="1" hidden="1">
      <c r="A19" s="139">
        <v>15</v>
      </c>
      <c r="B19" s="135">
        <v>45625</v>
      </c>
      <c r="C19" s="139" t="s">
        <v>413</v>
      </c>
      <c r="D19" s="140"/>
      <c r="E19" s="159" t="s">
        <v>264</v>
      </c>
      <c r="F19" s="139" t="s">
        <v>522</v>
      </c>
      <c r="G19" s="139" t="s">
        <v>81</v>
      </c>
      <c r="H19" s="139"/>
      <c r="I19" s="139">
        <v>1</v>
      </c>
      <c r="J19" s="134">
        <v>12.57</v>
      </c>
      <c r="K19" s="134"/>
      <c r="L19" s="139">
        <v>1</v>
      </c>
      <c r="M19" s="134">
        <f t="shared" si="0"/>
        <v>12.57</v>
      </c>
      <c r="N19" s="134">
        <f t="shared" si="1"/>
        <v>0.62850000000000006</v>
      </c>
      <c r="O19" s="134">
        <f t="shared" si="2"/>
        <v>13.198500000000001</v>
      </c>
      <c r="P19" s="134"/>
      <c r="Q19" s="134"/>
      <c r="R19" s="134"/>
      <c r="S19" s="134"/>
      <c r="T19" s="134"/>
      <c r="U19" s="134">
        <f t="shared" si="3"/>
        <v>0.62850000000000006</v>
      </c>
      <c r="V19" s="139"/>
    </row>
    <row r="20" spans="1:22" s="167" customFormat="1" hidden="1">
      <c r="A20" s="139">
        <v>16</v>
      </c>
      <c r="B20" s="135">
        <v>45625</v>
      </c>
      <c r="C20" s="139" t="s">
        <v>413</v>
      </c>
      <c r="D20" s="140"/>
      <c r="E20" s="159" t="s">
        <v>264</v>
      </c>
      <c r="F20" s="139" t="s">
        <v>523</v>
      </c>
      <c r="G20" s="139" t="s">
        <v>81</v>
      </c>
      <c r="H20" s="139"/>
      <c r="I20" s="139">
        <v>1</v>
      </c>
      <c r="J20" s="134">
        <v>11.11</v>
      </c>
      <c r="K20" s="134"/>
      <c r="L20" s="139">
        <v>1</v>
      </c>
      <c r="M20" s="134">
        <f t="shared" si="0"/>
        <v>11.11</v>
      </c>
      <c r="N20" s="134">
        <f t="shared" si="1"/>
        <v>0.55549999999999999</v>
      </c>
      <c r="O20" s="134">
        <f t="shared" si="2"/>
        <v>11.6655</v>
      </c>
      <c r="P20" s="134"/>
      <c r="Q20" s="134"/>
      <c r="R20" s="134"/>
      <c r="S20" s="134"/>
      <c r="T20" s="134"/>
      <c r="U20" s="134">
        <f t="shared" si="3"/>
        <v>0.55549999999999999</v>
      </c>
      <c r="V20" s="139"/>
    </row>
    <row r="21" spans="1:22" s="167" customFormat="1" hidden="1">
      <c r="A21" s="139">
        <v>17</v>
      </c>
      <c r="B21" s="135">
        <v>45625</v>
      </c>
      <c r="C21" s="139" t="s">
        <v>413</v>
      </c>
      <c r="D21" s="140"/>
      <c r="E21" s="159" t="s">
        <v>264</v>
      </c>
      <c r="F21" s="139" t="s">
        <v>88</v>
      </c>
      <c r="G21" s="139" t="s">
        <v>81</v>
      </c>
      <c r="H21" s="139"/>
      <c r="I21" s="139">
        <v>1</v>
      </c>
      <c r="J21" s="134">
        <v>5.2</v>
      </c>
      <c r="K21" s="134"/>
      <c r="L21" s="139">
        <v>1</v>
      </c>
      <c r="M21" s="134">
        <f t="shared" si="0"/>
        <v>5.2</v>
      </c>
      <c r="N21" s="134">
        <f t="shared" si="1"/>
        <v>0.26</v>
      </c>
      <c r="O21" s="134">
        <f t="shared" si="2"/>
        <v>5.46</v>
      </c>
      <c r="P21" s="134"/>
      <c r="Q21" s="134"/>
      <c r="R21" s="134"/>
      <c r="S21" s="134"/>
      <c r="T21" s="134"/>
      <c r="U21" s="134">
        <f t="shared" si="3"/>
        <v>0.26</v>
      </c>
      <c r="V21" s="139"/>
    </row>
    <row r="22" spans="1:22" s="167" customFormat="1" hidden="1">
      <c r="A22" s="139">
        <v>18</v>
      </c>
      <c r="B22" s="135">
        <v>45625</v>
      </c>
      <c r="C22" s="139" t="s">
        <v>413</v>
      </c>
      <c r="D22" s="140"/>
      <c r="E22" s="159" t="s">
        <v>264</v>
      </c>
      <c r="F22" s="139" t="s">
        <v>149</v>
      </c>
      <c r="G22" s="139" t="s">
        <v>81</v>
      </c>
      <c r="H22" s="139"/>
      <c r="I22" s="139">
        <v>1</v>
      </c>
      <c r="J22" s="134">
        <v>44.44</v>
      </c>
      <c r="K22" s="134"/>
      <c r="L22" s="139">
        <v>1</v>
      </c>
      <c r="M22" s="134">
        <f t="shared" si="0"/>
        <v>44.44</v>
      </c>
      <c r="N22" s="134">
        <f t="shared" si="1"/>
        <v>2.222</v>
      </c>
      <c r="O22" s="134">
        <f t="shared" si="2"/>
        <v>46.661999999999999</v>
      </c>
      <c r="P22" s="134"/>
      <c r="Q22" s="134"/>
      <c r="R22" s="134"/>
      <c r="S22" s="134"/>
      <c r="T22" s="134"/>
      <c r="U22" s="134">
        <f t="shared" si="3"/>
        <v>2.222</v>
      </c>
      <c r="V22" s="139"/>
    </row>
    <row r="23" spans="1:22" s="167" customFormat="1" hidden="1">
      <c r="A23" s="139">
        <v>19</v>
      </c>
      <c r="B23" s="135">
        <v>45625</v>
      </c>
      <c r="C23" s="139" t="s">
        <v>413</v>
      </c>
      <c r="D23" s="140"/>
      <c r="E23" s="159" t="s">
        <v>264</v>
      </c>
      <c r="F23" s="139" t="s">
        <v>279</v>
      </c>
      <c r="G23" s="139" t="s">
        <v>81</v>
      </c>
      <c r="H23" s="139"/>
      <c r="I23" s="139">
        <v>1</v>
      </c>
      <c r="J23" s="134">
        <v>26.67</v>
      </c>
      <c r="K23" s="134"/>
      <c r="L23" s="139">
        <v>1</v>
      </c>
      <c r="M23" s="134">
        <f t="shared" si="0"/>
        <v>26.67</v>
      </c>
      <c r="N23" s="134">
        <f t="shared" si="1"/>
        <v>1.3335000000000001</v>
      </c>
      <c r="O23" s="134">
        <f t="shared" si="2"/>
        <v>28.003500000000003</v>
      </c>
      <c r="P23" s="134"/>
      <c r="Q23" s="134"/>
      <c r="R23" s="134"/>
      <c r="S23" s="134"/>
      <c r="T23" s="134"/>
      <c r="U23" s="134">
        <f t="shared" si="3"/>
        <v>1.3335000000000001</v>
      </c>
      <c r="V23" s="139"/>
    </row>
    <row r="24" spans="1:22" s="167" customFormat="1" hidden="1">
      <c r="A24" s="139">
        <v>20</v>
      </c>
      <c r="B24" s="135">
        <v>45625</v>
      </c>
      <c r="C24" s="139" t="s">
        <v>413</v>
      </c>
      <c r="D24" s="140"/>
      <c r="E24" s="159" t="s">
        <v>264</v>
      </c>
      <c r="F24" s="139" t="s">
        <v>281</v>
      </c>
      <c r="G24" s="139" t="s">
        <v>81</v>
      </c>
      <c r="H24" s="139"/>
      <c r="I24" s="139">
        <v>1</v>
      </c>
      <c r="J24" s="134">
        <v>26.67</v>
      </c>
      <c r="K24" s="134"/>
      <c r="L24" s="139">
        <v>1</v>
      </c>
      <c r="M24" s="134">
        <f t="shared" si="0"/>
        <v>26.67</v>
      </c>
      <c r="N24" s="134">
        <f t="shared" si="1"/>
        <v>1.3335000000000001</v>
      </c>
      <c r="O24" s="134">
        <f t="shared" si="2"/>
        <v>28.003500000000003</v>
      </c>
      <c r="P24" s="134"/>
      <c r="Q24" s="134"/>
      <c r="R24" s="134"/>
      <c r="S24" s="134"/>
      <c r="T24" s="134"/>
      <c r="U24" s="134">
        <f t="shared" si="3"/>
        <v>1.3335000000000001</v>
      </c>
      <c r="V24" s="139"/>
    </row>
    <row r="25" spans="1:22" s="167" customFormat="1" hidden="1">
      <c r="A25" s="139">
        <v>21</v>
      </c>
      <c r="B25" s="135">
        <v>45625</v>
      </c>
      <c r="C25" s="139" t="s">
        <v>413</v>
      </c>
      <c r="D25" s="140"/>
      <c r="E25" s="159" t="s">
        <v>264</v>
      </c>
      <c r="F25" s="139" t="s">
        <v>524</v>
      </c>
      <c r="G25" s="139" t="s">
        <v>81</v>
      </c>
      <c r="H25" s="139"/>
      <c r="I25" s="139">
        <v>1</v>
      </c>
      <c r="J25" s="134">
        <v>23.11</v>
      </c>
      <c r="K25" s="134"/>
      <c r="L25" s="139">
        <v>1</v>
      </c>
      <c r="M25" s="134">
        <f t="shared" si="0"/>
        <v>23.11</v>
      </c>
      <c r="N25" s="134">
        <f t="shared" si="1"/>
        <v>1.1555</v>
      </c>
      <c r="O25" s="134">
        <f t="shared" si="2"/>
        <v>24.265499999999999</v>
      </c>
      <c r="P25" s="134"/>
      <c r="Q25" s="134"/>
      <c r="R25" s="134"/>
      <c r="S25" s="134"/>
      <c r="T25" s="134"/>
      <c r="U25" s="134">
        <f t="shared" si="3"/>
        <v>1.1555</v>
      </c>
      <c r="V25" s="139"/>
    </row>
    <row r="26" spans="1:22" s="167" customFormat="1" hidden="1">
      <c r="A26" s="139">
        <v>22</v>
      </c>
      <c r="B26" s="135">
        <v>45625</v>
      </c>
      <c r="C26" s="139" t="s">
        <v>413</v>
      </c>
      <c r="D26" s="139"/>
      <c r="E26" s="159" t="s">
        <v>264</v>
      </c>
      <c r="F26" s="139" t="s">
        <v>525</v>
      </c>
      <c r="G26" s="139" t="s">
        <v>81</v>
      </c>
      <c r="H26" s="139"/>
      <c r="I26" s="139">
        <v>1</v>
      </c>
      <c r="J26" s="134">
        <v>20.74</v>
      </c>
      <c r="K26" s="134"/>
      <c r="L26" s="139">
        <v>1</v>
      </c>
      <c r="M26" s="134">
        <f t="shared" si="0"/>
        <v>20.74</v>
      </c>
      <c r="N26" s="134">
        <f t="shared" si="1"/>
        <v>1.0369999999999999</v>
      </c>
      <c r="O26" s="134">
        <f t="shared" si="2"/>
        <v>21.776999999999997</v>
      </c>
      <c r="P26" s="135"/>
      <c r="Q26" s="134"/>
      <c r="R26" s="134"/>
      <c r="S26" s="134"/>
      <c r="T26" s="134"/>
      <c r="U26" s="134">
        <f t="shared" si="3"/>
        <v>1.0369999999999999</v>
      </c>
      <c r="V26" s="139"/>
    </row>
    <row r="27" spans="1:22" s="167" customFormat="1" hidden="1">
      <c r="A27" s="139">
        <v>23</v>
      </c>
      <c r="B27" s="135">
        <v>45607</v>
      </c>
      <c r="C27" s="139" t="s">
        <v>414</v>
      </c>
      <c r="D27" s="139"/>
      <c r="E27" s="159" t="s">
        <v>62</v>
      </c>
      <c r="F27" s="139" t="s">
        <v>185</v>
      </c>
      <c r="G27" s="139" t="s">
        <v>179</v>
      </c>
      <c r="H27" s="139"/>
      <c r="I27" s="139">
        <v>1</v>
      </c>
      <c r="J27" s="134">
        <v>132</v>
      </c>
      <c r="K27" s="134"/>
      <c r="L27" s="139">
        <v>1</v>
      </c>
      <c r="M27" s="134">
        <f t="shared" si="0"/>
        <v>132</v>
      </c>
      <c r="N27" s="134">
        <f t="shared" si="1"/>
        <v>6.6000000000000005</v>
      </c>
      <c r="O27" s="134">
        <f t="shared" si="2"/>
        <v>138.6</v>
      </c>
      <c r="P27" s="135"/>
      <c r="Q27" s="134"/>
      <c r="R27" s="134"/>
      <c r="S27" s="134"/>
      <c r="T27" s="134"/>
      <c r="U27" s="134">
        <f t="shared" si="3"/>
        <v>6.6000000000000005</v>
      </c>
      <c r="V27" s="139"/>
    </row>
    <row r="28" spans="1:22" s="167" customFormat="1" hidden="1">
      <c r="A28" s="139">
        <v>24</v>
      </c>
      <c r="B28" s="135">
        <v>45607</v>
      </c>
      <c r="C28" s="139" t="s">
        <v>414</v>
      </c>
      <c r="D28" s="139"/>
      <c r="E28" s="159" t="s">
        <v>62</v>
      </c>
      <c r="F28" s="139" t="s">
        <v>75</v>
      </c>
      <c r="G28" s="139" t="s">
        <v>179</v>
      </c>
      <c r="H28" s="139"/>
      <c r="I28" s="139">
        <v>1</v>
      </c>
      <c r="J28" s="134">
        <v>80.67</v>
      </c>
      <c r="K28" s="134"/>
      <c r="L28" s="139">
        <v>1</v>
      </c>
      <c r="M28" s="134">
        <f t="shared" si="0"/>
        <v>80.67</v>
      </c>
      <c r="N28" s="134">
        <f t="shared" si="1"/>
        <v>4.0335000000000001</v>
      </c>
      <c r="O28" s="134">
        <f t="shared" si="2"/>
        <v>84.703500000000005</v>
      </c>
      <c r="P28" s="135"/>
      <c r="Q28" s="134"/>
      <c r="R28" s="134"/>
      <c r="S28" s="134"/>
      <c r="T28" s="134"/>
      <c r="U28" s="134">
        <f t="shared" si="3"/>
        <v>4.0335000000000001</v>
      </c>
      <c r="V28" s="139"/>
    </row>
    <row r="29" spans="1:22" s="167" customFormat="1" hidden="1">
      <c r="A29" s="139">
        <v>25</v>
      </c>
      <c r="B29" s="135">
        <v>45614</v>
      </c>
      <c r="C29" s="139" t="s">
        <v>415</v>
      </c>
      <c r="D29" s="139"/>
      <c r="E29" s="159" t="s">
        <v>62</v>
      </c>
      <c r="F29" s="139" t="s">
        <v>75</v>
      </c>
      <c r="G29" s="139" t="s">
        <v>179</v>
      </c>
      <c r="H29" s="139"/>
      <c r="I29" s="139">
        <v>1</v>
      </c>
      <c r="J29" s="134">
        <v>80.67</v>
      </c>
      <c r="K29" s="134"/>
      <c r="L29" s="139">
        <v>1</v>
      </c>
      <c r="M29" s="134">
        <f t="shared" si="0"/>
        <v>80.67</v>
      </c>
      <c r="N29" s="134">
        <f t="shared" si="1"/>
        <v>4.0335000000000001</v>
      </c>
      <c r="O29" s="134">
        <f t="shared" si="2"/>
        <v>84.703500000000005</v>
      </c>
      <c r="P29" s="135"/>
      <c r="Q29" s="134"/>
      <c r="R29" s="134"/>
      <c r="S29" s="134"/>
      <c r="T29" s="134"/>
      <c r="U29" s="134">
        <f t="shared" si="3"/>
        <v>4.0335000000000001</v>
      </c>
      <c r="V29" s="139"/>
    </row>
    <row r="30" spans="1:22" s="167" customFormat="1" hidden="1">
      <c r="A30" s="139">
        <v>26</v>
      </c>
      <c r="B30" s="135">
        <v>45614</v>
      </c>
      <c r="C30" s="139" t="s">
        <v>415</v>
      </c>
      <c r="D30" s="139"/>
      <c r="E30" s="159" t="s">
        <v>62</v>
      </c>
      <c r="F30" s="139" t="s">
        <v>151</v>
      </c>
      <c r="G30" s="139" t="s">
        <v>179</v>
      </c>
      <c r="H30" s="139"/>
      <c r="I30" s="139">
        <v>1</v>
      </c>
      <c r="J30" s="134">
        <v>200.45</v>
      </c>
      <c r="K30" s="134"/>
      <c r="L30" s="139">
        <v>1</v>
      </c>
      <c r="M30" s="134">
        <f t="shared" si="0"/>
        <v>200.45</v>
      </c>
      <c r="N30" s="134">
        <f t="shared" si="1"/>
        <v>10.022500000000001</v>
      </c>
      <c r="O30" s="134">
        <f>+M30+N30</f>
        <v>210.4725</v>
      </c>
      <c r="P30" s="135"/>
      <c r="Q30" s="134"/>
      <c r="R30" s="134"/>
      <c r="S30" s="134"/>
      <c r="T30" s="134"/>
      <c r="U30" s="134">
        <f t="shared" si="3"/>
        <v>10.022500000000001</v>
      </c>
      <c r="V30" s="139"/>
    </row>
    <row r="31" spans="1:22" s="167" customFormat="1" hidden="1">
      <c r="A31" s="139">
        <v>27</v>
      </c>
      <c r="B31" s="135">
        <v>45615</v>
      </c>
      <c r="C31" s="139" t="s">
        <v>416</v>
      </c>
      <c r="D31" s="139"/>
      <c r="E31" s="159" t="s">
        <v>62</v>
      </c>
      <c r="F31" s="139" t="s">
        <v>75</v>
      </c>
      <c r="G31" s="139" t="s">
        <v>179</v>
      </c>
      <c r="H31" s="139"/>
      <c r="I31" s="139">
        <v>1</v>
      </c>
      <c r="J31" s="134">
        <v>53.78</v>
      </c>
      <c r="K31" s="134"/>
      <c r="L31" s="139">
        <v>1</v>
      </c>
      <c r="M31" s="134">
        <f t="shared" si="0"/>
        <v>53.78</v>
      </c>
      <c r="N31" s="134">
        <f t="shared" si="1"/>
        <v>2.6890000000000001</v>
      </c>
      <c r="O31" s="134">
        <f t="shared" si="2"/>
        <v>56.469000000000001</v>
      </c>
      <c r="P31" s="142"/>
      <c r="Q31" s="143"/>
      <c r="R31" s="134"/>
      <c r="S31" s="134"/>
      <c r="T31" s="134"/>
      <c r="U31" s="134">
        <f t="shared" si="3"/>
        <v>2.6890000000000001</v>
      </c>
      <c r="V31" s="139"/>
    </row>
    <row r="32" spans="1:22" s="167" customFormat="1" hidden="1">
      <c r="A32" s="139">
        <v>28</v>
      </c>
      <c r="B32" s="135">
        <v>45615</v>
      </c>
      <c r="C32" s="139" t="s">
        <v>416</v>
      </c>
      <c r="D32" s="139"/>
      <c r="E32" s="159" t="s">
        <v>62</v>
      </c>
      <c r="F32" s="139" t="s">
        <v>151</v>
      </c>
      <c r="G32" s="139" t="s">
        <v>179</v>
      </c>
      <c r="H32" s="139"/>
      <c r="I32" s="139">
        <v>1</v>
      </c>
      <c r="J32" s="134">
        <v>200.45</v>
      </c>
      <c r="K32" s="134"/>
      <c r="L32" s="139">
        <v>1</v>
      </c>
      <c r="M32" s="134">
        <f t="shared" si="0"/>
        <v>200.45</v>
      </c>
      <c r="N32" s="134">
        <f t="shared" si="1"/>
        <v>10.022500000000001</v>
      </c>
      <c r="O32" s="134">
        <f t="shared" si="2"/>
        <v>210.4725</v>
      </c>
      <c r="P32" s="142"/>
      <c r="Q32" s="143"/>
      <c r="R32" s="134"/>
      <c r="S32" s="134"/>
      <c r="T32" s="134"/>
      <c r="U32" s="134">
        <f t="shared" si="3"/>
        <v>10.022500000000001</v>
      </c>
      <c r="V32" s="139"/>
    </row>
    <row r="33" spans="1:22" s="167" customFormat="1" hidden="1">
      <c r="A33" s="139">
        <v>29</v>
      </c>
      <c r="B33" s="135">
        <v>45603</v>
      </c>
      <c r="C33" s="139" t="s">
        <v>417</v>
      </c>
      <c r="D33" s="139"/>
      <c r="E33" s="159" t="s">
        <v>504</v>
      </c>
      <c r="F33" s="139" t="s">
        <v>201</v>
      </c>
      <c r="G33" s="139" t="s">
        <v>190</v>
      </c>
      <c r="H33" s="139"/>
      <c r="I33" s="139">
        <v>1</v>
      </c>
      <c r="J33" s="134">
        <v>47619.05</v>
      </c>
      <c r="K33" s="134"/>
      <c r="L33" s="139">
        <v>1</v>
      </c>
      <c r="M33" s="134">
        <f t="shared" si="0"/>
        <v>47619.05</v>
      </c>
      <c r="N33" s="134">
        <f t="shared" si="1"/>
        <v>2380.9525000000003</v>
      </c>
      <c r="O33" s="134">
        <f t="shared" si="2"/>
        <v>50000.002500000002</v>
      </c>
      <c r="P33" s="142"/>
      <c r="Q33" s="143"/>
      <c r="R33" s="134"/>
      <c r="S33" s="134"/>
      <c r="T33" s="134"/>
      <c r="U33" s="134">
        <f t="shared" si="3"/>
        <v>2380.9525000000003</v>
      </c>
      <c r="V33" s="139"/>
    </row>
    <row r="34" spans="1:22" s="167" customFormat="1" hidden="1">
      <c r="A34" s="139">
        <v>30</v>
      </c>
      <c r="B34" s="135">
        <v>45603</v>
      </c>
      <c r="C34" s="139" t="s">
        <v>417</v>
      </c>
      <c r="D34" s="139"/>
      <c r="E34" s="159" t="s">
        <v>504</v>
      </c>
      <c r="F34" s="139" t="s">
        <v>201</v>
      </c>
      <c r="G34" s="139" t="s">
        <v>190</v>
      </c>
      <c r="H34" s="139"/>
      <c r="I34" s="139">
        <v>1</v>
      </c>
      <c r="J34" s="134">
        <v>47619.05</v>
      </c>
      <c r="K34" s="134"/>
      <c r="L34" s="139">
        <v>1</v>
      </c>
      <c r="M34" s="134">
        <f t="shared" si="0"/>
        <v>47619.05</v>
      </c>
      <c r="N34" s="134">
        <f t="shared" si="1"/>
        <v>2380.9525000000003</v>
      </c>
      <c r="O34" s="134">
        <f t="shared" si="2"/>
        <v>50000.002500000002</v>
      </c>
      <c r="P34" s="142"/>
      <c r="Q34" s="143"/>
      <c r="R34" s="134"/>
      <c r="S34" s="134"/>
      <c r="T34" s="134"/>
      <c r="U34" s="134">
        <f t="shared" si="3"/>
        <v>2380.9525000000003</v>
      </c>
      <c r="V34" s="139"/>
    </row>
    <row r="35" spans="1:22" hidden="1">
      <c r="A35" s="139">
        <v>31</v>
      </c>
      <c r="B35" s="135">
        <v>45597</v>
      </c>
      <c r="C35" s="139" t="s">
        <v>418</v>
      </c>
      <c r="D35" s="139"/>
      <c r="E35" s="159" t="s">
        <v>263</v>
      </c>
      <c r="F35" s="139" t="s">
        <v>274</v>
      </c>
      <c r="G35" s="139" t="s">
        <v>691</v>
      </c>
      <c r="H35" s="139"/>
      <c r="I35" s="139">
        <v>1</v>
      </c>
      <c r="J35" s="134">
        <v>260.87</v>
      </c>
      <c r="K35" s="134"/>
      <c r="L35" s="139">
        <v>1</v>
      </c>
      <c r="M35" s="134">
        <f t="shared" si="0"/>
        <v>260.87</v>
      </c>
      <c r="N35" s="134">
        <f t="shared" si="1"/>
        <v>13.043500000000002</v>
      </c>
      <c r="O35" s="134">
        <f t="shared" si="2"/>
        <v>273.9135</v>
      </c>
      <c r="P35" s="142"/>
      <c r="Q35" s="143"/>
      <c r="R35" s="134"/>
      <c r="S35" s="134"/>
      <c r="T35" s="134"/>
      <c r="U35" s="134">
        <f t="shared" si="3"/>
        <v>13.043500000000002</v>
      </c>
      <c r="V35" s="139"/>
    </row>
    <row r="36" spans="1:22" hidden="1">
      <c r="A36" s="139">
        <v>32</v>
      </c>
      <c r="B36" s="135">
        <v>45597</v>
      </c>
      <c r="C36" s="139" t="s">
        <v>419</v>
      </c>
      <c r="D36" s="139"/>
      <c r="E36" s="159" t="s">
        <v>263</v>
      </c>
      <c r="F36" s="139" t="s">
        <v>275</v>
      </c>
      <c r="G36" s="139" t="s">
        <v>691</v>
      </c>
      <c r="H36" s="139"/>
      <c r="I36" s="139">
        <v>1</v>
      </c>
      <c r="J36" s="134">
        <v>260.87</v>
      </c>
      <c r="K36" s="134"/>
      <c r="L36" s="139">
        <v>1</v>
      </c>
      <c r="M36" s="134">
        <f t="shared" si="0"/>
        <v>260.87</v>
      </c>
      <c r="N36" s="134">
        <f t="shared" si="1"/>
        <v>13.043500000000002</v>
      </c>
      <c r="O36" s="134">
        <f t="shared" si="2"/>
        <v>273.9135</v>
      </c>
      <c r="P36" s="142"/>
      <c r="Q36" s="143"/>
      <c r="R36" s="134"/>
      <c r="S36" s="134"/>
      <c r="T36" s="134"/>
      <c r="U36" s="134">
        <f t="shared" si="3"/>
        <v>13.043500000000002</v>
      </c>
      <c r="V36" s="139"/>
    </row>
    <row r="37" spans="1:22" hidden="1">
      <c r="A37" s="139">
        <v>33</v>
      </c>
      <c r="B37" s="135">
        <v>45597</v>
      </c>
      <c r="C37" s="139" t="s">
        <v>420</v>
      </c>
      <c r="D37" s="139"/>
      <c r="E37" s="159" t="s">
        <v>263</v>
      </c>
      <c r="F37" s="139" t="s">
        <v>274</v>
      </c>
      <c r="G37" s="139" t="s">
        <v>691</v>
      </c>
      <c r="H37" s="139"/>
      <c r="I37" s="139">
        <v>1</v>
      </c>
      <c r="J37" s="134">
        <v>260.87</v>
      </c>
      <c r="K37" s="134"/>
      <c r="L37" s="139">
        <v>1</v>
      </c>
      <c r="M37" s="134">
        <f t="shared" si="0"/>
        <v>260.87</v>
      </c>
      <c r="N37" s="134">
        <f t="shared" si="1"/>
        <v>13.043500000000002</v>
      </c>
      <c r="O37" s="134">
        <f t="shared" si="2"/>
        <v>273.9135</v>
      </c>
      <c r="P37" s="142"/>
      <c r="Q37" s="143"/>
      <c r="R37" s="134"/>
      <c r="S37" s="134"/>
      <c r="T37" s="134"/>
      <c r="U37" s="134">
        <f t="shared" si="3"/>
        <v>13.043500000000002</v>
      </c>
      <c r="V37" s="139"/>
    </row>
    <row r="38" spans="1:22" hidden="1">
      <c r="A38" s="139">
        <v>34</v>
      </c>
      <c r="B38" s="135">
        <v>45597</v>
      </c>
      <c r="C38" s="139" t="s">
        <v>421</v>
      </c>
      <c r="D38" s="139"/>
      <c r="E38" s="159" t="s">
        <v>263</v>
      </c>
      <c r="F38" s="139" t="s">
        <v>274</v>
      </c>
      <c r="G38" s="139" t="s">
        <v>691</v>
      </c>
      <c r="H38" s="139"/>
      <c r="I38" s="139">
        <v>1</v>
      </c>
      <c r="J38" s="134">
        <v>260.87</v>
      </c>
      <c r="K38" s="134"/>
      <c r="L38" s="139">
        <v>1</v>
      </c>
      <c r="M38" s="134">
        <f t="shared" si="0"/>
        <v>260.87</v>
      </c>
      <c r="N38" s="134">
        <f t="shared" si="1"/>
        <v>13.043500000000002</v>
      </c>
      <c r="O38" s="134">
        <f t="shared" si="2"/>
        <v>273.9135</v>
      </c>
      <c r="P38" s="142"/>
      <c r="Q38" s="143"/>
      <c r="R38" s="134"/>
      <c r="S38" s="134"/>
      <c r="T38" s="134"/>
      <c r="U38" s="134">
        <f t="shared" si="3"/>
        <v>13.043500000000002</v>
      </c>
      <c r="V38" s="139"/>
    </row>
    <row r="39" spans="1:22" hidden="1">
      <c r="A39" s="139">
        <v>35</v>
      </c>
      <c r="B39" s="135">
        <v>45597</v>
      </c>
      <c r="C39" s="139" t="s">
        <v>422</v>
      </c>
      <c r="D39" s="139"/>
      <c r="E39" s="159" t="s">
        <v>263</v>
      </c>
      <c r="F39" s="139" t="s">
        <v>274</v>
      </c>
      <c r="G39" s="139" t="s">
        <v>691</v>
      </c>
      <c r="H39" s="139"/>
      <c r="I39" s="139">
        <v>1</v>
      </c>
      <c r="J39" s="134">
        <v>260.87</v>
      </c>
      <c r="K39" s="134"/>
      <c r="L39" s="139">
        <v>1</v>
      </c>
      <c r="M39" s="134">
        <f t="shared" si="0"/>
        <v>260.87</v>
      </c>
      <c r="N39" s="134">
        <f t="shared" si="1"/>
        <v>13.043500000000002</v>
      </c>
      <c r="O39" s="134">
        <f t="shared" si="2"/>
        <v>273.9135</v>
      </c>
      <c r="P39" s="142"/>
      <c r="Q39" s="143"/>
      <c r="R39" s="134"/>
      <c r="S39" s="134"/>
      <c r="T39" s="134"/>
      <c r="U39" s="134">
        <f t="shared" si="3"/>
        <v>13.043500000000002</v>
      </c>
      <c r="V39" s="139"/>
    </row>
    <row r="40" spans="1:22" hidden="1">
      <c r="A40" s="139">
        <v>36</v>
      </c>
      <c r="B40" s="135">
        <v>45597</v>
      </c>
      <c r="C40" s="139" t="s">
        <v>423</v>
      </c>
      <c r="D40" s="139"/>
      <c r="E40" s="159" t="s">
        <v>263</v>
      </c>
      <c r="F40" s="139" t="s">
        <v>276</v>
      </c>
      <c r="G40" s="139" t="s">
        <v>691</v>
      </c>
      <c r="H40" s="139"/>
      <c r="I40" s="139">
        <v>1</v>
      </c>
      <c r="J40" s="134">
        <v>260.87</v>
      </c>
      <c r="K40" s="134"/>
      <c r="L40" s="139">
        <v>1</v>
      </c>
      <c r="M40" s="134">
        <f t="shared" si="0"/>
        <v>260.87</v>
      </c>
      <c r="N40" s="134">
        <f t="shared" si="1"/>
        <v>13.043500000000002</v>
      </c>
      <c r="O40" s="134">
        <f t="shared" si="2"/>
        <v>273.9135</v>
      </c>
      <c r="P40" s="142"/>
      <c r="Q40" s="143"/>
      <c r="R40" s="134"/>
      <c r="S40" s="134"/>
      <c r="T40" s="134"/>
      <c r="U40" s="134">
        <f t="shared" si="3"/>
        <v>13.043500000000002</v>
      </c>
      <c r="V40" s="139"/>
    </row>
    <row r="41" spans="1:22" hidden="1">
      <c r="A41" s="139">
        <v>37</v>
      </c>
      <c r="B41" s="135">
        <v>45597</v>
      </c>
      <c r="C41" s="139" t="s">
        <v>424</v>
      </c>
      <c r="D41" s="139"/>
      <c r="E41" s="159" t="s">
        <v>263</v>
      </c>
      <c r="F41" s="139" t="s">
        <v>276</v>
      </c>
      <c r="G41" s="139" t="s">
        <v>691</v>
      </c>
      <c r="H41" s="139"/>
      <c r="I41" s="139">
        <v>1</v>
      </c>
      <c r="J41" s="134">
        <v>260.87</v>
      </c>
      <c r="K41" s="134"/>
      <c r="L41" s="139">
        <v>1</v>
      </c>
      <c r="M41" s="134">
        <f t="shared" si="0"/>
        <v>260.87</v>
      </c>
      <c r="N41" s="134">
        <f t="shared" si="1"/>
        <v>13.043500000000002</v>
      </c>
      <c r="O41" s="134">
        <f t="shared" si="2"/>
        <v>273.9135</v>
      </c>
      <c r="P41" s="142"/>
      <c r="Q41" s="143"/>
      <c r="R41" s="134"/>
      <c r="S41" s="134"/>
      <c r="T41" s="134"/>
      <c r="U41" s="134">
        <f t="shared" si="3"/>
        <v>13.043500000000002</v>
      </c>
      <c r="V41" s="139"/>
    </row>
    <row r="42" spans="1:22" hidden="1">
      <c r="A42" s="139">
        <v>38</v>
      </c>
      <c r="B42" s="135">
        <v>45597</v>
      </c>
      <c r="C42" s="139" t="s">
        <v>425</v>
      </c>
      <c r="D42" s="139"/>
      <c r="E42" s="159" t="s">
        <v>263</v>
      </c>
      <c r="F42" s="139" t="s">
        <v>275</v>
      </c>
      <c r="G42" s="139" t="s">
        <v>691</v>
      </c>
      <c r="H42" s="139"/>
      <c r="I42" s="139">
        <v>1</v>
      </c>
      <c r="J42" s="134">
        <v>260.87</v>
      </c>
      <c r="K42" s="134"/>
      <c r="L42" s="139">
        <v>1</v>
      </c>
      <c r="M42" s="134">
        <f t="shared" si="0"/>
        <v>260.87</v>
      </c>
      <c r="N42" s="134">
        <f t="shared" si="1"/>
        <v>13.043500000000002</v>
      </c>
      <c r="O42" s="134">
        <f t="shared" si="2"/>
        <v>273.9135</v>
      </c>
      <c r="P42" s="142"/>
      <c r="Q42" s="143"/>
      <c r="R42" s="134"/>
      <c r="S42" s="134"/>
      <c r="T42" s="134"/>
      <c r="U42" s="134">
        <f t="shared" si="3"/>
        <v>13.043500000000002</v>
      </c>
      <c r="V42" s="139"/>
    </row>
    <row r="43" spans="1:22" hidden="1">
      <c r="A43" s="139">
        <v>39</v>
      </c>
      <c r="B43" s="135">
        <v>45597</v>
      </c>
      <c r="C43" s="139" t="s">
        <v>426</v>
      </c>
      <c r="D43" s="139"/>
      <c r="E43" s="159" t="s">
        <v>263</v>
      </c>
      <c r="F43" s="139" t="s">
        <v>274</v>
      </c>
      <c r="G43" s="139" t="s">
        <v>691</v>
      </c>
      <c r="H43" s="139"/>
      <c r="I43" s="139">
        <v>1</v>
      </c>
      <c r="J43" s="134">
        <v>260.87</v>
      </c>
      <c r="K43" s="134"/>
      <c r="L43" s="139">
        <v>1</v>
      </c>
      <c r="M43" s="134">
        <f t="shared" si="0"/>
        <v>260.87</v>
      </c>
      <c r="N43" s="134">
        <f t="shared" si="1"/>
        <v>13.043500000000002</v>
      </c>
      <c r="O43" s="134">
        <f t="shared" si="2"/>
        <v>273.9135</v>
      </c>
      <c r="P43" s="142"/>
      <c r="Q43" s="143"/>
      <c r="R43" s="134"/>
      <c r="S43" s="134"/>
      <c r="T43" s="134"/>
      <c r="U43" s="134">
        <f t="shared" si="3"/>
        <v>13.043500000000002</v>
      </c>
      <c r="V43" s="139"/>
    </row>
    <row r="44" spans="1:22" hidden="1">
      <c r="A44" s="139">
        <v>40</v>
      </c>
      <c r="B44" s="135">
        <v>45597</v>
      </c>
      <c r="C44" s="139" t="s">
        <v>427</v>
      </c>
      <c r="D44" s="139"/>
      <c r="E44" s="159" t="s">
        <v>263</v>
      </c>
      <c r="F44" s="139" t="s">
        <v>274</v>
      </c>
      <c r="G44" s="139" t="s">
        <v>691</v>
      </c>
      <c r="H44" s="139"/>
      <c r="I44" s="139">
        <v>1</v>
      </c>
      <c r="J44" s="134">
        <v>260.87</v>
      </c>
      <c r="K44" s="134"/>
      <c r="L44" s="139">
        <v>1</v>
      </c>
      <c r="M44" s="134">
        <f t="shared" si="0"/>
        <v>260.87</v>
      </c>
      <c r="N44" s="134">
        <f t="shared" si="1"/>
        <v>13.043500000000002</v>
      </c>
      <c r="O44" s="134">
        <f t="shared" si="2"/>
        <v>273.9135</v>
      </c>
      <c r="P44" s="142"/>
      <c r="Q44" s="143"/>
      <c r="R44" s="134"/>
      <c r="S44" s="134"/>
      <c r="T44" s="134"/>
      <c r="U44" s="134">
        <f t="shared" si="3"/>
        <v>13.043500000000002</v>
      </c>
      <c r="V44" s="139"/>
    </row>
    <row r="45" spans="1:22" hidden="1">
      <c r="A45" s="139">
        <v>41</v>
      </c>
      <c r="B45" s="135">
        <v>45597</v>
      </c>
      <c r="C45" s="139" t="s">
        <v>428</v>
      </c>
      <c r="D45" s="139"/>
      <c r="E45" s="159" t="s">
        <v>263</v>
      </c>
      <c r="F45" s="139" t="s">
        <v>277</v>
      </c>
      <c r="G45" s="139" t="s">
        <v>691</v>
      </c>
      <c r="H45" s="139"/>
      <c r="I45" s="139">
        <v>1</v>
      </c>
      <c r="J45" s="134">
        <v>260.87</v>
      </c>
      <c r="K45" s="134"/>
      <c r="L45" s="139">
        <v>1</v>
      </c>
      <c r="M45" s="134">
        <f t="shared" si="0"/>
        <v>260.87</v>
      </c>
      <c r="N45" s="134">
        <f t="shared" si="1"/>
        <v>13.043500000000002</v>
      </c>
      <c r="O45" s="134">
        <f t="shared" si="2"/>
        <v>273.9135</v>
      </c>
      <c r="P45" s="142"/>
      <c r="Q45" s="143"/>
      <c r="R45" s="134"/>
      <c r="S45" s="134"/>
      <c r="T45" s="134"/>
      <c r="U45" s="134">
        <f t="shared" si="3"/>
        <v>13.043500000000002</v>
      </c>
      <c r="V45" s="139"/>
    </row>
    <row r="46" spans="1:22" hidden="1">
      <c r="A46" s="139">
        <v>42</v>
      </c>
      <c r="B46" s="135">
        <v>45597</v>
      </c>
      <c r="C46" s="139" t="s">
        <v>429</v>
      </c>
      <c r="D46" s="139"/>
      <c r="E46" s="159" t="s">
        <v>263</v>
      </c>
      <c r="F46" s="139" t="s">
        <v>275</v>
      </c>
      <c r="G46" s="139" t="s">
        <v>691</v>
      </c>
      <c r="H46" s="139"/>
      <c r="I46" s="139">
        <v>1</v>
      </c>
      <c r="J46" s="134">
        <v>260.87</v>
      </c>
      <c r="K46" s="134"/>
      <c r="L46" s="139">
        <v>1</v>
      </c>
      <c r="M46" s="134">
        <f t="shared" si="0"/>
        <v>260.87</v>
      </c>
      <c r="N46" s="134">
        <f t="shared" si="1"/>
        <v>13.043500000000002</v>
      </c>
      <c r="O46" s="134">
        <f t="shared" si="2"/>
        <v>273.9135</v>
      </c>
      <c r="P46" s="142"/>
      <c r="Q46" s="143"/>
      <c r="R46" s="134"/>
      <c r="S46" s="134"/>
      <c r="T46" s="134"/>
      <c r="U46" s="134">
        <f t="shared" si="3"/>
        <v>13.043500000000002</v>
      </c>
      <c r="V46" s="139"/>
    </row>
    <row r="47" spans="1:22" hidden="1">
      <c r="A47" s="139">
        <v>43</v>
      </c>
      <c r="B47" s="135">
        <v>45597</v>
      </c>
      <c r="C47" s="139" t="s">
        <v>430</v>
      </c>
      <c r="D47" s="139"/>
      <c r="E47" s="159" t="s">
        <v>263</v>
      </c>
      <c r="F47" s="139" t="s">
        <v>274</v>
      </c>
      <c r="G47" s="139" t="s">
        <v>691</v>
      </c>
      <c r="H47" s="139"/>
      <c r="I47" s="139">
        <v>1</v>
      </c>
      <c r="J47" s="134">
        <v>260.87</v>
      </c>
      <c r="K47" s="134"/>
      <c r="L47" s="139">
        <v>1</v>
      </c>
      <c r="M47" s="134">
        <f t="shared" si="0"/>
        <v>260.87</v>
      </c>
      <c r="N47" s="134">
        <f t="shared" si="1"/>
        <v>13.043500000000002</v>
      </c>
      <c r="O47" s="134">
        <f t="shared" si="2"/>
        <v>273.9135</v>
      </c>
      <c r="P47" s="142"/>
      <c r="Q47" s="143"/>
      <c r="R47" s="134"/>
      <c r="S47" s="134"/>
      <c r="T47" s="134"/>
      <c r="U47" s="134">
        <f t="shared" si="3"/>
        <v>13.043500000000002</v>
      </c>
      <c r="V47" s="139"/>
    </row>
    <row r="48" spans="1:22" hidden="1">
      <c r="A48" s="139">
        <v>44</v>
      </c>
      <c r="B48" s="135">
        <v>45598</v>
      </c>
      <c r="C48" s="139" t="s">
        <v>431</v>
      </c>
      <c r="D48" s="139"/>
      <c r="E48" s="159" t="s">
        <v>263</v>
      </c>
      <c r="F48" s="139" t="s">
        <v>526</v>
      </c>
      <c r="G48" s="139" t="s">
        <v>179</v>
      </c>
      <c r="H48" s="139"/>
      <c r="I48" s="139">
        <v>1</v>
      </c>
      <c r="J48" s="134">
        <v>5.85</v>
      </c>
      <c r="K48" s="134"/>
      <c r="L48" s="139">
        <v>1</v>
      </c>
      <c r="M48" s="134">
        <f t="shared" si="0"/>
        <v>5.85</v>
      </c>
      <c r="N48" s="134">
        <f t="shared" si="1"/>
        <v>0.29249999999999998</v>
      </c>
      <c r="O48" s="134">
        <f t="shared" si="2"/>
        <v>6.1425000000000001</v>
      </c>
      <c r="P48" s="142"/>
      <c r="Q48" s="143"/>
      <c r="R48" s="134"/>
      <c r="S48" s="134"/>
      <c r="T48" s="134"/>
      <c r="U48" s="134">
        <f t="shared" si="3"/>
        <v>0.29249999999999998</v>
      </c>
      <c r="V48" s="139"/>
    </row>
    <row r="49" spans="1:22" hidden="1">
      <c r="A49" s="139">
        <v>45</v>
      </c>
      <c r="B49" s="135">
        <v>45598</v>
      </c>
      <c r="C49" s="139" t="s">
        <v>431</v>
      </c>
      <c r="D49" s="139"/>
      <c r="E49" s="159" t="s">
        <v>263</v>
      </c>
      <c r="F49" s="139" t="s">
        <v>283</v>
      </c>
      <c r="G49" s="139" t="s">
        <v>179</v>
      </c>
      <c r="H49" s="139"/>
      <c r="I49" s="139">
        <v>1</v>
      </c>
      <c r="J49" s="134">
        <v>50.7</v>
      </c>
      <c r="K49" s="134"/>
      <c r="L49" s="139">
        <v>1</v>
      </c>
      <c r="M49" s="134">
        <f t="shared" si="0"/>
        <v>50.7</v>
      </c>
      <c r="N49" s="134">
        <f t="shared" si="1"/>
        <v>2.5350000000000001</v>
      </c>
      <c r="O49" s="134">
        <f t="shared" si="2"/>
        <v>53.234999999999999</v>
      </c>
      <c r="P49" s="142"/>
      <c r="Q49" s="143"/>
      <c r="R49" s="134"/>
      <c r="S49" s="134"/>
      <c r="T49" s="134"/>
      <c r="U49" s="134">
        <f t="shared" si="3"/>
        <v>2.5350000000000001</v>
      </c>
      <c r="V49" s="139"/>
    </row>
    <row r="50" spans="1:22" hidden="1">
      <c r="A50" s="139">
        <v>46</v>
      </c>
      <c r="B50" s="135">
        <v>45598</v>
      </c>
      <c r="C50" s="139" t="s">
        <v>431</v>
      </c>
      <c r="D50" s="139"/>
      <c r="E50" s="159" t="s">
        <v>263</v>
      </c>
      <c r="F50" s="139" t="s">
        <v>282</v>
      </c>
      <c r="G50" s="139" t="s">
        <v>179</v>
      </c>
      <c r="H50" s="139"/>
      <c r="I50" s="139">
        <v>1</v>
      </c>
      <c r="J50" s="134">
        <v>50.7</v>
      </c>
      <c r="K50" s="134"/>
      <c r="L50" s="139">
        <v>1</v>
      </c>
      <c r="M50" s="134">
        <f t="shared" si="0"/>
        <v>50.7</v>
      </c>
      <c r="N50" s="134">
        <f t="shared" si="1"/>
        <v>2.5350000000000001</v>
      </c>
      <c r="O50" s="134">
        <f t="shared" si="2"/>
        <v>53.234999999999999</v>
      </c>
      <c r="P50" s="142"/>
      <c r="Q50" s="143"/>
      <c r="R50" s="134"/>
      <c r="S50" s="134"/>
      <c r="T50" s="134"/>
      <c r="U50" s="134">
        <f t="shared" si="3"/>
        <v>2.5350000000000001</v>
      </c>
      <c r="V50" s="139"/>
    </row>
    <row r="51" spans="1:22" hidden="1">
      <c r="A51" s="139">
        <v>47</v>
      </c>
      <c r="B51" s="135">
        <v>45598</v>
      </c>
      <c r="C51" s="139" t="s">
        <v>431</v>
      </c>
      <c r="D51" s="139"/>
      <c r="E51" s="159" t="s">
        <v>263</v>
      </c>
      <c r="F51" s="139" t="s">
        <v>284</v>
      </c>
      <c r="G51" s="139" t="s">
        <v>179</v>
      </c>
      <c r="H51" s="139"/>
      <c r="I51" s="139">
        <v>1</v>
      </c>
      <c r="J51" s="134">
        <v>37.36</v>
      </c>
      <c r="K51" s="134"/>
      <c r="L51" s="139">
        <v>1</v>
      </c>
      <c r="M51" s="134">
        <f t="shared" si="0"/>
        <v>37.36</v>
      </c>
      <c r="N51" s="134">
        <f t="shared" si="1"/>
        <v>1.8680000000000001</v>
      </c>
      <c r="O51" s="134">
        <f t="shared" si="2"/>
        <v>39.228000000000002</v>
      </c>
      <c r="P51" s="142"/>
      <c r="Q51" s="143"/>
      <c r="R51" s="134"/>
      <c r="S51" s="134"/>
      <c r="T51" s="134"/>
      <c r="U51" s="134">
        <f t="shared" si="3"/>
        <v>1.8680000000000001</v>
      </c>
      <c r="V51" s="139"/>
    </row>
    <row r="52" spans="1:22" hidden="1">
      <c r="A52" s="139">
        <v>48</v>
      </c>
      <c r="B52" s="135">
        <v>45598</v>
      </c>
      <c r="C52" s="139" t="s">
        <v>431</v>
      </c>
      <c r="D52" s="139"/>
      <c r="E52" s="159" t="s">
        <v>263</v>
      </c>
      <c r="F52" s="139" t="s">
        <v>285</v>
      </c>
      <c r="G52" s="139" t="s">
        <v>179</v>
      </c>
      <c r="H52" s="139"/>
      <c r="I52" s="139">
        <v>1</v>
      </c>
      <c r="J52" s="134">
        <v>12.35</v>
      </c>
      <c r="K52" s="134"/>
      <c r="L52" s="139">
        <v>1</v>
      </c>
      <c r="M52" s="134">
        <f t="shared" si="0"/>
        <v>12.35</v>
      </c>
      <c r="N52" s="134">
        <f t="shared" si="1"/>
        <v>0.61750000000000005</v>
      </c>
      <c r="O52" s="134">
        <f t="shared" si="2"/>
        <v>12.967499999999999</v>
      </c>
      <c r="P52" s="142"/>
      <c r="Q52" s="143"/>
      <c r="R52" s="134"/>
      <c r="S52" s="134"/>
      <c r="T52" s="134"/>
      <c r="U52" s="134">
        <f t="shared" si="3"/>
        <v>0.61750000000000005</v>
      </c>
      <c r="V52" s="139"/>
    </row>
    <row r="53" spans="1:22" hidden="1">
      <c r="A53" s="139">
        <v>49</v>
      </c>
      <c r="B53" s="135">
        <v>45598</v>
      </c>
      <c r="C53" s="139" t="s">
        <v>431</v>
      </c>
      <c r="D53" s="139"/>
      <c r="E53" s="159" t="s">
        <v>263</v>
      </c>
      <c r="F53" s="139" t="s">
        <v>527</v>
      </c>
      <c r="G53" s="139" t="s">
        <v>179</v>
      </c>
      <c r="H53" s="139"/>
      <c r="I53" s="139">
        <v>1</v>
      </c>
      <c r="J53" s="134">
        <v>9.75</v>
      </c>
      <c r="K53" s="134"/>
      <c r="L53" s="139">
        <v>1</v>
      </c>
      <c r="M53" s="134">
        <f t="shared" si="0"/>
        <v>9.75</v>
      </c>
      <c r="N53" s="134">
        <f t="shared" si="1"/>
        <v>0.48750000000000004</v>
      </c>
      <c r="O53" s="134">
        <f t="shared" si="2"/>
        <v>10.237500000000001</v>
      </c>
      <c r="P53" s="142"/>
      <c r="Q53" s="143"/>
      <c r="R53" s="134"/>
      <c r="S53" s="134"/>
      <c r="T53" s="134"/>
      <c r="U53" s="134">
        <f t="shared" si="3"/>
        <v>0.48750000000000004</v>
      </c>
      <c r="V53" s="139"/>
    </row>
    <row r="54" spans="1:22" hidden="1">
      <c r="A54" s="139">
        <v>50</v>
      </c>
      <c r="B54" s="135">
        <v>45601</v>
      </c>
      <c r="C54" s="139" t="s">
        <v>432</v>
      </c>
      <c r="D54" s="139"/>
      <c r="E54" s="159" t="s">
        <v>263</v>
      </c>
      <c r="F54" s="139" t="s">
        <v>151</v>
      </c>
      <c r="G54" s="139" t="s">
        <v>179</v>
      </c>
      <c r="H54" s="139"/>
      <c r="I54" s="139">
        <v>1</v>
      </c>
      <c r="J54" s="134">
        <v>38.18</v>
      </c>
      <c r="K54" s="134"/>
      <c r="L54" s="139">
        <v>1</v>
      </c>
      <c r="M54" s="134">
        <f t="shared" si="0"/>
        <v>38.18</v>
      </c>
      <c r="N54" s="134">
        <f t="shared" si="1"/>
        <v>1.909</v>
      </c>
      <c r="O54" s="134">
        <f t="shared" si="2"/>
        <v>40.088999999999999</v>
      </c>
      <c r="P54" s="142"/>
      <c r="Q54" s="143"/>
      <c r="R54" s="134"/>
      <c r="S54" s="134"/>
      <c r="T54" s="134"/>
      <c r="U54" s="134">
        <f t="shared" si="3"/>
        <v>1.909</v>
      </c>
      <c r="V54" s="139"/>
    </row>
    <row r="55" spans="1:22" hidden="1">
      <c r="A55" s="139">
        <v>51</v>
      </c>
      <c r="B55" s="135">
        <v>45601</v>
      </c>
      <c r="C55" s="139" t="s">
        <v>432</v>
      </c>
      <c r="D55" s="139"/>
      <c r="E55" s="159" t="s">
        <v>263</v>
      </c>
      <c r="F55" s="139" t="s">
        <v>75</v>
      </c>
      <c r="G55" s="139" t="s">
        <v>179</v>
      </c>
      <c r="H55" s="139"/>
      <c r="I55" s="139">
        <v>1</v>
      </c>
      <c r="J55" s="134">
        <v>31.12</v>
      </c>
      <c r="K55" s="134"/>
      <c r="L55" s="139">
        <v>1</v>
      </c>
      <c r="M55" s="134">
        <f t="shared" si="0"/>
        <v>31.12</v>
      </c>
      <c r="N55" s="134">
        <f t="shared" si="1"/>
        <v>1.556</v>
      </c>
      <c r="O55" s="134">
        <f t="shared" si="2"/>
        <v>32.676000000000002</v>
      </c>
      <c r="P55" s="142"/>
      <c r="Q55" s="143"/>
      <c r="R55" s="134"/>
      <c r="S55" s="134"/>
      <c r="T55" s="134"/>
      <c r="U55" s="134">
        <f t="shared" si="3"/>
        <v>1.556</v>
      </c>
      <c r="V55" s="139"/>
    </row>
    <row r="56" spans="1:22" hidden="1">
      <c r="A56" s="139">
        <v>52</v>
      </c>
      <c r="B56" s="135">
        <v>45601</v>
      </c>
      <c r="C56" s="139" t="s">
        <v>432</v>
      </c>
      <c r="D56" s="139"/>
      <c r="E56" s="159" t="s">
        <v>263</v>
      </c>
      <c r="F56" s="139" t="s">
        <v>76</v>
      </c>
      <c r="G56" s="139" t="s">
        <v>179</v>
      </c>
      <c r="H56" s="139"/>
      <c r="I56" s="139">
        <v>1</v>
      </c>
      <c r="J56" s="134">
        <v>13.86</v>
      </c>
      <c r="K56" s="134"/>
      <c r="L56" s="139">
        <v>1</v>
      </c>
      <c r="M56" s="134">
        <f t="shared" si="0"/>
        <v>13.86</v>
      </c>
      <c r="N56" s="134">
        <f t="shared" si="1"/>
        <v>0.69300000000000006</v>
      </c>
      <c r="O56" s="134">
        <f t="shared" si="2"/>
        <v>14.552999999999999</v>
      </c>
      <c r="P56" s="142"/>
      <c r="Q56" s="143"/>
      <c r="R56" s="134"/>
      <c r="S56" s="134"/>
      <c r="T56" s="134"/>
      <c r="U56" s="134">
        <f t="shared" si="3"/>
        <v>0.69300000000000006</v>
      </c>
      <c r="V56" s="139"/>
    </row>
    <row r="57" spans="1:22" s="167" customFormat="1" hidden="1">
      <c r="A57" s="139">
        <v>53</v>
      </c>
      <c r="B57" s="135">
        <v>45601</v>
      </c>
      <c r="C57" s="139" t="s">
        <v>433</v>
      </c>
      <c r="D57" s="139"/>
      <c r="E57" s="159" t="s">
        <v>263</v>
      </c>
      <c r="F57" s="139" t="s">
        <v>151</v>
      </c>
      <c r="G57" s="139" t="s">
        <v>179</v>
      </c>
      <c r="H57" s="139"/>
      <c r="I57" s="139">
        <v>1</v>
      </c>
      <c r="J57" s="134">
        <v>38.18</v>
      </c>
      <c r="K57" s="134"/>
      <c r="L57" s="139">
        <v>1</v>
      </c>
      <c r="M57" s="134">
        <f t="shared" si="0"/>
        <v>38.18</v>
      </c>
      <c r="N57" s="134">
        <f t="shared" si="1"/>
        <v>1.909</v>
      </c>
      <c r="O57" s="134">
        <f t="shared" si="2"/>
        <v>40.088999999999999</v>
      </c>
      <c r="P57" s="142"/>
      <c r="Q57" s="143"/>
      <c r="R57" s="134"/>
      <c r="S57" s="134"/>
      <c r="T57" s="134"/>
      <c r="U57" s="134">
        <f t="shared" si="3"/>
        <v>1.909</v>
      </c>
      <c r="V57" s="139"/>
    </row>
    <row r="58" spans="1:22" s="167" customFormat="1" hidden="1">
      <c r="A58" s="139">
        <v>54</v>
      </c>
      <c r="B58" s="135">
        <v>45601</v>
      </c>
      <c r="C58" s="139" t="s">
        <v>433</v>
      </c>
      <c r="D58" s="139"/>
      <c r="E58" s="159" t="s">
        <v>263</v>
      </c>
      <c r="F58" s="139" t="s">
        <v>75</v>
      </c>
      <c r="G58" s="139" t="s">
        <v>179</v>
      </c>
      <c r="H58" s="139"/>
      <c r="I58" s="139">
        <v>1</v>
      </c>
      <c r="J58" s="134">
        <v>31.12</v>
      </c>
      <c r="K58" s="134"/>
      <c r="L58" s="139">
        <v>1</v>
      </c>
      <c r="M58" s="134">
        <f t="shared" si="0"/>
        <v>31.12</v>
      </c>
      <c r="N58" s="134">
        <f t="shared" si="1"/>
        <v>1.556</v>
      </c>
      <c r="O58" s="134">
        <f t="shared" si="2"/>
        <v>32.676000000000002</v>
      </c>
      <c r="P58" s="142"/>
      <c r="Q58" s="143"/>
      <c r="R58" s="134"/>
      <c r="S58" s="134"/>
      <c r="T58" s="134"/>
      <c r="U58" s="134">
        <f t="shared" si="3"/>
        <v>1.556</v>
      </c>
      <c r="V58" s="139"/>
    </row>
    <row r="59" spans="1:22" s="167" customFormat="1" hidden="1">
      <c r="A59" s="139">
        <v>55</v>
      </c>
      <c r="B59" s="135">
        <v>45601</v>
      </c>
      <c r="C59" s="139" t="s">
        <v>433</v>
      </c>
      <c r="D59" s="139"/>
      <c r="E59" s="159" t="s">
        <v>263</v>
      </c>
      <c r="F59" s="139" t="s">
        <v>76</v>
      </c>
      <c r="G59" s="139" t="s">
        <v>179</v>
      </c>
      <c r="H59" s="139"/>
      <c r="I59" s="139">
        <v>1</v>
      </c>
      <c r="J59" s="134">
        <v>13.86</v>
      </c>
      <c r="K59" s="134"/>
      <c r="L59" s="139">
        <v>1</v>
      </c>
      <c r="M59" s="134">
        <f t="shared" si="0"/>
        <v>13.86</v>
      </c>
      <c r="N59" s="134">
        <f t="shared" si="1"/>
        <v>0.69300000000000006</v>
      </c>
      <c r="O59" s="134">
        <f t="shared" si="2"/>
        <v>14.552999999999999</v>
      </c>
      <c r="P59" s="142"/>
      <c r="Q59" s="143"/>
      <c r="R59" s="134"/>
      <c r="S59" s="134"/>
      <c r="T59" s="134"/>
      <c r="U59" s="134">
        <f t="shared" si="3"/>
        <v>0.69300000000000006</v>
      </c>
      <c r="V59" s="139"/>
    </row>
    <row r="60" spans="1:22" s="167" customFormat="1" hidden="1">
      <c r="A60" s="139">
        <v>56</v>
      </c>
      <c r="B60" s="135">
        <v>45607</v>
      </c>
      <c r="C60" s="139" t="s">
        <v>434</v>
      </c>
      <c r="D60" s="139"/>
      <c r="E60" s="159" t="s">
        <v>263</v>
      </c>
      <c r="F60" s="139" t="s">
        <v>528</v>
      </c>
      <c r="G60" s="139" t="s">
        <v>179</v>
      </c>
      <c r="H60" s="139"/>
      <c r="I60" s="139">
        <v>1</v>
      </c>
      <c r="J60" s="134">
        <v>9.75</v>
      </c>
      <c r="K60" s="134"/>
      <c r="L60" s="139">
        <v>1</v>
      </c>
      <c r="M60" s="134">
        <f t="shared" si="0"/>
        <v>9.75</v>
      </c>
      <c r="N60" s="134">
        <f t="shared" si="1"/>
        <v>0.48750000000000004</v>
      </c>
      <c r="O60" s="134">
        <f t="shared" si="2"/>
        <v>10.237500000000001</v>
      </c>
      <c r="P60" s="142"/>
      <c r="Q60" s="143"/>
      <c r="R60" s="134"/>
      <c r="S60" s="134"/>
      <c r="T60" s="134"/>
      <c r="U60" s="134">
        <f t="shared" si="3"/>
        <v>0.48750000000000004</v>
      </c>
      <c r="V60" s="139"/>
    </row>
    <row r="61" spans="1:22" s="167" customFormat="1" hidden="1">
      <c r="A61" s="139">
        <v>57</v>
      </c>
      <c r="B61" s="135">
        <v>45607</v>
      </c>
      <c r="C61" s="139" t="s">
        <v>434</v>
      </c>
      <c r="D61" s="139"/>
      <c r="E61" s="159" t="s">
        <v>263</v>
      </c>
      <c r="F61" s="139" t="s">
        <v>529</v>
      </c>
      <c r="G61" s="139" t="s">
        <v>179</v>
      </c>
      <c r="H61" s="139"/>
      <c r="I61" s="139">
        <v>1</v>
      </c>
      <c r="J61" s="134">
        <v>6.8</v>
      </c>
      <c r="K61" s="134"/>
      <c r="L61" s="139">
        <v>1</v>
      </c>
      <c r="M61" s="134">
        <f t="shared" si="0"/>
        <v>6.8</v>
      </c>
      <c r="N61" s="134">
        <f t="shared" si="1"/>
        <v>0.34</v>
      </c>
      <c r="O61" s="134">
        <f t="shared" si="2"/>
        <v>7.14</v>
      </c>
      <c r="P61" s="142"/>
      <c r="Q61" s="143"/>
      <c r="R61" s="134"/>
      <c r="S61" s="134"/>
      <c r="T61" s="134"/>
      <c r="U61" s="134">
        <f t="shared" si="3"/>
        <v>0.34</v>
      </c>
      <c r="V61" s="139"/>
    </row>
    <row r="62" spans="1:22" s="167" customFormat="1" hidden="1">
      <c r="A62" s="139">
        <v>58</v>
      </c>
      <c r="B62" s="135">
        <v>45607</v>
      </c>
      <c r="C62" s="139" t="s">
        <v>434</v>
      </c>
      <c r="D62" s="139"/>
      <c r="E62" s="159" t="s">
        <v>263</v>
      </c>
      <c r="F62" s="139" t="s">
        <v>75</v>
      </c>
      <c r="G62" s="139" t="s">
        <v>179</v>
      </c>
      <c r="H62" s="139"/>
      <c r="I62" s="139">
        <v>1</v>
      </c>
      <c r="J62" s="134">
        <v>5.9</v>
      </c>
      <c r="K62" s="134"/>
      <c r="L62" s="139">
        <v>1</v>
      </c>
      <c r="M62" s="134">
        <f t="shared" si="0"/>
        <v>5.9</v>
      </c>
      <c r="N62" s="134">
        <f t="shared" si="1"/>
        <v>0.29500000000000004</v>
      </c>
      <c r="O62" s="134">
        <f t="shared" si="2"/>
        <v>6.1950000000000003</v>
      </c>
      <c r="P62" s="142"/>
      <c r="Q62" s="143"/>
      <c r="R62" s="134"/>
      <c r="S62" s="134"/>
      <c r="T62" s="134"/>
      <c r="U62" s="134">
        <f t="shared" si="3"/>
        <v>0.29500000000000004</v>
      </c>
      <c r="V62" s="139"/>
    </row>
    <row r="63" spans="1:22" s="167" customFormat="1" hidden="1">
      <c r="A63" s="139">
        <v>59</v>
      </c>
      <c r="B63" s="135">
        <v>45607</v>
      </c>
      <c r="C63" s="139" t="s">
        <v>434</v>
      </c>
      <c r="D63" s="139"/>
      <c r="E63" s="159" t="s">
        <v>263</v>
      </c>
      <c r="F63" s="139" t="s">
        <v>76</v>
      </c>
      <c r="G63" s="139" t="s">
        <v>179</v>
      </c>
      <c r="H63" s="139"/>
      <c r="I63" s="139">
        <v>1</v>
      </c>
      <c r="J63" s="134">
        <v>4.33</v>
      </c>
      <c r="K63" s="134"/>
      <c r="L63" s="139">
        <v>1</v>
      </c>
      <c r="M63" s="134">
        <f t="shared" si="0"/>
        <v>4.33</v>
      </c>
      <c r="N63" s="134">
        <f t="shared" si="1"/>
        <v>0.21650000000000003</v>
      </c>
      <c r="O63" s="134">
        <f t="shared" si="2"/>
        <v>4.5465</v>
      </c>
      <c r="P63" s="142"/>
      <c r="Q63" s="143"/>
      <c r="R63" s="134"/>
      <c r="S63" s="134"/>
      <c r="T63" s="134"/>
      <c r="U63" s="134">
        <f t="shared" si="3"/>
        <v>0.21650000000000003</v>
      </c>
      <c r="V63" s="139"/>
    </row>
    <row r="64" spans="1:22" s="167" customFormat="1" hidden="1">
      <c r="A64" s="139">
        <v>60</v>
      </c>
      <c r="B64" s="135">
        <v>45607</v>
      </c>
      <c r="C64" s="139" t="s">
        <v>434</v>
      </c>
      <c r="D64" s="139"/>
      <c r="E64" s="159" t="s">
        <v>263</v>
      </c>
      <c r="F64" s="139" t="s">
        <v>286</v>
      </c>
      <c r="G64" s="139" t="s">
        <v>179</v>
      </c>
      <c r="H64" s="139"/>
      <c r="I64" s="139">
        <v>1</v>
      </c>
      <c r="J64" s="134">
        <v>42.25</v>
      </c>
      <c r="K64" s="134"/>
      <c r="L64" s="139">
        <v>1</v>
      </c>
      <c r="M64" s="134">
        <f t="shared" si="0"/>
        <v>42.25</v>
      </c>
      <c r="N64" s="134">
        <f t="shared" si="1"/>
        <v>2.1125000000000003</v>
      </c>
      <c r="O64" s="134">
        <f t="shared" si="2"/>
        <v>44.362499999999997</v>
      </c>
      <c r="P64" s="142"/>
      <c r="Q64" s="143"/>
      <c r="R64" s="134"/>
      <c r="S64" s="134"/>
      <c r="T64" s="134"/>
      <c r="U64" s="134">
        <f t="shared" si="3"/>
        <v>2.1125000000000003</v>
      </c>
      <c r="V64" s="139"/>
    </row>
    <row r="65" spans="1:22" s="167" customFormat="1" hidden="1">
      <c r="A65" s="139">
        <v>61</v>
      </c>
      <c r="B65" s="135">
        <v>45607</v>
      </c>
      <c r="C65" s="139" t="s">
        <v>434</v>
      </c>
      <c r="D65" s="139"/>
      <c r="E65" s="159" t="s">
        <v>263</v>
      </c>
      <c r="F65" s="139" t="s">
        <v>151</v>
      </c>
      <c r="G65" s="139" t="s">
        <v>179</v>
      </c>
      <c r="H65" s="139"/>
      <c r="I65" s="139">
        <v>1</v>
      </c>
      <c r="J65" s="134">
        <v>38.18</v>
      </c>
      <c r="K65" s="134"/>
      <c r="L65" s="139">
        <v>1</v>
      </c>
      <c r="M65" s="134">
        <f t="shared" si="0"/>
        <v>38.18</v>
      </c>
      <c r="N65" s="134">
        <f t="shared" si="1"/>
        <v>1.909</v>
      </c>
      <c r="O65" s="134">
        <f t="shared" si="2"/>
        <v>40.088999999999999</v>
      </c>
      <c r="P65" s="142"/>
      <c r="Q65" s="143"/>
      <c r="R65" s="134"/>
      <c r="S65" s="134"/>
      <c r="T65" s="134"/>
      <c r="U65" s="134">
        <f t="shared" si="3"/>
        <v>1.909</v>
      </c>
      <c r="V65" s="139"/>
    </row>
    <row r="66" spans="1:22" s="167" customFormat="1" hidden="1">
      <c r="A66" s="139">
        <v>62</v>
      </c>
      <c r="B66" s="135">
        <v>45607</v>
      </c>
      <c r="C66" s="139" t="s">
        <v>434</v>
      </c>
      <c r="D66" s="139"/>
      <c r="E66" s="159" t="s">
        <v>263</v>
      </c>
      <c r="F66" s="139" t="s">
        <v>125</v>
      </c>
      <c r="G66" s="139" t="s">
        <v>179</v>
      </c>
      <c r="H66" s="139"/>
      <c r="I66" s="139">
        <v>1</v>
      </c>
      <c r="J66" s="134">
        <v>12.3</v>
      </c>
      <c r="K66" s="134"/>
      <c r="L66" s="139">
        <v>1</v>
      </c>
      <c r="M66" s="134">
        <f t="shared" si="0"/>
        <v>12.3</v>
      </c>
      <c r="N66" s="134">
        <f t="shared" si="1"/>
        <v>0.6150000000000001</v>
      </c>
      <c r="O66" s="134">
        <f t="shared" si="2"/>
        <v>12.915000000000001</v>
      </c>
      <c r="P66" s="142"/>
      <c r="Q66" s="143"/>
      <c r="R66" s="134"/>
      <c r="S66" s="134"/>
      <c r="T66" s="134"/>
      <c r="U66" s="134">
        <f t="shared" si="3"/>
        <v>0.6150000000000001</v>
      </c>
      <c r="V66" s="139"/>
    </row>
    <row r="67" spans="1:22" s="167" customFormat="1" hidden="1">
      <c r="A67" s="139">
        <v>63</v>
      </c>
      <c r="B67" s="135">
        <v>45607</v>
      </c>
      <c r="C67" s="139" t="s">
        <v>434</v>
      </c>
      <c r="D67" s="139"/>
      <c r="E67" s="159" t="s">
        <v>263</v>
      </c>
      <c r="F67" s="139" t="s">
        <v>124</v>
      </c>
      <c r="G67" s="139" t="s">
        <v>179</v>
      </c>
      <c r="H67" s="139"/>
      <c r="I67" s="139">
        <v>1</v>
      </c>
      <c r="J67" s="134">
        <v>9.99</v>
      </c>
      <c r="K67" s="134"/>
      <c r="L67" s="139">
        <v>1</v>
      </c>
      <c r="M67" s="134">
        <f t="shared" si="0"/>
        <v>9.99</v>
      </c>
      <c r="N67" s="134">
        <f t="shared" si="1"/>
        <v>0.49950000000000006</v>
      </c>
      <c r="O67" s="134">
        <f t="shared" si="2"/>
        <v>10.4895</v>
      </c>
      <c r="P67" s="142"/>
      <c r="Q67" s="143"/>
      <c r="R67" s="134"/>
      <c r="S67" s="134"/>
      <c r="T67" s="134"/>
      <c r="U67" s="134">
        <f t="shared" si="3"/>
        <v>0.49950000000000006</v>
      </c>
      <c r="V67" s="139"/>
    </row>
    <row r="68" spans="1:22" s="167" customFormat="1" hidden="1">
      <c r="A68" s="139">
        <v>64</v>
      </c>
      <c r="B68" s="135">
        <v>45610</v>
      </c>
      <c r="C68" s="139" t="s">
        <v>435</v>
      </c>
      <c r="D68" s="139"/>
      <c r="E68" s="159" t="s">
        <v>263</v>
      </c>
      <c r="F68" s="139" t="s">
        <v>151</v>
      </c>
      <c r="G68" s="139" t="s">
        <v>179</v>
      </c>
      <c r="H68" s="139"/>
      <c r="I68" s="139">
        <v>1</v>
      </c>
      <c r="J68" s="134">
        <v>38.18</v>
      </c>
      <c r="K68" s="134"/>
      <c r="L68" s="139">
        <v>1</v>
      </c>
      <c r="M68" s="134">
        <f t="shared" si="0"/>
        <v>38.18</v>
      </c>
      <c r="N68" s="134">
        <f t="shared" si="1"/>
        <v>1.909</v>
      </c>
      <c r="O68" s="134">
        <f t="shared" si="2"/>
        <v>40.088999999999999</v>
      </c>
      <c r="P68" s="142"/>
      <c r="Q68" s="143"/>
      <c r="R68" s="134"/>
      <c r="S68" s="134"/>
      <c r="T68" s="134"/>
      <c r="U68" s="134">
        <f t="shared" si="3"/>
        <v>1.909</v>
      </c>
      <c r="V68" s="139"/>
    </row>
    <row r="69" spans="1:22" s="167" customFormat="1" hidden="1">
      <c r="A69" s="139">
        <v>65</v>
      </c>
      <c r="B69" s="135">
        <v>45610</v>
      </c>
      <c r="C69" s="139" t="s">
        <v>435</v>
      </c>
      <c r="D69" s="139"/>
      <c r="E69" s="159" t="s">
        <v>263</v>
      </c>
      <c r="F69" s="139" t="s">
        <v>280</v>
      </c>
      <c r="G69" s="139" t="s">
        <v>179</v>
      </c>
      <c r="H69" s="139"/>
      <c r="I69" s="139">
        <v>1</v>
      </c>
      <c r="J69" s="134">
        <v>21.84</v>
      </c>
      <c r="K69" s="134"/>
      <c r="L69" s="139">
        <v>1</v>
      </c>
      <c r="M69" s="134">
        <f t="shared" si="0"/>
        <v>21.84</v>
      </c>
      <c r="N69" s="134">
        <f t="shared" si="1"/>
        <v>1.0920000000000001</v>
      </c>
      <c r="O69" s="134">
        <f t="shared" si="2"/>
        <v>22.931999999999999</v>
      </c>
      <c r="P69" s="142"/>
      <c r="Q69" s="143"/>
      <c r="R69" s="134"/>
      <c r="S69" s="134"/>
      <c r="T69" s="134"/>
      <c r="U69" s="134">
        <f t="shared" si="3"/>
        <v>1.0920000000000001</v>
      </c>
      <c r="V69" s="139"/>
    </row>
    <row r="70" spans="1:22" s="167" customFormat="1" hidden="1">
      <c r="A70" s="139">
        <v>66</v>
      </c>
      <c r="B70" s="135">
        <v>45610</v>
      </c>
      <c r="C70" s="139" t="s">
        <v>435</v>
      </c>
      <c r="D70" s="139"/>
      <c r="E70" s="159" t="s">
        <v>263</v>
      </c>
      <c r="F70" s="139" t="s">
        <v>75</v>
      </c>
      <c r="G70" s="139" t="s">
        <v>179</v>
      </c>
      <c r="H70" s="139"/>
      <c r="I70" s="139">
        <v>1</v>
      </c>
      <c r="J70" s="134">
        <v>31.12</v>
      </c>
      <c r="K70" s="134"/>
      <c r="L70" s="139">
        <v>1</v>
      </c>
      <c r="M70" s="134">
        <f t="shared" ref="M70:M133" si="4">K70+(J70*L70)</f>
        <v>31.12</v>
      </c>
      <c r="N70" s="134">
        <f t="shared" ref="N70:N133" si="5">+M70*5%</f>
        <v>1.556</v>
      </c>
      <c r="O70" s="134">
        <f t="shared" ref="O70:O133" si="6">+M70+N70</f>
        <v>32.676000000000002</v>
      </c>
      <c r="P70" s="142"/>
      <c r="Q70" s="143"/>
      <c r="R70" s="134"/>
      <c r="S70" s="134"/>
      <c r="T70" s="134"/>
      <c r="U70" s="134">
        <f t="shared" ref="U70:U167" si="7">+N70-T70</f>
        <v>1.556</v>
      </c>
      <c r="V70" s="139"/>
    </row>
    <row r="71" spans="1:22" s="167" customFormat="1" hidden="1">
      <c r="A71" s="139">
        <v>67</v>
      </c>
      <c r="B71" s="135">
        <v>45610</v>
      </c>
      <c r="C71" s="139" t="s">
        <v>435</v>
      </c>
      <c r="D71" s="140"/>
      <c r="E71" s="159" t="s">
        <v>263</v>
      </c>
      <c r="F71" s="139" t="s">
        <v>76</v>
      </c>
      <c r="G71" s="139" t="s">
        <v>179</v>
      </c>
      <c r="H71" s="139"/>
      <c r="I71" s="139">
        <v>1</v>
      </c>
      <c r="J71" s="134">
        <v>13.86</v>
      </c>
      <c r="K71" s="134"/>
      <c r="L71" s="139">
        <v>1</v>
      </c>
      <c r="M71" s="134">
        <f t="shared" si="4"/>
        <v>13.86</v>
      </c>
      <c r="N71" s="134">
        <f t="shared" si="5"/>
        <v>0.69300000000000006</v>
      </c>
      <c r="O71" s="134">
        <f t="shared" si="6"/>
        <v>14.552999999999999</v>
      </c>
      <c r="P71" s="134"/>
      <c r="Q71" s="134"/>
      <c r="R71" s="134"/>
      <c r="S71" s="134"/>
      <c r="T71" s="134"/>
      <c r="U71" s="134">
        <f t="shared" si="7"/>
        <v>0.69300000000000006</v>
      </c>
      <c r="V71" s="139"/>
    </row>
    <row r="72" spans="1:22" s="167" customFormat="1" hidden="1">
      <c r="A72" s="139">
        <v>68</v>
      </c>
      <c r="B72" s="135">
        <v>45610</v>
      </c>
      <c r="C72" s="139" t="s">
        <v>436</v>
      </c>
      <c r="D72" s="140"/>
      <c r="E72" s="159" t="s">
        <v>263</v>
      </c>
      <c r="F72" s="139" t="s">
        <v>126</v>
      </c>
      <c r="G72" s="139" t="s">
        <v>81</v>
      </c>
      <c r="H72" s="139"/>
      <c r="I72" s="139">
        <v>1</v>
      </c>
      <c r="J72" s="134">
        <v>6.52</v>
      </c>
      <c r="K72" s="134"/>
      <c r="L72" s="139">
        <v>1</v>
      </c>
      <c r="M72" s="134">
        <f t="shared" si="4"/>
        <v>6.52</v>
      </c>
      <c r="N72" s="134">
        <f t="shared" si="5"/>
        <v>0.32600000000000001</v>
      </c>
      <c r="O72" s="134">
        <f t="shared" si="6"/>
        <v>6.8459999999999992</v>
      </c>
      <c r="P72" s="134"/>
      <c r="Q72" s="134"/>
      <c r="R72" s="134"/>
      <c r="S72" s="134"/>
      <c r="T72" s="134"/>
      <c r="U72" s="134">
        <f t="shared" si="7"/>
        <v>0.32600000000000001</v>
      </c>
      <c r="V72" s="139"/>
    </row>
    <row r="73" spans="1:22" s="167" customFormat="1" hidden="1">
      <c r="A73" s="139">
        <v>69</v>
      </c>
      <c r="B73" s="135">
        <v>45610</v>
      </c>
      <c r="C73" s="139" t="s">
        <v>436</v>
      </c>
      <c r="D73" s="140"/>
      <c r="E73" s="159" t="s">
        <v>263</v>
      </c>
      <c r="F73" s="139" t="s">
        <v>139</v>
      </c>
      <c r="G73" s="139" t="s">
        <v>81</v>
      </c>
      <c r="H73" s="139"/>
      <c r="I73" s="139">
        <v>1</v>
      </c>
      <c r="J73" s="134">
        <v>6.52</v>
      </c>
      <c r="K73" s="134"/>
      <c r="L73" s="139">
        <v>1</v>
      </c>
      <c r="M73" s="134">
        <f t="shared" si="4"/>
        <v>6.52</v>
      </c>
      <c r="N73" s="134">
        <f t="shared" si="5"/>
        <v>0.32600000000000001</v>
      </c>
      <c r="O73" s="134">
        <f t="shared" si="6"/>
        <v>6.8459999999999992</v>
      </c>
      <c r="P73" s="134"/>
      <c r="Q73" s="134"/>
      <c r="R73" s="134"/>
      <c r="S73" s="134"/>
      <c r="T73" s="134"/>
      <c r="U73" s="134">
        <f t="shared" si="7"/>
        <v>0.32600000000000001</v>
      </c>
      <c r="V73" s="139"/>
    </row>
    <row r="74" spans="1:22" s="167" customFormat="1" hidden="1">
      <c r="A74" s="139">
        <v>70</v>
      </c>
      <c r="B74" s="135">
        <v>45610</v>
      </c>
      <c r="C74" s="139" t="s">
        <v>437</v>
      </c>
      <c r="D74" s="140"/>
      <c r="E74" s="159" t="s">
        <v>263</v>
      </c>
      <c r="F74" s="139" t="s">
        <v>272</v>
      </c>
      <c r="G74" s="139" t="s">
        <v>81</v>
      </c>
      <c r="H74" s="139"/>
      <c r="I74" s="139">
        <v>1</v>
      </c>
      <c r="J74" s="134">
        <v>26.09</v>
      </c>
      <c r="K74" s="134"/>
      <c r="L74" s="139">
        <v>1</v>
      </c>
      <c r="M74" s="134">
        <f t="shared" si="4"/>
        <v>26.09</v>
      </c>
      <c r="N74" s="134">
        <f t="shared" si="5"/>
        <v>1.3045</v>
      </c>
      <c r="O74" s="134">
        <f t="shared" si="6"/>
        <v>27.394500000000001</v>
      </c>
      <c r="P74" s="134"/>
      <c r="Q74" s="134"/>
      <c r="R74" s="134"/>
      <c r="S74" s="134"/>
      <c r="T74" s="134"/>
      <c r="U74" s="134">
        <f t="shared" si="7"/>
        <v>1.3045</v>
      </c>
      <c r="V74" s="139"/>
    </row>
    <row r="75" spans="1:22" s="167" customFormat="1" hidden="1">
      <c r="A75" s="139">
        <v>71</v>
      </c>
      <c r="B75" s="135">
        <v>45610</v>
      </c>
      <c r="C75" s="139" t="s">
        <v>437</v>
      </c>
      <c r="D75" s="140"/>
      <c r="E75" s="159" t="s">
        <v>263</v>
      </c>
      <c r="F75" s="139" t="s">
        <v>71</v>
      </c>
      <c r="G75" s="139" t="s">
        <v>81</v>
      </c>
      <c r="H75" s="139"/>
      <c r="I75" s="139">
        <v>1</v>
      </c>
      <c r="J75" s="134">
        <v>13.04</v>
      </c>
      <c r="K75" s="134"/>
      <c r="L75" s="139">
        <v>1</v>
      </c>
      <c r="M75" s="134">
        <f t="shared" si="4"/>
        <v>13.04</v>
      </c>
      <c r="N75" s="134">
        <f t="shared" si="5"/>
        <v>0.65200000000000002</v>
      </c>
      <c r="O75" s="134">
        <f t="shared" si="6"/>
        <v>13.691999999999998</v>
      </c>
      <c r="P75" s="134"/>
      <c r="Q75" s="134"/>
      <c r="R75" s="134"/>
      <c r="S75" s="134"/>
      <c r="T75" s="134"/>
      <c r="U75" s="134">
        <f>+N75-T75</f>
        <v>0.65200000000000002</v>
      </c>
      <c r="V75" s="139"/>
    </row>
    <row r="76" spans="1:22" s="167" customFormat="1" hidden="1">
      <c r="A76" s="139">
        <v>72</v>
      </c>
      <c r="B76" s="135">
        <v>45610</v>
      </c>
      <c r="C76" s="139" t="s">
        <v>437</v>
      </c>
      <c r="D76" s="140"/>
      <c r="E76" s="159" t="s">
        <v>263</v>
      </c>
      <c r="F76" s="139" t="s">
        <v>530</v>
      </c>
      <c r="G76" s="139" t="s">
        <v>81</v>
      </c>
      <c r="H76" s="139"/>
      <c r="I76" s="139">
        <v>1</v>
      </c>
      <c r="J76" s="134">
        <v>11.3</v>
      </c>
      <c r="K76" s="134"/>
      <c r="L76" s="139">
        <v>1</v>
      </c>
      <c r="M76" s="134">
        <f t="shared" si="4"/>
        <v>11.3</v>
      </c>
      <c r="N76" s="134">
        <f t="shared" si="5"/>
        <v>0.56500000000000006</v>
      </c>
      <c r="O76" s="134">
        <f>+M76+N76</f>
        <v>11.865</v>
      </c>
      <c r="P76" s="134"/>
      <c r="Q76" s="134"/>
      <c r="R76" s="134"/>
      <c r="S76" s="134"/>
      <c r="T76" s="134"/>
      <c r="U76" s="134">
        <f t="shared" si="7"/>
        <v>0.56500000000000006</v>
      </c>
      <c r="V76" s="139"/>
    </row>
    <row r="77" spans="1:22" s="167" customFormat="1" hidden="1">
      <c r="A77" s="139">
        <v>73</v>
      </c>
      <c r="B77" s="135">
        <v>45610</v>
      </c>
      <c r="C77" s="139" t="s">
        <v>437</v>
      </c>
      <c r="D77" s="140"/>
      <c r="E77" s="159" t="s">
        <v>263</v>
      </c>
      <c r="F77" s="139" t="s">
        <v>531</v>
      </c>
      <c r="G77" s="139" t="s">
        <v>81</v>
      </c>
      <c r="H77" s="139"/>
      <c r="I77" s="139">
        <v>1</v>
      </c>
      <c r="J77" s="134">
        <v>4.24</v>
      </c>
      <c r="K77" s="134"/>
      <c r="L77" s="139">
        <v>1</v>
      </c>
      <c r="M77" s="134">
        <f t="shared" si="4"/>
        <v>4.24</v>
      </c>
      <c r="N77" s="134">
        <f t="shared" si="5"/>
        <v>0.21200000000000002</v>
      </c>
      <c r="O77" s="134">
        <f t="shared" si="6"/>
        <v>4.452</v>
      </c>
      <c r="P77" s="134"/>
      <c r="Q77" s="134"/>
      <c r="R77" s="134"/>
      <c r="S77" s="134"/>
      <c r="T77" s="134"/>
      <c r="U77" s="134">
        <f t="shared" si="7"/>
        <v>0.21200000000000002</v>
      </c>
      <c r="V77" s="139"/>
    </row>
    <row r="78" spans="1:22" s="167" customFormat="1" hidden="1">
      <c r="A78" s="139">
        <v>74</v>
      </c>
      <c r="B78" s="144">
        <v>45610</v>
      </c>
      <c r="C78" s="139" t="s">
        <v>438</v>
      </c>
      <c r="D78" s="140"/>
      <c r="E78" s="159" t="s">
        <v>263</v>
      </c>
      <c r="F78" s="139" t="s">
        <v>532</v>
      </c>
      <c r="G78" s="139" t="s">
        <v>81</v>
      </c>
      <c r="H78" s="140"/>
      <c r="I78" s="139">
        <v>1</v>
      </c>
      <c r="J78" s="168">
        <v>13.04</v>
      </c>
      <c r="K78" s="134"/>
      <c r="L78" s="139">
        <v>1</v>
      </c>
      <c r="M78" s="134">
        <f t="shared" si="4"/>
        <v>13.04</v>
      </c>
      <c r="N78" s="134">
        <f t="shared" si="5"/>
        <v>0.65200000000000002</v>
      </c>
      <c r="O78" s="134">
        <f t="shared" si="6"/>
        <v>13.691999999999998</v>
      </c>
      <c r="P78" s="134"/>
      <c r="Q78" s="134"/>
      <c r="R78" s="134"/>
      <c r="S78" s="134"/>
      <c r="T78" s="134"/>
      <c r="U78" s="134">
        <f>+N78-T78</f>
        <v>0.65200000000000002</v>
      </c>
      <c r="V78" s="140"/>
    </row>
    <row r="79" spans="1:22" s="167" customFormat="1" hidden="1">
      <c r="A79" s="139">
        <v>75</v>
      </c>
      <c r="B79" s="144">
        <v>45610</v>
      </c>
      <c r="C79" s="139" t="s">
        <v>438</v>
      </c>
      <c r="D79" s="140"/>
      <c r="E79" s="159" t="s">
        <v>263</v>
      </c>
      <c r="F79" s="139" t="s">
        <v>533</v>
      </c>
      <c r="G79" s="139" t="s">
        <v>81</v>
      </c>
      <c r="H79" s="140"/>
      <c r="I79" s="139">
        <v>1</v>
      </c>
      <c r="J79" s="168">
        <v>6.52</v>
      </c>
      <c r="K79" s="134"/>
      <c r="L79" s="139">
        <v>1</v>
      </c>
      <c r="M79" s="134">
        <f t="shared" si="4"/>
        <v>6.52</v>
      </c>
      <c r="N79" s="134">
        <f t="shared" si="5"/>
        <v>0.32600000000000001</v>
      </c>
      <c r="O79" s="134">
        <f t="shared" si="6"/>
        <v>6.8459999999999992</v>
      </c>
      <c r="P79" s="134"/>
      <c r="Q79" s="134"/>
      <c r="R79" s="134"/>
      <c r="S79" s="134"/>
      <c r="T79" s="134"/>
      <c r="U79" s="134">
        <f t="shared" si="7"/>
        <v>0.32600000000000001</v>
      </c>
      <c r="V79" s="140"/>
    </row>
    <row r="80" spans="1:22" s="167" customFormat="1" hidden="1">
      <c r="A80" s="139">
        <v>76</v>
      </c>
      <c r="B80" s="144">
        <v>45610</v>
      </c>
      <c r="C80" s="139" t="s">
        <v>439</v>
      </c>
      <c r="D80" s="140"/>
      <c r="E80" s="159" t="s">
        <v>263</v>
      </c>
      <c r="F80" s="139" t="s">
        <v>128</v>
      </c>
      <c r="G80" s="139" t="s">
        <v>81</v>
      </c>
      <c r="H80" s="140"/>
      <c r="I80" s="139">
        <v>1</v>
      </c>
      <c r="J80" s="168">
        <v>10.87</v>
      </c>
      <c r="K80" s="134"/>
      <c r="L80" s="139">
        <v>1</v>
      </c>
      <c r="M80" s="134">
        <f t="shared" si="4"/>
        <v>10.87</v>
      </c>
      <c r="N80" s="134">
        <f t="shared" si="5"/>
        <v>0.54349999999999998</v>
      </c>
      <c r="O80" s="134">
        <f t="shared" si="6"/>
        <v>11.413499999999999</v>
      </c>
      <c r="P80" s="134"/>
      <c r="Q80" s="134"/>
      <c r="R80" s="134"/>
      <c r="S80" s="134"/>
      <c r="T80" s="134"/>
      <c r="U80" s="134">
        <f t="shared" si="7"/>
        <v>0.54349999999999998</v>
      </c>
      <c r="V80" s="140"/>
    </row>
    <row r="81" spans="1:22" s="167" customFormat="1" hidden="1">
      <c r="A81" s="139">
        <v>77</v>
      </c>
      <c r="B81" s="144">
        <v>45610</v>
      </c>
      <c r="C81" s="139" t="s">
        <v>440</v>
      </c>
      <c r="D81" s="140"/>
      <c r="E81" s="159" t="s">
        <v>263</v>
      </c>
      <c r="F81" s="139" t="s">
        <v>534</v>
      </c>
      <c r="G81" s="139" t="s">
        <v>81</v>
      </c>
      <c r="H81" s="140"/>
      <c r="I81" s="139">
        <v>1</v>
      </c>
      <c r="J81" s="168">
        <v>10.87</v>
      </c>
      <c r="K81" s="134"/>
      <c r="L81" s="139">
        <v>1</v>
      </c>
      <c r="M81" s="134">
        <f t="shared" si="4"/>
        <v>10.87</v>
      </c>
      <c r="N81" s="134">
        <f t="shared" si="5"/>
        <v>0.54349999999999998</v>
      </c>
      <c r="O81" s="134">
        <f t="shared" si="6"/>
        <v>11.413499999999999</v>
      </c>
      <c r="P81" s="134"/>
      <c r="Q81" s="134"/>
      <c r="R81" s="134"/>
      <c r="S81" s="134"/>
      <c r="T81" s="134"/>
      <c r="U81" s="134">
        <f t="shared" si="7"/>
        <v>0.54349999999999998</v>
      </c>
      <c r="V81" s="140"/>
    </row>
    <row r="82" spans="1:22" s="167" customFormat="1" hidden="1">
      <c r="A82" s="139">
        <v>78</v>
      </c>
      <c r="B82" s="144">
        <v>45610</v>
      </c>
      <c r="C82" s="139" t="s">
        <v>440</v>
      </c>
      <c r="D82" s="140"/>
      <c r="E82" s="159" t="s">
        <v>263</v>
      </c>
      <c r="F82" s="139" t="s">
        <v>139</v>
      </c>
      <c r="G82" s="139" t="s">
        <v>81</v>
      </c>
      <c r="H82" s="140"/>
      <c r="I82" s="139">
        <v>1</v>
      </c>
      <c r="J82" s="168">
        <v>6.52</v>
      </c>
      <c r="K82" s="134"/>
      <c r="L82" s="139">
        <v>1</v>
      </c>
      <c r="M82" s="134">
        <f t="shared" si="4"/>
        <v>6.52</v>
      </c>
      <c r="N82" s="134">
        <f t="shared" si="5"/>
        <v>0.32600000000000001</v>
      </c>
      <c r="O82" s="134">
        <f t="shared" si="6"/>
        <v>6.8459999999999992</v>
      </c>
      <c r="P82" s="134"/>
      <c r="Q82" s="134"/>
      <c r="R82" s="134"/>
      <c r="S82" s="134"/>
      <c r="T82" s="134"/>
      <c r="U82" s="134">
        <f t="shared" si="7"/>
        <v>0.32600000000000001</v>
      </c>
      <c r="V82" s="140"/>
    </row>
    <row r="83" spans="1:22" s="167" customFormat="1" hidden="1">
      <c r="A83" s="139">
        <v>79</v>
      </c>
      <c r="B83" s="144">
        <v>45610</v>
      </c>
      <c r="C83" s="139" t="s">
        <v>441</v>
      </c>
      <c r="D83" s="140"/>
      <c r="E83" s="159" t="s">
        <v>263</v>
      </c>
      <c r="F83" s="139" t="s">
        <v>200</v>
      </c>
      <c r="G83" s="139" t="s">
        <v>81</v>
      </c>
      <c r="H83" s="140"/>
      <c r="I83" s="139">
        <v>1</v>
      </c>
      <c r="J83" s="168">
        <v>17.39</v>
      </c>
      <c r="K83" s="134"/>
      <c r="L83" s="139">
        <v>1</v>
      </c>
      <c r="M83" s="134">
        <f t="shared" si="4"/>
        <v>17.39</v>
      </c>
      <c r="N83" s="134">
        <f t="shared" si="5"/>
        <v>0.86950000000000005</v>
      </c>
      <c r="O83" s="134">
        <f t="shared" si="6"/>
        <v>18.259499999999999</v>
      </c>
      <c r="P83" s="134"/>
      <c r="Q83" s="134"/>
      <c r="R83" s="134"/>
      <c r="S83" s="134"/>
      <c r="T83" s="134"/>
      <c r="U83" s="134">
        <f t="shared" si="7"/>
        <v>0.86950000000000005</v>
      </c>
      <c r="V83" s="140"/>
    </row>
    <row r="84" spans="1:22" s="167" customFormat="1" hidden="1">
      <c r="A84" s="139">
        <v>80</v>
      </c>
      <c r="B84" s="144">
        <v>45610</v>
      </c>
      <c r="C84" s="139" t="s">
        <v>441</v>
      </c>
      <c r="D84" s="139"/>
      <c r="E84" s="159" t="s">
        <v>263</v>
      </c>
      <c r="F84" s="139" t="s">
        <v>71</v>
      </c>
      <c r="G84" s="139" t="s">
        <v>81</v>
      </c>
      <c r="H84" s="140"/>
      <c r="I84" s="139">
        <v>1</v>
      </c>
      <c r="J84" s="169">
        <v>13.04</v>
      </c>
      <c r="K84" s="134"/>
      <c r="L84" s="139">
        <v>1</v>
      </c>
      <c r="M84" s="134">
        <f t="shared" si="4"/>
        <v>13.04</v>
      </c>
      <c r="N84" s="134">
        <f t="shared" si="5"/>
        <v>0.65200000000000002</v>
      </c>
      <c r="O84" s="134">
        <f t="shared" si="6"/>
        <v>13.691999999999998</v>
      </c>
      <c r="P84" s="135"/>
      <c r="Q84" s="134"/>
      <c r="R84" s="134"/>
      <c r="S84" s="134"/>
      <c r="T84" s="134"/>
      <c r="U84" s="134">
        <f t="shared" si="7"/>
        <v>0.65200000000000002</v>
      </c>
      <c r="V84" s="140"/>
    </row>
    <row r="85" spans="1:22" s="167" customFormat="1" hidden="1">
      <c r="A85" s="139">
        <v>81</v>
      </c>
      <c r="B85" s="144">
        <v>45610</v>
      </c>
      <c r="C85" s="139" t="s">
        <v>442</v>
      </c>
      <c r="D85" s="139"/>
      <c r="E85" s="159" t="s">
        <v>263</v>
      </c>
      <c r="F85" s="139" t="s">
        <v>535</v>
      </c>
      <c r="G85" s="139" t="s">
        <v>81</v>
      </c>
      <c r="H85" s="140"/>
      <c r="I85" s="139">
        <v>1</v>
      </c>
      <c r="J85" s="169">
        <v>13.04</v>
      </c>
      <c r="K85" s="134"/>
      <c r="L85" s="139">
        <v>1</v>
      </c>
      <c r="M85" s="134">
        <f t="shared" si="4"/>
        <v>13.04</v>
      </c>
      <c r="N85" s="134">
        <f t="shared" si="5"/>
        <v>0.65200000000000002</v>
      </c>
      <c r="O85" s="134">
        <f t="shared" si="6"/>
        <v>13.691999999999998</v>
      </c>
      <c r="P85" s="135"/>
      <c r="Q85" s="134"/>
      <c r="R85" s="134"/>
      <c r="S85" s="134"/>
      <c r="T85" s="134"/>
      <c r="U85" s="134">
        <f t="shared" si="7"/>
        <v>0.65200000000000002</v>
      </c>
      <c r="V85" s="140"/>
    </row>
    <row r="86" spans="1:22" s="167" customFormat="1" hidden="1">
      <c r="A86" s="139">
        <v>82</v>
      </c>
      <c r="B86" s="144">
        <v>45610</v>
      </c>
      <c r="C86" s="139" t="s">
        <v>443</v>
      </c>
      <c r="D86" s="139"/>
      <c r="E86" s="159" t="s">
        <v>263</v>
      </c>
      <c r="F86" s="139" t="s">
        <v>279</v>
      </c>
      <c r="G86" s="139" t="s">
        <v>81</v>
      </c>
      <c r="H86" s="140"/>
      <c r="I86" s="139">
        <v>1</v>
      </c>
      <c r="J86" s="169">
        <v>26.09</v>
      </c>
      <c r="K86" s="134"/>
      <c r="L86" s="139">
        <v>1</v>
      </c>
      <c r="M86" s="134">
        <f t="shared" si="4"/>
        <v>26.09</v>
      </c>
      <c r="N86" s="134">
        <f t="shared" si="5"/>
        <v>1.3045</v>
      </c>
      <c r="O86" s="134">
        <f t="shared" si="6"/>
        <v>27.394500000000001</v>
      </c>
      <c r="P86" s="135"/>
      <c r="Q86" s="134"/>
      <c r="R86" s="134"/>
      <c r="S86" s="134"/>
      <c r="T86" s="134"/>
      <c r="U86" s="134">
        <f t="shared" si="7"/>
        <v>1.3045</v>
      </c>
      <c r="V86" s="140"/>
    </row>
    <row r="87" spans="1:22" s="167" customFormat="1" hidden="1">
      <c r="A87" s="139">
        <v>83</v>
      </c>
      <c r="B87" s="144">
        <v>45612</v>
      </c>
      <c r="C87" s="139" t="s">
        <v>444</v>
      </c>
      <c r="D87" s="139"/>
      <c r="E87" s="159" t="s">
        <v>263</v>
      </c>
      <c r="F87" s="139" t="s">
        <v>126</v>
      </c>
      <c r="G87" s="139" t="s">
        <v>81</v>
      </c>
      <c r="H87" s="140"/>
      <c r="I87" s="139">
        <v>1</v>
      </c>
      <c r="J87" s="169">
        <v>6.52</v>
      </c>
      <c r="K87" s="134"/>
      <c r="L87" s="139">
        <v>1</v>
      </c>
      <c r="M87" s="134">
        <f t="shared" si="4"/>
        <v>6.52</v>
      </c>
      <c r="N87" s="134">
        <f t="shared" si="5"/>
        <v>0.32600000000000001</v>
      </c>
      <c r="O87" s="134">
        <f t="shared" si="6"/>
        <v>6.8459999999999992</v>
      </c>
      <c r="P87" s="135"/>
      <c r="Q87" s="134"/>
      <c r="R87" s="134"/>
      <c r="S87" s="134"/>
      <c r="T87" s="134"/>
      <c r="U87" s="134">
        <f t="shared" si="7"/>
        <v>0.32600000000000001</v>
      </c>
      <c r="V87" s="140"/>
    </row>
    <row r="88" spans="1:22" s="167" customFormat="1" hidden="1">
      <c r="A88" s="139">
        <v>84</v>
      </c>
      <c r="B88" s="144">
        <v>45612</v>
      </c>
      <c r="C88" s="139" t="s">
        <v>444</v>
      </c>
      <c r="D88" s="139"/>
      <c r="E88" s="159" t="s">
        <v>263</v>
      </c>
      <c r="F88" s="139" t="s">
        <v>536</v>
      </c>
      <c r="G88" s="139" t="s">
        <v>81</v>
      </c>
      <c r="H88" s="140"/>
      <c r="I88" s="139">
        <v>1</v>
      </c>
      <c r="J88" s="169">
        <v>6.52</v>
      </c>
      <c r="K88" s="134"/>
      <c r="L88" s="139">
        <v>1</v>
      </c>
      <c r="M88" s="134">
        <f t="shared" si="4"/>
        <v>6.52</v>
      </c>
      <c r="N88" s="134">
        <f t="shared" si="5"/>
        <v>0.32600000000000001</v>
      </c>
      <c r="O88" s="134">
        <f t="shared" si="6"/>
        <v>6.8459999999999992</v>
      </c>
      <c r="P88" s="135"/>
      <c r="Q88" s="134"/>
      <c r="R88" s="134"/>
      <c r="S88" s="134"/>
      <c r="T88" s="134"/>
      <c r="U88" s="134">
        <f t="shared" si="7"/>
        <v>0.32600000000000001</v>
      </c>
      <c r="V88" s="140"/>
    </row>
    <row r="89" spans="1:22" s="167" customFormat="1" hidden="1">
      <c r="A89" s="139">
        <v>85</v>
      </c>
      <c r="B89" s="144">
        <v>45612</v>
      </c>
      <c r="C89" s="139" t="s">
        <v>445</v>
      </c>
      <c r="D89" s="139"/>
      <c r="E89" s="159" t="s">
        <v>263</v>
      </c>
      <c r="F89" s="139" t="s">
        <v>128</v>
      </c>
      <c r="G89" s="139" t="s">
        <v>81</v>
      </c>
      <c r="H89" s="140"/>
      <c r="I89" s="139">
        <v>1</v>
      </c>
      <c r="J89" s="169">
        <v>10.87</v>
      </c>
      <c r="K89" s="134"/>
      <c r="L89" s="139">
        <v>1</v>
      </c>
      <c r="M89" s="134">
        <f t="shared" si="4"/>
        <v>10.87</v>
      </c>
      <c r="N89" s="134">
        <f t="shared" si="5"/>
        <v>0.54349999999999998</v>
      </c>
      <c r="O89" s="134">
        <f t="shared" si="6"/>
        <v>11.413499999999999</v>
      </c>
      <c r="P89" s="135"/>
      <c r="Q89" s="134"/>
      <c r="R89" s="134"/>
      <c r="S89" s="134"/>
      <c r="T89" s="134"/>
      <c r="U89" s="134">
        <f t="shared" si="7"/>
        <v>0.54349999999999998</v>
      </c>
      <c r="V89" s="140"/>
    </row>
    <row r="90" spans="1:22" s="167" customFormat="1" hidden="1">
      <c r="A90" s="139">
        <v>86</v>
      </c>
      <c r="B90" s="144">
        <v>45612</v>
      </c>
      <c r="C90" s="139" t="s">
        <v>446</v>
      </c>
      <c r="D90" s="139"/>
      <c r="E90" s="159" t="s">
        <v>263</v>
      </c>
      <c r="F90" s="139" t="s">
        <v>128</v>
      </c>
      <c r="G90" s="139" t="s">
        <v>81</v>
      </c>
      <c r="H90" s="140"/>
      <c r="I90" s="139">
        <v>1</v>
      </c>
      <c r="J90" s="169">
        <v>10.87</v>
      </c>
      <c r="K90" s="134"/>
      <c r="L90" s="139">
        <v>1</v>
      </c>
      <c r="M90" s="134">
        <f t="shared" si="4"/>
        <v>10.87</v>
      </c>
      <c r="N90" s="134">
        <f t="shared" si="5"/>
        <v>0.54349999999999998</v>
      </c>
      <c r="O90" s="134">
        <f t="shared" si="6"/>
        <v>11.413499999999999</v>
      </c>
      <c r="P90" s="135"/>
      <c r="Q90" s="134"/>
      <c r="R90" s="134"/>
      <c r="S90" s="134"/>
      <c r="T90" s="134"/>
      <c r="U90" s="134">
        <f t="shared" si="7"/>
        <v>0.54349999999999998</v>
      </c>
      <c r="V90" s="140"/>
    </row>
    <row r="91" spans="1:22" s="167" customFormat="1" hidden="1">
      <c r="A91" s="139">
        <v>87</v>
      </c>
      <c r="B91" s="144">
        <v>45614</v>
      </c>
      <c r="C91" s="139" t="s">
        <v>447</v>
      </c>
      <c r="D91" s="139"/>
      <c r="E91" s="159" t="s">
        <v>263</v>
      </c>
      <c r="F91" s="139" t="s">
        <v>537</v>
      </c>
      <c r="G91" s="139" t="s">
        <v>81</v>
      </c>
      <c r="H91" s="140"/>
      <c r="I91" s="139">
        <v>1</v>
      </c>
      <c r="J91" s="169">
        <v>6.58</v>
      </c>
      <c r="K91" s="134"/>
      <c r="L91" s="139">
        <v>1</v>
      </c>
      <c r="M91" s="134">
        <f t="shared" si="4"/>
        <v>6.58</v>
      </c>
      <c r="N91" s="134">
        <f t="shared" si="5"/>
        <v>0.32900000000000001</v>
      </c>
      <c r="O91" s="134">
        <f t="shared" si="6"/>
        <v>6.9089999999999998</v>
      </c>
      <c r="P91" s="135"/>
      <c r="Q91" s="134"/>
      <c r="R91" s="134"/>
      <c r="S91" s="134"/>
      <c r="T91" s="134"/>
      <c r="U91" s="134">
        <f t="shared" si="7"/>
        <v>0.32900000000000001</v>
      </c>
      <c r="V91" s="140"/>
    </row>
    <row r="92" spans="1:22" s="167" customFormat="1" hidden="1">
      <c r="A92" s="139">
        <v>88</v>
      </c>
      <c r="B92" s="144">
        <v>45614</v>
      </c>
      <c r="C92" s="139" t="s">
        <v>448</v>
      </c>
      <c r="D92" s="148"/>
      <c r="E92" s="159" t="s">
        <v>263</v>
      </c>
      <c r="F92" s="139" t="s">
        <v>151</v>
      </c>
      <c r="G92" s="139" t="s">
        <v>179</v>
      </c>
      <c r="H92" s="140"/>
      <c r="I92" s="139">
        <v>1</v>
      </c>
      <c r="J92" s="170">
        <v>38.18</v>
      </c>
      <c r="K92" s="134"/>
      <c r="L92" s="139">
        <v>1</v>
      </c>
      <c r="M92" s="134">
        <f t="shared" si="4"/>
        <v>38.18</v>
      </c>
      <c r="N92" s="134">
        <f t="shared" si="5"/>
        <v>1.909</v>
      </c>
      <c r="O92" s="134">
        <f t="shared" si="6"/>
        <v>40.088999999999999</v>
      </c>
      <c r="P92" s="171"/>
      <c r="Q92" s="134"/>
      <c r="R92" s="134"/>
      <c r="S92" s="134"/>
      <c r="T92" s="134"/>
      <c r="U92" s="134">
        <f t="shared" si="7"/>
        <v>1.909</v>
      </c>
      <c r="V92" s="140"/>
    </row>
    <row r="93" spans="1:22" s="167" customFormat="1" hidden="1">
      <c r="A93" s="139">
        <v>89</v>
      </c>
      <c r="B93" s="144">
        <v>45614</v>
      </c>
      <c r="C93" s="139" t="s">
        <v>448</v>
      </c>
      <c r="D93" s="148"/>
      <c r="E93" s="159" t="s">
        <v>263</v>
      </c>
      <c r="F93" s="139" t="s">
        <v>75</v>
      </c>
      <c r="G93" s="139" t="s">
        <v>179</v>
      </c>
      <c r="H93" s="140"/>
      <c r="I93" s="139">
        <v>1</v>
      </c>
      <c r="J93" s="170">
        <v>31.12</v>
      </c>
      <c r="K93" s="134"/>
      <c r="L93" s="139">
        <v>1</v>
      </c>
      <c r="M93" s="134">
        <f t="shared" si="4"/>
        <v>31.12</v>
      </c>
      <c r="N93" s="134">
        <f t="shared" si="5"/>
        <v>1.556</v>
      </c>
      <c r="O93" s="134">
        <f t="shared" si="6"/>
        <v>32.676000000000002</v>
      </c>
      <c r="P93" s="171"/>
      <c r="Q93" s="169"/>
      <c r="R93" s="134"/>
      <c r="S93" s="134"/>
      <c r="T93" s="134"/>
      <c r="U93" s="134">
        <f t="shared" si="7"/>
        <v>1.556</v>
      </c>
      <c r="V93" s="140"/>
    </row>
    <row r="94" spans="1:22" s="167" customFormat="1" hidden="1">
      <c r="A94" s="139">
        <v>90</v>
      </c>
      <c r="B94" s="144">
        <v>45614</v>
      </c>
      <c r="C94" s="139" t="s">
        <v>448</v>
      </c>
      <c r="D94" s="139"/>
      <c r="E94" s="159" t="s">
        <v>263</v>
      </c>
      <c r="F94" s="139" t="s">
        <v>76</v>
      </c>
      <c r="G94" s="139" t="s">
        <v>179</v>
      </c>
      <c r="H94" s="140"/>
      <c r="I94" s="139">
        <v>1</v>
      </c>
      <c r="J94" s="134">
        <v>13.86</v>
      </c>
      <c r="K94" s="134"/>
      <c r="L94" s="139">
        <v>1</v>
      </c>
      <c r="M94" s="134">
        <f t="shared" si="4"/>
        <v>13.86</v>
      </c>
      <c r="N94" s="134">
        <f t="shared" si="5"/>
        <v>0.69300000000000006</v>
      </c>
      <c r="O94" s="134">
        <f t="shared" si="6"/>
        <v>14.552999999999999</v>
      </c>
      <c r="P94" s="135"/>
      <c r="Q94" s="134"/>
      <c r="R94" s="134"/>
      <c r="S94" s="134"/>
      <c r="T94" s="134"/>
      <c r="U94" s="134">
        <f t="shared" si="7"/>
        <v>0.69300000000000006</v>
      </c>
      <c r="V94" s="140"/>
    </row>
    <row r="95" spans="1:22" s="167" customFormat="1" hidden="1">
      <c r="A95" s="139">
        <v>91</v>
      </c>
      <c r="B95" s="144">
        <v>45614</v>
      </c>
      <c r="C95" s="139" t="s">
        <v>449</v>
      </c>
      <c r="D95" s="148"/>
      <c r="E95" s="159" t="s">
        <v>263</v>
      </c>
      <c r="F95" s="139" t="s">
        <v>538</v>
      </c>
      <c r="G95" s="139" t="s">
        <v>81</v>
      </c>
      <c r="H95" s="140"/>
      <c r="I95" s="139">
        <v>1</v>
      </c>
      <c r="J95" s="169">
        <v>6.58</v>
      </c>
      <c r="K95" s="134"/>
      <c r="L95" s="139">
        <v>1</v>
      </c>
      <c r="M95" s="134">
        <f t="shared" si="4"/>
        <v>6.58</v>
      </c>
      <c r="N95" s="134">
        <f t="shared" si="5"/>
        <v>0.32900000000000001</v>
      </c>
      <c r="O95" s="134">
        <f t="shared" si="6"/>
        <v>6.9089999999999998</v>
      </c>
      <c r="P95" s="171"/>
      <c r="Q95" s="169"/>
      <c r="R95" s="134"/>
      <c r="S95" s="134"/>
      <c r="T95" s="134"/>
      <c r="U95" s="134">
        <f>+N95-T95</f>
        <v>0.32900000000000001</v>
      </c>
      <c r="V95" s="140"/>
    </row>
    <row r="96" spans="1:22" s="167" customFormat="1" hidden="1">
      <c r="A96" s="139">
        <v>92</v>
      </c>
      <c r="B96" s="144">
        <v>45614</v>
      </c>
      <c r="C96" s="139" t="s">
        <v>450</v>
      </c>
      <c r="D96" s="148"/>
      <c r="E96" s="159" t="s">
        <v>263</v>
      </c>
      <c r="F96" s="139" t="s">
        <v>151</v>
      </c>
      <c r="G96" s="139" t="s">
        <v>179</v>
      </c>
      <c r="H96" s="140"/>
      <c r="I96" s="139">
        <v>1</v>
      </c>
      <c r="J96" s="169">
        <v>38.18</v>
      </c>
      <c r="K96" s="134"/>
      <c r="L96" s="139">
        <v>1</v>
      </c>
      <c r="M96" s="134">
        <f t="shared" si="4"/>
        <v>38.18</v>
      </c>
      <c r="N96" s="134">
        <f t="shared" si="5"/>
        <v>1.909</v>
      </c>
      <c r="O96" s="134">
        <f t="shared" si="6"/>
        <v>40.088999999999999</v>
      </c>
      <c r="P96" s="171"/>
      <c r="Q96" s="169"/>
      <c r="R96" s="134"/>
      <c r="S96" s="134"/>
      <c r="T96" s="134"/>
      <c r="U96" s="134">
        <f t="shared" si="7"/>
        <v>1.909</v>
      </c>
      <c r="V96" s="140"/>
    </row>
    <row r="97" spans="1:22" s="167" customFormat="1" hidden="1">
      <c r="A97" s="139">
        <v>93</v>
      </c>
      <c r="B97" s="144">
        <v>45614</v>
      </c>
      <c r="C97" s="139" t="s">
        <v>450</v>
      </c>
      <c r="D97" s="148"/>
      <c r="E97" s="159" t="s">
        <v>263</v>
      </c>
      <c r="F97" s="139" t="s">
        <v>75</v>
      </c>
      <c r="G97" s="139" t="s">
        <v>179</v>
      </c>
      <c r="H97" s="140"/>
      <c r="I97" s="139">
        <v>1</v>
      </c>
      <c r="J97" s="134">
        <v>31.12</v>
      </c>
      <c r="K97" s="134"/>
      <c r="L97" s="139">
        <v>1</v>
      </c>
      <c r="M97" s="134">
        <f t="shared" si="4"/>
        <v>31.12</v>
      </c>
      <c r="N97" s="134">
        <f t="shared" si="5"/>
        <v>1.556</v>
      </c>
      <c r="O97" s="134">
        <f t="shared" si="6"/>
        <v>32.676000000000002</v>
      </c>
      <c r="P97" s="135"/>
      <c r="Q97" s="134"/>
      <c r="R97" s="134"/>
      <c r="S97" s="134"/>
      <c r="T97" s="134"/>
      <c r="U97" s="134">
        <f t="shared" si="7"/>
        <v>1.556</v>
      </c>
      <c r="V97" s="140"/>
    </row>
    <row r="98" spans="1:22" s="167" customFormat="1" hidden="1">
      <c r="A98" s="139">
        <v>94</v>
      </c>
      <c r="B98" s="144">
        <v>45614</v>
      </c>
      <c r="C98" s="139" t="s">
        <v>450</v>
      </c>
      <c r="D98" s="148"/>
      <c r="E98" s="159" t="s">
        <v>263</v>
      </c>
      <c r="F98" s="139" t="s">
        <v>76</v>
      </c>
      <c r="G98" s="139" t="s">
        <v>179</v>
      </c>
      <c r="H98" s="140"/>
      <c r="I98" s="139">
        <v>1</v>
      </c>
      <c r="J98" s="134">
        <v>13.86</v>
      </c>
      <c r="K98" s="134"/>
      <c r="L98" s="139">
        <v>1</v>
      </c>
      <c r="M98" s="134">
        <f t="shared" si="4"/>
        <v>13.86</v>
      </c>
      <c r="N98" s="134">
        <f t="shared" si="5"/>
        <v>0.69300000000000006</v>
      </c>
      <c r="O98" s="134">
        <f t="shared" si="6"/>
        <v>14.552999999999999</v>
      </c>
      <c r="P98" s="135"/>
      <c r="Q98" s="134"/>
      <c r="R98" s="134"/>
      <c r="S98" s="134"/>
      <c r="T98" s="134"/>
      <c r="U98" s="134">
        <f t="shared" si="7"/>
        <v>0.69300000000000006</v>
      </c>
      <c r="V98" s="140"/>
    </row>
    <row r="99" spans="1:22" s="167" customFormat="1" hidden="1">
      <c r="A99" s="139">
        <v>95</v>
      </c>
      <c r="B99" s="144">
        <v>45614</v>
      </c>
      <c r="C99" s="139" t="s">
        <v>451</v>
      </c>
      <c r="D99" s="148"/>
      <c r="E99" s="159" t="s">
        <v>263</v>
      </c>
      <c r="F99" s="139" t="s">
        <v>126</v>
      </c>
      <c r="G99" s="139" t="s">
        <v>81</v>
      </c>
      <c r="H99" s="140"/>
      <c r="I99" s="139">
        <v>1</v>
      </c>
      <c r="J99" s="134">
        <v>6.58</v>
      </c>
      <c r="K99" s="134"/>
      <c r="L99" s="139">
        <v>1</v>
      </c>
      <c r="M99" s="134">
        <f t="shared" si="4"/>
        <v>6.58</v>
      </c>
      <c r="N99" s="134">
        <f t="shared" si="5"/>
        <v>0.32900000000000001</v>
      </c>
      <c r="O99" s="134">
        <f t="shared" si="6"/>
        <v>6.9089999999999998</v>
      </c>
      <c r="P99" s="135"/>
      <c r="Q99" s="134"/>
      <c r="R99" s="134"/>
      <c r="S99" s="134"/>
      <c r="T99" s="134"/>
      <c r="U99" s="134">
        <f t="shared" si="7"/>
        <v>0.32900000000000001</v>
      </c>
      <c r="V99" s="140"/>
    </row>
    <row r="100" spans="1:22" s="167" customFormat="1" hidden="1">
      <c r="A100" s="139">
        <v>96</v>
      </c>
      <c r="B100" s="144">
        <v>45614</v>
      </c>
      <c r="C100" s="139" t="s">
        <v>451</v>
      </c>
      <c r="D100" s="148"/>
      <c r="E100" s="159" t="s">
        <v>263</v>
      </c>
      <c r="F100" s="139" t="s">
        <v>538</v>
      </c>
      <c r="G100" s="139" t="s">
        <v>81</v>
      </c>
      <c r="H100" s="140"/>
      <c r="I100" s="139">
        <v>1</v>
      </c>
      <c r="J100" s="169">
        <v>6.58</v>
      </c>
      <c r="K100" s="169"/>
      <c r="L100" s="139">
        <v>1</v>
      </c>
      <c r="M100" s="134">
        <f>K100+(J100*L100)</f>
        <v>6.58</v>
      </c>
      <c r="N100" s="134">
        <f t="shared" si="5"/>
        <v>0.32900000000000001</v>
      </c>
      <c r="O100" s="134">
        <f t="shared" si="6"/>
        <v>6.9089999999999998</v>
      </c>
      <c r="P100" s="171"/>
      <c r="Q100" s="169"/>
      <c r="R100" s="134"/>
      <c r="S100" s="134"/>
      <c r="T100" s="134"/>
      <c r="U100" s="134">
        <f t="shared" si="7"/>
        <v>0.32900000000000001</v>
      </c>
      <c r="V100" s="140"/>
    </row>
    <row r="101" spans="1:22" s="167" customFormat="1" hidden="1">
      <c r="A101" s="139">
        <v>97</v>
      </c>
      <c r="B101" s="144">
        <v>45614</v>
      </c>
      <c r="C101" s="139" t="s">
        <v>452</v>
      </c>
      <c r="D101" s="148"/>
      <c r="E101" s="159" t="s">
        <v>263</v>
      </c>
      <c r="F101" s="139" t="s">
        <v>539</v>
      </c>
      <c r="G101" s="139" t="s">
        <v>81</v>
      </c>
      <c r="H101" s="140"/>
      <c r="I101" s="139">
        <v>1</v>
      </c>
      <c r="J101" s="169">
        <v>6.58</v>
      </c>
      <c r="K101" s="134"/>
      <c r="L101" s="139">
        <v>1</v>
      </c>
      <c r="M101" s="134">
        <f t="shared" si="4"/>
        <v>6.58</v>
      </c>
      <c r="N101" s="134">
        <f t="shared" si="5"/>
        <v>0.32900000000000001</v>
      </c>
      <c r="O101" s="134">
        <f t="shared" si="6"/>
        <v>6.9089999999999998</v>
      </c>
      <c r="P101" s="171"/>
      <c r="Q101" s="169"/>
      <c r="R101" s="134"/>
      <c r="S101" s="134"/>
      <c r="T101" s="134"/>
      <c r="U101" s="134">
        <f t="shared" si="7"/>
        <v>0.32900000000000001</v>
      </c>
      <c r="V101" s="140"/>
    </row>
    <row r="102" spans="1:22" s="167" customFormat="1" hidden="1">
      <c r="A102" s="139">
        <v>98</v>
      </c>
      <c r="B102" s="144">
        <v>45614</v>
      </c>
      <c r="C102" s="139" t="s">
        <v>452</v>
      </c>
      <c r="D102" s="148"/>
      <c r="E102" s="159" t="s">
        <v>263</v>
      </c>
      <c r="F102" s="139" t="s">
        <v>540</v>
      </c>
      <c r="G102" s="139" t="s">
        <v>81</v>
      </c>
      <c r="H102" s="140"/>
      <c r="I102" s="139">
        <v>1</v>
      </c>
      <c r="J102" s="169">
        <v>4.3899999999999997</v>
      </c>
      <c r="K102" s="134"/>
      <c r="L102" s="139">
        <v>1</v>
      </c>
      <c r="M102" s="134">
        <f t="shared" si="4"/>
        <v>4.3899999999999997</v>
      </c>
      <c r="N102" s="134">
        <f t="shared" si="5"/>
        <v>0.2195</v>
      </c>
      <c r="O102" s="134">
        <f t="shared" si="6"/>
        <v>4.6094999999999997</v>
      </c>
      <c r="P102" s="171"/>
      <c r="Q102" s="169"/>
      <c r="R102" s="134"/>
      <c r="S102" s="134"/>
      <c r="T102" s="134"/>
      <c r="U102" s="134">
        <f t="shared" si="7"/>
        <v>0.2195</v>
      </c>
      <c r="V102" s="140"/>
    </row>
    <row r="103" spans="1:22" s="167" customFormat="1" hidden="1">
      <c r="A103" s="139">
        <v>99</v>
      </c>
      <c r="B103" s="144">
        <v>45614</v>
      </c>
      <c r="C103" s="139" t="s">
        <v>453</v>
      </c>
      <c r="D103" s="148"/>
      <c r="E103" s="159" t="s">
        <v>263</v>
      </c>
      <c r="F103" s="139" t="s">
        <v>75</v>
      </c>
      <c r="G103" s="139" t="s">
        <v>179</v>
      </c>
      <c r="H103" s="140"/>
      <c r="I103" s="139">
        <v>1</v>
      </c>
      <c r="J103" s="169">
        <v>5.91</v>
      </c>
      <c r="K103" s="134"/>
      <c r="L103" s="139">
        <v>1</v>
      </c>
      <c r="M103" s="134">
        <f t="shared" si="4"/>
        <v>5.91</v>
      </c>
      <c r="N103" s="134">
        <f t="shared" si="5"/>
        <v>0.29550000000000004</v>
      </c>
      <c r="O103" s="134">
        <f t="shared" si="6"/>
        <v>6.2054999999999998</v>
      </c>
      <c r="P103" s="171"/>
      <c r="Q103" s="169"/>
      <c r="R103" s="134"/>
      <c r="S103" s="134"/>
      <c r="T103" s="134"/>
      <c r="U103" s="134">
        <f t="shared" si="7"/>
        <v>0.29550000000000004</v>
      </c>
      <c r="V103" s="140"/>
    </row>
    <row r="104" spans="1:22" s="167" customFormat="1" hidden="1">
      <c r="A104" s="139">
        <v>100</v>
      </c>
      <c r="B104" s="144">
        <v>45614</v>
      </c>
      <c r="C104" s="139" t="s">
        <v>453</v>
      </c>
      <c r="D104" s="148"/>
      <c r="E104" s="159" t="s">
        <v>263</v>
      </c>
      <c r="F104" s="139" t="s">
        <v>151</v>
      </c>
      <c r="G104" s="139" t="s">
        <v>179</v>
      </c>
      <c r="H104" s="140"/>
      <c r="I104" s="139">
        <v>1</v>
      </c>
      <c r="J104" s="169">
        <v>38.18</v>
      </c>
      <c r="K104" s="134"/>
      <c r="L104" s="139">
        <v>1</v>
      </c>
      <c r="M104" s="134">
        <f t="shared" si="4"/>
        <v>38.18</v>
      </c>
      <c r="N104" s="134">
        <f t="shared" si="5"/>
        <v>1.909</v>
      </c>
      <c r="O104" s="134">
        <f t="shared" si="6"/>
        <v>40.088999999999999</v>
      </c>
      <c r="P104" s="171"/>
      <c r="Q104" s="169"/>
      <c r="R104" s="134"/>
      <c r="S104" s="134"/>
      <c r="T104" s="134"/>
      <c r="U104" s="134">
        <f t="shared" si="7"/>
        <v>1.909</v>
      </c>
      <c r="V104" s="140"/>
    </row>
    <row r="105" spans="1:22" s="167" customFormat="1" hidden="1">
      <c r="A105" s="139">
        <v>101</v>
      </c>
      <c r="B105" s="144">
        <v>45614</v>
      </c>
      <c r="C105" s="139" t="s">
        <v>453</v>
      </c>
      <c r="D105" s="148"/>
      <c r="E105" s="159" t="s">
        <v>263</v>
      </c>
      <c r="F105" s="139" t="s">
        <v>541</v>
      </c>
      <c r="G105" s="139" t="s">
        <v>179</v>
      </c>
      <c r="H105" s="140"/>
      <c r="I105" s="139">
        <v>1</v>
      </c>
      <c r="J105" s="169">
        <v>5.91</v>
      </c>
      <c r="K105" s="134"/>
      <c r="L105" s="139">
        <v>1</v>
      </c>
      <c r="M105" s="134">
        <f t="shared" si="4"/>
        <v>5.91</v>
      </c>
      <c r="N105" s="134">
        <f t="shared" si="5"/>
        <v>0.29550000000000004</v>
      </c>
      <c r="O105" s="134">
        <f t="shared" si="6"/>
        <v>6.2054999999999998</v>
      </c>
      <c r="P105" s="171"/>
      <c r="Q105" s="169"/>
      <c r="R105" s="134"/>
      <c r="S105" s="134"/>
      <c r="T105" s="134"/>
      <c r="U105" s="134">
        <f t="shared" si="7"/>
        <v>0.29550000000000004</v>
      </c>
      <c r="V105" s="140"/>
    </row>
    <row r="106" spans="1:22" s="167" customFormat="1" hidden="1">
      <c r="A106" s="139">
        <v>102</v>
      </c>
      <c r="B106" s="144">
        <v>45614</v>
      </c>
      <c r="C106" s="139" t="s">
        <v>454</v>
      </c>
      <c r="D106" s="148"/>
      <c r="E106" s="159" t="s">
        <v>263</v>
      </c>
      <c r="F106" s="139" t="s">
        <v>75</v>
      </c>
      <c r="G106" s="139" t="s">
        <v>179</v>
      </c>
      <c r="H106" s="140"/>
      <c r="I106" s="139">
        <v>1</v>
      </c>
      <c r="J106" s="169">
        <v>5.91</v>
      </c>
      <c r="K106" s="134"/>
      <c r="L106" s="139">
        <v>1</v>
      </c>
      <c r="M106" s="134">
        <f t="shared" si="4"/>
        <v>5.91</v>
      </c>
      <c r="N106" s="134">
        <f t="shared" si="5"/>
        <v>0.29550000000000004</v>
      </c>
      <c r="O106" s="134">
        <f t="shared" si="6"/>
        <v>6.2054999999999998</v>
      </c>
      <c r="P106" s="171"/>
      <c r="Q106" s="169"/>
      <c r="R106" s="134"/>
      <c r="S106" s="134"/>
      <c r="T106" s="134"/>
      <c r="U106" s="134">
        <f t="shared" si="7"/>
        <v>0.29550000000000004</v>
      </c>
      <c r="V106" s="140"/>
    </row>
    <row r="107" spans="1:22" s="167" customFormat="1" hidden="1">
      <c r="A107" s="139">
        <v>103</v>
      </c>
      <c r="B107" s="144">
        <v>45614</v>
      </c>
      <c r="C107" s="139" t="s">
        <v>454</v>
      </c>
      <c r="D107" s="148"/>
      <c r="E107" s="159" t="s">
        <v>263</v>
      </c>
      <c r="F107" s="139" t="s">
        <v>151</v>
      </c>
      <c r="G107" s="139" t="s">
        <v>179</v>
      </c>
      <c r="H107" s="140"/>
      <c r="I107" s="139">
        <v>1</v>
      </c>
      <c r="J107" s="169">
        <v>38.18</v>
      </c>
      <c r="K107" s="134"/>
      <c r="L107" s="139">
        <v>1</v>
      </c>
      <c r="M107" s="134">
        <f t="shared" si="4"/>
        <v>38.18</v>
      </c>
      <c r="N107" s="134">
        <f t="shared" si="5"/>
        <v>1.909</v>
      </c>
      <c r="O107" s="134">
        <f t="shared" si="6"/>
        <v>40.088999999999999</v>
      </c>
      <c r="P107" s="171"/>
      <c r="Q107" s="169"/>
      <c r="R107" s="134"/>
      <c r="S107" s="134"/>
      <c r="T107" s="134"/>
      <c r="U107" s="134">
        <f t="shared" si="7"/>
        <v>1.909</v>
      </c>
      <c r="V107" s="140"/>
    </row>
    <row r="108" spans="1:22" s="167" customFormat="1" hidden="1">
      <c r="A108" s="139">
        <v>104</v>
      </c>
      <c r="B108" s="144">
        <v>45614</v>
      </c>
      <c r="C108" s="139" t="s">
        <v>454</v>
      </c>
      <c r="D108" s="148"/>
      <c r="E108" s="159" t="s">
        <v>263</v>
      </c>
      <c r="F108" s="139" t="s">
        <v>541</v>
      </c>
      <c r="G108" s="139" t="s">
        <v>179</v>
      </c>
      <c r="H108" s="140"/>
      <c r="I108" s="139">
        <v>1</v>
      </c>
      <c r="J108" s="170">
        <v>5.91</v>
      </c>
      <c r="K108" s="134"/>
      <c r="L108" s="139">
        <v>1</v>
      </c>
      <c r="M108" s="134">
        <f t="shared" si="4"/>
        <v>5.91</v>
      </c>
      <c r="N108" s="134">
        <f t="shared" si="5"/>
        <v>0.29550000000000004</v>
      </c>
      <c r="O108" s="134">
        <f t="shared" si="6"/>
        <v>6.2054999999999998</v>
      </c>
      <c r="P108" s="171"/>
      <c r="Q108" s="169"/>
      <c r="R108" s="134"/>
      <c r="S108" s="134"/>
      <c r="T108" s="134"/>
      <c r="U108" s="134">
        <f t="shared" si="7"/>
        <v>0.29550000000000004</v>
      </c>
      <c r="V108" s="140"/>
    </row>
    <row r="109" spans="1:22" s="167" customFormat="1" hidden="1">
      <c r="A109" s="139">
        <v>105</v>
      </c>
      <c r="B109" s="144">
        <v>45615</v>
      </c>
      <c r="C109" s="139" t="s">
        <v>455</v>
      </c>
      <c r="D109" s="148"/>
      <c r="E109" s="159" t="s">
        <v>263</v>
      </c>
      <c r="F109" s="139" t="s">
        <v>280</v>
      </c>
      <c r="G109" s="139" t="s">
        <v>179</v>
      </c>
      <c r="H109" s="140"/>
      <c r="I109" s="139">
        <v>1</v>
      </c>
      <c r="J109" s="170">
        <v>29.12</v>
      </c>
      <c r="K109" s="134"/>
      <c r="L109" s="139">
        <v>1</v>
      </c>
      <c r="M109" s="134">
        <f t="shared" si="4"/>
        <v>29.12</v>
      </c>
      <c r="N109" s="134">
        <f t="shared" si="5"/>
        <v>1.4560000000000002</v>
      </c>
      <c r="O109" s="134">
        <f t="shared" si="6"/>
        <v>30.576000000000001</v>
      </c>
      <c r="P109" s="171"/>
      <c r="Q109" s="169"/>
      <c r="R109" s="134"/>
      <c r="S109" s="134"/>
      <c r="T109" s="134"/>
      <c r="U109" s="134">
        <f t="shared" si="7"/>
        <v>1.4560000000000002</v>
      </c>
      <c r="V109" s="140"/>
    </row>
    <row r="110" spans="1:22" s="167" customFormat="1" hidden="1">
      <c r="A110" s="139">
        <v>106</v>
      </c>
      <c r="B110" s="144">
        <v>45615</v>
      </c>
      <c r="C110" s="139" t="s">
        <v>456</v>
      </c>
      <c r="D110" s="148"/>
      <c r="E110" s="159" t="s">
        <v>263</v>
      </c>
      <c r="F110" s="139" t="s">
        <v>124</v>
      </c>
      <c r="G110" s="139" t="s">
        <v>179</v>
      </c>
      <c r="H110" s="140"/>
      <c r="I110" s="139">
        <v>1</v>
      </c>
      <c r="J110" s="170">
        <v>3.33</v>
      </c>
      <c r="K110" s="134"/>
      <c r="L110" s="139">
        <v>1</v>
      </c>
      <c r="M110" s="134">
        <f t="shared" si="4"/>
        <v>3.33</v>
      </c>
      <c r="N110" s="134">
        <f t="shared" si="5"/>
        <v>0.16650000000000001</v>
      </c>
      <c r="O110" s="134">
        <f t="shared" si="6"/>
        <v>3.4965000000000002</v>
      </c>
      <c r="P110" s="171"/>
      <c r="Q110" s="169"/>
      <c r="R110" s="134"/>
      <c r="S110" s="134"/>
      <c r="T110" s="134"/>
      <c r="U110" s="134">
        <f t="shared" si="7"/>
        <v>0.16650000000000001</v>
      </c>
      <c r="V110" s="140"/>
    </row>
    <row r="111" spans="1:22" s="167" customFormat="1" hidden="1">
      <c r="A111" s="139">
        <v>107</v>
      </c>
      <c r="B111" s="144">
        <v>45615</v>
      </c>
      <c r="C111" s="139" t="s">
        <v>456</v>
      </c>
      <c r="D111" s="148"/>
      <c r="E111" s="159" t="s">
        <v>263</v>
      </c>
      <c r="F111" s="139" t="s">
        <v>273</v>
      </c>
      <c r="G111" s="139" t="s">
        <v>179</v>
      </c>
      <c r="H111" s="140"/>
      <c r="I111" s="139">
        <v>1</v>
      </c>
      <c r="J111" s="170">
        <v>3.33</v>
      </c>
      <c r="K111" s="134"/>
      <c r="L111" s="139">
        <v>1</v>
      </c>
      <c r="M111" s="134">
        <f t="shared" si="4"/>
        <v>3.33</v>
      </c>
      <c r="N111" s="134">
        <f t="shared" si="5"/>
        <v>0.16650000000000001</v>
      </c>
      <c r="O111" s="134">
        <f t="shared" si="6"/>
        <v>3.4965000000000002</v>
      </c>
      <c r="P111" s="171"/>
      <c r="Q111" s="169"/>
      <c r="R111" s="134"/>
      <c r="S111" s="134"/>
      <c r="T111" s="134"/>
      <c r="U111" s="134">
        <f t="shared" si="7"/>
        <v>0.16650000000000001</v>
      </c>
      <c r="V111" s="140"/>
    </row>
    <row r="112" spans="1:22" s="167" customFormat="1" hidden="1">
      <c r="A112" s="139">
        <v>108</v>
      </c>
      <c r="B112" s="144">
        <v>45615</v>
      </c>
      <c r="C112" s="139" t="s">
        <v>457</v>
      </c>
      <c r="D112" s="148"/>
      <c r="E112" s="159" t="s">
        <v>263</v>
      </c>
      <c r="F112" s="139" t="s">
        <v>151</v>
      </c>
      <c r="G112" s="139" t="s">
        <v>179</v>
      </c>
      <c r="H112" s="140"/>
      <c r="I112" s="139">
        <v>1</v>
      </c>
      <c r="J112" s="170">
        <v>38.18</v>
      </c>
      <c r="K112" s="134"/>
      <c r="L112" s="139">
        <v>1</v>
      </c>
      <c r="M112" s="134">
        <f t="shared" si="4"/>
        <v>38.18</v>
      </c>
      <c r="N112" s="134">
        <f t="shared" si="5"/>
        <v>1.909</v>
      </c>
      <c r="O112" s="134">
        <f t="shared" si="6"/>
        <v>40.088999999999999</v>
      </c>
      <c r="P112" s="171"/>
      <c r="Q112" s="169"/>
      <c r="R112" s="134"/>
      <c r="S112" s="134"/>
      <c r="T112" s="134"/>
      <c r="U112" s="134">
        <f t="shared" si="7"/>
        <v>1.909</v>
      </c>
      <c r="V112" s="140"/>
    </row>
    <row r="113" spans="1:22" s="167" customFormat="1" hidden="1">
      <c r="A113" s="139">
        <v>109</v>
      </c>
      <c r="B113" s="144">
        <v>45615</v>
      </c>
      <c r="C113" s="139" t="s">
        <v>457</v>
      </c>
      <c r="D113" s="148"/>
      <c r="E113" s="159" t="s">
        <v>263</v>
      </c>
      <c r="F113" s="139" t="s">
        <v>75</v>
      </c>
      <c r="G113" s="139" t="s">
        <v>179</v>
      </c>
      <c r="H113" s="140"/>
      <c r="I113" s="139">
        <v>1</v>
      </c>
      <c r="J113" s="170">
        <v>31.12</v>
      </c>
      <c r="K113" s="134"/>
      <c r="L113" s="139">
        <v>1</v>
      </c>
      <c r="M113" s="134">
        <f t="shared" si="4"/>
        <v>31.12</v>
      </c>
      <c r="N113" s="134">
        <f t="shared" si="5"/>
        <v>1.556</v>
      </c>
      <c r="O113" s="134">
        <f t="shared" si="6"/>
        <v>32.676000000000002</v>
      </c>
      <c r="P113" s="171"/>
      <c r="Q113" s="169"/>
      <c r="R113" s="134"/>
      <c r="S113" s="134"/>
      <c r="T113" s="134"/>
      <c r="U113" s="134">
        <f t="shared" si="7"/>
        <v>1.556</v>
      </c>
      <c r="V113" s="140"/>
    </row>
    <row r="114" spans="1:22" s="167" customFormat="1" hidden="1">
      <c r="A114" s="139">
        <v>110</v>
      </c>
      <c r="B114" s="144">
        <v>45615</v>
      </c>
      <c r="C114" s="139" t="s">
        <v>457</v>
      </c>
      <c r="D114" s="148"/>
      <c r="E114" s="159" t="s">
        <v>263</v>
      </c>
      <c r="F114" s="139" t="s">
        <v>76</v>
      </c>
      <c r="G114" s="139" t="s">
        <v>179</v>
      </c>
      <c r="H114" s="140"/>
      <c r="I114" s="139">
        <v>1</v>
      </c>
      <c r="J114" s="170">
        <v>13.86</v>
      </c>
      <c r="K114" s="134"/>
      <c r="L114" s="139">
        <v>1</v>
      </c>
      <c r="M114" s="134">
        <f t="shared" si="4"/>
        <v>13.86</v>
      </c>
      <c r="N114" s="134">
        <f t="shared" si="5"/>
        <v>0.69300000000000006</v>
      </c>
      <c r="O114" s="134">
        <f t="shared" si="6"/>
        <v>14.552999999999999</v>
      </c>
      <c r="P114" s="171"/>
      <c r="Q114" s="169"/>
      <c r="R114" s="134"/>
      <c r="S114" s="134"/>
      <c r="T114" s="134"/>
      <c r="U114" s="134">
        <f t="shared" si="7"/>
        <v>0.69300000000000006</v>
      </c>
      <c r="V114" s="140"/>
    </row>
    <row r="115" spans="1:22" s="167" customFormat="1" hidden="1">
      <c r="A115" s="139">
        <v>111</v>
      </c>
      <c r="B115" s="144">
        <v>45616</v>
      </c>
      <c r="C115" s="139" t="s">
        <v>458</v>
      </c>
      <c r="D115" s="148"/>
      <c r="E115" s="159" t="s">
        <v>263</v>
      </c>
      <c r="F115" s="139" t="s">
        <v>76</v>
      </c>
      <c r="G115" s="139" t="s">
        <v>179</v>
      </c>
      <c r="H115" s="140"/>
      <c r="I115" s="139">
        <v>1</v>
      </c>
      <c r="J115" s="170">
        <v>13.86</v>
      </c>
      <c r="K115" s="134"/>
      <c r="L115" s="139">
        <v>1</v>
      </c>
      <c r="M115" s="134">
        <f t="shared" si="4"/>
        <v>13.86</v>
      </c>
      <c r="N115" s="134">
        <f t="shared" si="5"/>
        <v>0.69300000000000006</v>
      </c>
      <c r="O115" s="134">
        <f t="shared" si="6"/>
        <v>14.552999999999999</v>
      </c>
      <c r="P115" s="171"/>
      <c r="Q115" s="169"/>
      <c r="R115" s="134"/>
      <c r="S115" s="134"/>
      <c r="T115" s="134"/>
      <c r="U115" s="134">
        <f t="shared" si="7"/>
        <v>0.69300000000000006</v>
      </c>
      <c r="V115" s="140"/>
    </row>
    <row r="116" spans="1:22" s="167" customFormat="1" hidden="1">
      <c r="A116" s="139">
        <v>112</v>
      </c>
      <c r="B116" s="144">
        <v>45616</v>
      </c>
      <c r="C116" s="139" t="s">
        <v>458</v>
      </c>
      <c r="D116" s="148"/>
      <c r="E116" s="159" t="s">
        <v>263</v>
      </c>
      <c r="F116" s="139" t="s">
        <v>151</v>
      </c>
      <c r="G116" s="139" t="s">
        <v>179</v>
      </c>
      <c r="H116" s="140"/>
      <c r="I116" s="139">
        <v>1</v>
      </c>
      <c r="J116" s="170">
        <v>38.18</v>
      </c>
      <c r="K116" s="134"/>
      <c r="L116" s="139">
        <v>1</v>
      </c>
      <c r="M116" s="134">
        <f t="shared" si="4"/>
        <v>38.18</v>
      </c>
      <c r="N116" s="134">
        <f t="shared" si="5"/>
        <v>1.909</v>
      </c>
      <c r="O116" s="134">
        <f t="shared" si="6"/>
        <v>40.088999999999999</v>
      </c>
      <c r="P116" s="171"/>
      <c r="Q116" s="169"/>
      <c r="R116" s="134"/>
      <c r="S116" s="134"/>
      <c r="T116" s="134"/>
      <c r="U116" s="134">
        <f t="shared" si="7"/>
        <v>1.909</v>
      </c>
      <c r="V116" s="140"/>
    </row>
    <row r="117" spans="1:22" s="167" customFormat="1" hidden="1">
      <c r="A117" s="139">
        <v>113</v>
      </c>
      <c r="B117" s="144">
        <v>45616</v>
      </c>
      <c r="C117" s="139" t="s">
        <v>458</v>
      </c>
      <c r="D117" s="148"/>
      <c r="E117" s="159" t="s">
        <v>263</v>
      </c>
      <c r="F117" s="139" t="s">
        <v>75</v>
      </c>
      <c r="G117" s="139" t="s">
        <v>179</v>
      </c>
      <c r="H117" s="140"/>
      <c r="I117" s="139">
        <v>1</v>
      </c>
      <c r="J117" s="170">
        <v>31.12</v>
      </c>
      <c r="K117" s="134"/>
      <c r="L117" s="139">
        <v>1</v>
      </c>
      <c r="M117" s="134">
        <f t="shared" si="4"/>
        <v>31.12</v>
      </c>
      <c r="N117" s="134">
        <f t="shared" si="5"/>
        <v>1.556</v>
      </c>
      <c r="O117" s="134">
        <f t="shared" si="6"/>
        <v>32.676000000000002</v>
      </c>
      <c r="P117" s="171"/>
      <c r="Q117" s="169"/>
      <c r="R117" s="134"/>
      <c r="S117" s="134"/>
      <c r="T117" s="134"/>
      <c r="U117" s="134">
        <f t="shared" si="7"/>
        <v>1.556</v>
      </c>
      <c r="V117" s="140"/>
    </row>
    <row r="118" spans="1:22" s="167" customFormat="1" hidden="1">
      <c r="A118" s="139">
        <v>114</v>
      </c>
      <c r="B118" s="144">
        <v>45618</v>
      </c>
      <c r="C118" s="139" t="s">
        <v>459</v>
      </c>
      <c r="D118" s="148"/>
      <c r="E118" s="159" t="s">
        <v>263</v>
      </c>
      <c r="F118" s="139" t="s">
        <v>542</v>
      </c>
      <c r="G118" s="139" t="s">
        <v>179</v>
      </c>
      <c r="H118" s="140"/>
      <c r="I118" s="139">
        <v>1</v>
      </c>
      <c r="J118" s="170">
        <v>6.72</v>
      </c>
      <c r="K118" s="134"/>
      <c r="L118" s="139">
        <v>1</v>
      </c>
      <c r="M118" s="134">
        <f t="shared" si="4"/>
        <v>6.72</v>
      </c>
      <c r="N118" s="134">
        <f t="shared" si="5"/>
        <v>0.33600000000000002</v>
      </c>
      <c r="O118" s="134">
        <f t="shared" si="6"/>
        <v>7.056</v>
      </c>
      <c r="P118" s="171"/>
      <c r="Q118" s="169"/>
      <c r="R118" s="134"/>
      <c r="S118" s="134"/>
      <c r="T118" s="134"/>
      <c r="U118" s="134">
        <f t="shared" si="7"/>
        <v>0.33600000000000002</v>
      </c>
      <c r="V118" s="140"/>
    </row>
    <row r="119" spans="1:22" s="167" customFormat="1" hidden="1">
      <c r="A119" s="139">
        <v>115</v>
      </c>
      <c r="B119" s="144">
        <v>45623</v>
      </c>
      <c r="C119" s="139" t="s">
        <v>460</v>
      </c>
      <c r="D119" s="148"/>
      <c r="E119" s="159" t="s">
        <v>263</v>
      </c>
      <c r="F119" s="139" t="s">
        <v>151</v>
      </c>
      <c r="G119" s="139" t="s">
        <v>179</v>
      </c>
      <c r="H119" s="140"/>
      <c r="I119" s="139">
        <v>1</v>
      </c>
      <c r="J119" s="170">
        <v>38.18</v>
      </c>
      <c r="K119" s="134"/>
      <c r="L119" s="139">
        <v>1</v>
      </c>
      <c r="M119" s="134">
        <f t="shared" si="4"/>
        <v>38.18</v>
      </c>
      <c r="N119" s="134">
        <f t="shared" si="5"/>
        <v>1.909</v>
      </c>
      <c r="O119" s="134">
        <f t="shared" si="6"/>
        <v>40.088999999999999</v>
      </c>
      <c r="P119" s="134"/>
      <c r="Q119" s="134"/>
      <c r="R119" s="134"/>
      <c r="S119" s="134"/>
      <c r="T119" s="134"/>
      <c r="U119" s="134">
        <f t="shared" si="7"/>
        <v>1.909</v>
      </c>
      <c r="V119" s="140"/>
    </row>
    <row r="120" spans="1:22" s="167" customFormat="1" hidden="1">
      <c r="A120" s="139">
        <v>116</v>
      </c>
      <c r="B120" s="144">
        <v>45623</v>
      </c>
      <c r="C120" s="139" t="s">
        <v>460</v>
      </c>
      <c r="D120" s="148"/>
      <c r="E120" s="159" t="s">
        <v>263</v>
      </c>
      <c r="F120" s="139" t="s">
        <v>75</v>
      </c>
      <c r="G120" s="139" t="s">
        <v>179</v>
      </c>
      <c r="H120" s="140"/>
      <c r="I120" s="139">
        <v>1</v>
      </c>
      <c r="J120" s="170">
        <v>31.12</v>
      </c>
      <c r="K120" s="134"/>
      <c r="L120" s="139">
        <v>1</v>
      </c>
      <c r="M120" s="134">
        <f t="shared" si="4"/>
        <v>31.12</v>
      </c>
      <c r="N120" s="134">
        <f t="shared" si="5"/>
        <v>1.556</v>
      </c>
      <c r="O120" s="134">
        <f t="shared" si="6"/>
        <v>32.676000000000002</v>
      </c>
      <c r="P120" s="171"/>
      <c r="Q120" s="169"/>
      <c r="R120" s="134"/>
      <c r="S120" s="134"/>
      <c r="T120" s="134"/>
      <c r="U120" s="134">
        <f t="shared" si="7"/>
        <v>1.556</v>
      </c>
      <c r="V120" s="140"/>
    </row>
    <row r="121" spans="1:22" s="167" customFormat="1" hidden="1">
      <c r="A121" s="139">
        <v>117</v>
      </c>
      <c r="B121" s="144">
        <v>45623</v>
      </c>
      <c r="C121" s="139" t="s">
        <v>460</v>
      </c>
      <c r="D121" s="148"/>
      <c r="E121" s="159" t="s">
        <v>263</v>
      </c>
      <c r="F121" s="139" t="s">
        <v>76</v>
      </c>
      <c r="G121" s="139" t="s">
        <v>179</v>
      </c>
      <c r="H121" s="140"/>
      <c r="I121" s="139">
        <v>1</v>
      </c>
      <c r="J121" s="170">
        <v>13.86</v>
      </c>
      <c r="K121" s="134"/>
      <c r="L121" s="139">
        <v>1</v>
      </c>
      <c r="M121" s="134">
        <f t="shared" si="4"/>
        <v>13.86</v>
      </c>
      <c r="N121" s="134">
        <f t="shared" si="5"/>
        <v>0.69300000000000006</v>
      </c>
      <c r="O121" s="134">
        <f t="shared" si="6"/>
        <v>14.552999999999999</v>
      </c>
      <c r="P121" s="171"/>
      <c r="Q121" s="169"/>
      <c r="R121" s="134"/>
      <c r="S121" s="134"/>
      <c r="T121" s="134"/>
      <c r="U121" s="134">
        <f t="shared" si="7"/>
        <v>0.69300000000000006</v>
      </c>
      <c r="V121" s="140"/>
    </row>
    <row r="122" spans="1:22" s="167" customFormat="1" hidden="1">
      <c r="A122" s="139">
        <v>118</v>
      </c>
      <c r="B122" s="144">
        <v>45623</v>
      </c>
      <c r="C122" s="139" t="s">
        <v>461</v>
      </c>
      <c r="D122" s="148"/>
      <c r="E122" s="159" t="s">
        <v>263</v>
      </c>
      <c r="F122" s="139" t="s">
        <v>151</v>
      </c>
      <c r="G122" s="139" t="s">
        <v>179</v>
      </c>
      <c r="H122" s="140"/>
      <c r="I122" s="139">
        <v>1</v>
      </c>
      <c r="J122" s="170">
        <v>38.18</v>
      </c>
      <c r="K122" s="134"/>
      <c r="L122" s="139">
        <v>1</v>
      </c>
      <c r="M122" s="134">
        <f t="shared" si="4"/>
        <v>38.18</v>
      </c>
      <c r="N122" s="134">
        <f t="shared" si="5"/>
        <v>1.909</v>
      </c>
      <c r="O122" s="134">
        <f t="shared" si="6"/>
        <v>40.088999999999999</v>
      </c>
      <c r="P122" s="171"/>
      <c r="Q122" s="169"/>
      <c r="R122" s="134"/>
      <c r="S122" s="134"/>
      <c r="T122" s="134"/>
      <c r="U122" s="134">
        <f t="shared" si="7"/>
        <v>1.909</v>
      </c>
      <c r="V122" s="140"/>
    </row>
    <row r="123" spans="1:22" s="167" customFormat="1" hidden="1">
      <c r="A123" s="139">
        <v>119</v>
      </c>
      <c r="B123" s="144">
        <v>45623</v>
      </c>
      <c r="C123" s="139" t="s">
        <v>461</v>
      </c>
      <c r="D123" s="148"/>
      <c r="E123" s="159" t="s">
        <v>263</v>
      </c>
      <c r="F123" s="139" t="s">
        <v>75</v>
      </c>
      <c r="G123" s="139" t="s">
        <v>179</v>
      </c>
      <c r="H123" s="140"/>
      <c r="I123" s="139">
        <v>1</v>
      </c>
      <c r="J123" s="170">
        <v>31.12</v>
      </c>
      <c r="K123" s="134"/>
      <c r="L123" s="139">
        <v>1</v>
      </c>
      <c r="M123" s="134">
        <f t="shared" si="4"/>
        <v>31.12</v>
      </c>
      <c r="N123" s="134">
        <f t="shared" si="5"/>
        <v>1.556</v>
      </c>
      <c r="O123" s="134">
        <f t="shared" si="6"/>
        <v>32.676000000000002</v>
      </c>
      <c r="P123" s="171"/>
      <c r="Q123" s="169"/>
      <c r="R123" s="134"/>
      <c r="S123" s="134"/>
      <c r="T123" s="134"/>
      <c r="U123" s="134">
        <f t="shared" si="7"/>
        <v>1.556</v>
      </c>
      <c r="V123" s="140"/>
    </row>
    <row r="124" spans="1:22" s="167" customFormat="1" hidden="1">
      <c r="A124" s="139">
        <v>120</v>
      </c>
      <c r="B124" s="144">
        <v>45623</v>
      </c>
      <c r="C124" s="139" t="s">
        <v>461</v>
      </c>
      <c r="D124" s="148"/>
      <c r="E124" s="159" t="s">
        <v>263</v>
      </c>
      <c r="F124" s="139" t="s">
        <v>76</v>
      </c>
      <c r="G124" s="139" t="s">
        <v>179</v>
      </c>
      <c r="H124" s="140"/>
      <c r="I124" s="139">
        <v>1</v>
      </c>
      <c r="J124" s="170">
        <v>13.86</v>
      </c>
      <c r="K124" s="134"/>
      <c r="L124" s="139">
        <v>1</v>
      </c>
      <c r="M124" s="134">
        <f t="shared" si="4"/>
        <v>13.86</v>
      </c>
      <c r="N124" s="134">
        <f t="shared" si="5"/>
        <v>0.69300000000000006</v>
      </c>
      <c r="O124" s="134">
        <f t="shared" si="6"/>
        <v>14.552999999999999</v>
      </c>
      <c r="P124" s="171"/>
      <c r="Q124" s="169"/>
      <c r="R124" s="134"/>
      <c r="S124" s="134"/>
      <c r="T124" s="134"/>
      <c r="U124" s="134">
        <f t="shared" si="7"/>
        <v>0.69300000000000006</v>
      </c>
      <c r="V124" s="140"/>
    </row>
    <row r="125" spans="1:22" s="167" customFormat="1" hidden="1">
      <c r="A125" s="139">
        <v>121</v>
      </c>
      <c r="B125" s="144">
        <v>45623</v>
      </c>
      <c r="C125" s="139" t="s">
        <v>462</v>
      </c>
      <c r="D125" s="148"/>
      <c r="E125" s="159" t="s">
        <v>263</v>
      </c>
      <c r="F125" s="139" t="s">
        <v>151</v>
      </c>
      <c r="G125" s="139" t="s">
        <v>179</v>
      </c>
      <c r="H125" s="140"/>
      <c r="I125" s="139">
        <v>1</v>
      </c>
      <c r="J125" s="170">
        <v>38.18</v>
      </c>
      <c r="K125" s="134"/>
      <c r="L125" s="139">
        <v>1</v>
      </c>
      <c r="M125" s="134">
        <f t="shared" si="4"/>
        <v>38.18</v>
      </c>
      <c r="N125" s="134">
        <f t="shared" si="5"/>
        <v>1.909</v>
      </c>
      <c r="O125" s="134">
        <f t="shared" si="6"/>
        <v>40.088999999999999</v>
      </c>
      <c r="P125" s="171"/>
      <c r="Q125" s="169"/>
      <c r="R125" s="134"/>
      <c r="S125" s="134"/>
      <c r="T125" s="134"/>
      <c r="U125" s="134">
        <f t="shared" si="7"/>
        <v>1.909</v>
      </c>
      <c r="V125" s="140"/>
    </row>
    <row r="126" spans="1:22" s="167" customFormat="1" hidden="1">
      <c r="A126" s="139">
        <v>122</v>
      </c>
      <c r="B126" s="144">
        <v>45623</v>
      </c>
      <c r="C126" s="139" t="s">
        <v>462</v>
      </c>
      <c r="D126" s="148"/>
      <c r="E126" s="159" t="s">
        <v>263</v>
      </c>
      <c r="F126" s="139" t="s">
        <v>75</v>
      </c>
      <c r="G126" s="139" t="s">
        <v>179</v>
      </c>
      <c r="H126" s="140"/>
      <c r="I126" s="139">
        <v>1</v>
      </c>
      <c r="J126" s="170">
        <v>31.12</v>
      </c>
      <c r="K126" s="134"/>
      <c r="L126" s="139">
        <v>1</v>
      </c>
      <c r="M126" s="134">
        <f t="shared" si="4"/>
        <v>31.12</v>
      </c>
      <c r="N126" s="134">
        <f t="shared" si="5"/>
        <v>1.556</v>
      </c>
      <c r="O126" s="134">
        <f t="shared" si="6"/>
        <v>32.676000000000002</v>
      </c>
      <c r="P126" s="171"/>
      <c r="Q126" s="169"/>
      <c r="R126" s="134"/>
      <c r="S126" s="134"/>
      <c r="T126" s="134"/>
      <c r="U126" s="134">
        <f t="shared" si="7"/>
        <v>1.556</v>
      </c>
      <c r="V126" s="140"/>
    </row>
    <row r="127" spans="1:22" s="167" customFormat="1" hidden="1">
      <c r="A127" s="139">
        <v>123</v>
      </c>
      <c r="B127" s="144">
        <v>45623</v>
      </c>
      <c r="C127" s="139" t="s">
        <v>462</v>
      </c>
      <c r="D127" s="148"/>
      <c r="E127" s="159" t="s">
        <v>263</v>
      </c>
      <c r="F127" s="139" t="s">
        <v>76</v>
      </c>
      <c r="G127" s="139" t="s">
        <v>179</v>
      </c>
      <c r="H127" s="140"/>
      <c r="I127" s="139">
        <v>1</v>
      </c>
      <c r="J127" s="170">
        <v>13.86</v>
      </c>
      <c r="K127" s="134"/>
      <c r="L127" s="139">
        <v>1</v>
      </c>
      <c r="M127" s="134">
        <f t="shared" si="4"/>
        <v>13.86</v>
      </c>
      <c r="N127" s="134">
        <f t="shared" si="5"/>
        <v>0.69300000000000006</v>
      </c>
      <c r="O127" s="134">
        <f t="shared" si="6"/>
        <v>14.552999999999999</v>
      </c>
      <c r="P127" s="171"/>
      <c r="Q127" s="169"/>
      <c r="R127" s="134"/>
      <c r="S127" s="134"/>
      <c r="T127" s="134"/>
      <c r="U127" s="134">
        <f t="shared" si="7"/>
        <v>0.69300000000000006</v>
      </c>
      <c r="V127" s="140"/>
    </row>
    <row r="128" spans="1:22" s="167" customFormat="1" hidden="1">
      <c r="A128" s="139">
        <v>124</v>
      </c>
      <c r="B128" s="144">
        <v>45625</v>
      </c>
      <c r="C128" s="139" t="s">
        <v>463</v>
      </c>
      <c r="D128" s="148"/>
      <c r="E128" s="159" t="s">
        <v>263</v>
      </c>
      <c r="F128" s="139" t="s">
        <v>543</v>
      </c>
      <c r="G128" s="139" t="s">
        <v>81</v>
      </c>
      <c r="H128" s="140"/>
      <c r="I128" s="139">
        <v>1</v>
      </c>
      <c r="J128" s="170">
        <v>6.67</v>
      </c>
      <c r="K128" s="134"/>
      <c r="L128" s="139">
        <v>1</v>
      </c>
      <c r="M128" s="134">
        <f t="shared" si="4"/>
        <v>6.67</v>
      </c>
      <c r="N128" s="134">
        <f t="shared" si="5"/>
        <v>0.33350000000000002</v>
      </c>
      <c r="O128" s="134">
        <f t="shared" si="6"/>
        <v>7.0034999999999998</v>
      </c>
      <c r="P128" s="171"/>
      <c r="Q128" s="169"/>
      <c r="R128" s="134"/>
      <c r="S128" s="134"/>
      <c r="T128" s="134"/>
      <c r="U128" s="134">
        <f t="shared" si="7"/>
        <v>0.33350000000000002</v>
      </c>
      <c r="V128" s="140"/>
    </row>
    <row r="129" spans="1:22" s="167" customFormat="1" hidden="1">
      <c r="A129" s="139">
        <v>125</v>
      </c>
      <c r="B129" s="144">
        <v>45625</v>
      </c>
      <c r="C129" s="139" t="s">
        <v>463</v>
      </c>
      <c r="D129" s="148"/>
      <c r="E129" s="159" t="s">
        <v>263</v>
      </c>
      <c r="F129" s="139" t="s">
        <v>544</v>
      </c>
      <c r="G129" s="139" t="s">
        <v>81</v>
      </c>
      <c r="H129" s="140"/>
      <c r="I129" s="139">
        <v>1</v>
      </c>
      <c r="J129" s="170">
        <v>6.67</v>
      </c>
      <c r="K129" s="134"/>
      <c r="L129" s="139">
        <v>1</v>
      </c>
      <c r="M129" s="134">
        <f t="shared" si="4"/>
        <v>6.67</v>
      </c>
      <c r="N129" s="134">
        <f t="shared" si="5"/>
        <v>0.33350000000000002</v>
      </c>
      <c r="O129" s="134">
        <f t="shared" si="6"/>
        <v>7.0034999999999998</v>
      </c>
      <c r="P129" s="171"/>
      <c r="Q129" s="169"/>
      <c r="R129" s="134"/>
      <c r="S129" s="134"/>
      <c r="T129" s="134"/>
      <c r="U129" s="134">
        <f t="shared" si="7"/>
        <v>0.33350000000000002</v>
      </c>
      <c r="V129" s="140"/>
    </row>
    <row r="130" spans="1:22" s="167" customFormat="1" hidden="1">
      <c r="A130" s="139">
        <v>126</v>
      </c>
      <c r="B130" s="144">
        <v>45625</v>
      </c>
      <c r="C130" s="139" t="s">
        <v>463</v>
      </c>
      <c r="D130" s="148"/>
      <c r="E130" s="159" t="s">
        <v>263</v>
      </c>
      <c r="F130" s="139" t="s">
        <v>545</v>
      </c>
      <c r="G130" s="139" t="s">
        <v>81</v>
      </c>
      <c r="H130" s="140"/>
      <c r="I130" s="139">
        <v>1</v>
      </c>
      <c r="J130" s="170">
        <v>6.67</v>
      </c>
      <c r="K130" s="134"/>
      <c r="L130" s="139">
        <v>1</v>
      </c>
      <c r="M130" s="134">
        <f t="shared" si="4"/>
        <v>6.67</v>
      </c>
      <c r="N130" s="134">
        <f t="shared" si="5"/>
        <v>0.33350000000000002</v>
      </c>
      <c r="O130" s="134">
        <f t="shared" si="6"/>
        <v>7.0034999999999998</v>
      </c>
      <c r="P130" s="171"/>
      <c r="Q130" s="169"/>
      <c r="R130" s="134"/>
      <c r="S130" s="134"/>
      <c r="T130" s="134"/>
      <c r="U130" s="134">
        <f t="shared" si="7"/>
        <v>0.33350000000000002</v>
      </c>
      <c r="V130" s="140"/>
    </row>
    <row r="131" spans="1:22" s="167" customFormat="1" hidden="1">
      <c r="A131" s="139">
        <v>127</v>
      </c>
      <c r="B131" s="144">
        <v>45625</v>
      </c>
      <c r="C131" s="139" t="s">
        <v>464</v>
      </c>
      <c r="D131" s="148"/>
      <c r="E131" s="159" t="s">
        <v>263</v>
      </c>
      <c r="F131" s="139" t="s">
        <v>546</v>
      </c>
      <c r="G131" s="139" t="s">
        <v>81</v>
      </c>
      <c r="H131" s="140"/>
      <c r="I131" s="139">
        <v>1</v>
      </c>
      <c r="J131" s="170">
        <v>6.67</v>
      </c>
      <c r="K131" s="134"/>
      <c r="L131" s="139">
        <v>1</v>
      </c>
      <c r="M131" s="134">
        <f t="shared" si="4"/>
        <v>6.67</v>
      </c>
      <c r="N131" s="134">
        <f t="shared" si="5"/>
        <v>0.33350000000000002</v>
      </c>
      <c r="O131" s="134">
        <f t="shared" si="6"/>
        <v>7.0034999999999998</v>
      </c>
      <c r="P131" s="171"/>
      <c r="Q131" s="169"/>
      <c r="R131" s="134"/>
      <c r="S131" s="134"/>
      <c r="T131" s="134"/>
      <c r="U131" s="134">
        <f t="shared" si="7"/>
        <v>0.33350000000000002</v>
      </c>
      <c r="V131" s="140"/>
    </row>
    <row r="132" spans="1:22" s="167" customFormat="1" hidden="1">
      <c r="A132" s="139">
        <v>128</v>
      </c>
      <c r="B132" s="144">
        <v>45625</v>
      </c>
      <c r="C132" s="139" t="s">
        <v>465</v>
      </c>
      <c r="D132" s="148"/>
      <c r="E132" s="159" t="s">
        <v>263</v>
      </c>
      <c r="F132" s="139" t="s">
        <v>547</v>
      </c>
      <c r="G132" s="139" t="s">
        <v>81</v>
      </c>
      <c r="H132" s="140"/>
      <c r="I132" s="139">
        <v>1</v>
      </c>
      <c r="J132" s="170">
        <v>4.4400000000000004</v>
      </c>
      <c r="K132" s="134"/>
      <c r="L132" s="139">
        <v>1</v>
      </c>
      <c r="M132" s="134">
        <f t="shared" si="4"/>
        <v>4.4400000000000004</v>
      </c>
      <c r="N132" s="134">
        <f t="shared" si="5"/>
        <v>0.22200000000000003</v>
      </c>
      <c r="O132" s="134">
        <f t="shared" si="6"/>
        <v>4.6620000000000008</v>
      </c>
      <c r="P132" s="171"/>
      <c r="Q132" s="169"/>
      <c r="R132" s="134"/>
      <c r="S132" s="134"/>
      <c r="T132" s="134"/>
      <c r="U132" s="134">
        <f t="shared" si="7"/>
        <v>0.22200000000000003</v>
      </c>
      <c r="V132" s="140"/>
    </row>
    <row r="133" spans="1:22" s="167" customFormat="1" hidden="1">
      <c r="A133" s="139">
        <v>129</v>
      </c>
      <c r="B133" s="144">
        <v>45625</v>
      </c>
      <c r="C133" s="139" t="s">
        <v>465</v>
      </c>
      <c r="D133" s="139"/>
      <c r="E133" s="159" t="s">
        <v>263</v>
      </c>
      <c r="F133" s="139" t="s">
        <v>537</v>
      </c>
      <c r="G133" s="139" t="s">
        <v>81</v>
      </c>
      <c r="H133" s="140"/>
      <c r="I133" s="139">
        <v>1</v>
      </c>
      <c r="J133" s="134">
        <v>6.67</v>
      </c>
      <c r="K133" s="134"/>
      <c r="L133" s="139">
        <v>1</v>
      </c>
      <c r="M133" s="134">
        <f t="shared" si="4"/>
        <v>6.67</v>
      </c>
      <c r="N133" s="134">
        <f t="shared" si="5"/>
        <v>0.33350000000000002</v>
      </c>
      <c r="O133" s="134">
        <f t="shared" si="6"/>
        <v>7.0034999999999998</v>
      </c>
      <c r="P133" s="172"/>
      <c r="Q133" s="134"/>
      <c r="R133" s="134"/>
      <c r="S133" s="134"/>
      <c r="T133" s="134"/>
      <c r="U133" s="134">
        <f t="shared" si="7"/>
        <v>0.33350000000000002</v>
      </c>
      <c r="V133" s="140"/>
    </row>
    <row r="134" spans="1:22" s="167" customFormat="1" hidden="1">
      <c r="A134" s="139">
        <v>130</v>
      </c>
      <c r="B134" s="144">
        <v>45625</v>
      </c>
      <c r="C134" s="139" t="s">
        <v>466</v>
      </c>
      <c r="D134" s="139"/>
      <c r="E134" s="159" t="s">
        <v>263</v>
      </c>
      <c r="F134" s="139" t="s">
        <v>139</v>
      </c>
      <c r="G134" s="139" t="s">
        <v>81</v>
      </c>
      <c r="H134" s="140"/>
      <c r="I134" s="139">
        <v>1</v>
      </c>
      <c r="J134" s="134">
        <v>6.67</v>
      </c>
      <c r="K134" s="134"/>
      <c r="L134" s="139">
        <v>1</v>
      </c>
      <c r="M134" s="134">
        <f t="shared" ref="M134:M197" si="8">K134+(J134*L134)</f>
        <v>6.67</v>
      </c>
      <c r="N134" s="134">
        <f t="shared" ref="N134:N197" si="9">+M134*5%</f>
        <v>0.33350000000000002</v>
      </c>
      <c r="O134" s="134">
        <f t="shared" ref="O134:O197" si="10">+M134+N134</f>
        <v>7.0034999999999998</v>
      </c>
      <c r="P134" s="172"/>
      <c r="Q134" s="134"/>
      <c r="R134" s="134"/>
      <c r="S134" s="134"/>
      <c r="T134" s="134"/>
      <c r="U134" s="134">
        <f t="shared" si="7"/>
        <v>0.33350000000000002</v>
      </c>
      <c r="V134" s="140"/>
    </row>
    <row r="135" spans="1:22" s="167" customFormat="1" hidden="1">
      <c r="A135" s="139">
        <v>131</v>
      </c>
      <c r="B135" s="144">
        <v>45625</v>
      </c>
      <c r="C135" s="139" t="s">
        <v>466</v>
      </c>
      <c r="D135" s="148"/>
      <c r="E135" s="159" t="s">
        <v>263</v>
      </c>
      <c r="F135" s="139" t="s">
        <v>126</v>
      </c>
      <c r="G135" s="139" t="s">
        <v>81</v>
      </c>
      <c r="H135" s="140"/>
      <c r="I135" s="139">
        <v>1</v>
      </c>
      <c r="J135" s="170">
        <v>6.67</v>
      </c>
      <c r="K135" s="134"/>
      <c r="L135" s="139">
        <v>1</v>
      </c>
      <c r="M135" s="134">
        <f t="shared" si="8"/>
        <v>6.67</v>
      </c>
      <c r="N135" s="134">
        <f t="shared" si="9"/>
        <v>0.33350000000000002</v>
      </c>
      <c r="O135" s="134">
        <f t="shared" si="10"/>
        <v>7.0034999999999998</v>
      </c>
      <c r="P135" s="171"/>
      <c r="Q135" s="169"/>
      <c r="R135" s="134"/>
      <c r="S135" s="134"/>
      <c r="T135" s="134"/>
      <c r="U135" s="134">
        <f t="shared" si="7"/>
        <v>0.33350000000000002</v>
      </c>
      <c r="V135" s="140"/>
    </row>
    <row r="136" spans="1:22" s="167" customFormat="1" hidden="1">
      <c r="A136" s="139">
        <v>132</v>
      </c>
      <c r="B136" s="144">
        <v>45625</v>
      </c>
      <c r="C136" s="139" t="s">
        <v>466</v>
      </c>
      <c r="D136" s="148"/>
      <c r="E136" s="159" t="s">
        <v>263</v>
      </c>
      <c r="F136" s="139" t="s">
        <v>548</v>
      </c>
      <c r="G136" s="139" t="s">
        <v>81</v>
      </c>
      <c r="H136" s="140"/>
      <c r="I136" s="139">
        <v>1</v>
      </c>
      <c r="J136" s="170">
        <v>4.4400000000000004</v>
      </c>
      <c r="K136" s="134"/>
      <c r="L136" s="139">
        <v>1</v>
      </c>
      <c r="M136" s="134">
        <f t="shared" si="8"/>
        <v>4.4400000000000004</v>
      </c>
      <c r="N136" s="134">
        <f t="shared" si="9"/>
        <v>0.22200000000000003</v>
      </c>
      <c r="O136" s="134">
        <f t="shared" si="10"/>
        <v>4.6620000000000008</v>
      </c>
      <c r="P136" s="171"/>
      <c r="Q136" s="169"/>
      <c r="R136" s="134"/>
      <c r="S136" s="134"/>
      <c r="T136" s="134"/>
      <c r="U136" s="134">
        <f t="shared" si="7"/>
        <v>0.22200000000000003</v>
      </c>
      <c r="V136" s="140"/>
    </row>
    <row r="137" spans="1:22" s="167" customFormat="1" hidden="1">
      <c r="A137" s="139">
        <v>133</v>
      </c>
      <c r="B137" s="144">
        <v>45625</v>
      </c>
      <c r="C137" s="139" t="s">
        <v>467</v>
      </c>
      <c r="D137" s="148"/>
      <c r="E137" s="159" t="s">
        <v>263</v>
      </c>
      <c r="F137" s="139" t="s">
        <v>128</v>
      </c>
      <c r="G137" s="139" t="s">
        <v>81</v>
      </c>
      <c r="H137" s="140"/>
      <c r="I137" s="139">
        <v>1</v>
      </c>
      <c r="J137" s="170">
        <v>17.78</v>
      </c>
      <c r="K137" s="134"/>
      <c r="L137" s="139">
        <v>1</v>
      </c>
      <c r="M137" s="134">
        <f t="shared" si="8"/>
        <v>17.78</v>
      </c>
      <c r="N137" s="134">
        <f t="shared" si="9"/>
        <v>0.88900000000000012</v>
      </c>
      <c r="O137" s="134">
        <f t="shared" si="10"/>
        <v>18.669</v>
      </c>
      <c r="P137" s="171"/>
      <c r="Q137" s="169"/>
      <c r="R137" s="134"/>
      <c r="S137" s="134"/>
      <c r="T137" s="134"/>
      <c r="U137" s="134">
        <f t="shared" si="7"/>
        <v>0.88900000000000012</v>
      </c>
      <c r="V137" s="140"/>
    </row>
    <row r="138" spans="1:22" s="167" customFormat="1" hidden="1">
      <c r="A138" s="139">
        <v>134</v>
      </c>
      <c r="B138" s="144">
        <v>45625</v>
      </c>
      <c r="C138" s="139" t="s">
        <v>468</v>
      </c>
      <c r="D138" s="148"/>
      <c r="E138" s="159" t="s">
        <v>263</v>
      </c>
      <c r="F138" s="139" t="s">
        <v>128</v>
      </c>
      <c r="G138" s="139" t="s">
        <v>81</v>
      </c>
      <c r="H138" s="140"/>
      <c r="I138" s="139">
        <v>1</v>
      </c>
      <c r="J138" s="170">
        <v>13.3</v>
      </c>
      <c r="K138" s="134"/>
      <c r="L138" s="139">
        <v>1</v>
      </c>
      <c r="M138" s="134">
        <f t="shared" si="8"/>
        <v>13.3</v>
      </c>
      <c r="N138" s="134">
        <f t="shared" si="9"/>
        <v>0.66500000000000004</v>
      </c>
      <c r="O138" s="134">
        <f t="shared" si="10"/>
        <v>13.965</v>
      </c>
      <c r="P138" s="171"/>
      <c r="Q138" s="169"/>
      <c r="R138" s="134"/>
      <c r="S138" s="134"/>
      <c r="T138" s="134"/>
      <c r="U138" s="134">
        <f t="shared" si="7"/>
        <v>0.66500000000000004</v>
      </c>
      <c r="V138" s="140"/>
    </row>
    <row r="139" spans="1:22" s="167" customFormat="1" hidden="1">
      <c r="A139" s="139">
        <v>135</v>
      </c>
      <c r="B139" s="144">
        <v>45625</v>
      </c>
      <c r="C139" s="139" t="s">
        <v>468</v>
      </c>
      <c r="D139" s="148"/>
      <c r="E139" s="159" t="s">
        <v>263</v>
      </c>
      <c r="F139" s="139" t="s">
        <v>549</v>
      </c>
      <c r="G139" s="139" t="s">
        <v>81</v>
      </c>
      <c r="H139" s="140"/>
      <c r="I139" s="139">
        <v>1</v>
      </c>
      <c r="J139" s="170">
        <v>0.4</v>
      </c>
      <c r="K139" s="134"/>
      <c r="L139" s="139">
        <v>1</v>
      </c>
      <c r="M139" s="134">
        <f t="shared" si="8"/>
        <v>0.4</v>
      </c>
      <c r="N139" s="134">
        <f t="shared" si="9"/>
        <v>2.0000000000000004E-2</v>
      </c>
      <c r="O139" s="134">
        <f t="shared" si="10"/>
        <v>0.42000000000000004</v>
      </c>
      <c r="P139" s="171"/>
      <c r="Q139" s="169"/>
      <c r="R139" s="134"/>
      <c r="S139" s="134"/>
      <c r="T139" s="134"/>
      <c r="U139" s="134">
        <f t="shared" si="7"/>
        <v>2.0000000000000004E-2</v>
      </c>
      <c r="V139" s="140"/>
    </row>
    <row r="140" spans="1:22" s="167" customFormat="1" hidden="1">
      <c r="A140" s="139">
        <v>136</v>
      </c>
      <c r="B140" s="144">
        <v>45625</v>
      </c>
      <c r="C140" s="139" t="s">
        <v>469</v>
      </c>
      <c r="D140" s="140"/>
      <c r="E140" s="159" t="s">
        <v>263</v>
      </c>
      <c r="F140" s="139" t="s">
        <v>550</v>
      </c>
      <c r="G140" s="139" t="s">
        <v>81</v>
      </c>
      <c r="H140" s="140"/>
      <c r="I140" s="139">
        <v>1</v>
      </c>
      <c r="J140" s="168">
        <v>22.17</v>
      </c>
      <c r="K140" s="134"/>
      <c r="L140" s="139">
        <v>1</v>
      </c>
      <c r="M140" s="134">
        <f t="shared" si="8"/>
        <v>22.17</v>
      </c>
      <c r="N140" s="134">
        <f t="shared" si="9"/>
        <v>1.1085</v>
      </c>
      <c r="O140" s="134">
        <f t="shared" si="10"/>
        <v>23.278500000000001</v>
      </c>
      <c r="P140" s="134"/>
      <c r="Q140" s="134"/>
      <c r="R140" s="134"/>
      <c r="S140" s="134"/>
      <c r="T140" s="134"/>
      <c r="U140" s="134">
        <f t="shared" si="7"/>
        <v>1.1085</v>
      </c>
      <c r="V140" s="140"/>
    </row>
    <row r="141" spans="1:22" s="167" customFormat="1" hidden="1">
      <c r="A141" s="139">
        <v>137</v>
      </c>
      <c r="B141" s="144">
        <v>45625</v>
      </c>
      <c r="C141" s="139" t="s">
        <v>470</v>
      </c>
      <c r="D141" s="140"/>
      <c r="E141" s="159" t="s">
        <v>263</v>
      </c>
      <c r="F141" s="139" t="s">
        <v>551</v>
      </c>
      <c r="G141" s="139" t="s">
        <v>81</v>
      </c>
      <c r="H141" s="140"/>
      <c r="I141" s="139">
        <v>1</v>
      </c>
      <c r="J141" s="168">
        <v>6.65</v>
      </c>
      <c r="K141" s="134"/>
      <c r="L141" s="139">
        <v>1</v>
      </c>
      <c r="M141" s="134">
        <f t="shared" si="8"/>
        <v>6.65</v>
      </c>
      <c r="N141" s="134">
        <f t="shared" si="9"/>
        <v>0.33250000000000002</v>
      </c>
      <c r="O141" s="134">
        <f t="shared" si="10"/>
        <v>6.9824999999999999</v>
      </c>
      <c r="P141" s="134"/>
      <c r="Q141" s="134"/>
      <c r="R141" s="134"/>
      <c r="S141" s="134"/>
      <c r="T141" s="134"/>
      <c r="U141" s="134">
        <f t="shared" si="7"/>
        <v>0.33250000000000002</v>
      </c>
      <c r="V141" s="140"/>
    </row>
    <row r="142" spans="1:22" s="167" customFormat="1" hidden="1">
      <c r="A142" s="139">
        <v>138</v>
      </c>
      <c r="B142" s="144">
        <v>45625</v>
      </c>
      <c r="C142" s="139" t="s">
        <v>471</v>
      </c>
      <c r="D142" s="140"/>
      <c r="E142" s="159" t="s">
        <v>263</v>
      </c>
      <c r="F142" s="139" t="s">
        <v>552</v>
      </c>
      <c r="G142" s="139" t="s">
        <v>81</v>
      </c>
      <c r="H142" s="140"/>
      <c r="I142" s="139">
        <v>1</v>
      </c>
      <c r="J142" s="168">
        <v>11.09</v>
      </c>
      <c r="K142" s="134"/>
      <c r="L142" s="139">
        <v>1</v>
      </c>
      <c r="M142" s="134">
        <f t="shared" si="8"/>
        <v>11.09</v>
      </c>
      <c r="N142" s="134">
        <f t="shared" si="9"/>
        <v>0.55449999999999999</v>
      </c>
      <c r="O142" s="134">
        <f t="shared" si="10"/>
        <v>11.644500000000001</v>
      </c>
      <c r="P142" s="134"/>
      <c r="Q142" s="134"/>
      <c r="R142" s="134"/>
      <c r="S142" s="134"/>
      <c r="T142" s="134"/>
      <c r="U142" s="134">
        <f t="shared" si="7"/>
        <v>0.55449999999999999</v>
      </c>
      <c r="V142" s="140"/>
    </row>
    <row r="143" spans="1:22" s="167" customFormat="1" hidden="1">
      <c r="A143" s="139">
        <v>139</v>
      </c>
      <c r="B143" s="144">
        <v>45626</v>
      </c>
      <c r="C143" s="139" t="s">
        <v>472</v>
      </c>
      <c r="D143" s="140"/>
      <c r="E143" s="159" t="s">
        <v>263</v>
      </c>
      <c r="F143" s="139" t="s">
        <v>553</v>
      </c>
      <c r="G143" s="139" t="s">
        <v>81</v>
      </c>
      <c r="H143" s="140"/>
      <c r="I143" s="139">
        <v>1</v>
      </c>
      <c r="J143" s="168">
        <v>115.56</v>
      </c>
      <c r="K143" s="134"/>
      <c r="L143" s="139">
        <v>1</v>
      </c>
      <c r="M143" s="134">
        <f t="shared" si="8"/>
        <v>115.56</v>
      </c>
      <c r="N143" s="134">
        <f t="shared" si="9"/>
        <v>5.7780000000000005</v>
      </c>
      <c r="O143" s="134">
        <f t="shared" si="10"/>
        <v>121.33800000000001</v>
      </c>
      <c r="P143" s="134"/>
      <c r="Q143" s="134"/>
      <c r="R143" s="134"/>
      <c r="S143" s="134"/>
      <c r="T143" s="134"/>
      <c r="U143" s="134">
        <f t="shared" si="7"/>
        <v>5.7780000000000005</v>
      </c>
      <c r="V143" s="140"/>
    </row>
    <row r="144" spans="1:22" s="167" customFormat="1" hidden="1">
      <c r="A144" s="139">
        <v>140</v>
      </c>
      <c r="B144" s="144">
        <v>45626</v>
      </c>
      <c r="C144" s="139" t="s">
        <v>472</v>
      </c>
      <c r="D144" s="140"/>
      <c r="E144" s="159" t="s">
        <v>263</v>
      </c>
      <c r="F144" s="139" t="s">
        <v>554</v>
      </c>
      <c r="G144" s="139" t="s">
        <v>81</v>
      </c>
      <c r="H144" s="140"/>
      <c r="I144" s="139">
        <v>1</v>
      </c>
      <c r="J144" s="168">
        <v>111.11</v>
      </c>
      <c r="K144" s="134"/>
      <c r="L144" s="139">
        <v>1</v>
      </c>
      <c r="M144" s="134">
        <f t="shared" si="8"/>
        <v>111.11</v>
      </c>
      <c r="N144" s="134">
        <f t="shared" si="9"/>
        <v>5.5555000000000003</v>
      </c>
      <c r="O144" s="134">
        <f t="shared" si="10"/>
        <v>116.66549999999999</v>
      </c>
      <c r="P144" s="134"/>
      <c r="Q144" s="134"/>
      <c r="R144" s="134"/>
      <c r="S144" s="134"/>
      <c r="T144" s="134"/>
      <c r="U144" s="134">
        <f t="shared" si="7"/>
        <v>5.5555000000000003</v>
      </c>
      <c r="V144" s="140"/>
    </row>
    <row r="145" spans="1:22" s="167" customFormat="1" hidden="1">
      <c r="A145" s="139">
        <v>141</v>
      </c>
      <c r="B145" s="144">
        <v>45626</v>
      </c>
      <c r="C145" s="139" t="s">
        <v>472</v>
      </c>
      <c r="D145" s="140"/>
      <c r="E145" s="159" t="s">
        <v>263</v>
      </c>
      <c r="F145" s="139" t="s">
        <v>555</v>
      </c>
      <c r="G145" s="139" t="s">
        <v>81</v>
      </c>
      <c r="H145" s="140"/>
      <c r="I145" s="139">
        <v>1</v>
      </c>
      <c r="J145" s="168">
        <v>75.11</v>
      </c>
      <c r="K145" s="134"/>
      <c r="L145" s="139">
        <v>1</v>
      </c>
      <c r="M145" s="134">
        <f t="shared" si="8"/>
        <v>75.11</v>
      </c>
      <c r="N145" s="134">
        <f t="shared" si="9"/>
        <v>3.7555000000000001</v>
      </c>
      <c r="O145" s="134">
        <f t="shared" si="10"/>
        <v>78.865499999999997</v>
      </c>
      <c r="P145" s="134"/>
      <c r="Q145" s="134"/>
      <c r="R145" s="134"/>
      <c r="S145" s="134"/>
      <c r="T145" s="134"/>
      <c r="U145" s="134">
        <f t="shared" si="7"/>
        <v>3.7555000000000001</v>
      </c>
      <c r="V145" s="140"/>
    </row>
    <row r="146" spans="1:22" s="167" customFormat="1" hidden="1">
      <c r="A146" s="139">
        <v>142</v>
      </c>
      <c r="B146" s="144">
        <v>45626</v>
      </c>
      <c r="C146" s="139" t="s">
        <v>472</v>
      </c>
      <c r="D146" s="140"/>
      <c r="E146" s="159" t="s">
        <v>263</v>
      </c>
      <c r="F146" s="139" t="s">
        <v>556</v>
      </c>
      <c r="G146" s="139" t="s">
        <v>81</v>
      </c>
      <c r="H146" s="140"/>
      <c r="I146" s="139">
        <v>1</v>
      </c>
      <c r="J146" s="168">
        <v>23.11</v>
      </c>
      <c r="K146" s="134"/>
      <c r="L146" s="139">
        <v>1</v>
      </c>
      <c r="M146" s="134">
        <f t="shared" si="8"/>
        <v>23.11</v>
      </c>
      <c r="N146" s="134">
        <f t="shared" si="9"/>
        <v>1.1555</v>
      </c>
      <c r="O146" s="134">
        <f t="shared" si="10"/>
        <v>24.265499999999999</v>
      </c>
      <c r="P146" s="134"/>
      <c r="Q146" s="134"/>
      <c r="R146" s="134"/>
      <c r="S146" s="134"/>
      <c r="T146" s="134"/>
      <c r="U146" s="134">
        <f t="shared" si="7"/>
        <v>1.1555</v>
      </c>
      <c r="V146" s="140"/>
    </row>
    <row r="147" spans="1:22" s="167" customFormat="1" hidden="1">
      <c r="A147" s="139">
        <v>143</v>
      </c>
      <c r="B147" s="144">
        <v>45626</v>
      </c>
      <c r="C147" s="139" t="s">
        <v>472</v>
      </c>
      <c r="D147" s="140"/>
      <c r="E147" s="159" t="s">
        <v>263</v>
      </c>
      <c r="F147" s="139" t="s">
        <v>557</v>
      </c>
      <c r="G147" s="139" t="s">
        <v>81</v>
      </c>
      <c r="H147" s="140"/>
      <c r="I147" s="139">
        <v>1</v>
      </c>
      <c r="J147" s="168">
        <v>4.04</v>
      </c>
      <c r="K147" s="134"/>
      <c r="L147" s="139">
        <v>1</v>
      </c>
      <c r="M147" s="134">
        <f t="shared" si="8"/>
        <v>4.04</v>
      </c>
      <c r="N147" s="134">
        <f t="shared" si="9"/>
        <v>0.20200000000000001</v>
      </c>
      <c r="O147" s="134">
        <f t="shared" si="10"/>
        <v>4.242</v>
      </c>
      <c r="P147" s="134"/>
      <c r="Q147" s="134"/>
      <c r="R147" s="134"/>
      <c r="S147" s="134"/>
      <c r="T147" s="134"/>
      <c r="U147" s="134">
        <f t="shared" si="7"/>
        <v>0.20200000000000001</v>
      </c>
      <c r="V147" s="140"/>
    </row>
    <row r="148" spans="1:22" s="167" customFormat="1" hidden="1">
      <c r="A148" s="139">
        <v>144</v>
      </c>
      <c r="B148" s="144">
        <v>45626</v>
      </c>
      <c r="C148" s="139" t="s">
        <v>472</v>
      </c>
      <c r="D148" s="140"/>
      <c r="E148" s="159" t="s">
        <v>263</v>
      </c>
      <c r="F148" s="139" t="s">
        <v>558</v>
      </c>
      <c r="G148" s="139" t="s">
        <v>81</v>
      </c>
      <c r="H148" s="140"/>
      <c r="I148" s="139">
        <v>1</v>
      </c>
      <c r="J148" s="168">
        <v>23.11</v>
      </c>
      <c r="K148" s="134"/>
      <c r="L148" s="139">
        <v>1</v>
      </c>
      <c r="M148" s="134">
        <f t="shared" si="8"/>
        <v>23.11</v>
      </c>
      <c r="N148" s="134">
        <f t="shared" si="9"/>
        <v>1.1555</v>
      </c>
      <c r="O148" s="134">
        <f t="shared" si="10"/>
        <v>24.265499999999999</v>
      </c>
      <c r="P148" s="134"/>
      <c r="Q148" s="134"/>
      <c r="R148" s="134"/>
      <c r="S148" s="134"/>
      <c r="T148" s="134"/>
      <c r="U148" s="134">
        <f t="shared" si="7"/>
        <v>1.1555</v>
      </c>
      <c r="V148" s="140"/>
    </row>
    <row r="149" spans="1:22" s="167" customFormat="1" hidden="1">
      <c r="A149" s="139">
        <v>145</v>
      </c>
      <c r="B149" s="144">
        <v>45626</v>
      </c>
      <c r="C149" s="139" t="s">
        <v>472</v>
      </c>
      <c r="D149" s="140"/>
      <c r="E149" s="159" t="s">
        <v>263</v>
      </c>
      <c r="F149" s="139" t="s">
        <v>559</v>
      </c>
      <c r="G149" s="139" t="s">
        <v>81</v>
      </c>
      <c r="H149" s="140"/>
      <c r="I149" s="139">
        <v>1</v>
      </c>
      <c r="J149" s="168">
        <v>23.11</v>
      </c>
      <c r="K149" s="134"/>
      <c r="L149" s="139">
        <v>1</v>
      </c>
      <c r="M149" s="134">
        <f t="shared" si="8"/>
        <v>23.11</v>
      </c>
      <c r="N149" s="134">
        <f t="shared" si="9"/>
        <v>1.1555</v>
      </c>
      <c r="O149" s="134">
        <f t="shared" si="10"/>
        <v>24.265499999999999</v>
      </c>
      <c r="P149" s="134"/>
      <c r="Q149" s="134"/>
      <c r="R149" s="134"/>
      <c r="S149" s="134"/>
      <c r="T149" s="134"/>
      <c r="U149" s="134">
        <f t="shared" si="7"/>
        <v>1.1555</v>
      </c>
      <c r="V149" s="140"/>
    </row>
    <row r="150" spans="1:22" s="167" customFormat="1" hidden="1">
      <c r="A150" s="139">
        <v>146</v>
      </c>
      <c r="B150" s="144">
        <v>45626</v>
      </c>
      <c r="C150" s="139" t="s">
        <v>472</v>
      </c>
      <c r="D150" s="140"/>
      <c r="E150" s="159" t="s">
        <v>263</v>
      </c>
      <c r="F150" s="139" t="s">
        <v>560</v>
      </c>
      <c r="G150" s="139" t="s">
        <v>81</v>
      </c>
      <c r="H150" s="140"/>
      <c r="I150" s="139">
        <v>1</v>
      </c>
      <c r="J150" s="168">
        <v>20.8</v>
      </c>
      <c r="K150" s="134"/>
      <c r="L150" s="139">
        <v>1</v>
      </c>
      <c r="M150" s="134">
        <f t="shared" si="8"/>
        <v>20.8</v>
      </c>
      <c r="N150" s="134">
        <f t="shared" si="9"/>
        <v>1.04</v>
      </c>
      <c r="O150" s="134">
        <f t="shared" si="10"/>
        <v>21.84</v>
      </c>
      <c r="P150" s="134"/>
      <c r="Q150" s="134"/>
      <c r="R150" s="134"/>
      <c r="S150" s="134"/>
      <c r="T150" s="134"/>
      <c r="U150" s="134">
        <f t="shared" si="7"/>
        <v>1.04</v>
      </c>
      <c r="V150" s="140"/>
    </row>
    <row r="151" spans="1:22" s="167" customFormat="1" hidden="1">
      <c r="A151" s="139">
        <v>147</v>
      </c>
      <c r="B151" s="144">
        <v>45626</v>
      </c>
      <c r="C151" s="139" t="s">
        <v>472</v>
      </c>
      <c r="D151" s="140"/>
      <c r="E151" s="159" t="s">
        <v>263</v>
      </c>
      <c r="F151" s="139" t="s">
        <v>200</v>
      </c>
      <c r="G151" s="139" t="s">
        <v>81</v>
      </c>
      <c r="H151" s="140"/>
      <c r="I151" s="139">
        <v>1</v>
      </c>
      <c r="J151" s="168">
        <v>17.78</v>
      </c>
      <c r="K151" s="134"/>
      <c r="L151" s="139">
        <v>1</v>
      </c>
      <c r="M151" s="134">
        <f t="shared" si="8"/>
        <v>17.78</v>
      </c>
      <c r="N151" s="134">
        <f t="shared" si="9"/>
        <v>0.88900000000000012</v>
      </c>
      <c r="O151" s="134">
        <f t="shared" si="10"/>
        <v>18.669</v>
      </c>
      <c r="P151" s="134"/>
      <c r="Q151" s="134"/>
      <c r="R151" s="134"/>
      <c r="S151" s="134"/>
      <c r="T151" s="134"/>
      <c r="U151" s="134">
        <f t="shared" si="7"/>
        <v>0.88900000000000012</v>
      </c>
      <c r="V151" s="140"/>
    </row>
    <row r="152" spans="1:22" s="167" customFormat="1" hidden="1">
      <c r="A152" s="139">
        <v>148</v>
      </c>
      <c r="B152" s="144">
        <v>45626</v>
      </c>
      <c r="C152" s="139" t="s">
        <v>472</v>
      </c>
      <c r="D152" s="140"/>
      <c r="E152" s="159" t="s">
        <v>263</v>
      </c>
      <c r="F152" s="139" t="s">
        <v>126</v>
      </c>
      <c r="G152" s="139" t="s">
        <v>81</v>
      </c>
      <c r="H152" s="140"/>
      <c r="I152" s="139">
        <v>1</v>
      </c>
      <c r="J152" s="168">
        <v>9.16</v>
      </c>
      <c r="K152" s="134"/>
      <c r="L152" s="139">
        <v>1</v>
      </c>
      <c r="M152" s="134">
        <f t="shared" si="8"/>
        <v>9.16</v>
      </c>
      <c r="N152" s="134">
        <f t="shared" si="9"/>
        <v>0.45800000000000002</v>
      </c>
      <c r="O152" s="134">
        <f t="shared" si="10"/>
        <v>9.6180000000000003</v>
      </c>
      <c r="P152" s="134"/>
      <c r="Q152" s="134"/>
      <c r="R152" s="134"/>
      <c r="S152" s="134"/>
      <c r="T152" s="134"/>
      <c r="U152" s="134">
        <f t="shared" si="7"/>
        <v>0.45800000000000002</v>
      </c>
      <c r="V152" s="140"/>
    </row>
    <row r="153" spans="1:22" s="167" customFormat="1" hidden="1">
      <c r="A153" s="139">
        <v>149</v>
      </c>
      <c r="B153" s="144">
        <v>45626</v>
      </c>
      <c r="C153" s="139" t="s">
        <v>473</v>
      </c>
      <c r="D153" s="140"/>
      <c r="E153" s="159" t="s">
        <v>263</v>
      </c>
      <c r="F153" s="139" t="s">
        <v>561</v>
      </c>
      <c r="G153" s="139" t="s">
        <v>179</v>
      </c>
      <c r="H153" s="140"/>
      <c r="I153" s="139">
        <v>1</v>
      </c>
      <c r="J153" s="168">
        <v>303.74</v>
      </c>
      <c r="K153" s="134"/>
      <c r="L153" s="139">
        <v>1</v>
      </c>
      <c r="M153" s="134">
        <f t="shared" si="8"/>
        <v>303.74</v>
      </c>
      <c r="N153" s="134">
        <f t="shared" si="9"/>
        <v>15.187000000000001</v>
      </c>
      <c r="O153" s="134">
        <f t="shared" si="10"/>
        <v>318.92700000000002</v>
      </c>
      <c r="P153" s="134"/>
      <c r="Q153" s="134"/>
      <c r="R153" s="134"/>
      <c r="S153" s="134"/>
      <c r="T153" s="134"/>
      <c r="U153" s="134">
        <f t="shared" si="7"/>
        <v>15.187000000000001</v>
      </c>
      <c r="V153" s="140"/>
    </row>
    <row r="154" spans="1:22" s="167" customFormat="1" hidden="1">
      <c r="A154" s="139">
        <v>150</v>
      </c>
      <c r="B154" s="144">
        <v>45610</v>
      </c>
      <c r="C154" s="139" t="s">
        <v>474</v>
      </c>
      <c r="D154" s="140"/>
      <c r="E154" s="159" t="s">
        <v>505</v>
      </c>
      <c r="F154" s="139" t="s">
        <v>562</v>
      </c>
      <c r="G154" s="139" t="s">
        <v>190</v>
      </c>
      <c r="H154" s="140"/>
      <c r="I154" s="139">
        <v>1</v>
      </c>
      <c r="J154" s="168">
        <v>62857.14</v>
      </c>
      <c r="K154" s="134"/>
      <c r="L154" s="139">
        <v>1</v>
      </c>
      <c r="M154" s="134">
        <f t="shared" si="8"/>
        <v>62857.14</v>
      </c>
      <c r="N154" s="134">
        <f t="shared" si="9"/>
        <v>3142.857</v>
      </c>
      <c r="O154" s="134">
        <f t="shared" si="10"/>
        <v>65999.997000000003</v>
      </c>
      <c r="P154" s="134"/>
      <c r="Q154" s="134"/>
      <c r="R154" s="134"/>
      <c r="S154" s="134"/>
      <c r="T154" s="134"/>
      <c r="U154" s="134">
        <f t="shared" si="7"/>
        <v>3142.857</v>
      </c>
      <c r="V154" s="140"/>
    </row>
    <row r="155" spans="1:22" s="167" customFormat="1" hidden="1">
      <c r="A155" s="139">
        <v>151</v>
      </c>
      <c r="B155" s="144">
        <v>45610</v>
      </c>
      <c r="C155" s="139" t="s">
        <v>474</v>
      </c>
      <c r="D155" s="140"/>
      <c r="E155" s="159" t="s">
        <v>505</v>
      </c>
      <c r="F155" s="139" t="s">
        <v>562</v>
      </c>
      <c r="G155" s="139" t="s">
        <v>190</v>
      </c>
      <c r="H155" s="140"/>
      <c r="I155" s="139">
        <v>1</v>
      </c>
      <c r="J155" s="168">
        <v>62857.14</v>
      </c>
      <c r="K155" s="134"/>
      <c r="L155" s="139">
        <v>1</v>
      </c>
      <c r="M155" s="134">
        <f t="shared" si="8"/>
        <v>62857.14</v>
      </c>
      <c r="N155" s="134">
        <f t="shared" si="9"/>
        <v>3142.857</v>
      </c>
      <c r="O155" s="134">
        <f t="shared" si="10"/>
        <v>65999.997000000003</v>
      </c>
      <c r="P155" s="134"/>
      <c r="Q155" s="134"/>
      <c r="R155" s="134"/>
      <c r="S155" s="134"/>
      <c r="T155" s="134"/>
      <c r="U155" s="134">
        <f t="shared" si="7"/>
        <v>3142.857</v>
      </c>
      <c r="V155" s="140"/>
    </row>
    <row r="156" spans="1:22" s="167" customFormat="1" hidden="1">
      <c r="A156" s="139">
        <v>152</v>
      </c>
      <c r="B156" s="144">
        <v>45610</v>
      </c>
      <c r="C156" s="139" t="s">
        <v>475</v>
      </c>
      <c r="D156" s="140"/>
      <c r="E156" s="159" t="s">
        <v>505</v>
      </c>
      <c r="F156" s="139" t="s">
        <v>562</v>
      </c>
      <c r="G156" s="139" t="s">
        <v>190</v>
      </c>
      <c r="H156" s="140"/>
      <c r="I156" s="139">
        <v>1</v>
      </c>
      <c r="J156" s="168">
        <v>62857.14</v>
      </c>
      <c r="K156" s="134"/>
      <c r="L156" s="139">
        <v>1</v>
      </c>
      <c r="M156" s="134">
        <f t="shared" si="8"/>
        <v>62857.14</v>
      </c>
      <c r="N156" s="134">
        <f t="shared" si="9"/>
        <v>3142.857</v>
      </c>
      <c r="O156" s="134">
        <f t="shared" si="10"/>
        <v>65999.997000000003</v>
      </c>
      <c r="P156" s="134"/>
      <c r="Q156" s="134"/>
      <c r="R156" s="134"/>
      <c r="S156" s="134"/>
      <c r="T156" s="134"/>
      <c r="U156" s="134">
        <f t="shared" si="7"/>
        <v>3142.857</v>
      </c>
      <c r="V156" s="140"/>
    </row>
    <row r="157" spans="1:22" s="167" customFormat="1" hidden="1">
      <c r="A157" s="139">
        <v>153</v>
      </c>
      <c r="B157" s="144">
        <v>45610</v>
      </c>
      <c r="C157" s="139" t="s">
        <v>475</v>
      </c>
      <c r="D157" s="140"/>
      <c r="E157" s="159" t="s">
        <v>505</v>
      </c>
      <c r="F157" s="139" t="s">
        <v>562</v>
      </c>
      <c r="G157" s="139" t="s">
        <v>190</v>
      </c>
      <c r="H157" s="140"/>
      <c r="I157" s="139">
        <v>1</v>
      </c>
      <c r="J157" s="168">
        <v>62857.14</v>
      </c>
      <c r="K157" s="134"/>
      <c r="L157" s="139">
        <v>1</v>
      </c>
      <c r="M157" s="134">
        <f t="shared" si="8"/>
        <v>62857.14</v>
      </c>
      <c r="N157" s="134">
        <f t="shared" si="9"/>
        <v>3142.857</v>
      </c>
      <c r="O157" s="134">
        <f t="shared" si="10"/>
        <v>65999.997000000003</v>
      </c>
      <c r="P157" s="134"/>
      <c r="Q157" s="134"/>
      <c r="R157" s="134"/>
      <c r="S157" s="134"/>
      <c r="T157" s="134"/>
      <c r="U157" s="134">
        <f t="shared" si="7"/>
        <v>3142.857</v>
      </c>
      <c r="V157" s="140"/>
    </row>
    <row r="158" spans="1:22" s="167" customFormat="1" hidden="1">
      <c r="A158" s="139">
        <v>154</v>
      </c>
      <c r="B158" s="144">
        <v>45598</v>
      </c>
      <c r="C158" s="139" t="s">
        <v>476</v>
      </c>
      <c r="D158" s="140"/>
      <c r="E158" s="159" t="s">
        <v>63</v>
      </c>
      <c r="F158" s="139" t="s">
        <v>563</v>
      </c>
      <c r="G158" s="139" t="s">
        <v>179</v>
      </c>
      <c r="H158" s="140"/>
      <c r="I158" s="139">
        <v>1</v>
      </c>
      <c r="J158" s="168">
        <v>109.9</v>
      </c>
      <c r="K158" s="134"/>
      <c r="L158" s="139">
        <v>1</v>
      </c>
      <c r="M158" s="134">
        <f t="shared" si="8"/>
        <v>109.9</v>
      </c>
      <c r="N158" s="134">
        <f t="shared" si="9"/>
        <v>5.495000000000001</v>
      </c>
      <c r="O158" s="134">
        <f t="shared" si="10"/>
        <v>115.39500000000001</v>
      </c>
      <c r="P158" s="134"/>
      <c r="Q158" s="134"/>
      <c r="R158" s="134"/>
      <c r="S158" s="134"/>
      <c r="T158" s="134"/>
      <c r="U158" s="134">
        <f t="shared" si="7"/>
        <v>5.495000000000001</v>
      </c>
      <c r="V158" s="140"/>
    </row>
    <row r="159" spans="1:22" s="167" customFormat="1" hidden="1">
      <c r="A159" s="139">
        <v>155</v>
      </c>
      <c r="B159" s="144">
        <v>45598</v>
      </c>
      <c r="C159" s="139" t="s">
        <v>476</v>
      </c>
      <c r="D159" s="140"/>
      <c r="E159" s="159" t="s">
        <v>63</v>
      </c>
      <c r="F159" s="139" t="s">
        <v>564</v>
      </c>
      <c r="G159" s="139" t="s">
        <v>179</v>
      </c>
      <c r="H159" s="140"/>
      <c r="I159" s="139">
        <v>1</v>
      </c>
      <c r="J159" s="134">
        <v>73.27</v>
      </c>
      <c r="K159" s="134"/>
      <c r="L159" s="139">
        <v>1</v>
      </c>
      <c r="M159" s="134">
        <f t="shared" si="8"/>
        <v>73.27</v>
      </c>
      <c r="N159" s="134">
        <f t="shared" si="9"/>
        <v>3.6635</v>
      </c>
      <c r="O159" s="134">
        <f t="shared" si="10"/>
        <v>76.933499999999995</v>
      </c>
      <c r="P159" s="134"/>
      <c r="Q159" s="134"/>
      <c r="R159" s="134"/>
      <c r="S159" s="134"/>
      <c r="T159" s="134"/>
      <c r="U159" s="134">
        <f t="shared" si="7"/>
        <v>3.6635</v>
      </c>
      <c r="V159" s="140"/>
    </row>
    <row r="160" spans="1:22" s="167" customFormat="1" hidden="1">
      <c r="A160" s="139">
        <v>156</v>
      </c>
      <c r="B160" s="144">
        <v>45625</v>
      </c>
      <c r="C160" s="139" t="s">
        <v>477</v>
      </c>
      <c r="D160" s="140"/>
      <c r="E160" s="159" t="s">
        <v>63</v>
      </c>
      <c r="F160" s="139" t="s">
        <v>297</v>
      </c>
      <c r="G160" s="139" t="s">
        <v>179</v>
      </c>
      <c r="H160" s="140"/>
      <c r="I160" s="139">
        <v>1</v>
      </c>
      <c r="J160" s="134">
        <v>516.41</v>
      </c>
      <c r="K160" s="134"/>
      <c r="L160" s="139">
        <v>1</v>
      </c>
      <c r="M160" s="134">
        <f t="shared" si="8"/>
        <v>516.41</v>
      </c>
      <c r="N160" s="134">
        <f t="shared" si="9"/>
        <v>25.820499999999999</v>
      </c>
      <c r="O160" s="134">
        <f t="shared" si="10"/>
        <v>542.23050000000001</v>
      </c>
      <c r="P160" s="134"/>
      <c r="Q160" s="134"/>
      <c r="R160" s="134"/>
      <c r="S160" s="134"/>
      <c r="T160" s="134"/>
      <c r="U160" s="134">
        <f t="shared" si="7"/>
        <v>25.820499999999999</v>
      </c>
      <c r="V160" s="140"/>
    </row>
    <row r="161" spans="1:22" s="167" customFormat="1" hidden="1">
      <c r="A161" s="139">
        <v>157</v>
      </c>
      <c r="B161" s="144">
        <v>45598</v>
      </c>
      <c r="C161" s="139" t="s">
        <v>478</v>
      </c>
      <c r="D161" s="140"/>
      <c r="E161" s="159" t="s">
        <v>180</v>
      </c>
      <c r="F161" s="139" t="s">
        <v>185</v>
      </c>
      <c r="G161" s="139" t="s">
        <v>179</v>
      </c>
      <c r="H161" s="140"/>
      <c r="I161" s="139">
        <v>1</v>
      </c>
      <c r="J161" s="134">
        <v>125.71</v>
      </c>
      <c r="K161" s="134"/>
      <c r="L161" s="139">
        <v>1</v>
      </c>
      <c r="M161" s="134">
        <f t="shared" si="8"/>
        <v>125.71</v>
      </c>
      <c r="N161" s="134">
        <f t="shared" si="9"/>
        <v>6.2854999999999999</v>
      </c>
      <c r="O161" s="134">
        <f t="shared" si="10"/>
        <v>131.99549999999999</v>
      </c>
      <c r="P161" s="134"/>
      <c r="Q161" s="134"/>
      <c r="R161" s="134"/>
      <c r="S161" s="134"/>
      <c r="T161" s="134"/>
      <c r="U161" s="134">
        <f t="shared" si="7"/>
        <v>6.2854999999999999</v>
      </c>
      <c r="V161" s="140"/>
    </row>
    <row r="162" spans="1:22" s="167" customFormat="1" hidden="1">
      <c r="A162" s="139">
        <v>158</v>
      </c>
      <c r="B162" s="144">
        <v>45604</v>
      </c>
      <c r="C162" s="139" t="s">
        <v>479</v>
      </c>
      <c r="D162" s="140"/>
      <c r="E162" s="159" t="s">
        <v>266</v>
      </c>
      <c r="F162" s="139" t="s">
        <v>125</v>
      </c>
      <c r="G162" s="139" t="s">
        <v>179</v>
      </c>
      <c r="H162" s="140"/>
      <c r="I162" s="139">
        <v>1</v>
      </c>
      <c r="J162" s="134">
        <v>10.25</v>
      </c>
      <c r="K162" s="134"/>
      <c r="L162" s="139">
        <v>1</v>
      </c>
      <c r="M162" s="134">
        <f t="shared" si="8"/>
        <v>10.25</v>
      </c>
      <c r="N162" s="134">
        <f t="shared" si="9"/>
        <v>0.51250000000000007</v>
      </c>
      <c r="O162" s="134">
        <f t="shared" si="10"/>
        <v>10.762499999999999</v>
      </c>
      <c r="P162" s="134"/>
      <c r="Q162" s="134"/>
      <c r="R162" s="134"/>
      <c r="S162" s="134"/>
      <c r="T162" s="134"/>
      <c r="U162" s="134">
        <f t="shared" si="7"/>
        <v>0.51250000000000007</v>
      </c>
      <c r="V162" s="140"/>
    </row>
    <row r="163" spans="1:22" s="167" customFormat="1" hidden="1">
      <c r="A163" s="139">
        <v>159</v>
      </c>
      <c r="B163" s="144">
        <v>45616</v>
      </c>
      <c r="C163" s="139" t="s">
        <v>480</v>
      </c>
      <c r="D163" s="140"/>
      <c r="E163" s="159" t="s">
        <v>266</v>
      </c>
      <c r="F163" s="139" t="s">
        <v>125</v>
      </c>
      <c r="G163" s="139" t="s">
        <v>179</v>
      </c>
      <c r="H163" s="140"/>
      <c r="I163" s="139">
        <v>1</v>
      </c>
      <c r="J163" s="134">
        <v>10.25</v>
      </c>
      <c r="K163" s="134"/>
      <c r="L163" s="139">
        <v>1</v>
      </c>
      <c r="M163" s="134">
        <f t="shared" si="8"/>
        <v>10.25</v>
      </c>
      <c r="N163" s="134">
        <f t="shared" si="9"/>
        <v>0.51250000000000007</v>
      </c>
      <c r="O163" s="134">
        <f t="shared" si="10"/>
        <v>10.762499999999999</v>
      </c>
      <c r="P163" s="134"/>
      <c r="Q163" s="134"/>
      <c r="R163" s="134"/>
      <c r="S163" s="134"/>
      <c r="T163" s="134"/>
      <c r="U163" s="134">
        <f t="shared" si="7"/>
        <v>0.51250000000000007</v>
      </c>
      <c r="V163" s="140"/>
    </row>
    <row r="164" spans="1:22" s="167" customFormat="1" hidden="1">
      <c r="A164" s="139">
        <v>160</v>
      </c>
      <c r="B164" s="144">
        <v>45625</v>
      </c>
      <c r="C164" s="139" t="s">
        <v>481</v>
      </c>
      <c r="D164" s="140"/>
      <c r="E164" s="159" t="s">
        <v>266</v>
      </c>
      <c r="F164" s="139" t="s">
        <v>565</v>
      </c>
      <c r="G164" s="139" t="s">
        <v>179</v>
      </c>
      <c r="H164" s="140"/>
      <c r="I164" s="139">
        <v>1</v>
      </c>
      <c r="J164" s="134">
        <v>11.25</v>
      </c>
      <c r="K164" s="134"/>
      <c r="L164" s="139">
        <v>1</v>
      </c>
      <c r="M164" s="134">
        <f t="shared" si="8"/>
        <v>11.25</v>
      </c>
      <c r="N164" s="134">
        <f t="shared" si="9"/>
        <v>0.5625</v>
      </c>
      <c r="O164" s="134">
        <f t="shared" si="10"/>
        <v>11.8125</v>
      </c>
      <c r="P164" s="134"/>
      <c r="Q164" s="134"/>
      <c r="R164" s="134"/>
      <c r="S164" s="134"/>
      <c r="T164" s="134"/>
      <c r="U164" s="134">
        <f t="shared" si="7"/>
        <v>0.5625</v>
      </c>
      <c r="V164" s="140"/>
    </row>
    <row r="165" spans="1:22" s="167" customFormat="1" hidden="1">
      <c r="A165" s="139">
        <v>161</v>
      </c>
      <c r="B165" s="144">
        <v>45626</v>
      </c>
      <c r="C165" s="139" t="s">
        <v>482</v>
      </c>
      <c r="D165" s="140"/>
      <c r="E165" s="159" t="s">
        <v>266</v>
      </c>
      <c r="F165" s="139" t="s">
        <v>125</v>
      </c>
      <c r="G165" s="139" t="s">
        <v>179</v>
      </c>
      <c r="H165" s="140"/>
      <c r="I165" s="139">
        <v>1</v>
      </c>
      <c r="J165" s="134">
        <v>10.24</v>
      </c>
      <c r="K165" s="134"/>
      <c r="L165" s="139">
        <v>1</v>
      </c>
      <c r="M165" s="134">
        <f t="shared" si="8"/>
        <v>10.24</v>
      </c>
      <c r="N165" s="134">
        <f t="shared" si="9"/>
        <v>0.51200000000000001</v>
      </c>
      <c r="O165" s="134">
        <f t="shared" si="10"/>
        <v>10.752000000000001</v>
      </c>
      <c r="P165" s="134"/>
      <c r="Q165" s="134"/>
      <c r="R165" s="134"/>
      <c r="S165" s="134"/>
      <c r="T165" s="134"/>
      <c r="U165" s="134">
        <f t="shared" si="7"/>
        <v>0.51200000000000001</v>
      </c>
      <c r="V165" s="140"/>
    </row>
    <row r="166" spans="1:22" s="167" customFormat="1" hidden="1">
      <c r="A166" s="139">
        <v>162</v>
      </c>
      <c r="B166" s="144">
        <v>45610</v>
      </c>
      <c r="C166" s="144" t="s">
        <v>483</v>
      </c>
      <c r="D166" s="140"/>
      <c r="E166" s="159" t="s">
        <v>267</v>
      </c>
      <c r="F166" s="139" t="s">
        <v>566</v>
      </c>
      <c r="G166" s="140" t="s">
        <v>81</v>
      </c>
      <c r="H166" s="140"/>
      <c r="I166" s="139">
        <v>1</v>
      </c>
      <c r="J166" s="134">
        <v>108.7</v>
      </c>
      <c r="K166" s="140"/>
      <c r="L166" s="139">
        <v>1</v>
      </c>
      <c r="M166" s="134">
        <f t="shared" si="8"/>
        <v>108.7</v>
      </c>
      <c r="N166" s="134">
        <f t="shared" si="9"/>
        <v>5.4350000000000005</v>
      </c>
      <c r="O166" s="134">
        <f t="shared" si="10"/>
        <v>114.13500000000001</v>
      </c>
      <c r="P166" s="168"/>
      <c r="Q166" s="168"/>
      <c r="R166" s="168"/>
      <c r="S166" s="168"/>
      <c r="T166" s="134"/>
      <c r="U166" s="134">
        <f t="shared" si="7"/>
        <v>5.4350000000000005</v>
      </c>
      <c r="V166" s="140"/>
    </row>
    <row r="167" spans="1:22" hidden="1">
      <c r="A167" s="139">
        <v>163</v>
      </c>
      <c r="B167" s="144">
        <v>45610</v>
      </c>
      <c r="C167" s="139" t="s">
        <v>483</v>
      </c>
      <c r="D167" s="139"/>
      <c r="E167" s="159" t="s">
        <v>267</v>
      </c>
      <c r="F167" s="139" t="s">
        <v>271</v>
      </c>
      <c r="G167" s="139" t="s">
        <v>81</v>
      </c>
      <c r="H167" s="139"/>
      <c r="I167" s="139">
        <v>1</v>
      </c>
      <c r="J167" s="134">
        <v>67.260000000000005</v>
      </c>
      <c r="K167" s="139"/>
      <c r="L167" s="139">
        <v>1</v>
      </c>
      <c r="M167" s="134">
        <f t="shared" si="8"/>
        <v>67.260000000000005</v>
      </c>
      <c r="N167" s="134">
        <f t="shared" si="9"/>
        <v>3.3630000000000004</v>
      </c>
      <c r="O167" s="134">
        <f t="shared" si="10"/>
        <v>70.623000000000005</v>
      </c>
      <c r="P167" s="135"/>
      <c r="Q167" s="134"/>
      <c r="R167" s="134"/>
      <c r="S167" s="134"/>
      <c r="T167" s="134"/>
      <c r="U167" s="134">
        <f t="shared" si="7"/>
        <v>3.3630000000000004</v>
      </c>
      <c r="V167" s="139"/>
    </row>
    <row r="168" spans="1:22" hidden="1">
      <c r="A168" s="139">
        <v>164</v>
      </c>
      <c r="B168" s="144">
        <v>45610</v>
      </c>
      <c r="C168" s="139" t="s">
        <v>483</v>
      </c>
      <c r="D168" s="139"/>
      <c r="E168" s="159" t="s">
        <v>267</v>
      </c>
      <c r="F168" s="139" t="s">
        <v>71</v>
      </c>
      <c r="G168" s="139" t="s">
        <v>81</v>
      </c>
      <c r="H168" s="139"/>
      <c r="I168" s="139">
        <v>1</v>
      </c>
      <c r="J168" s="134">
        <v>17.39</v>
      </c>
      <c r="K168" s="139"/>
      <c r="L168" s="139">
        <v>1</v>
      </c>
      <c r="M168" s="134">
        <f t="shared" si="8"/>
        <v>17.39</v>
      </c>
      <c r="N168" s="134">
        <f t="shared" si="9"/>
        <v>0.86950000000000005</v>
      </c>
      <c r="O168" s="134">
        <f t="shared" si="10"/>
        <v>18.259499999999999</v>
      </c>
      <c r="P168" s="135"/>
      <c r="Q168" s="134"/>
      <c r="R168" s="134"/>
      <c r="S168" s="134"/>
      <c r="T168" s="134"/>
      <c r="U168" s="134">
        <f t="shared" ref="U168:U231" si="11">+N168-T168</f>
        <v>0.86950000000000005</v>
      </c>
      <c r="V168" s="139"/>
    </row>
    <row r="169" spans="1:22" hidden="1">
      <c r="A169" s="139">
        <v>165</v>
      </c>
      <c r="B169" s="144">
        <v>45610</v>
      </c>
      <c r="C169" s="139" t="s">
        <v>483</v>
      </c>
      <c r="D169" s="139"/>
      <c r="E169" s="159" t="s">
        <v>267</v>
      </c>
      <c r="F169" s="139" t="s">
        <v>294</v>
      </c>
      <c r="G169" s="139" t="s">
        <v>81</v>
      </c>
      <c r="H169" s="139"/>
      <c r="I169" s="139">
        <v>1</v>
      </c>
      <c r="J169" s="134">
        <v>16.82</v>
      </c>
      <c r="K169" s="139"/>
      <c r="L169" s="139">
        <v>1</v>
      </c>
      <c r="M169" s="134">
        <f t="shared" si="8"/>
        <v>16.82</v>
      </c>
      <c r="N169" s="134">
        <f t="shared" si="9"/>
        <v>0.84100000000000008</v>
      </c>
      <c r="O169" s="134">
        <f t="shared" si="10"/>
        <v>17.661000000000001</v>
      </c>
      <c r="P169" s="135"/>
      <c r="Q169" s="134"/>
      <c r="R169" s="134"/>
      <c r="S169" s="134"/>
      <c r="T169" s="134"/>
      <c r="U169" s="134">
        <f t="shared" si="11"/>
        <v>0.84100000000000008</v>
      </c>
      <c r="V169" s="139"/>
    </row>
    <row r="170" spans="1:22" hidden="1">
      <c r="A170" s="139">
        <v>166</v>
      </c>
      <c r="B170" s="144">
        <v>45610</v>
      </c>
      <c r="C170" s="139" t="s">
        <v>483</v>
      </c>
      <c r="D170" s="139"/>
      <c r="E170" s="159" t="s">
        <v>267</v>
      </c>
      <c r="F170" s="139" t="s">
        <v>523</v>
      </c>
      <c r="G170" s="139" t="s">
        <v>81</v>
      </c>
      <c r="H170" s="139"/>
      <c r="I170" s="139">
        <v>1</v>
      </c>
      <c r="J170" s="134">
        <v>2.54</v>
      </c>
      <c r="K170" s="139"/>
      <c r="L170" s="139">
        <v>1</v>
      </c>
      <c r="M170" s="134">
        <f t="shared" si="8"/>
        <v>2.54</v>
      </c>
      <c r="N170" s="134">
        <f t="shared" si="9"/>
        <v>0.127</v>
      </c>
      <c r="O170" s="134">
        <f t="shared" si="10"/>
        <v>2.6669999999999998</v>
      </c>
      <c r="P170" s="135"/>
      <c r="Q170" s="134"/>
      <c r="R170" s="134"/>
      <c r="S170" s="134"/>
      <c r="T170" s="134"/>
      <c r="U170" s="134">
        <f t="shared" si="11"/>
        <v>0.127</v>
      </c>
      <c r="V170" s="139"/>
    </row>
    <row r="171" spans="1:22" hidden="1">
      <c r="A171" s="139">
        <v>167</v>
      </c>
      <c r="B171" s="144">
        <v>45610</v>
      </c>
      <c r="C171" s="139" t="s">
        <v>483</v>
      </c>
      <c r="D171" s="139"/>
      <c r="E171" s="159" t="s">
        <v>267</v>
      </c>
      <c r="F171" s="139" t="s">
        <v>567</v>
      </c>
      <c r="G171" s="139" t="s">
        <v>81</v>
      </c>
      <c r="H171" s="139"/>
      <c r="I171" s="139">
        <v>1</v>
      </c>
      <c r="J171" s="134">
        <v>1.41</v>
      </c>
      <c r="K171" s="139"/>
      <c r="L171" s="139">
        <v>1</v>
      </c>
      <c r="M171" s="134">
        <f t="shared" si="8"/>
        <v>1.41</v>
      </c>
      <c r="N171" s="134">
        <f t="shared" si="9"/>
        <v>7.0499999999999993E-2</v>
      </c>
      <c r="O171" s="134">
        <f t="shared" si="10"/>
        <v>1.4804999999999999</v>
      </c>
      <c r="P171" s="135"/>
      <c r="Q171" s="134"/>
      <c r="R171" s="134"/>
      <c r="S171" s="134"/>
      <c r="T171" s="134"/>
      <c r="U171" s="134">
        <f t="shared" si="11"/>
        <v>7.0499999999999993E-2</v>
      </c>
      <c r="V171" s="139"/>
    </row>
    <row r="172" spans="1:22" hidden="1">
      <c r="A172" s="139">
        <v>168</v>
      </c>
      <c r="B172" s="144">
        <v>45612</v>
      </c>
      <c r="C172" s="139" t="s">
        <v>484</v>
      </c>
      <c r="D172" s="139"/>
      <c r="E172" s="159" t="s">
        <v>267</v>
      </c>
      <c r="F172" s="139" t="s">
        <v>512</v>
      </c>
      <c r="G172" s="139" t="s">
        <v>81</v>
      </c>
      <c r="H172" s="139"/>
      <c r="I172" s="139">
        <v>1</v>
      </c>
      <c r="J172" s="134">
        <v>13.04</v>
      </c>
      <c r="K172" s="139"/>
      <c r="L172" s="139">
        <v>1</v>
      </c>
      <c r="M172" s="134">
        <f t="shared" si="8"/>
        <v>13.04</v>
      </c>
      <c r="N172" s="134">
        <f t="shared" si="9"/>
        <v>0.65200000000000002</v>
      </c>
      <c r="O172" s="134">
        <f t="shared" si="10"/>
        <v>13.691999999999998</v>
      </c>
      <c r="P172" s="135"/>
      <c r="Q172" s="134"/>
      <c r="R172" s="134"/>
      <c r="S172" s="134"/>
      <c r="T172" s="134"/>
      <c r="U172" s="134">
        <f t="shared" si="11"/>
        <v>0.65200000000000002</v>
      </c>
      <c r="V172" s="139"/>
    </row>
    <row r="173" spans="1:22" hidden="1">
      <c r="A173" s="139">
        <v>169</v>
      </c>
      <c r="B173" s="144">
        <v>45615</v>
      </c>
      <c r="C173" s="139" t="s">
        <v>485</v>
      </c>
      <c r="D173" s="139"/>
      <c r="E173" s="159" t="s">
        <v>181</v>
      </c>
      <c r="F173" s="139" t="s">
        <v>297</v>
      </c>
      <c r="G173" s="139" t="s">
        <v>179</v>
      </c>
      <c r="H173" s="139"/>
      <c r="I173" s="139">
        <v>1</v>
      </c>
      <c r="J173" s="134">
        <v>583.65</v>
      </c>
      <c r="K173" s="139"/>
      <c r="L173" s="139">
        <v>1</v>
      </c>
      <c r="M173" s="134">
        <f t="shared" si="8"/>
        <v>583.65</v>
      </c>
      <c r="N173" s="134">
        <f t="shared" si="9"/>
        <v>29.182500000000001</v>
      </c>
      <c r="O173" s="134">
        <f t="shared" si="10"/>
        <v>612.83249999999998</v>
      </c>
      <c r="P173" s="135"/>
      <c r="Q173" s="134"/>
      <c r="R173" s="134"/>
      <c r="S173" s="134"/>
      <c r="T173" s="134"/>
      <c r="U173" s="134">
        <f t="shared" si="11"/>
        <v>29.182500000000001</v>
      </c>
      <c r="V173" s="139"/>
    </row>
    <row r="174" spans="1:22" hidden="1">
      <c r="A174" s="139">
        <v>170</v>
      </c>
      <c r="B174" s="144">
        <v>45615</v>
      </c>
      <c r="C174" s="139" t="s">
        <v>485</v>
      </c>
      <c r="D174" s="139"/>
      <c r="E174" s="159" t="s">
        <v>181</v>
      </c>
      <c r="F174" s="139" t="s">
        <v>568</v>
      </c>
      <c r="G174" s="139" t="s">
        <v>179</v>
      </c>
      <c r="H174" s="139"/>
      <c r="I174" s="139">
        <v>1</v>
      </c>
      <c r="J174" s="134">
        <v>152.66999999999999</v>
      </c>
      <c r="K174" s="139"/>
      <c r="L174" s="139">
        <v>1</v>
      </c>
      <c r="M174" s="134">
        <f t="shared" si="8"/>
        <v>152.66999999999999</v>
      </c>
      <c r="N174" s="134">
        <f t="shared" si="9"/>
        <v>7.6334999999999997</v>
      </c>
      <c r="O174" s="134">
        <f t="shared" si="10"/>
        <v>160.30349999999999</v>
      </c>
      <c r="P174" s="135"/>
      <c r="Q174" s="134"/>
      <c r="R174" s="134"/>
      <c r="S174" s="134"/>
      <c r="T174" s="134"/>
      <c r="U174" s="134">
        <f t="shared" si="11"/>
        <v>7.6334999999999997</v>
      </c>
      <c r="V174" s="139"/>
    </row>
    <row r="175" spans="1:22" hidden="1">
      <c r="A175" s="139">
        <v>171</v>
      </c>
      <c r="B175" s="144">
        <v>45623</v>
      </c>
      <c r="C175" s="139" t="s">
        <v>486</v>
      </c>
      <c r="D175" s="177">
        <v>393836</v>
      </c>
      <c r="E175" s="159" t="s">
        <v>84</v>
      </c>
      <c r="F175" s="139" t="s">
        <v>72</v>
      </c>
      <c r="G175" s="139" t="s">
        <v>179</v>
      </c>
      <c r="H175" s="139"/>
      <c r="I175" s="139">
        <v>1</v>
      </c>
      <c r="J175" s="134">
        <v>78.45</v>
      </c>
      <c r="K175" s="139"/>
      <c r="L175" s="178">
        <v>4530.0063734861997</v>
      </c>
      <c r="M175" s="134">
        <f t="shared" si="8"/>
        <v>355378.99999999237</v>
      </c>
      <c r="N175" s="134">
        <f t="shared" si="9"/>
        <v>17768.949999999619</v>
      </c>
      <c r="O175" s="134">
        <f t="shared" si="10"/>
        <v>373147.94999999198</v>
      </c>
      <c r="P175" s="135">
        <v>45646</v>
      </c>
      <c r="Q175" s="134" t="s">
        <v>694</v>
      </c>
      <c r="R175" s="134"/>
      <c r="S175" s="134"/>
      <c r="T175" s="134"/>
      <c r="U175" s="134">
        <f t="shared" si="11"/>
        <v>17768.949999999619</v>
      </c>
      <c r="V175" s="139"/>
    </row>
    <row r="176" spans="1:22" hidden="1">
      <c r="A176" s="139">
        <v>172</v>
      </c>
      <c r="B176" s="144">
        <v>45623</v>
      </c>
      <c r="C176" s="139" t="s">
        <v>487</v>
      </c>
      <c r="D176" s="177">
        <v>393836</v>
      </c>
      <c r="E176" s="159" t="s">
        <v>84</v>
      </c>
      <c r="F176" s="139" t="s">
        <v>72</v>
      </c>
      <c r="G176" s="139" t="s">
        <v>179</v>
      </c>
      <c r="H176" s="139"/>
      <c r="I176" s="139">
        <v>1</v>
      </c>
      <c r="J176" s="134">
        <v>78.45</v>
      </c>
      <c r="K176" s="139"/>
      <c r="L176" s="178">
        <v>4530.0063734861997</v>
      </c>
      <c r="M176" s="134">
        <f t="shared" si="8"/>
        <v>355378.99999999237</v>
      </c>
      <c r="N176" s="134">
        <f t="shared" si="9"/>
        <v>17768.949999999619</v>
      </c>
      <c r="O176" s="134">
        <f t="shared" si="10"/>
        <v>373147.94999999198</v>
      </c>
      <c r="P176" s="135">
        <v>45646</v>
      </c>
      <c r="Q176" s="134" t="s">
        <v>693</v>
      </c>
      <c r="R176" s="134"/>
      <c r="S176" s="134"/>
      <c r="T176" s="134"/>
      <c r="U176" s="134">
        <f t="shared" si="11"/>
        <v>17768.949999999619</v>
      </c>
      <c r="V176" s="139"/>
    </row>
    <row r="177" spans="1:22" hidden="1">
      <c r="A177" s="139">
        <v>173</v>
      </c>
      <c r="B177" s="144">
        <v>45625</v>
      </c>
      <c r="C177" s="139" t="s">
        <v>488</v>
      </c>
      <c r="D177" s="139"/>
      <c r="E177" s="159" t="s">
        <v>268</v>
      </c>
      <c r="F177" s="139" t="s">
        <v>569</v>
      </c>
      <c r="G177" s="139" t="s">
        <v>81</v>
      </c>
      <c r="H177" s="139"/>
      <c r="I177" s="139">
        <v>1</v>
      </c>
      <c r="J177" s="134">
        <v>11.11</v>
      </c>
      <c r="K177" s="139"/>
      <c r="L177" s="139">
        <v>1</v>
      </c>
      <c r="M177" s="134">
        <f t="shared" si="8"/>
        <v>11.11</v>
      </c>
      <c r="N177" s="134">
        <f t="shared" si="9"/>
        <v>0.55549999999999999</v>
      </c>
      <c r="O177" s="134">
        <f t="shared" si="10"/>
        <v>11.6655</v>
      </c>
      <c r="P177" s="135"/>
      <c r="Q177" s="134"/>
      <c r="R177" s="134"/>
      <c r="S177" s="134"/>
      <c r="T177" s="134"/>
      <c r="U177" s="134">
        <f t="shared" si="11"/>
        <v>0.55549999999999999</v>
      </c>
      <c r="V177" s="139"/>
    </row>
    <row r="178" spans="1:22">
      <c r="A178" s="139">
        <v>174</v>
      </c>
      <c r="B178" s="144">
        <v>45604</v>
      </c>
      <c r="C178" s="139" t="s">
        <v>489</v>
      </c>
      <c r="D178" s="228">
        <v>393840</v>
      </c>
      <c r="E178" s="159" t="s">
        <v>85</v>
      </c>
      <c r="F178" s="139" t="s">
        <v>299</v>
      </c>
      <c r="G178" s="139" t="s">
        <v>179</v>
      </c>
      <c r="H178" s="139"/>
      <c r="I178" s="139">
        <v>1</v>
      </c>
      <c r="J178" s="134">
        <v>34.44</v>
      </c>
      <c r="K178" s="139"/>
      <c r="L178" s="178">
        <v>4590.0038794775637</v>
      </c>
      <c r="M178" s="134">
        <f t="shared" si="8"/>
        <v>158079.73360920729</v>
      </c>
      <c r="N178" s="134">
        <f t="shared" si="9"/>
        <v>7903.9866804603653</v>
      </c>
      <c r="O178" s="134">
        <f t="shared" si="10"/>
        <v>165983.72028966766</v>
      </c>
      <c r="P178" s="135"/>
      <c r="Q178" s="134"/>
      <c r="R178" s="134"/>
      <c r="S178" s="134"/>
      <c r="T178" s="134"/>
      <c r="U178" s="134">
        <f t="shared" si="11"/>
        <v>7903.9866804603653</v>
      </c>
      <c r="V178" s="139"/>
    </row>
    <row r="179" spans="1:22">
      <c r="A179" s="139">
        <v>175</v>
      </c>
      <c r="B179" s="144">
        <v>45604</v>
      </c>
      <c r="C179" s="139" t="s">
        <v>489</v>
      </c>
      <c r="D179" s="228">
        <v>393840</v>
      </c>
      <c r="E179" s="159" t="s">
        <v>85</v>
      </c>
      <c r="F179" s="139" t="s">
        <v>570</v>
      </c>
      <c r="G179" s="139" t="s">
        <v>179</v>
      </c>
      <c r="H179" s="139"/>
      <c r="I179" s="139">
        <v>1</v>
      </c>
      <c r="J179" s="134">
        <v>42.89</v>
      </c>
      <c r="K179" s="139"/>
      <c r="L179" s="178">
        <v>4590.0038794775637</v>
      </c>
      <c r="M179" s="134">
        <f t="shared" si="8"/>
        <v>196865.26639079271</v>
      </c>
      <c r="N179" s="134">
        <f t="shared" si="9"/>
        <v>9843.2633195396356</v>
      </c>
      <c r="O179" s="134">
        <f t="shared" si="10"/>
        <v>206708.52971033234</v>
      </c>
      <c r="P179" s="135"/>
      <c r="Q179" s="134"/>
      <c r="R179" s="134"/>
      <c r="S179" s="134"/>
      <c r="T179" s="134"/>
      <c r="U179" s="134">
        <f t="shared" si="11"/>
        <v>9843.2633195396356</v>
      </c>
      <c r="V179" s="139"/>
    </row>
    <row r="180" spans="1:22">
      <c r="A180" s="139">
        <v>176</v>
      </c>
      <c r="B180" s="144">
        <v>45616</v>
      </c>
      <c r="C180" s="139" t="s">
        <v>490</v>
      </c>
      <c r="D180" s="228">
        <v>393840</v>
      </c>
      <c r="E180" s="159" t="s">
        <v>85</v>
      </c>
      <c r="F180" s="139" t="s">
        <v>69</v>
      </c>
      <c r="G180" s="139" t="s">
        <v>179</v>
      </c>
      <c r="H180" s="139"/>
      <c r="I180" s="139">
        <v>1</v>
      </c>
      <c r="J180" s="134">
        <v>547.62</v>
      </c>
      <c r="K180" s="139"/>
      <c r="L180" s="178">
        <v>4480.0007304335122</v>
      </c>
      <c r="M180" s="134">
        <f t="shared" si="8"/>
        <v>2453338</v>
      </c>
      <c r="N180" s="134">
        <f t="shared" si="9"/>
        <v>122666.90000000001</v>
      </c>
      <c r="O180" s="134">
        <f t="shared" si="10"/>
        <v>2576004.9</v>
      </c>
      <c r="P180" s="135"/>
      <c r="Q180" s="134"/>
      <c r="R180" s="134"/>
      <c r="S180" s="134"/>
      <c r="T180" s="134"/>
      <c r="U180" s="134">
        <f t="shared" si="11"/>
        <v>122666.90000000001</v>
      </c>
      <c r="V180" s="139"/>
    </row>
    <row r="181" spans="1:22" hidden="1">
      <c r="A181" s="139">
        <v>177</v>
      </c>
      <c r="B181" s="144">
        <v>45617</v>
      </c>
      <c r="C181" s="139" t="s">
        <v>491</v>
      </c>
      <c r="D181" s="139"/>
      <c r="E181" s="159" t="s">
        <v>183</v>
      </c>
      <c r="F181" s="139" t="s">
        <v>571</v>
      </c>
      <c r="G181" s="139" t="s">
        <v>179</v>
      </c>
      <c r="H181" s="139"/>
      <c r="I181" s="139">
        <v>1</v>
      </c>
      <c r="J181" s="134">
        <v>3.25</v>
      </c>
      <c r="K181" s="139"/>
      <c r="L181" s="139">
        <v>1</v>
      </c>
      <c r="M181" s="134">
        <f t="shared" si="8"/>
        <v>3.25</v>
      </c>
      <c r="N181" s="134">
        <f t="shared" si="9"/>
        <v>0.16250000000000001</v>
      </c>
      <c r="O181" s="134">
        <f t="shared" si="10"/>
        <v>3.4125000000000001</v>
      </c>
      <c r="P181" s="135"/>
      <c r="Q181" s="134"/>
      <c r="R181" s="134"/>
      <c r="S181" s="134"/>
      <c r="T181" s="134"/>
      <c r="U181" s="134">
        <f t="shared" si="11"/>
        <v>0.16250000000000001</v>
      </c>
      <c r="V181" s="139"/>
    </row>
    <row r="182" spans="1:22" hidden="1">
      <c r="A182" s="139">
        <v>178</v>
      </c>
      <c r="B182" s="144">
        <v>45622</v>
      </c>
      <c r="C182" s="139" t="s">
        <v>492</v>
      </c>
      <c r="D182" s="139"/>
      <c r="E182" s="159" t="s">
        <v>86</v>
      </c>
      <c r="F182" s="139" t="s">
        <v>69</v>
      </c>
      <c r="G182" s="139" t="s">
        <v>179</v>
      </c>
      <c r="H182" s="139"/>
      <c r="I182" s="139">
        <v>1</v>
      </c>
      <c r="J182" s="134">
        <v>90.51</v>
      </c>
      <c r="K182" s="139"/>
      <c r="L182" s="139">
        <v>1</v>
      </c>
      <c r="M182" s="134">
        <f t="shared" si="8"/>
        <v>90.51</v>
      </c>
      <c r="N182" s="134">
        <f t="shared" si="9"/>
        <v>4.5255000000000001</v>
      </c>
      <c r="O182" s="134">
        <f t="shared" si="10"/>
        <v>95.035499999999999</v>
      </c>
      <c r="P182" s="135"/>
      <c r="Q182" s="134"/>
      <c r="R182" s="134"/>
      <c r="S182" s="134"/>
      <c r="T182" s="134"/>
      <c r="U182" s="134">
        <f t="shared" si="11"/>
        <v>4.5255000000000001</v>
      </c>
      <c r="V182" s="139"/>
    </row>
    <row r="183" spans="1:22" hidden="1">
      <c r="A183" s="139">
        <v>179</v>
      </c>
      <c r="B183" s="144">
        <v>45622</v>
      </c>
      <c r="C183" s="139" t="s">
        <v>493</v>
      </c>
      <c r="D183" s="139"/>
      <c r="E183" s="159" t="s">
        <v>86</v>
      </c>
      <c r="F183" s="139" t="s">
        <v>75</v>
      </c>
      <c r="G183" s="139" t="s">
        <v>179</v>
      </c>
      <c r="H183" s="139"/>
      <c r="I183" s="139">
        <v>1</v>
      </c>
      <c r="J183" s="134">
        <v>36.799999999999997</v>
      </c>
      <c r="K183" s="139"/>
      <c r="L183" s="139">
        <v>1</v>
      </c>
      <c r="M183" s="134">
        <f t="shared" si="8"/>
        <v>36.799999999999997</v>
      </c>
      <c r="N183" s="134">
        <f t="shared" si="9"/>
        <v>1.8399999999999999</v>
      </c>
      <c r="O183" s="134">
        <f t="shared" si="10"/>
        <v>38.64</v>
      </c>
      <c r="P183" s="135"/>
      <c r="Q183" s="134"/>
      <c r="R183" s="134"/>
      <c r="S183" s="134"/>
      <c r="T183" s="134"/>
      <c r="U183" s="134">
        <f t="shared" si="11"/>
        <v>1.8399999999999999</v>
      </c>
      <c r="V183" s="139"/>
    </row>
    <row r="184" spans="1:22" hidden="1">
      <c r="A184" s="139">
        <v>180</v>
      </c>
      <c r="B184" s="144">
        <v>45615</v>
      </c>
      <c r="C184" s="139" t="s">
        <v>494</v>
      </c>
      <c r="D184" s="139"/>
      <c r="E184" s="159" t="s">
        <v>506</v>
      </c>
      <c r="F184" s="139" t="s">
        <v>572</v>
      </c>
      <c r="G184" s="139" t="s">
        <v>179</v>
      </c>
      <c r="H184" s="139"/>
      <c r="I184" s="139">
        <v>1</v>
      </c>
      <c r="J184" s="134">
        <v>87.4</v>
      </c>
      <c r="K184" s="139"/>
      <c r="L184" s="139">
        <v>1</v>
      </c>
      <c r="M184" s="134">
        <f t="shared" si="8"/>
        <v>87.4</v>
      </c>
      <c r="N184" s="134">
        <f t="shared" si="9"/>
        <v>4.37</v>
      </c>
      <c r="O184" s="134">
        <f t="shared" si="10"/>
        <v>91.77000000000001</v>
      </c>
      <c r="P184" s="135"/>
      <c r="Q184" s="134"/>
      <c r="R184" s="134"/>
      <c r="S184" s="134"/>
      <c r="T184" s="134"/>
      <c r="U184" s="134">
        <f t="shared" si="11"/>
        <v>4.37</v>
      </c>
      <c r="V184" s="139"/>
    </row>
    <row r="185" spans="1:22" hidden="1">
      <c r="A185" s="139">
        <v>181</v>
      </c>
      <c r="B185" s="144">
        <v>45615</v>
      </c>
      <c r="C185" s="139" t="s">
        <v>494</v>
      </c>
      <c r="D185" s="139"/>
      <c r="E185" s="159" t="s">
        <v>506</v>
      </c>
      <c r="F185" s="139" t="s">
        <v>573</v>
      </c>
      <c r="G185" s="139" t="s">
        <v>179</v>
      </c>
      <c r="H185" s="139"/>
      <c r="I185" s="139">
        <v>1</v>
      </c>
      <c r="J185" s="134">
        <v>46.98</v>
      </c>
      <c r="K185" s="139"/>
      <c r="L185" s="139">
        <v>1</v>
      </c>
      <c r="M185" s="134">
        <f t="shared" si="8"/>
        <v>46.98</v>
      </c>
      <c r="N185" s="134">
        <f t="shared" si="9"/>
        <v>2.3489999999999998</v>
      </c>
      <c r="O185" s="134">
        <f t="shared" si="10"/>
        <v>49.328999999999994</v>
      </c>
      <c r="P185" s="135"/>
      <c r="Q185" s="134"/>
      <c r="R185" s="134"/>
      <c r="S185" s="134"/>
      <c r="T185" s="134"/>
      <c r="U185" s="134">
        <f t="shared" si="11"/>
        <v>2.3489999999999998</v>
      </c>
      <c r="V185" s="139"/>
    </row>
    <row r="186" spans="1:22" hidden="1">
      <c r="A186" s="139">
        <v>182</v>
      </c>
      <c r="B186" s="144">
        <v>45612</v>
      </c>
      <c r="C186" s="139" t="s">
        <v>495</v>
      </c>
      <c r="D186" s="139"/>
      <c r="E186" s="159" t="s">
        <v>196</v>
      </c>
      <c r="F186" s="139" t="s">
        <v>574</v>
      </c>
      <c r="G186" s="139" t="s">
        <v>81</v>
      </c>
      <c r="H186" s="139"/>
      <c r="I186" s="139">
        <v>1</v>
      </c>
      <c r="J186" s="134">
        <v>65.22</v>
      </c>
      <c r="K186" s="139"/>
      <c r="L186" s="139">
        <v>1</v>
      </c>
      <c r="M186" s="134">
        <f t="shared" si="8"/>
        <v>65.22</v>
      </c>
      <c r="N186" s="134">
        <f t="shared" si="9"/>
        <v>3.2610000000000001</v>
      </c>
      <c r="O186" s="134">
        <f t="shared" si="10"/>
        <v>68.480999999999995</v>
      </c>
      <c r="P186" s="135"/>
      <c r="Q186" s="134"/>
      <c r="R186" s="134"/>
      <c r="S186" s="134"/>
      <c r="T186" s="134"/>
      <c r="U186" s="134">
        <f t="shared" si="11"/>
        <v>3.2610000000000001</v>
      </c>
      <c r="V186" s="139"/>
    </row>
    <row r="187" spans="1:22" hidden="1">
      <c r="A187" s="139">
        <v>183</v>
      </c>
      <c r="B187" s="144">
        <v>45610</v>
      </c>
      <c r="C187" s="139" t="s">
        <v>496</v>
      </c>
      <c r="D187" s="139"/>
      <c r="E187" s="159" t="s">
        <v>507</v>
      </c>
      <c r="F187" s="139" t="s">
        <v>175</v>
      </c>
      <c r="G187" s="139" t="s">
        <v>81</v>
      </c>
      <c r="H187" s="139"/>
      <c r="I187" s="139">
        <v>1</v>
      </c>
      <c r="J187" s="134">
        <v>43.48</v>
      </c>
      <c r="K187" s="139"/>
      <c r="L187" s="139">
        <v>1</v>
      </c>
      <c r="M187" s="134">
        <f t="shared" si="8"/>
        <v>43.48</v>
      </c>
      <c r="N187" s="134">
        <f t="shared" si="9"/>
        <v>2.1739999999999999</v>
      </c>
      <c r="O187" s="134">
        <f t="shared" si="10"/>
        <v>45.653999999999996</v>
      </c>
      <c r="P187" s="135"/>
      <c r="Q187" s="134"/>
      <c r="R187" s="134"/>
      <c r="S187" s="134"/>
      <c r="T187" s="134"/>
      <c r="U187" s="134">
        <f t="shared" si="11"/>
        <v>2.1739999999999999</v>
      </c>
      <c r="V187" s="139"/>
    </row>
    <row r="188" spans="1:22" hidden="1">
      <c r="A188" s="139">
        <v>184</v>
      </c>
      <c r="B188" s="144">
        <v>45610</v>
      </c>
      <c r="C188" s="139" t="s">
        <v>496</v>
      </c>
      <c r="D188" s="139"/>
      <c r="E188" s="159" t="s">
        <v>507</v>
      </c>
      <c r="F188" s="139" t="s">
        <v>575</v>
      </c>
      <c r="G188" s="139" t="s">
        <v>81</v>
      </c>
      <c r="H188" s="139"/>
      <c r="I188" s="139">
        <v>1</v>
      </c>
      <c r="J188" s="134">
        <v>32.61</v>
      </c>
      <c r="K188" s="139"/>
      <c r="L188" s="139">
        <v>1</v>
      </c>
      <c r="M188" s="134">
        <f t="shared" si="8"/>
        <v>32.61</v>
      </c>
      <c r="N188" s="134">
        <f t="shared" si="9"/>
        <v>1.6305000000000001</v>
      </c>
      <c r="O188" s="134">
        <f t="shared" si="10"/>
        <v>34.240499999999997</v>
      </c>
      <c r="P188" s="135"/>
      <c r="Q188" s="134"/>
      <c r="R188" s="134"/>
      <c r="S188" s="134"/>
      <c r="T188" s="134"/>
      <c r="U188" s="134">
        <f t="shared" si="11"/>
        <v>1.6305000000000001</v>
      </c>
      <c r="V188" s="139"/>
    </row>
    <row r="189" spans="1:22" hidden="1">
      <c r="A189" s="139">
        <v>185</v>
      </c>
      <c r="B189" s="144">
        <v>45625</v>
      </c>
      <c r="C189" s="139" t="s">
        <v>497</v>
      </c>
      <c r="D189" s="139"/>
      <c r="E189" s="159" t="s">
        <v>269</v>
      </c>
      <c r="F189" s="139" t="s">
        <v>139</v>
      </c>
      <c r="G189" s="139" t="s">
        <v>81</v>
      </c>
      <c r="H189" s="139"/>
      <c r="I189" s="139">
        <v>1</v>
      </c>
      <c r="J189" s="134">
        <v>6.67</v>
      </c>
      <c r="K189" s="139"/>
      <c r="L189" s="139">
        <v>1</v>
      </c>
      <c r="M189" s="134">
        <f t="shared" si="8"/>
        <v>6.67</v>
      </c>
      <c r="N189" s="134">
        <f t="shared" si="9"/>
        <v>0.33350000000000002</v>
      </c>
      <c r="O189" s="134">
        <f t="shared" si="10"/>
        <v>7.0034999999999998</v>
      </c>
      <c r="P189" s="135"/>
      <c r="Q189" s="134"/>
      <c r="R189" s="134"/>
      <c r="S189" s="134"/>
      <c r="T189" s="134"/>
      <c r="U189" s="134">
        <f t="shared" si="11"/>
        <v>0.33350000000000002</v>
      </c>
      <c r="V189" s="139"/>
    </row>
    <row r="190" spans="1:22" hidden="1">
      <c r="A190" s="139">
        <v>186</v>
      </c>
      <c r="B190" s="144">
        <v>45625</v>
      </c>
      <c r="C190" s="139" t="s">
        <v>498</v>
      </c>
      <c r="D190" s="139"/>
      <c r="E190" s="159" t="s">
        <v>269</v>
      </c>
      <c r="F190" s="139" t="s">
        <v>523</v>
      </c>
      <c r="G190" s="139" t="s">
        <v>81</v>
      </c>
      <c r="H190" s="139"/>
      <c r="I190" s="139">
        <v>1</v>
      </c>
      <c r="J190" s="134">
        <v>4.4400000000000004</v>
      </c>
      <c r="K190" s="139"/>
      <c r="L190" s="139">
        <v>1</v>
      </c>
      <c r="M190" s="134">
        <f t="shared" si="8"/>
        <v>4.4400000000000004</v>
      </c>
      <c r="N190" s="134">
        <f t="shared" si="9"/>
        <v>0.22200000000000003</v>
      </c>
      <c r="O190" s="134">
        <f t="shared" si="10"/>
        <v>4.6620000000000008</v>
      </c>
      <c r="P190" s="135"/>
      <c r="Q190" s="134"/>
      <c r="R190" s="134"/>
      <c r="S190" s="134"/>
      <c r="T190" s="134"/>
      <c r="U190" s="134">
        <f t="shared" si="11"/>
        <v>0.22200000000000003</v>
      </c>
      <c r="V190" s="139"/>
    </row>
    <row r="191" spans="1:22" hidden="1">
      <c r="A191" s="139">
        <v>187</v>
      </c>
      <c r="B191" s="144">
        <v>45625</v>
      </c>
      <c r="C191" s="139" t="s">
        <v>498</v>
      </c>
      <c r="D191" s="139"/>
      <c r="E191" s="159" t="s">
        <v>269</v>
      </c>
      <c r="F191" s="139" t="s">
        <v>576</v>
      </c>
      <c r="G191" s="139" t="s">
        <v>81</v>
      </c>
      <c r="H191" s="139"/>
      <c r="I191" s="139">
        <v>1</v>
      </c>
      <c r="J191" s="134">
        <v>2.88</v>
      </c>
      <c r="K191" s="139"/>
      <c r="L191" s="139">
        <v>1</v>
      </c>
      <c r="M191" s="134">
        <f t="shared" si="8"/>
        <v>2.88</v>
      </c>
      <c r="N191" s="134">
        <f t="shared" si="9"/>
        <v>0.14399999999999999</v>
      </c>
      <c r="O191" s="134">
        <f t="shared" si="10"/>
        <v>3.024</v>
      </c>
      <c r="P191" s="135"/>
      <c r="Q191" s="134"/>
      <c r="R191" s="134"/>
      <c r="S191" s="134"/>
      <c r="T191" s="134"/>
      <c r="U191" s="134">
        <f t="shared" si="11"/>
        <v>0.14399999999999999</v>
      </c>
      <c r="V191" s="139"/>
    </row>
    <row r="192" spans="1:22" hidden="1">
      <c r="A192" s="139">
        <v>188</v>
      </c>
      <c r="B192" s="144">
        <v>45625</v>
      </c>
      <c r="C192" s="139" t="s">
        <v>498</v>
      </c>
      <c r="D192" s="139"/>
      <c r="E192" s="159" t="s">
        <v>269</v>
      </c>
      <c r="F192" s="139" t="s">
        <v>577</v>
      </c>
      <c r="G192" s="139" t="s">
        <v>81</v>
      </c>
      <c r="H192" s="139"/>
      <c r="I192" s="139">
        <v>1</v>
      </c>
      <c r="J192" s="134">
        <v>6.65</v>
      </c>
      <c r="K192" s="139"/>
      <c r="L192" s="139">
        <v>1</v>
      </c>
      <c r="M192" s="134">
        <f t="shared" si="8"/>
        <v>6.65</v>
      </c>
      <c r="N192" s="134">
        <f t="shared" si="9"/>
        <v>0.33250000000000002</v>
      </c>
      <c r="O192" s="134">
        <f t="shared" si="10"/>
        <v>6.9824999999999999</v>
      </c>
      <c r="P192" s="135"/>
      <c r="Q192" s="134"/>
      <c r="R192" s="134"/>
      <c r="S192" s="134"/>
      <c r="T192" s="134"/>
      <c r="U192" s="134">
        <f t="shared" si="11"/>
        <v>0.33250000000000002</v>
      </c>
      <c r="V192" s="139"/>
    </row>
    <row r="193" spans="1:22" hidden="1">
      <c r="A193" s="139">
        <v>189</v>
      </c>
      <c r="B193" s="144">
        <v>45626</v>
      </c>
      <c r="C193" s="139" t="s">
        <v>499</v>
      </c>
      <c r="D193" s="139"/>
      <c r="E193" s="159" t="s">
        <v>508</v>
      </c>
      <c r="F193" s="139" t="s">
        <v>578</v>
      </c>
      <c r="G193" s="139" t="s">
        <v>190</v>
      </c>
      <c r="H193" s="139"/>
      <c r="I193" s="139">
        <v>1</v>
      </c>
      <c r="J193" s="134">
        <v>11355.44</v>
      </c>
      <c r="K193" s="139"/>
      <c r="L193" s="139">
        <v>1</v>
      </c>
      <c r="M193" s="134">
        <f t="shared" si="8"/>
        <v>11355.44</v>
      </c>
      <c r="N193" s="134">
        <f t="shared" si="9"/>
        <v>567.77200000000005</v>
      </c>
      <c r="O193" s="134">
        <f t="shared" si="10"/>
        <v>11923.212000000001</v>
      </c>
      <c r="P193" s="135"/>
      <c r="Q193" s="134"/>
      <c r="R193" s="134"/>
      <c r="S193" s="134"/>
      <c r="T193" s="134"/>
      <c r="U193" s="134">
        <f t="shared" si="11"/>
        <v>567.77200000000005</v>
      </c>
      <c r="V193" s="139"/>
    </row>
    <row r="194" spans="1:22" hidden="1">
      <c r="A194" s="139">
        <v>190</v>
      </c>
      <c r="B194" s="144">
        <v>45604</v>
      </c>
      <c r="C194" s="139" t="s">
        <v>500</v>
      </c>
      <c r="D194" s="139"/>
      <c r="E194" s="159" t="s">
        <v>509</v>
      </c>
      <c r="F194" s="139" t="s">
        <v>69</v>
      </c>
      <c r="G194" s="139" t="s">
        <v>179</v>
      </c>
      <c r="H194" s="139"/>
      <c r="I194" s="139">
        <v>1</v>
      </c>
      <c r="J194" s="134">
        <v>91.27</v>
      </c>
      <c r="K194" s="139"/>
      <c r="L194" s="139">
        <v>1</v>
      </c>
      <c r="M194" s="134">
        <f t="shared" si="8"/>
        <v>91.27</v>
      </c>
      <c r="N194" s="134">
        <f t="shared" si="9"/>
        <v>4.5635000000000003</v>
      </c>
      <c r="O194" s="134">
        <f t="shared" si="10"/>
        <v>95.833500000000001</v>
      </c>
      <c r="P194" s="135"/>
      <c r="Q194" s="134"/>
      <c r="R194" s="134"/>
      <c r="S194" s="134"/>
      <c r="T194" s="134"/>
      <c r="U194" s="134">
        <f t="shared" si="11"/>
        <v>4.5635000000000003</v>
      </c>
      <c r="V194" s="139"/>
    </row>
    <row r="195" spans="1:22" hidden="1">
      <c r="A195" s="139">
        <v>191</v>
      </c>
      <c r="B195" s="144">
        <v>45604</v>
      </c>
      <c r="C195" s="139" t="s">
        <v>500</v>
      </c>
      <c r="D195" s="139"/>
      <c r="E195" s="159" t="s">
        <v>509</v>
      </c>
      <c r="F195" s="139" t="s">
        <v>189</v>
      </c>
      <c r="G195" s="139" t="s">
        <v>179</v>
      </c>
      <c r="H195" s="139"/>
      <c r="I195" s="139">
        <v>1</v>
      </c>
      <c r="J195" s="134">
        <v>62.14</v>
      </c>
      <c r="K195" s="139"/>
      <c r="L195" s="139">
        <v>1</v>
      </c>
      <c r="M195" s="134">
        <f t="shared" si="8"/>
        <v>62.14</v>
      </c>
      <c r="N195" s="134">
        <f t="shared" si="9"/>
        <v>3.1070000000000002</v>
      </c>
      <c r="O195" s="134">
        <f t="shared" si="10"/>
        <v>65.247</v>
      </c>
      <c r="P195" s="135"/>
      <c r="Q195" s="134"/>
      <c r="R195" s="134"/>
      <c r="S195" s="134"/>
      <c r="T195" s="134"/>
      <c r="U195" s="134">
        <f t="shared" si="11"/>
        <v>3.1070000000000002</v>
      </c>
      <c r="V195" s="139"/>
    </row>
    <row r="196" spans="1:22" hidden="1">
      <c r="A196" s="139">
        <v>192</v>
      </c>
      <c r="B196" s="144">
        <v>45604</v>
      </c>
      <c r="C196" s="139" t="s">
        <v>500</v>
      </c>
      <c r="D196" s="139"/>
      <c r="E196" s="159" t="s">
        <v>509</v>
      </c>
      <c r="F196" s="139" t="s">
        <v>185</v>
      </c>
      <c r="G196" s="139" t="s">
        <v>179</v>
      </c>
      <c r="H196" s="139"/>
      <c r="I196" s="139">
        <v>1</v>
      </c>
      <c r="J196" s="134">
        <v>125.72</v>
      </c>
      <c r="K196" s="139"/>
      <c r="L196" s="139">
        <v>1</v>
      </c>
      <c r="M196" s="134">
        <f t="shared" si="8"/>
        <v>125.72</v>
      </c>
      <c r="N196" s="134">
        <f t="shared" si="9"/>
        <v>6.2860000000000005</v>
      </c>
      <c r="O196" s="134">
        <f t="shared" si="10"/>
        <v>132.006</v>
      </c>
      <c r="P196" s="135"/>
      <c r="Q196" s="134"/>
      <c r="R196" s="134"/>
      <c r="S196" s="134"/>
      <c r="T196" s="134"/>
      <c r="U196" s="134">
        <f t="shared" si="11"/>
        <v>6.2860000000000005</v>
      </c>
      <c r="V196" s="139"/>
    </row>
    <row r="197" spans="1:22" hidden="1">
      <c r="A197" s="139">
        <v>193</v>
      </c>
      <c r="B197" s="144">
        <v>45622</v>
      </c>
      <c r="C197" s="139" t="s">
        <v>501</v>
      </c>
      <c r="D197" s="139"/>
      <c r="E197" s="159" t="s">
        <v>509</v>
      </c>
      <c r="F197" s="139" t="s">
        <v>186</v>
      </c>
      <c r="G197" s="139" t="s">
        <v>179</v>
      </c>
      <c r="H197" s="139"/>
      <c r="I197" s="139">
        <v>1</v>
      </c>
      <c r="J197" s="134">
        <v>11.86</v>
      </c>
      <c r="K197" s="139"/>
      <c r="L197" s="139">
        <v>1</v>
      </c>
      <c r="M197" s="134">
        <f t="shared" si="8"/>
        <v>11.86</v>
      </c>
      <c r="N197" s="134">
        <f t="shared" si="9"/>
        <v>0.59299999999999997</v>
      </c>
      <c r="O197" s="134">
        <f t="shared" si="10"/>
        <v>12.452999999999999</v>
      </c>
      <c r="P197" s="135"/>
      <c r="Q197" s="134"/>
      <c r="R197" s="134"/>
      <c r="S197" s="134"/>
      <c r="T197" s="134"/>
      <c r="U197" s="134">
        <f t="shared" si="11"/>
        <v>0.59299999999999997</v>
      </c>
      <c r="V197" s="139"/>
    </row>
    <row r="198" spans="1:22" hidden="1">
      <c r="A198" s="139">
        <v>194</v>
      </c>
      <c r="B198" s="144">
        <v>45618</v>
      </c>
      <c r="C198" s="139" t="s">
        <v>502</v>
      </c>
      <c r="D198" s="139"/>
      <c r="E198" s="159" t="s">
        <v>510</v>
      </c>
      <c r="F198" s="139" t="s">
        <v>579</v>
      </c>
      <c r="G198" s="139" t="s">
        <v>179</v>
      </c>
      <c r="H198" s="139"/>
      <c r="I198" s="139">
        <v>1</v>
      </c>
      <c r="J198" s="134">
        <v>22.46</v>
      </c>
      <c r="K198" s="139"/>
      <c r="L198" s="139">
        <v>1</v>
      </c>
      <c r="M198" s="134">
        <f t="shared" ref="M198:M249" si="12">K198+(J198*L198)</f>
        <v>22.46</v>
      </c>
      <c r="N198" s="134">
        <f t="shared" ref="N198:N249" si="13">+M198*5%</f>
        <v>1.123</v>
      </c>
      <c r="O198" s="134">
        <f t="shared" ref="O198:O249" si="14">+M198+N198</f>
        <v>23.583000000000002</v>
      </c>
      <c r="P198" s="135"/>
      <c r="Q198" s="134"/>
      <c r="R198" s="134"/>
      <c r="S198" s="134"/>
      <c r="T198" s="134"/>
      <c r="U198" s="134">
        <f t="shared" si="11"/>
        <v>1.123</v>
      </c>
      <c r="V198" s="139"/>
    </row>
    <row r="199" spans="1:22" hidden="1">
      <c r="A199" s="139">
        <v>195</v>
      </c>
      <c r="B199" s="144"/>
      <c r="C199" s="139"/>
      <c r="D199" s="139"/>
      <c r="E199" s="139"/>
      <c r="F199" s="139"/>
      <c r="G199" s="139"/>
      <c r="H199" s="139"/>
      <c r="I199" s="139"/>
      <c r="J199" s="134"/>
      <c r="K199" s="139"/>
      <c r="L199" s="139"/>
      <c r="M199" s="134">
        <f t="shared" si="12"/>
        <v>0</v>
      </c>
      <c r="N199" s="134">
        <f t="shared" si="13"/>
        <v>0</v>
      </c>
      <c r="O199" s="134">
        <f t="shared" si="14"/>
        <v>0</v>
      </c>
      <c r="P199" s="135"/>
      <c r="Q199" s="134"/>
      <c r="R199" s="134"/>
      <c r="S199" s="134"/>
      <c r="T199" s="134"/>
      <c r="U199" s="134">
        <f t="shared" si="11"/>
        <v>0</v>
      </c>
      <c r="V199" s="139"/>
    </row>
    <row r="200" spans="1:22" hidden="1">
      <c r="A200" s="139">
        <v>196</v>
      </c>
      <c r="B200" s="144"/>
      <c r="C200" s="139"/>
      <c r="D200" s="139"/>
      <c r="E200" s="139"/>
      <c r="F200" s="139"/>
      <c r="G200" s="139"/>
      <c r="H200" s="139"/>
      <c r="I200" s="139"/>
      <c r="J200" s="134"/>
      <c r="K200" s="139"/>
      <c r="L200" s="139"/>
      <c r="M200" s="134">
        <f t="shared" si="12"/>
        <v>0</v>
      </c>
      <c r="N200" s="134">
        <f t="shared" si="13"/>
        <v>0</v>
      </c>
      <c r="O200" s="134">
        <f t="shared" si="14"/>
        <v>0</v>
      </c>
      <c r="P200" s="135"/>
      <c r="Q200" s="134"/>
      <c r="R200" s="134"/>
      <c r="S200" s="134"/>
      <c r="T200" s="134"/>
      <c r="U200" s="134">
        <f t="shared" si="11"/>
        <v>0</v>
      </c>
      <c r="V200" s="139"/>
    </row>
    <row r="201" spans="1:22" hidden="1">
      <c r="A201" s="139">
        <v>197</v>
      </c>
      <c r="B201" s="144"/>
      <c r="C201" s="139"/>
      <c r="D201" s="139"/>
      <c r="E201" s="139"/>
      <c r="F201" s="139"/>
      <c r="G201" s="139"/>
      <c r="H201" s="139"/>
      <c r="I201" s="139"/>
      <c r="J201" s="134"/>
      <c r="K201" s="139"/>
      <c r="L201" s="139"/>
      <c r="M201" s="134">
        <f t="shared" si="12"/>
        <v>0</v>
      </c>
      <c r="N201" s="134">
        <f t="shared" si="13"/>
        <v>0</v>
      </c>
      <c r="O201" s="134">
        <f t="shared" si="14"/>
        <v>0</v>
      </c>
      <c r="P201" s="135"/>
      <c r="Q201" s="134"/>
      <c r="R201" s="134"/>
      <c r="S201" s="134"/>
      <c r="T201" s="134"/>
      <c r="U201" s="134">
        <f t="shared" si="11"/>
        <v>0</v>
      </c>
      <c r="V201" s="139"/>
    </row>
    <row r="202" spans="1:22" hidden="1">
      <c r="A202" s="139">
        <v>198</v>
      </c>
      <c r="B202" s="144"/>
      <c r="C202" s="139"/>
      <c r="D202" s="139"/>
      <c r="E202" s="139"/>
      <c r="F202" s="139"/>
      <c r="G202" s="139"/>
      <c r="H202" s="139"/>
      <c r="I202" s="139"/>
      <c r="J202" s="134"/>
      <c r="K202" s="139"/>
      <c r="L202" s="139"/>
      <c r="M202" s="134">
        <f t="shared" si="12"/>
        <v>0</v>
      </c>
      <c r="N202" s="134">
        <f t="shared" si="13"/>
        <v>0</v>
      </c>
      <c r="O202" s="134">
        <f t="shared" si="14"/>
        <v>0</v>
      </c>
      <c r="P202" s="135"/>
      <c r="Q202" s="134"/>
      <c r="R202" s="134"/>
      <c r="S202" s="134"/>
      <c r="T202" s="134"/>
      <c r="U202" s="134">
        <f t="shared" si="11"/>
        <v>0</v>
      </c>
      <c r="V202" s="139"/>
    </row>
    <row r="203" spans="1:22" hidden="1">
      <c r="A203" s="139">
        <v>199</v>
      </c>
      <c r="B203" s="144"/>
      <c r="C203" s="139"/>
      <c r="D203" s="139"/>
      <c r="E203" s="139"/>
      <c r="F203" s="139"/>
      <c r="G203" s="139"/>
      <c r="H203" s="139"/>
      <c r="I203" s="139"/>
      <c r="J203" s="134"/>
      <c r="K203" s="139"/>
      <c r="L203" s="139"/>
      <c r="M203" s="134">
        <f t="shared" si="12"/>
        <v>0</v>
      </c>
      <c r="N203" s="134">
        <f t="shared" si="13"/>
        <v>0</v>
      </c>
      <c r="O203" s="134">
        <f t="shared" si="14"/>
        <v>0</v>
      </c>
      <c r="P203" s="135"/>
      <c r="Q203" s="134"/>
      <c r="R203" s="134"/>
      <c r="S203" s="134"/>
      <c r="T203" s="134"/>
      <c r="U203" s="134">
        <f t="shared" si="11"/>
        <v>0</v>
      </c>
      <c r="V203" s="139"/>
    </row>
    <row r="204" spans="1:22" hidden="1">
      <c r="A204" s="139">
        <v>200</v>
      </c>
      <c r="B204" s="144"/>
      <c r="C204" s="139"/>
      <c r="D204" s="139"/>
      <c r="E204" s="139"/>
      <c r="F204" s="139"/>
      <c r="G204" s="139"/>
      <c r="H204" s="139"/>
      <c r="I204" s="139"/>
      <c r="J204" s="134"/>
      <c r="K204" s="139"/>
      <c r="L204" s="139"/>
      <c r="M204" s="134">
        <f t="shared" si="12"/>
        <v>0</v>
      </c>
      <c r="N204" s="134">
        <f t="shared" si="13"/>
        <v>0</v>
      </c>
      <c r="O204" s="134">
        <f t="shared" si="14"/>
        <v>0</v>
      </c>
      <c r="P204" s="135"/>
      <c r="Q204" s="134"/>
      <c r="R204" s="134"/>
      <c r="S204" s="134"/>
      <c r="T204" s="134"/>
      <c r="U204" s="134">
        <f t="shared" si="11"/>
        <v>0</v>
      </c>
      <c r="V204" s="139"/>
    </row>
    <row r="205" spans="1:22" hidden="1">
      <c r="A205" s="139">
        <v>201</v>
      </c>
      <c r="B205" s="144"/>
      <c r="C205" s="139"/>
      <c r="D205" s="139"/>
      <c r="E205" s="139"/>
      <c r="F205" s="139"/>
      <c r="G205" s="139"/>
      <c r="H205" s="139"/>
      <c r="I205" s="139"/>
      <c r="J205" s="134"/>
      <c r="K205" s="139"/>
      <c r="L205" s="139"/>
      <c r="M205" s="134">
        <f t="shared" si="12"/>
        <v>0</v>
      </c>
      <c r="N205" s="134">
        <f t="shared" si="13"/>
        <v>0</v>
      </c>
      <c r="O205" s="134">
        <f t="shared" si="14"/>
        <v>0</v>
      </c>
      <c r="P205" s="135"/>
      <c r="Q205" s="134"/>
      <c r="R205" s="134"/>
      <c r="S205" s="134"/>
      <c r="T205" s="134"/>
      <c r="U205" s="134">
        <f t="shared" si="11"/>
        <v>0</v>
      </c>
      <c r="V205" s="139"/>
    </row>
    <row r="206" spans="1:22" hidden="1">
      <c r="A206" s="139">
        <v>202</v>
      </c>
      <c r="B206" s="144"/>
      <c r="C206" s="139"/>
      <c r="D206" s="139"/>
      <c r="E206" s="139"/>
      <c r="F206" s="139"/>
      <c r="G206" s="139"/>
      <c r="H206" s="139"/>
      <c r="I206" s="139"/>
      <c r="J206" s="134"/>
      <c r="K206" s="139"/>
      <c r="L206" s="139"/>
      <c r="M206" s="134">
        <f t="shared" si="12"/>
        <v>0</v>
      </c>
      <c r="N206" s="134">
        <f t="shared" si="13"/>
        <v>0</v>
      </c>
      <c r="O206" s="134">
        <f t="shared" si="14"/>
        <v>0</v>
      </c>
      <c r="P206" s="135"/>
      <c r="Q206" s="134"/>
      <c r="R206" s="134"/>
      <c r="S206" s="134"/>
      <c r="T206" s="134"/>
      <c r="U206" s="134">
        <f t="shared" si="11"/>
        <v>0</v>
      </c>
      <c r="V206" s="139"/>
    </row>
    <row r="207" spans="1:22" hidden="1">
      <c r="A207" s="139">
        <v>203</v>
      </c>
      <c r="B207" s="144"/>
      <c r="C207" s="139"/>
      <c r="D207" s="139"/>
      <c r="E207" s="139"/>
      <c r="F207" s="139"/>
      <c r="G207" s="139"/>
      <c r="H207" s="139"/>
      <c r="I207" s="139"/>
      <c r="J207" s="134"/>
      <c r="K207" s="139"/>
      <c r="L207" s="139"/>
      <c r="M207" s="134">
        <f t="shared" si="12"/>
        <v>0</v>
      </c>
      <c r="N207" s="134">
        <f t="shared" si="13"/>
        <v>0</v>
      </c>
      <c r="O207" s="134">
        <f t="shared" si="14"/>
        <v>0</v>
      </c>
      <c r="P207" s="135"/>
      <c r="Q207" s="134"/>
      <c r="R207" s="134"/>
      <c r="S207" s="134"/>
      <c r="T207" s="134"/>
      <c r="U207" s="134">
        <f t="shared" si="11"/>
        <v>0</v>
      </c>
      <c r="V207" s="139"/>
    </row>
    <row r="208" spans="1:22" hidden="1">
      <c r="A208" s="139">
        <v>204</v>
      </c>
      <c r="B208" s="144"/>
      <c r="C208" s="139"/>
      <c r="D208" s="139"/>
      <c r="E208" s="139"/>
      <c r="F208" s="139"/>
      <c r="G208" s="139"/>
      <c r="H208" s="139"/>
      <c r="I208" s="139"/>
      <c r="J208" s="134"/>
      <c r="K208" s="139"/>
      <c r="L208" s="139"/>
      <c r="M208" s="134">
        <f t="shared" si="12"/>
        <v>0</v>
      </c>
      <c r="N208" s="134">
        <f t="shared" si="13"/>
        <v>0</v>
      </c>
      <c r="O208" s="134">
        <f t="shared" si="14"/>
        <v>0</v>
      </c>
      <c r="P208" s="135"/>
      <c r="Q208" s="134"/>
      <c r="R208" s="134"/>
      <c r="S208" s="134"/>
      <c r="T208" s="134"/>
      <c r="U208" s="134">
        <f t="shared" si="11"/>
        <v>0</v>
      </c>
      <c r="V208" s="139"/>
    </row>
    <row r="209" spans="1:22" hidden="1">
      <c r="A209" s="139">
        <v>205</v>
      </c>
      <c r="B209" s="144"/>
      <c r="C209" s="139"/>
      <c r="D209" s="139"/>
      <c r="E209" s="139"/>
      <c r="F209" s="139"/>
      <c r="G209" s="139"/>
      <c r="H209" s="139"/>
      <c r="I209" s="139"/>
      <c r="J209" s="134"/>
      <c r="K209" s="139"/>
      <c r="L209" s="139"/>
      <c r="M209" s="134">
        <f t="shared" si="12"/>
        <v>0</v>
      </c>
      <c r="N209" s="134">
        <f t="shared" si="13"/>
        <v>0</v>
      </c>
      <c r="O209" s="134">
        <f t="shared" si="14"/>
        <v>0</v>
      </c>
      <c r="P209" s="135"/>
      <c r="Q209" s="134"/>
      <c r="R209" s="134"/>
      <c r="S209" s="134"/>
      <c r="T209" s="134"/>
      <c r="U209" s="134">
        <f t="shared" si="11"/>
        <v>0</v>
      </c>
      <c r="V209" s="139"/>
    </row>
    <row r="210" spans="1:22" hidden="1">
      <c r="A210" s="139">
        <v>206</v>
      </c>
      <c r="B210" s="144"/>
      <c r="C210" s="139"/>
      <c r="D210" s="139"/>
      <c r="E210" s="139"/>
      <c r="F210" s="139"/>
      <c r="G210" s="139"/>
      <c r="H210" s="139"/>
      <c r="I210" s="139"/>
      <c r="J210" s="134"/>
      <c r="K210" s="139"/>
      <c r="L210" s="139"/>
      <c r="M210" s="134">
        <f t="shared" si="12"/>
        <v>0</v>
      </c>
      <c r="N210" s="134">
        <f t="shared" si="13"/>
        <v>0</v>
      </c>
      <c r="O210" s="134">
        <f t="shared" si="14"/>
        <v>0</v>
      </c>
      <c r="P210" s="135"/>
      <c r="Q210" s="134"/>
      <c r="R210" s="134"/>
      <c r="S210" s="134"/>
      <c r="T210" s="134"/>
      <c r="U210" s="134">
        <f t="shared" si="11"/>
        <v>0</v>
      </c>
      <c r="V210" s="139"/>
    </row>
    <row r="211" spans="1:22" hidden="1">
      <c r="A211" s="139">
        <v>207</v>
      </c>
      <c r="B211" s="144"/>
      <c r="C211" s="139"/>
      <c r="D211" s="139"/>
      <c r="E211" s="139"/>
      <c r="F211" s="139"/>
      <c r="G211" s="139"/>
      <c r="H211" s="139"/>
      <c r="I211" s="139"/>
      <c r="J211" s="134"/>
      <c r="K211" s="139"/>
      <c r="L211" s="139"/>
      <c r="M211" s="134">
        <f t="shared" si="12"/>
        <v>0</v>
      </c>
      <c r="N211" s="134">
        <f t="shared" si="13"/>
        <v>0</v>
      </c>
      <c r="O211" s="134">
        <f t="shared" si="14"/>
        <v>0</v>
      </c>
      <c r="P211" s="135"/>
      <c r="Q211" s="134"/>
      <c r="R211" s="134"/>
      <c r="S211" s="134"/>
      <c r="T211" s="134"/>
      <c r="U211" s="134">
        <f t="shared" si="11"/>
        <v>0</v>
      </c>
      <c r="V211" s="139"/>
    </row>
    <row r="212" spans="1:22" hidden="1">
      <c r="A212" s="139">
        <v>208</v>
      </c>
      <c r="B212" s="144"/>
      <c r="C212" s="139"/>
      <c r="D212" s="139"/>
      <c r="E212" s="139"/>
      <c r="F212" s="139"/>
      <c r="G212" s="139"/>
      <c r="H212" s="139"/>
      <c r="I212" s="139"/>
      <c r="J212" s="134"/>
      <c r="K212" s="139"/>
      <c r="L212" s="139"/>
      <c r="M212" s="134">
        <f t="shared" si="12"/>
        <v>0</v>
      </c>
      <c r="N212" s="134">
        <f t="shared" si="13"/>
        <v>0</v>
      </c>
      <c r="O212" s="134">
        <f t="shared" si="14"/>
        <v>0</v>
      </c>
      <c r="P212" s="135"/>
      <c r="Q212" s="134"/>
      <c r="R212" s="134"/>
      <c r="S212" s="134"/>
      <c r="T212" s="134"/>
      <c r="U212" s="134">
        <f t="shared" si="11"/>
        <v>0</v>
      </c>
      <c r="V212" s="139"/>
    </row>
    <row r="213" spans="1:22" hidden="1">
      <c r="A213" s="139">
        <v>209</v>
      </c>
      <c r="B213" s="144"/>
      <c r="C213" s="139"/>
      <c r="D213" s="139"/>
      <c r="E213" s="139"/>
      <c r="F213" s="139"/>
      <c r="G213" s="139"/>
      <c r="H213" s="139"/>
      <c r="I213" s="139"/>
      <c r="J213" s="134"/>
      <c r="K213" s="139"/>
      <c r="L213" s="139"/>
      <c r="M213" s="134">
        <f t="shared" si="12"/>
        <v>0</v>
      </c>
      <c r="N213" s="134">
        <f t="shared" si="13"/>
        <v>0</v>
      </c>
      <c r="O213" s="134">
        <f t="shared" si="14"/>
        <v>0</v>
      </c>
      <c r="P213" s="135"/>
      <c r="Q213" s="134"/>
      <c r="R213" s="134"/>
      <c r="S213" s="134"/>
      <c r="T213" s="134"/>
      <c r="U213" s="134">
        <f t="shared" si="11"/>
        <v>0</v>
      </c>
      <c r="V213" s="139"/>
    </row>
    <row r="214" spans="1:22" hidden="1">
      <c r="A214" s="139">
        <v>210</v>
      </c>
      <c r="B214" s="144"/>
      <c r="C214" s="139"/>
      <c r="D214" s="139"/>
      <c r="E214" s="139"/>
      <c r="F214" s="139"/>
      <c r="G214" s="139"/>
      <c r="H214" s="139"/>
      <c r="I214" s="139"/>
      <c r="J214" s="134"/>
      <c r="K214" s="139"/>
      <c r="L214" s="139"/>
      <c r="M214" s="134">
        <f t="shared" si="12"/>
        <v>0</v>
      </c>
      <c r="N214" s="134">
        <f t="shared" si="13"/>
        <v>0</v>
      </c>
      <c r="O214" s="134">
        <f t="shared" si="14"/>
        <v>0</v>
      </c>
      <c r="P214" s="135"/>
      <c r="Q214" s="134"/>
      <c r="R214" s="134"/>
      <c r="S214" s="134"/>
      <c r="T214" s="134"/>
      <c r="U214" s="134">
        <f t="shared" si="11"/>
        <v>0</v>
      </c>
      <c r="V214" s="139"/>
    </row>
    <row r="215" spans="1:22" hidden="1">
      <c r="A215" s="139">
        <v>211</v>
      </c>
      <c r="B215" s="144"/>
      <c r="C215" s="139"/>
      <c r="D215" s="139"/>
      <c r="E215" s="139"/>
      <c r="F215" s="139"/>
      <c r="G215" s="139"/>
      <c r="H215" s="139"/>
      <c r="I215" s="139"/>
      <c r="J215" s="134"/>
      <c r="K215" s="139"/>
      <c r="L215" s="139"/>
      <c r="M215" s="134">
        <f t="shared" si="12"/>
        <v>0</v>
      </c>
      <c r="N215" s="134">
        <f t="shared" si="13"/>
        <v>0</v>
      </c>
      <c r="O215" s="134">
        <f t="shared" si="14"/>
        <v>0</v>
      </c>
      <c r="P215" s="135"/>
      <c r="Q215" s="134"/>
      <c r="R215" s="134"/>
      <c r="S215" s="134"/>
      <c r="T215" s="134"/>
      <c r="U215" s="134">
        <f t="shared" si="11"/>
        <v>0</v>
      </c>
      <c r="V215" s="139"/>
    </row>
    <row r="216" spans="1:22" hidden="1">
      <c r="A216" s="139">
        <v>212</v>
      </c>
      <c r="B216" s="144"/>
      <c r="C216" s="139"/>
      <c r="D216" s="139"/>
      <c r="E216" s="139"/>
      <c r="F216" s="139"/>
      <c r="G216" s="139"/>
      <c r="H216" s="139"/>
      <c r="I216" s="139"/>
      <c r="J216" s="134"/>
      <c r="K216" s="139"/>
      <c r="L216" s="139"/>
      <c r="M216" s="134">
        <f t="shared" si="12"/>
        <v>0</v>
      </c>
      <c r="N216" s="134">
        <f t="shared" si="13"/>
        <v>0</v>
      </c>
      <c r="O216" s="134">
        <f t="shared" si="14"/>
        <v>0</v>
      </c>
      <c r="P216" s="135"/>
      <c r="Q216" s="134"/>
      <c r="R216" s="134"/>
      <c r="S216" s="134"/>
      <c r="T216" s="134"/>
      <c r="U216" s="134">
        <f t="shared" si="11"/>
        <v>0</v>
      </c>
      <c r="V216" s="139"/>
    </row>
    <row r="217" spans="1:22" hidden="1">
      <c r="A217" s="139">
        <v>213</v>
      </c>
      <c r="B217" s="144"/>
      <c r="C217" s="139"/>
      <c r="D217" s="139"/>
      <c r="E217" s="139"/>
      <c r="F217" s="139"/>
      <c r="G217" s="139"/>
      <c r="H217" s="139"/>
      <c r="I217" s="139"/>
      <c r="J217" s="134"/>
      <c r="K217" s="139"/>
      <c r="L217" s="139"/>
      <c r="M217" s="134">
        <f t="shared" si="12"/>
        <v>0</v>
      </c>
      <c r="N217" s="134">
        <f t="shared" si="13"/>
        <v>0</v>
      </c>
      <c r="O217" s="134">
        <f t="shared" si="14"/>
        <v>0</v>
      </c>
      <c r="P217" s="135"/>
      <c r="Q217" s="134"/>
      <c r="R217" s="134"/>
      <c r="S217" s="134"/>
      <c r="T217" s="134"/>
      <c r="U217" s="134">
        <f t="shared" si="11"/>
        <v>0</v>
      </c>
      <c r="V217" s="139"/>
    </row>
    <row r="218" spans="1:22" hidden="1">
      <c r="A218" s="139">
        <v>214</v>
      </c>
      <c r="B218" s="144"/>
      <c r="C218" s="139"/>
      <c r="D218" s="139"/>
      <c r="E218" s="139"/>
      <c r="F218" s="139"/>
      <c r="G218" s="139"/>
      <c r="H218" s="139"/>
      <c r="I218" s="139"/>
      <c r="J218" s="134"/>
      <c r="K218" s="139"/>
      <c r="L218" s="139"/>
      <c r="M218" s="134">
        <f t="shared" si="12"/>
        <v>0</v>
      </c>
      <c r="N218" s="134">
        <f t="shared" si="13"/>
        <v>0</v>
      </c>
      <c r="O218" s="134">
        <f t="shared" si="14"/>
        <v>0</v>
      </c>
      <c r="P218" s="135"/>
      <c r="Q218" s="134"/>
      <c r="R218" s="134"/>
      <c r="S218" s="134"/>
      <c r="T218" s="134"/>
      <c r="U218" s="134">
        <f t="shared" si="11"/>
        <v>0</v>
      </c>
      <c r="V218" s="139"/>
    </row>
    <row r="219" spans="1:22" hidden="1">
      <c r="A219" s="139">
        <v>215</v>
      </c>
      <c r="B219" s="144"/>
      <c r="C219" s="139"/>
      <c r="D219" s="139"/>
      <c r="E219" s="139"/>
      <c r="F219" s="139"/>
      <c r="G219" s="139"/>
      <c r="H219" s="139"/>
      <c r="I219" s="139"/>
      <c r="J219" s="134"/>
      <c r="K219" s="139"/>
      <c r="L219" s="139"/>
      <c r="M219" s="134">
        <f t="shared" si="12"/>
        <v>0</v>
      </c>
      <c r="N219" s="134">
        <f t="shared" si="13"/>
        <v>0</v>
      </c>
      <c r="O219" s="134">
        <f t="shared" si="14"/>
        <v>0</v>
      </c>
      <c r="P219" s="135"/>
      <c r="Q219" s="134"/>
      <c r="R219" s="134"/>
      <c r="S219" s="134"/>
      <c r="T219" s="134"/>
      <c r="U219" s="134">
        <f t="shared" si="11"/>
        <v>0</v>
      </c>
      <c r="V219" s="139"/>
    </row>
    <row r="220" spans="1:22" hidden="1">
      <c r="A220" s="139">
        <v>216</v>
      </c>
      <c r="B220" s="144"/>
      <c r="C220" s="139"/>
      <c r="D220" s="139"/>
      <c r="E220" s="139"/>
      <c r="F220" s="139"/>
      <c r="G220" s="139"/>
      <c r="H220" s="139"/>
      <c r="I220" s="139"/>
      <c r="J220" s="134"/>
      <c r="K220" s="139"/>
      <c r="L220" s="139"/>
      <c r="M220" s="134">
        <f t="shared" si="12"/>
        <v>0</v>
      </c>
      <c r="N220" s="134">
        <f t="shared" si="13"/>
        <v>0</v>
      </c>
      <c r="O220" s="134">
        <f t="shared" si="14"/>
        <v>0</v>
      </c>
      <c r="P220" s="135"/>
      <c r="Q220" s="134"/>
      <c r="R220" s="134"/>
      <c r="S220" s="134"/>
      <c r="T220" s="134"/>
      <c r="U220" s="134">
        <f t="shared" si="11"/>
        <v>0</v>
      </c>
      <c r="V220" s="139"/>
    </row>
    <row r="221" spans="1:22" hidden="1">
      <c r="A221" s="139">
        <v>217</v>
      </c>
      <c r="B221" s="144"/>
      <c r="C221" s="139"/>
      <c r="D221" s="139"/>
      <c r="E221" s="139"/>
      <c r="F221" s="139"/>
      <c r="G221" s="139"/>
      <c r="H221" s="139"/>
      <c r="I221" s="139"/>
      <c r="J221" s="134"/>
      <c r="K221" s="139"/>
      <c r="L221" s="139"/>
      <c r="M221" s="134">
        <f t="shared" si="12"/>
        <v>0</v>
      </c>
      <c r="N221" s="134">
        <f t="shared" si="13"/>
        <v>0</v>
      </c>
      <c r="O221" s="134">
        <f t="shared" si="14"/>
        <v>0</v>
      </c>
      <c r="P221" s="135"/>
      <c r="Q221" s="134"/>
      <c r="R221" s="134"/>
      <c r="S221" s="134"/>
      <c r="T221" s="134"/>
      <c r="U221" s="134">
        <f t="shared" si="11"/>
        <v>0</v>
      </c>
      <c r="V221" s="139"/>
    </row>
    <row r="222" spans="1:22" hidden="1">
      <c r="A222" s="139">
        <v>218</v>
      </c>
      <c r="B222" s="144"/>
      <c r="C222" s="139"/>
      <c r="D222" s="139"/>
      <c r="E222" s="139"/>
      <c r="F222" s="139"/>
      <c r="G222" s="139"/>
      <c r="H222" s="139"/>
      <c r="I222" s="139"/>
      <c r="J222" s="134"/>
      <c r="K222" s="139"/>
      <c r="L222" s="139"/>
      <c r="M222" s="134">
        <f t="shared" si="12"/>
        <v>0</v>
      </c>
      <c r="N222" s="134">
        <f t="shared" si="13"/>
        <v>0</v>
      </c>
      <c r="O222" s="134">
        <f t="shared" si="14"/>
        <v>0</v>
      </c>
      <c r="P222" s="135"/>
      <c r="Q222" s="134"/>
      <c r="R222" s="134"/>
      <c r="S222" s="134"/>
      <c r="T222" s="134"/>
      <c r="U222" s="134">
        <f t="shared" si="11"/>
        <v>0</v>
      </c>
      <c r="V222" s="139"/>
    </row>
    <row r="223" spans="1:22" hidden="1">
      <c r="A223" s="139">
        <v>219</v>
      </c>
      <c r="B223" s="144"/>
      <c r="C223" s="139"/>
      <c r="D223" s="139"/>
      <c r="E223" s="139"/>
      <c r="F223" s="139"/>
      <c r="G223" s="139"/>
      <c r="H223" s="139"/>
      <c r="I223" s="139"/>
      <c r="J223" s="134"/>
      <c r="K223" s="139"/>
      <c r="L223" s="139"/>
      <c r="M223" s="134">
        <f t="shared" si="12"/>
        <v>0</v>
      </c>
      <c r="N223" s="134">
        <f t="shared" si="13"/>
        <v>0</v>
      </c>
      <c r="O223" s="134">
        <f t="shared" si="14"/>
        <v>0</v>
      </c>
      <c r="P223" s="135"/>
      <c r="Q223" s="134"/>
      <c r="R223" s="134"/>
      <c r="S223" s="134"/>
      <c r="T223" s="134"/>
      <c r="U223" s="134">
        <f t="shared" si="11"/>
        <v>0</v>
      </c>
      <c r="V223" s="139"/>
    </row>
    <row r="224" spans="1:22" hidden="1">
      <c r="A224" s="139">
        <v>220</v>
      </c>
      <c r="B224" s="144"/>
      <c r="C224" s="139"/>
      <c r="D224" s="139"/>
      <c r="E224" s="139"/>
      <c r="F224" s="139"/>
      <c r="G224" s="139"/>
      <c r="H224" s="139"/>
      <c r="I224" s="139"/>
      <c r="J224" s="134"/>
      <c r="K224" s="139"/>
      <c r="L224" s="139"/>
      <c r="M224" s="134">
        <f t="shared" si="12"/>
        <v>0</v>
      </c>
      <c r="N224" s="134">
        <f t="shared" si="13"/>
        <v>0</v>
      </c>
      <c r="O224" s="134">
        <f t="shared" si="14"/>
        <v>0</v>
      </c>
      <c r="P224" s="135"/>
      <c r="Q224" s="134"/>
      <c r="R224" s="134"/>
      <c r="S224" s="134"/>
      <c r="T224" s="134"/>
      <c r="U224" s="134">
        <f t="shared" si="11"/>
        <v>0</v>
      </c>
      <c r="V224" s="139"/>
    </row>
    <row r="225" spans="1:22" hidden="1">
      <c r="A225" s="139">
        <v>221</v>
      </c>
      <c r="B225" s="144"/>
      <c r="C225" s="139"/>
      <c r="D225" s="139"/>
      <c r="E225" s="139"/>
      <c r="F225" s="139"/>
      <c r="G225" s="139"/>
      <c r="H225" s="139"/>
      <c r="I225" s="139"/>
      <c r="J225" s="134"/>
      <c r="K225" s="139"/>
      <c r="L225" s="139"/>
      <c r="M225" s="134">
        <f t="shared" si="12"/>
        <v>0</v>
      </c>
      <c r="N225" s="134">
        <f t="shared" si="13"/>
        <v>0</v>
      </c>
      <c r="O225" s="134">
        <f t="shared" si="14"/>
        <v>0</v>
      </c>
      <c r="P225" s="135"/>
      <c r="Q225" s="134"/>
      <c r="R225" s="134"/>
      <c r="S225" s="134"/>
      <c r="T225" s="134"/>
      <c r="U225" s="134">
        <f t="shared" si="11"/>
        <v>0</v>
      </c>
      <c r="V225" s="139"/>
    </row>
    <row r="226" spans="1:22" hidden="1">
      <c r="A226" s="139">
        <v>222</v>
      </c>
      <c r="B226" s="144"/>
      <c r="C226" s="139"/>
      <c r="D226" s="139"/>
      <c r="E226" s="139"/>
      <c r="F226" s="139"/>
      <c r="G226" s="139"/>
      <c r="H226" s="139"/>
      <c r="I226" s="139"/>
      <c r="J226" s="134"/>
      <c r="K226" s="139"/>
      <c r="L226" s="139"/>
      <c r="M226" s="134">
        <f t="shared" si="12"/>
        <v>0</v>
      </c>
      <c r="N226" s="134">
        <f t="shared" si="13"/>
        <v>0</v>
      </c>
      <c r="O226" s="134">
        <f t="shared" si="14"/>
        <v>0</v>
      </c>
      <c r="P226" s="135"/>
      <c r="Q226" s="134"/>
      <c r="R226" s="134"/>
      <c r="S226" s="134"/>
      <c r="T226" s="134"/>
      <c r="U226" s="134">
        <f t="shared" si="11"/>
        <v>0</v>
      </c>
      <c r="V226" s="139"/>
    </row>
    <row r="227" spans="1:22" hidden="1">
      <c r="A227" s="139">
        <v>223</v>
      </c>
      <c r="B227" s="144"/>
      <c r="C227" s="139"/>
      <c r="D227" s="139"/>
      <c r="E227" s="139"/>
      <c r="F227" s="139"/>
      <c r="G227" s="139"/>
      <c r="H227" s="139"/>
      <c r="I227" s="139"/>
      <c r="J227" s="134"/>
      <c r="K227" s="139"/>
      <c r="L227" s="139"/>
      <c r="M227" s="134">
        <f t="shared" si="12"/>
        <v>0</v>
      </c>
      <c r="N227" s="134">
        <f t="shared" si="13"/>
        <v>0</v>
      </c>
      <c r="O227" s="134">
        <f t="shared" si="14"/>
        <v>0</v>
      </c>
      <c r="P227" s="135"/>
      <c r="Q227" s="134"/>
      <c r="R227" s="134"/>
      <c r="S227" s="134"/>
      <c r="T227" s="134"/>
      <c r="U227" s="134">
        <f t="shared" si="11"/>
        <v>0</v>
      </c>
      <c r="V227" s="139"/>
    </row>
    <row r="228" spans="1:22" hidden="1">
      <c r="A228" s="139">
        <v>224</v>
      </c>
      <c r="B228" s="144"/>
      <c r="C228" s="139"/>
      <c r="D228" s="139"/>
      <c r="E228" s="139"/>
      <c r="F228" s="139"/>
      <c r="G228" s="139"/>
      <c r="H228" s="139"/>
      <c r="I228" s="139"/>
      <c r="J228" s="134"/>
      <c r="K228" s="139"/>
      <c r="L228" s="139"/>
      <c r="M228" s="134">
        <f t="shared" si="12"/>
        <v>0</v>
      </c>
      <c r="N228" s="134">
        <f t="shared" si="13"/>
        <v>0</v>
      </c>
      <c r="O228" s="134">
        <f t="shared" si="14"/>
        <v>0</v>
      </c>
      <c r="P228" s="135"/>
      <c r="Q228" s="134"/>
      <c r="R228" s="134"/>
      <c r="S228" s="134"/>
      <c r="T228" s="134"/>
      <c r="U228" s="134">
        <f t="shared" si="11"/>
        <v>0</v>
      </c>
      <c r="V228" s="139"/>
    </row>
    <row r="229" spans="1:22" hidden="1">
      <c r="A229" s="139">
        <v>225</v>
      </c>
      <c r="B229" s="144"/>
      <c r="C229" s="139"/>
      <c r="D229" s="139"/>
      <c r="E229" s="139"/>
      <c r="F229" s="139"/>
      <c r="G229" s="139"/>
      <c r="H229" s="139"/>
      <c r="I229" s="139"/>
      <c r="J229" s="134"/>
      <c r="K229" s="139"/>
      <c r="L229" s="139"/>
      <c r="M229" s="134">
        <f t="shared" si="12"/>
        <v>0</v>
      </c>
      <c r="N229" s="134">
        <f t="shared" si="13"/>
        <v>0</v>
      </c>
      <c r="O229" s="134">
        <f t="shared" si="14"/>
        <v>0</v>
      </c>
      <c r="P229" s="135"/>
      <c r="Q229" s="134"/>
      <c r="R229" s="134"/>
      <c r="S229" s="134"/>
      <c r="T229" s="134"/>
      <c r="U229" s="134">
        <f t="shared" si="11"/>
        <v>0</v>
      </c>
      <c r="V229" s="139"/>
    </row>
    <row r="230" spans="1:22" hidden="1">
      <c r="A230" s="139">
        <v>226</v>
      </c>
      <c r="B230" s="144"/>
      <c r="C230" s="139"/>
      <c r="D230" s="139"/>
      <c r="E230" s="139"/>
      <c r="F230" s="139"/>
      <c r="G230" s="139"/>
      <c r="H230" s="139"/>
      <c r="I230" s="139"/>
      <c r="J230" s="134"/>
      <c r="K230" s="139"/>
      <c r="L230" s="139"/>
      <c r="M230" s="134">
        <f t="shared" si="12"/>
        <v>0</v>
      </c>
      <c r="N230" s="134">
        <f t="shared" si="13"/>
        <v>0</v>
      </c>
      <c r="O230" s="134">
        <f t="shared" si="14"/>
        <v>0</v>
      </c>
      <c r="P230" s="135"/>
      <c r="Q230" s="134"/>
      <c r="R230" s="134"/>
      <c r="S230" s="134"/>
      <c r="T230" s="134"/>
      <c r="U230" s="134">
        <f t="shared" si="11"/>
        <v>0</v>
      </c>
      <c r="V230" s="139"/>
    </row>
    <row r="231" spans="1:22" hidden="1">
      <c r="A231" s="139">
        <v>227</v>
      </c>
      <c r="B231" s="144"/>
      <c r="C231" s="139"/>
      <c r="D231" s="139"/>
      <c r="E231" s="139"/>
      <c r="F231" s="139"/>
      <c r="G231" s="139"/>
      <c r="H231" s="139"/>
      <c r="I231" s="139"/>
      <c r="J231" s="134"/>
      <c r="K231" s="139"/>
      <c r="L231" s="139"/>
      <c r="M231" s="134">
        <f t="shared" si="12"/>
        <v>0</v>
      </c>
      <c r="N231" s="134">
        <f t="shared" si="13"/>
        <v>0</v>
      </c>
      <c r="O231" s="134">
        <f t="shared" si="14"/>
        <v>0</v>
      </c>
      <c r="P231" s="135"/>
      <c r="Q231" s="134"/>
      <c r="R231" s="134"/>
      <c r="S231" s="134"/>
      <c r="T231" s="134"/>
      <c r="U231" s="134">
        <f t="shared" si="11"/>
        <v>0</v>
      </c>
      <c r="V231" s="139"/>
    </row>
    <row r="232" spans="1:22" hidden="1">
      <c r="A232" s="139">
        <v>228</v>
      </c>
      <c r="B232" s="144"/>
      <c r="C232" s="139"/>
      <c r="D232" s="139"/>
      <c r="E232" s="139"/>
      <c r="F232" s="139"/>
      <c r="G232" s="139"/>
      <c r="H232" s="139"/>
      <c r="I232" s="139"/>
      <c r="J232" s="134"/>
      <c r="K232" s="139"/>
      <c r="L232" s="139"/>
      <c r="M232" s="134">
        <f t="shared" si="12"/>
        <v>0</v>
      </c>
      <c r="N232" s="134">
        <f t="shared" si="13"/>
        <v>0</v>
      </c>
      <c r="O232" s="134">
        <f t="shared" si="14"/>
        <v>0</v>
      </c>
      <c r="P232" s="135"/>
      <c r="Q232" s="134"/>
      <c r="R232" s="134"/>
      <c r="S232" s="134"/>
      <c r="T232" s="134"/>
      <c r="U232" s="134">
        <f t="shared" ref="U232:U249" si="15">+N232-T232</f>
        <v>0</v>
      </c>
      <c r="V232" s="139"/>
    </row>
    <row r="233" spans="1:22" hidden="1">
      <c r="A233" s="139">
        <v>229</v>
      </c>
      <c r="B233" s="144"/>
      <c r="C233" s="139"/>
      <c r="D233" s="139"/>
      <c r="E233" s="139"/>
      <c r="F233" s="139"/>
      <c r="G233" s="139"/>
      <c r="H233" s="139"/>
      <c r="I233" s="139"/>
      <c r="J233" s="134"/>
      <c r="K233" s="139"/>
      <c r="L233" s="139"/>
      <c r="M233" s="134">
        <f t="shared" si="12"/>
        <v>0</v>
      </c>
      <c r="N233" s="134">
        <f t="shared" si="13"/>
        <v>0</v>
      </c>
      <c r="O233" s="134">
        <f t="shared" si="14"/>
        <v>0</v>
      </c>
      <c r="P233" s="135"/>
      <c r="Q233" s="134"/>
      <c r="R233" s="134"/>
      <c r="S233" s="134"/>
      <c r="T233" s="134"/>
      <c r="U233" s="134">
        <f t="shared" si="15"/>
        <v>0</v>
      </c>
      <c r="V233" s="139"/>
    </row>
    <row r="234" spans="1:22" hidden="1">
      <c r="A234" s="139">
        <v>230</v>
      </c>
      <c r="B234" s="144"/>
      <c r="C234" s="139"/>
      <c r="D234" s="139"/>
      <c r="E234" s="139"/>
      <c r="F234" s="139"/>
      <c r="G234" s="139"/>
      <c r="H234" s="139"/>
      <c r="I234" s="139"/>
      <c r="J234" s="134"/>
      <c r="K234" s="139"/>
      <c r="L234" s="139"/>
      <c r="M234" s="134">
        <f t="shared" si="12"/>
        <v>0</v>
      </c>
      <c r="N234" s="134">
        <f t="shared" si="13"/>
        <v>0</v>
      </c>
      <c r="O234" s="134">
        <f t="shared" si="14"/>
        <v>0</v>
      </c>
      <c r="P234" s="135"/>
      <c r="Q234" s="134"/>
      <c r="R234" s="134"/>
      <c r="S234" s="134"/>
      <c r="T234" s="134"/>
      <c r="U234" s="134">
        <f t="shared" si="15"/>
        <v>0</v>
      </c>
      <c r="V234" s="139"/>
    </row>
    <row r="235" spans="1:22" hidden="1">
      <c r="A235" s="139">
        <v>231</v>
      </c>
      <c r="B235" s="144"/>
      <c r="C235" s="139"/>
      <c r="D235" s="139"/>
      <c r="E235" s="139"/>
      <c r="F235" s="139"/>
      <c r="G235" s="139"/>
      <c r="H235" s="139"/>
      <c r="I235" s="139"/>
      <c r="J235" s="134"/>
      <c r="K235" s="139"/>
      <c r="L235" s="139"/>
      <c r="M235" s="134">
        <f t="shared" si="12"/>
        <v>0</v>
      </c>
      <c r="N235" s="134">
        <f t="shared" si="13"/>
        <v>0</v>
      </c>
      <c r="O235" s="134">
        <f t="shared" si="14"/>
        <v>0</v>
      </c>
      <c r="P235" s="135"/>
      <c r="Q235" s="134"/>
      <c r="R235" s="134"/>
      <c r="S235" s="134"/>
      <c r="T235" s="134"/>
      <c r="U235" s="134">
        <f t="shared" si="15"/>
        <v>0</v>
      </c>
      <c r="V235" s="139"/>
    </row>
    <row r="236" spans="1:22" hidden="1">
      <c r="A236" s="139">
        <v>232</v>
      </c>
      <c r="B236" s="144"/>
      <c r="C236" s="139"/>
      <c r="D236" s="139"/>
      <c r="E236" s="139"/>
      <c r="F236" s="139"/>
      <c r="G236" s="139"/>
      <c r="H236" s="139"/>
      <c r="I236" s="139"/>
      <c r="J236" s="134"/>
      <c r="K236" s="139"/>
      <c r="L236" s="139"/>
      <c r="M236" s="134">
        <f t="shared" si="12"/>
        <v>0</v>
      </c>
      <c r="N236" s="134">
        <f t="shared" si="13"/>
        <v>0</v>
      </c>
      <c r="O236" s="134">
        <f t="shared" si="14"/>
        <v>0</v>
      </c>
      <c r="P236" s="135"/>
      <c r="Q236" s="134"/>
      <c r="R236" s="134"/>
      <c r="S236" s="134"/>
      <c r="T236" s="134"/>
      <c r="U236" s="134">
        <f t="shared" si="15"/>
        <v>0</v>
      </c>
      <c r="V236" s="139"/>
    </row>
    <row r="237" spans="1:22" hidden="1">
      <c r="A237" s="139">
        <v>233</v>
      </c>
      <c r="B237" s="144"/>
      <c r="C237" s="139"/>
      <c r="D237" s="139"/>
      <c r="E237" s="139"/>
      <c r="F237" s="139"/>
      <c r="G237" s="139"/>
      <c r="H237" s="139"/>
      <c r="I237" s="139"/>
      <c r="J237" s="134"/>
      <c r="K237" s="139"/>
      <c r="L237" s="139"/>
      <c r="M237" s="134">
        <f t="shared" si="12"/>
        <v>0</v>
      </c>
      <c r="N237" s="134">
        <f t="shared" si="13"/>
        <v>0</v>
      </c>
      <c r="O237" s="134">
        <f t="shared" si="14"/>
        <v>0</v>
      </c>
      <c r="P237" s="135"/>
      <c r="Q237" s="134"/>
      <c r="R237" s="134"/>
      <c r="S237" s="134"/>
      <c r="T237" s="134"/>
      <c r="U237" s="134">
        <f t="shared" si="15"/>
        <v>0</v>
      </c>
      <c r="V237" s="139"/>
    </row>
    <row r="238" spans="1:22" hidden="1">
      <c r="A238" s="139">
        <v>234</v>
      </c>
      <c r="B238" s="144"/>
      <c r="C238" s="139"/>
      <c r="D238" s="139"/>
      <c r="E238" s="139"/>
      <c r="F238" s="139"/>
      <c r="G238" s="139"/>
      <c r="H238" s="139"/>
      <c r="I238" s="139"/>
      <c r="J238" s="134"/>
      <c r="K238" s="139"/>
      <c r="L238" s="139"/>
      <c r="M238" s="134">
        <f t="shared" si="12"/>
        <v>0</v>
      </c>
      <c r="N238" s="134">
        <f t="shared" si="13"/>
        <v>0</v>
      </c>
      <c r="O238" s="134">
        <f t="shared" si="14"/>
        <v>0</v>
      </c>
      <c r="P238" s="135"/>
      <c r="Q238" s="134"/>
      <c r="R238" s="134"/>
      <c r="S238" s="134"/>
      <c r="T238" s="134"/>
      <c r="U238" s="134">
        <f t="shared" si="15"/>
        <v>0</v>
      </c>
      <c r="V238" s="139"/>
    </row>
    <row r="239" spans="1:22" hidden="1">
      <c r="A239" s="139">
        <v>235</v>
      </c>
      <c r="B239" s="144"/>
      <c r="C239" s="139"/>
      <c r="D239" s="139"/>
      <c r="E239" s="139"/>
      <c r="F239" s="139"/>
      <c r="G239" s="139"/>
      <c r="H239" s="139"/>
      <c r="I239" s="139"/>
      <c r="J239" s="134"/>
      <c r="K239" s="139"/>
      <c r="L239" s="139"/>
      <c r="M239" s="134">
        <f t="shared" si="12"/>
        <v>0</v>
      </c>
      <c r="N239" s="134">
        <f t="shared" si="13"/>
        <v>0</v>
      </c>
      <c r="O239" s="134">
        <f t="shared" si="14"/>
        <v>0</v>
      </c>
      <c r="P239" s="135"/>
      <c r="Q239" s="134"/>
      <c r="R239" s="134"/>
      <c r="S239" s="134"/>
      <c r="T239" s="134"/>
      <c r="U239" s="134">
        <f t="shared" si="15"/>
        <v>0</v>
      </c>
      <c r="V239" s="139"/>
    </row>
    <row r="240" spans="1:22" hidden="1">
      <c r="A240" s="139">
        <v>236</v>
      </c>
      <c r="B240" s="144"/>
      <c r="C240" s="139"/>
      <c r="D240" s="139"/>
      <c r="E240" s="139"/>
      <c r="F240" s="139"/>
      <c r="G240" s="139"/>
      <c r="H240" s="139"/>
      <c r="I240" s="139"/>
      <c r="J240" s="134"/>
      <c r="K240" s="139"/>
      <c r="L240" s="139"/>
      <c r="M240" s="134">
        <f t="shared" si="12"/>
        <v>0</v>
      </c>
      <c r="N240" s="134">
        <f t="shared" si="13"/>
        <v>0</v>
      </c>
      <c r="O240" s="134">
        <f t="shared" si="14"/>
        <v>0</v>
      </c>
      <c r="P240" s="135"/>
      <c r="Q240" s="134"/>
      <c r="R240" s="134"/>
      <c r="S240" s="134"/>
      <c r="T240" s="134"/>
      <c r="U240" s="134">
        <f t="shared" si="15"/>
        <v>0</v>
      </c>
      <c r="V240" s="139"/>
    </row>
    <row r="241" spans="1:22" hidden="1">
      <c r="A241" s="139">
        <v>237</v>
      </c>
      <c r="B241" s="144"/>
      <c r="C241" s="139"/>
      <c r="D241" s="139"/>
      <c r="E241" s="139"/>
      <c r="F241" s="139"/>
      <c r="G241" s="139"/>
      <c r="H241" s="139"/>
      <c r="I241" s="139"/>
      <c r="J241" s="134"/>
      <c r="K241" s="139"/>
      <c r="L241" s="139"/>
      <c r="M241" s="134">
        <f t="shared" si="12"/>
        <v>0</v>
      </c>
      <c r="N241" s="134">
        <f t="shared" si="13"/>
        <v>0</v>
      </c>
      <c r="O241" s="134">
        <f t="shared" si="14"/>
        <v>0</v>
      </c>
      <c r="P241" s="135"/>
      <c r="Q241" s="134"/>
      <c r="R241" s="134"/>
      <c r="S241" s="134"/>
      <c r="T241" s="134"/>
      <c r="U241" s="134">
        <f t="shared" si="15"/>
        <v>0</v>
      </c>
      <c r="V241" s="139"/>
    </row>
    <row r="242" spans="1:22" hidden="1">
      <c r="A242" s="139">
        <v>238</v>
      </c>
      <c r="B242" s="144"/>
      <c r="C242" s="139"/>
      <c r="D242" s="139"/>
      <c r="E242" s="139"/>
      <c r="F242" s="139"/>
      <c r="G242" s="139"/>
      <c r="H242" s="139"/>
      <c r="I242" s="139"/>
      <c r="J242" s="134"/>
      <c r="K242" s="139"/>
      <c r="L242" s="139"/>
      <c r="M242" s="134">
        <f t="shared" si="12"/>
        <v>0</v>
      </c>
      <c r="N242" s="134">
        <f t="shared" si="13"/>
        <v>0</v>
      </c>
      <c r="O242" s="134">
        <f t="shared" si="14"/>
        <v>0</v>
      </c>
      <c r="P242" s="135"/>
      <c r="Q242" s="134"/>
      <c r="R242" s="134"/>
      <c r="S242" s="134"/>
      <c r="T242" s="134"/>
      <c r="U242" s="134">
        <f t="shared" si="15"/>
        <v>0</v>
      </c>
      <c r="V242" s="139"/>
    </row>
    <row r="243" spans="1:22" hidden="1">
      <c r="A243" s="139">
        <v>239</v>
      </c>
      <c r="B243" s="144"/>
      <c r="C243" s="139"/>
      <c r="D243" s="139"/>
      <c r="E243" s="139"/>
      <c r="F243" s="139"/>
      <c r="G243" s="139"/>
      <c r="H243" s="139"/>
      <c r="I243" s="139"/>
      <c r="J243" s="134"/>
      <c r="K243" s="139"/>
      <c r="L243" s="139"/>
      <c r="M243" s="134">
        <f t="shared" si="12"/>
        <v>0</v>
      </c>
      <c r="N243" s="134">
        <f t="shared" si="13"/>
        <v>0</v>
      </c>
      <c r="O243" s="134">
        <f t="shared" si="14"/>
        <v>0</v>
      </c>
      <c r="P243" s="135"/>
      <c r="Q243" s="134"/>
      <c r="R243" s="134"/>
      <c r="S243" s="134"/>
      <c r="T243" s="134"/>
      <c r="U243" s="134">
        <f t="shared" si="15"/>
        <v>0</v>
      </c>
      <c r="V243" s="139"/>
    </row>
    <row r="244" spans="1:22" hidden="1">
      <c r="A244" s="139">
        <v>240</v>
      </c>
      <c r="B244" s="144"/>
      <c r="C244" s="139"/>
      <c r="D244" s="139"/>
      <c r="E244" s="139"/>
      <c r="F244" s="139"/>
      <c r="G244" s="139"/>
      <c r="H244" s="139"/>
      <c r="I244" s="139"/>
      <c r="J244" s="134"/>
      <c r="K244" s="139"/>
      <c r="L244" s="139"/>
      <c r="M244" s="134">
        <f t="shared" si="12"/>
        <v>0</v>
      </c>
      <c r="N244" s="134">
        <f t="shared" si="13"/>
        <v>0</v>
      </c>
      <c r="O244" s="134">
        <f t="shared" si="14"/>
        <v>0</v>
      </c>
      <c r="P244" s="135"/>
      <c r="Q244" s="134"/>
      <c r="R244" s="134"/>
      <c r="S244" s="134"/>
      <c r="T244" s="134"/>
      <c r="U244" s="134">
        <f t="shared" si="15"/>
        <v>0</v>
      </c>
      <c r="V244" s="139"/>
    </row>
    <row r="245" spans="1:22" hidden="1">
      <c r="A245" s="139">
        <v>241</v>
      </c>
      <c r="B245" s="144"/>
      <c r="C245" s="139"/>
      <c r="D245" s="139"/>
      <c r="E245" s="139"/>
      <c r="F245" s="139"/>
      <c r="G245" s="139"/>
      <c r="H245" s="139"/>
      <c r="I245" s="139"/>
      <c r="J245" s="134"/>
      <c r="K245" s="139"/>
      <c r="L245" s="139"/>
      <c r="M245" s="134">
        <f t="shared" si="12"/>
        <v>0</v>
      </c>
      <c r="N245" s="134">
        <f t="shared" si="13"/>
        <v>0</v>
      </c>
      <c r="O245" s="134">
        <f t="shared" si="14"/>
        <v>0</v>
      </c>
      <c r="P245" s="135"/>
      <c r="Q245" s="134"/>
      <c r="R245" s="134"/>
      <c r="S245" s="134"/>
      <c r="T245" s="134"/>
      <c r="U245" s="134">
        <f t="shared" si="15"/>
        <v>0</v>
      </c>
      <c r="V245" s="139"/>
    </row>
    <row r="246" spans="1:22" hidden="1">
      <c r="A246" s="139">
        <v>242</v>
      </c>
      <c r="B246" s="144"/>
      <c r="C246" s="139"/>
      <c r="D246" s="139"/>
      <c r="E246" s="139"/>
      <c r="F246" s="139"/>
      <c r="G246" s="139"/>
      <c r="H246" s="139"/>
      <c r="I246" s="139"/>
      <c r="J246" s="137"/>
      <c r="K246" s="139"/>
      <c r="L246" s="139"/>
      <c r="M246" s="134">
        <f t="shared" si="12"/>
        <v>0</v>
      </c>
      <c r="N246" s="134">
        <f t="shared" si="13"/>
        <v>0</v>
      </c>
      <c r="O246" s="134">
        <f t="shared" si="14"/>
        <v>0</v>
      </c>
      <c r="P246" s="135"/>
      <c r="Q246" s="134"/>
      <c r="R246" s="134"/>
      <c r="S246" s="134"/>
      <c r="T246" s="134"/>
      <c r="U246" s="134">
        <f t="shared" si="15"/>
        <v>0</v>
      </c>
      <c r="V246" s="139"/>
    </row>
    <row r="247" spans="1:22" hidden="1">
      <c r="A247" s="139">
        <v>243</v>
      </c>
      <c r="B247" s="144"/>
      <c r="C247" s="139"/>
      <c r="D247" s="139"/>
      <c r="E247" s="139"/>
      <c r="F247" s="139"/>
      <c r="G247" s="139"/>
      <c r="H247" s="139"/>
      <c r="I247" s="139"/>
      <c r="J247" s="137"/>
      <c r="K247" s="139"/>
      <c r="L247" s="139"/>
      <c r="M247" s="134">
        <f t="shared" si="12"/>
        <v>0</v>
      </c>
      <c r="N247" s="134">
        <f t="shared" si="13"/>
        <v>0</v>
      </c>
      <c r="O247" s="134">
        <f t="shared" si="14"/>
        <v>0</v>
      </c>
      <c r="P247" s="135"/>
      <c r="Q247" s="134"/>
      <c r="R247" s="134"/>
      <c r="S247" s="134"/>
      <c r="T247" s="134"/>
      <c r="U247" s="134">
        <f t="shared" si="15"/>
        <v>0</v>
      </c>
      <c r="V247" s="139"/>
    </row>
    <row r="248" spans="1:22" hidden="1">
      <c r="A248" s="139">
        <v>244</v>
      </c>
      <c r="B248" s="144"/>
      <c r="C248" s="139"/>
      <c r="D248" s="139"/>
      <c r="E248" s="139"/>
      <c r="F248" s="139"/>
      <c r="G248" s="139"/>
      <c r="H248" s="139"/>
      <c r="I248" s="139"/>
      <c r="J248" s="137"/>
      <c r="K248" s="139"/>
      <c r="L248" s="139"/>
      <c r="M248" s="134">
        <f t="shared" si="12"/>
        <v>0</v>
      </c>
      <c r="N248" s="134">
        <f t="shared" si="13"/>
        <v>0</v>
      </c>
      <c r="O248" s="134">
        <f t="shared" si="14"/>
        <v>0</v>
      </c>
      <c r="P248" s="135"/>
      <c r="Q248" s="134"/>
      <c r="R248" s="134"/>
      <c r="S248" s="134"/>
      <c r="T248" s="134"/>
      <c r="U248" s="134">
        <f t="shared" si="15"/>
        <v>0</v>
      </c>
      <c r="V248" s="139"/>
    </row>
    <row r="249" spans="1:22" hidden="1">
      <c r="A249" s="139">
        <v>245</v>
      </c>
      <c r="B249" s="144"/>
      <c r="C249" s="139"/>
      <c r="D249" s="139"/>
      <c r="E249" s="139"/>
      <c r="F249" s="139"/>
      <c r="G249" s="139"/>
      <c r="H249" s="139"/>
      <c r="I249" s="139"/>
      <c r="J249" s="137"/>
      <c r="K249" s="139"/>
      <c r="L249" s="139"/>
      <c r="M249" s="134">
        <f t="shared" si="12"/>
        <v>0</v>
      </c>
      <c r="N249" s="134">
        <f t="shared" si="13"/>
        <v>0</v>
      </c>
      <c r="O249" s="134">
        <f t="shared" si="14"/>
        <v>0</v>
      </c>
      <c r="P249" s="135"/>
      <c r="Q249" s="134"/>
      <c r="R249" s="134"/>
      <c r="S249" s="134"/>
      <c r="T249" s="134"/>
      <c r="U249" s="134">
        <f t="shared" si="15"/>
        <v>0</v>
      </c>
      <c r="V249" s="139"/>
    </row>
    <row r="250" spans="1:22" hidden="1">
      <c r="A250" s="139">
        <v>246</v>
      </c>
      <c r="B250" s="144"/>
      <c r="C250" s="139"/>
      <c r="D250" s="139"/>
      <c r="E250" s="139"/>
      <c r="F250" s="139"/>
      <c r="G250" s="139"/>
      <c r="H250" s="139"/>
      <c r="I250" s="139"/>
      <c r="J250" s="137"/>
      <c r="K250" s="139"/>
      <c r="L250" s="139"/>
      <c r="M250" s="134"/>
      <c r="N250" s="134"/>
      <c r="O250" s="134"/>
      <c r="P250" s="135"/>
      <c r="Q250" s="134"/>
      <c r="R250" s="134"/>
      <c r="S250" s="134"/>
      <c r="T250" s="134"/>
      <c r="U250" s="134"/>
      <c r="V250" s="139"/>
    </row>
    <row r="251" spans="1:22">
      <c r="A251" s="163"/>
      <c r="B251" s="164"/>
      <c r="C251" s="163"/>
      <c r="D251" s="163"/>
      <c r="E251" s="163"/>
      <c r="F251" s="163"/>
      <c r="G251" s="163"/>
      <c r="H251" s="163"/>
      <c r="I251" s="163"/>
      <c r="J251" s="138">
        <f>SUBTOTAL(9,J5:J250)</f>
        <v>624.95000000000005</v>
      </c>
      <c r="K251" s="138">
        <f>SUM(K5:K250)</f>
        <v>0</v>
      </c>
      <c r="L251" s="163"/>
      <c r="M251" s="138">
        <f>SUBTOTAL(9,M5:M250)</f>
        <v>2808283</v>
      </c>
      <c r="N251" s="138">
        <f t="shared" ref="N251" si="16">SUBTOTAL(9,N5:N250)</f>
        <v>140414.15000000002</v>
      </c>
      <c r="O251" s="138">
        <f>SUBTOTAL(9,O5:O250)</f>
        <v>2948697.15</v>
      </c>
      <c r="P251" s="64"/>
      <c r="Q251" s="154"/>
      <c r="R251" s="154"/>
      <c r="S251" s="138"/>
      <c r="T251" s="138">
        <f>SUBTOTAL(9,T5:T250)</f>
        <v>0</v>
      </c>
      <c r="U251" s="152">
        <f>SUBTOTAL(9,U5:U250)</f>
        <v>140414.15000000002</v>
      </c>
      <c r="V251" s="163"/>
    </row>
  </sheetData>
  <autoFilter ref="A4:V250">
    <filterColumn colId="3">
      <filters>
        <filter val="393840"/>
      </filters>
    </filterColumn>
  </autoFilter>
  <mergeCells count="1">
    <mergeCell ref="J3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276"/>
  <sheetViews>
    <sheetView workbookViewId="0">
      <pane xSplit="5" ySplit="4" topLeftCell="O118" activePane="bottomRight" state="frozen"/>
      <selection pane="topRight" activeCell="F1" sqref="F1"/>
      <selection pane="bottomLeft" activeCell="A5" sqref="A5"/>
      <selection pane="bottomRight" activeCell="O274" sqref="O274"/>
    </sheetView>
  </sheetViews>
  <sheetFormatPr defaultColWidth="9.140625" defaultRowHeight="15"/>
  <cols>
    <col min="1" max="1" width="8" style="162" customWidth="1"/>
    <col min="2" max="2" width="15.5703125" style="161" customWidth="1"/>
    <col min="3" max="3" width="21.42578125" style="162" customWidth="1"/>
    <col min="4" max="4" width="18.140625" style="162" customWidth="1"/>
    <col min="5" max="5" width="27.42578125" style="162" customWidth="1"/>
    <col min="6" max="6" width="38.85546875" style="162" customWidth="1"/>
    <col min="7" max="7" width="10.28515625" style="162" customWidth="1"/>
    <col min="8" max="9" width="23.5703125" style="162" customWidth="1"/>
    <col min="10" max="10" width="6.85546875" style="162" customWidth="1"/>
    <col min="11" max="11" width="17.5703125" style="130" customWidth="1"/>
    <col min="12" max="12" width="14.28515625" style="162" customWidth="1"/>
    <col min="13" max="13" width="13.42578125" style="162" customWidth="1"/>
    <col min="14" max="14" width="17" style="60" customWidth="1"/>
    <col min="15" max="15" width="14.28515625" style="60" bestFit="1" customWidth="1"/>
    <col min="16" max="16" width="15.28515625" style="60" bestFit="1" customWidth="1"/>
    <col min="17" max="17" width="13.85546875" style="61" customWidth="1"/>
    <col min="18" max="18" width="21.5703125" style="60" customWidth="1"/>
    <col min="19" max="21" width="9.140625" style="60"/>
    <col min="22" max="22" width="17.85546875" style="60" customWidth="1"/>
    <col min="23" max="23" width="18.5703125" style="162" customWidth="1"/>
    <col min="24" max="16384" width="9.140625" style="162"/>
  </cols>
  <sheetData>
    <row r="1" spans="1:23">
      <c r="A1" s="160" t="s">
        <v>61</v>
      </c>
    </row>
    <row r="2" spans="1:23" ht="18.75" customHeight="1">
      <c r="A2" s="160" t="s">
        <v>38</v>
      </c>
    </row>
    <row r="3" spans="1:23" ht="33.75" customHeight="1">
      <c r="A3" s="163" t="s">
        <v>17</v>
      </c>
      <c r="B3" s="164" t="s">
        <v>18</v>
      </c>
      <c r="C3" s="163" t="s">
        <v>19</v>
      </c>
      <c r="D3" s="163" t="s">
        <v>32</v>
      </c>
      <c r="E3" s="163" t="s">
        <v>20</v>
      </c>
      <c r="F3" s="163" t="s">
        <v>21</v>
      </c>
      <c r="G3" s="163" t="s">
        <v>22</v>
      </c>
      <c r="H3" s="163" t="s">
        <v>23</v>
      </c>
      <c r="I3" s="163" t="s">
        <v>786</v>
      </c>
      <c r="J3" s="163" t="s">
        <v>24</v>
      </c>
      <c r="K3" s="261" t="s">
        <v>25</v>
      </c>
      <c r="L3" s="262"/>
      <c r="M3" s="165" t="s">
        <v>26</v>
      </c>
      <c r="N3" s="62" t="s">
        <v>27</v>
      </c>
      <c r="O3" s="154" t="s">
        <v>28</v>
      </c>
      <c r="P3" s="62" t="s">
        <v>31</v>
      </c>
      <c r="Q3" s="64" t="s">
        <v>29</v>
      </c>
      <c r="R3" s="154" t="s">
        <v>30</v>
      </c>
      <c r="S3" s="154" t="s">
        <v>33</v>
      </c>
      <c r="T3" s="154" t="s">
        <v>34</v>
      </c>
      <c r="U3" s="154" t="s">
        <v>35</v>
      </c>
      <c r="V3" s="62" t="s">
        <v>36</v>
      </c>
      <c r="W3" s="163" t="s">
        <v>37</v>
      </c>
    </row>
    <row r="4" spans="1:23" ht="15" customHeight="1">
      <c r="A4" s="163"/>
      <c r="B4" s="164"/>
      <c r="C4" s="163"/>
      <c r="D4" s="163"/>
      <c r="E4" s="163"/>
      <c r="F4" s="163"/>
      <c r="G4" s="163"/>
      <c r="H4" s="163"/>
      <c r="I4" s="163"/>
      <c r="J4" s="163"/>
      <c r="K4" s="166" t="s">
        <v>261</v>
      </c>
      <c r="L4" s="163" t="s">
        <v>260</v>
      </c>
      <c r="M4" s="165"/>
      <c r="N4" s="62"/>
      <c r="O4" s="154"/>
      <c r="P4" s="62"/>
      <c r="Q4" s="64"/>
      <c r="R4" s="154"/>
      <c r="S4" s="154"/>
      <c r="T4" s="154"/>
      <c r="U4" s="154"/>
      <c r="V4" s="62"/>
      <c r="W4" s="163"/>
    </row>
    <row r="5" spans="1:23" s="167" customFormat="1" hidden="1">
      <c r="A5" s="139">
        <v>1</v>
      </c>
      <c r="B5" s="135">
        <v>45627</v>
      </c>
      <c r="C5" s="139" t="s">
        <v>695</v>
      </c>
      <c r="D5" s="139"/>
      <c r="E5" s="159" t="s">
        <v>263</v>
      </c>
      <c r="F5" s="139" t="s">
        <v>274</v>
      </c>
      <c r="G5" s="139" t="s">
        <v>691</v>
      </c>
      <c r="H5" s="139"/>
      <c r="I5" s="139"/>
      <c r="J5" s="139">
        <v>1</v>
      </c>
      <c r="K5" s="134">
        <v>266.66000000000003</v>
      </c>
      <c r="L5" s="134"/>
      <c r="M5" s="139">
        <v>1</v>
      </c>
      <c r="N5" s="134">
        <f>L5+(K5*M5)</f>
        <v>266.66000000000003</v>
      </c>
      <c r="O5" s="134">
        <f>+N5*5%</f>
        <v>13.333000000000002</v>
      </c>
      <c r="P5" s="134">
        <f>+N5+O5</f>
        <v>279.99300000000005</v>
      </c>
      <c r="Q5" s="134"/>
      <c r="R5" s="134"/>
      <c r="S5" s="134"/>
      <c r="T5" s="134"/>
      <c r="U5" s="134"/>
      <c r="V5" s="134">
        <f>+O5-U5</f>
        <v>13.333000000000002</v>
      </c>
      <c r="W5" s="139"/>
    </row>
    <row r="6" spans="1:23" s="167" customFormat="1" hidden="1">
      <c r="A6" s="139">
        <v>2</v>
      </c>
      <c r="B6" s="135">
        <v>45627</v>
      </c>
      <c r="C6" s="139" t="s">
        <v>696</v>
      </c>
      <c r="D6" s="139"/>
      <c r="E6" s="159" t="s">
        <v>263</v>
      </c>
      <c r="F6" s="139" t="s">
        <v>275</v>
      </c>
      <c r="G6" s="139" t="s">
        <v>691</v>
      </c>
      <c r="H6" s="139"/>
      <c r="I6" s="139"/>
      <c r="J6" s="139">
        <v>1</v>
      </c>
      <c r="K6" s="134">
        <v>266.66000000000003</v>
      </c>
      <c r="L6" s="134"/>
      <c r="M6" s="139">
        <v>1</v>
      </c>
      <c r="N6" s="134">
        <f t="shared" ref="N6:N69" si="0">L6+(K6*M6)</f>
        <v>266.66000000000003</v>
      </c>
      <c r="O6" s="134">
        <f t="shared" ref="O6:O69" si="1">+N6*5%</f>
        <v>13.333000000000002</v>
      </c>
      <c r="P6" s="134">
        <f t="shared" ref="P6:P69" si="2">+N6+O6</f>
        <v>279.99300000000005</v>
      </c>
      <c r="Q6" s="134"/>
      <c r="R6" s="134"/>
      <c r="S6" s="134"/>
      <c r="T6" s="134"/>
      <c r="U6" s="134"/>
      <c r="V6" s="134">
        <f t="shared" ref="V6:V69" si="3">+O6-U6</f>
        <v>13.333000000000002</v>
      </c>
      <c r="W6" s="139"/>
    </row>
    <row r="7" spans="1:23" s="167" customFormat="1" hidden="1">
      <c r="A7" s="139">
        <v>3</v>
      </c>
      <c r="B7" s="135">
        <v>45627</v>
      </c>
      <c r="C7" s="139" t="s">
        <v>697</v>
      </c>
      <c r="D7" s="139"/>
      <c r="E7" s="159" t="s">
        <v>263</v>
      </c>
      <c r="F7" s="139" t="s">
        <v>274</v>
      </c>
      <c r="G7" s="139" t="s">
        <v>691</v>
      </c>
      <c r="H7" s="139"/>
      <c r="I7" s="139"/>
      <c r="J7" s="139">
        <v>1</v>
      </c>
      <c r="K7" s="134">
        <v>266.66000000000003</v>
      </c>
      <c r="L7" s="134"/>
      <c r="M7" s="139">
        <v>1</v>
      </c>
      <c r="N7" s="134">
        <f t="shared" si="0"/>
        <v>266.66000000000003</v>
      </c>
      <c r="O7" s="134">
        <f t="shared" si="1"/>
        <v>13.333000000000002</v>
      </c>
      <c r="P7" s="134">
        <f t="shared" si="2"/>
        <v>279.99300000000005</v>
      </c>
      <c r="Q7" s="134"/>
      <c r="R7" s="134"/>
      <c r="S7" s="134"/>
      <c r="T7" s="134"/>
      <c r="U7" s="134"/>
      <c r="V7" s="134">
        <f t="shared" si="3"/>
        <v>13.333000000000002</v>
      </c>
      <c r="W7" s="139"/>
    </row>
    <row r="8" spans="1:23" s="167" customFormat="1" hidden="1">
      <c r="A8" s="139">
        <v>4</v>
      </c>
      <c r="B8" s="135">
        <v>45627</v>
      </c>
      <c r="C8" s="139" t="s">
        <v>698</v>
      </c>
      <c r="D8" s="139"/>
      <c r="E8" s="159" t="s">
        <v>263</v>
      </c>
      <c r="F8" s="139" t="s">
        <v>274</v>
      </c>
      <c r="G8" s="139" t="s">
        <v>691</v>
      </c>
      <c r="H8" s="139"/>
      <c r="I8" s="139"/>
      <c r="J8" s="139">
        <v>1</v>
      </c>
      <c r="K8" s="134">
        <v>266.66000000000003</v>
      </c>
      <c r="L8" s="134"/>
      <c r="M8" s="139">
        <v>1</v>
      </c>
      <c r="N8" s="134">
        <f t="shared" si="0"/>
        <v>266.66000000000003</v>
      </c>
      <c r="O8" s="134">
        <f t="shared" si="1"/>
        <v>13.333000000000002</v>
      </c>
      <c r="P8" s="134">
        <f t="shared" si="2"/>
        <v>279.99300000000005</v>
      </c>
      <c r="Q8" s="134"/>
      <c r="R8" s="134"/>
      <c r="S8" s="134"/>
      <c r="T8" s="134"/>
      <c r="U8" s="134"/>
      <c r="V8" s="134">
        <f t="shared" si="3"/>
        <v>13.333000000000002</v>
      </c>
      <c r="W8" s="139"/>
    </row>
    <row r="9" spans="1:23" s="167" customFormat="1" hidden="1">
      <c r="A9" s="139">
        <v>5</v>
      </c>
      <c r="B9" s="135">
        <v>45627</v>
      </c>
      <c r="C9" s="139" t="s">
        <v>699</v>
      </c>
      <c r="D9" s="139"/>
      <c r="E9" s="159" t="s">
        <v>263</v>
      </c>
      <c r="F9" s="139" t="s">
        <v>276</v>
      </c>
      <c r="G9" s="139" t="s">
        <v>691</v>
      </c>
      <c r="H9" s="139"/>
      <c r="I9" s="139"/>
      <c r="J9" s="139">
        <v>1</v>
      </c>
      <c r="K9" s="134">
        <v>266.66000000000003</v>
      </c>
      <c r="L9" s="134"/>
      <c r="M9" s="139">
        <v>1</v>
      </c>
      <c r="N9" s="134">
        <f t="shared" si="0"/>
        <v>266.66000000000003</v>
      </c>
      <c r="O9" s="134">
        <f t="shared" si="1"/>
        <v>13.333000000000002</v>
      </c>
      <c r="P9" s="134">
        <f t="shared" si="2"/>
        <v>279.99300000000005</v>
      </c>
      <c r="Q9" s="134"/>
      <c r="R9" s="134"/>
      <c r="S9" s="134"/>
      <c r="T9" s="134"/>
      <c r="U9" s="134"/>
      <c r="V9" s="134">
        <f t="shared" si="3"/>
        <v>13.333000000000002</v>
      </c>
      <c r="W9" s="139"/>
    </row>
    <row r="10" spans="1:23" s="167" customFormat="1" hidden="1">
      <c r="A10" s="139">
        <v>6</v>
      </c>
      <c r="B10" s="135">
        <v>45627</v>
      </c>
      <c r="C10" s="139" t="s">
        <v>700</v>
      </c>
      <c r="D10" s="139"/>
      <c r="E10" s="159" t="s">
        <v>263</v>
      </c>
      <c r="F10" s="139" t="s">
        <v>276</v>
      </c>
      <c r="G10" s="139" t="s">
        <v>691</v>
      </c>
      <c r="H10" s="139"/>
      <c r="I10" s="139"/>
      <c r="J10" s="139">
        <v>1</v>
      </c>
      <c r="K10" s="134">
        <v>266.66000000000003</v>
      </c>
      <c r="L10" s="134"/>
      <c r="M10" s="139">
        <v>1</v>
      </c>
      <c r="N10" s="134">
        <f t="shared" si="0"/>
        <v>266.66000000000003</v>
      </c>
      <c r="O10" s="134">
        <f t="shared" si="1"/>
        <v>13.333000000000002</v>
      </c>
      <c r="P10" s="134">
        <f t="shared" si="2"/>
        <v>279.99300000000005</v>
      </c>
      <c r="Q10" s="134"/>
      <c r="R10" s="134"/>
      <c r="S10" s="134"/>
      <c r="T10" s="134"/>
      <c r="U10" s="134"/>
      <c r="V10" s="134">
        <f t="shared" si="3"/>
        <v>13.333000000000002</v>
      </c>
      <c r="W10" s="139"/>
    </row>
    <row r="11" spans="1:23" s="167" customFormat="1" hidden="1">
      <c r="A11" s="139">
        <v>7</v>
      </c>
      <c r="B11" s="135">
        <v>45627</v>
      </c>
      <c r="C11" s="139" t="s">
        <v>701</v>
      </c>
      <c r="D11" s="139"/>
      <c r="E11" s="159" t="s">
        <v>263</v>
      </c>
      <c r="F11" s="139" t="s">
        <v>275</v>
      </c>
      <c r="G11" s="139" t="s">
        <v>691</v>
      </c>
      <c r="H11" s="139"/>
      <c r="I11" s="139"/>
      <c r="J11" s="139">
        <v>1</v>
      </c>
      <c r="K11" s="134">
        <v>266.66000000000003</v>
      </c>
      <c r="L11" s="134"/>
      <c r="M11" s="139">
        <v>1</v>
      </c>
      <c r="N11" s="134">
        <f t="shared" si="0"/>
        <v>266.66000000000003</v>
      </c>
      <c r="O11" s="134">
        <f t="shared" si="1"/>
        <v>13.333000000000002</v>
      </c>
      <c r="P11" s="134">
        <f t="shared" si="2"/>
        <v>279.99300000000005</v>
      </c>
      <c r="Q11" s="134"/>
      <c r="R11" s="134"/>
      <c r="S11" s="134"/>
      <c r="T11" s="134"/>
      <c r="U11" s="134"/>
      <c r="V11" s="134">
        <f t="shared" si="3"/>
        <v>13.333000000000002</v>
      </c>
      <c r="W11" s="139"/>
    </row>
    <row r="12" spans="1:23" s="167" customFormat="1" hidden="1">
      <c r="A12" s="139">
        <v>8</v>
      </c>
      <c r="B12" s="135">
        <v>45627</v>
      </c>
      <c r="C12" s="139" t="s">
        <v>702</v>
      </c>
      <c r="D12" s="139"/>
      <c r="E12" s="159" t="s">
        <v>263</v>
      </c>
      <c r="F12" s="139" t="s">
        <v>274</v>
      </c>
      <c r="G12" s="139" t="s">
        <v>691</v>
      </c>
      <c r="H12" s="139"/>
      <c r="I12" s="139"/>
      <c r="J12" s="139">
        <v>1</v>
      </c>
      <c r="K12" s="134">
        <v>266.66000000000003</v>
      </c>
      <c r="L12" s="134"/>
      <c r="M12" s="139">
        <v>1</v>
      </c>
      <c r="N12" s="134">
        <f t="shared" si="0"/>
        <v>266.66000000000003</v>
      </c>
      <c r="O12" s="134">
        <f t="shared" si="1"/>
        <v>13.333000000000002</v>
      </c>
      <c r="P12" s="134">
        <f t="shared" si="2"/>
        <v>279.99300000000005</v>
      </c>
      <c r="Q12" s="134"/>
      <c r="R12" s="134"/>
      <c r="S12" s="134"/>
      <c r="T12" s="134"/>
      <c r="U12" s="134"/>
      <c r="V12" s="134">
        <f t="shared" si="3"/>
        <v>13.333000000000002</v>
      </c>
      <c r="W12" s="139"/>
    </row>
    <row r="13" spans="1:23" s="167" customFormat="1" hidden="1">
      <c r="A13" s="139">
        <v>9</v>
      </c>
      <c r="B13" s="135">
        <v>45627</v>
      </c>
      <c r="C13" s="139" t="s">
        <v>703</v>
      </c>
      <c r="D13" s="139"/>
      <c r="E13" s="159" t="s">
        <v>263</v>
      </c>
      <c r="F13" s="139" t="s">
        <v>277</v>
      </c>
      <c r="G13" s="139" t="s">
        <v>691</v>
      </c>
      <c r="H13" s="139"/>
      <c r="I13" s="139"/>
      <c r="J13" s="139">
        <v>1</v>
      </c>
      <c r="K13" s="134">
        <v>266.66000000000003</v>
      </c>
      <c r="L13" s="134"/>
      <c r="M13" s="139">
        <v>1</v>
      </c>
      <c r="N13" s="134">
        <f t="shared" si="0"/>
        <v>266.66000000000003</v>
      </c>
      <c r="O13" s="134">
        <f t="shared" si="1"/>
        <v>13.333000000000002</v>
      </c>
      <c r="P13" s="134">
        <f t="shared" si="2"/>
        <v>279.99300000000005</v>
      </c>
      <c r="Q13" s="134"/>
      <c r="R13" s="134"/>
      <c r="S13" s="134"/>
      <c r="T13" s="134"/>
      <c r="U13" s="134"/>
      <c r="V13" s="134">
        <f t="shared" si="3"/>
        <v>13.333000000000002</v>
      </c>
      <c r="W13" s="139"/>
    </row>
    <row r="14" spans="1:23" s="167" customFormat="1" hidden="1">
      <c r="A14" s="139">
        <v>10</v>
      </c>
      <c r="B14" s="135">
        <v>45627</v>
      </c>
      <c r="C14" s="139" t="s">
        <v>704</v>
      </c>
      <c r="D14" s="139"/>
      <c r="E14" s="159" t="s">
        <v>263</v>
      </c>
      <c r="F14" s="139" t="s">
        <v>275</v>
      </c>
      <c r="G14" s="139" t="s">
        <v>691</v>
      </c>
      <c r="H14" s="139"/>
      <c r="I14" s="139"/>
      <c r="J14" s="139">
        <v>1</v>
      </c>
      <c r="K14" s="134">
        <v>266.66000000000003</v>
      </c>
      <c r="L14" s="134"/>
      <c r="M14" s="139">
        <v>1</v>
      </c>
      <c r="N14" s="134">
        <f t="shared" si="0"/>
        <v>266.66000000000003</v>
      </c>
      <c r="O14" s="134">
        <f t="shared" si="1"/>
        <v>13.333000000000002</v>
      </c>
      <c r="P14" s="134">
        <f t="shared" si="2"/>
        <v>279.99300000000005</v>
      </c>
      <c r="Q14" s="134"/>
      <c r="R14" s="134"/>
      <c r="S14" s="134"/>
      <c r="T14" s="134"/>
      <c r="U14" s="134"/>
      <c r="V14" s="134">
        <f t="shared" si="3"/>
        <v>13.333000000000002</v>
      </c>
      <c r="W14" s="139"/>
    </row>
    <row r="15" spans="1:23" s="167" customFormat="1" hidden="1">
      <c r="A15" s="139">
        <v>11</v>
      </c>
      <c r="B15" s="135">
        <v>45627</v>
      </c>
      <c r="C15" s="139" t="s">
        <v>705</v>
      </c>
      <c r="D15" s="139"/>
      <c r="E15" s="159" t="s">
        <v>263</v>
      </c>
      <c r="F15" s="139" t="s">
        <v>274</v>
      </c>
      <c r="G15" s="139" t="s">
        <v>691</v>
      </c>
      <c r="H15" s="139"/>
      <c r="I15" s="139"/>
      <c r="J15" s="139">
        <v>1</v>
      </c>
      <c r="K15" s="134">
        <v>266.66000000000003</v>
      </c>
      <c r="L15" s="134"/>
      <c r="M15" s="139">
        <v>1</v>
      </c>
      <c r="N15" s="134">
        <f t="shared" si="0"/>
        <v>266.66000000000003</v>
      </c>
      <c r="O15" s="134">
        <f t="shared" si="1"/>
        <v>13.333000000000002</v>
      </c>
      <c r="P15" s="134">
        <f t="shared" si="2"/>
        <v>279.99300000000005</v>
      </c>
      <c r="Q15" s="134"/>
      <c r="R15" s="134"/>
      <c r="S15" s="134"/>
      <c r="T15" s="134"/>
      <c r="U15" s="134"/>
      <c r="V15" s="134">
        <f t="shared" si="3"/>
        <v>13.333000000000002</v>
      </c>
      <c r="W15" s="139"/>
    </row>
    <row r="16" spans="1:23" s="167" customFormat="1" hidden="1">
      <c r="A16" s="139">
        <v>12</v>
      </c>
      <c r="B16" s="135">
        <v>45628</v>
      </c>
      <c r="C16" s="139" t="s">
        <v>706</v>
      </c>
      <c r="D16" s="139"/>
      <c r="E16" s="159" t="s">
        <v>263</v>
      </c>
      <c r="F16" s="139" t="s">
        <v>128</v>
      </c>
      <c r="G16" s="139" t="s">
        <v>81</v>
      </c>
      <c r="H16" s="139"/>
      <c r="I16" s="139"/>
      <c r="J16" s="139">
        <v>1</v>
      </c>
      <c r="K16" s="134">
        <v>11.11</v>
      </c>
      <c r="L16" s="134"/>
      <c r="M16" s="139">
        <v>1</v>
      </c>
      <c r="N16" s="134">
        <f t="shared" si="0"/>
        <v>11.11</v>
      </c>
      <c r="O16" s="134">
        <f t="shared" si="1"/>
        <v>0.55549999999999999</v>
      </c>
      <c r="P16" s="134">
        <f t="shared" si="2"/>
        <v>11.6655</v>
      </c>
      <c r="Q16" s="134"/>
      <c r="R16" s="134"/>
      <c r="S16" s="134"/>
      <c r="T16" s="134"/>
      <c r="U16" s="134"/>
      <c r="V16" s="134">
        <f t="shared" si="3"/>
        <v>0.55549999999999999</v>
      </c>
      <c r="W16" s="139"/>
    </row>
    <row r="17" spans="1:23" s="167" customFormat="1" hidden="1">
      <c r="A17" s="139">
        <v>13</v>
      </c>
      <c r="B17" s="135">
        <v>45628</v>
      </c>
      <c r="C17" s="139" t="s">
        <v>707</v>
      </c>
      <c r="D17" s="139"/>
      <c r="E17" s="159" t="s">
        <v>263</v>
      </c>
      <c r="F17" s="139" t="s">
        <v>586</v>
      </c>
      <c r="G17" s="139" t="s">
        <v>81</v>
      </c>
      <c r="H17" s="139"/>
      <c r="I17" s="139"/>
      <c r="J17" s="139">
        <v>1</v>
      </c>
      <c r="K17" s="134">
        <v>6.67</v>
      </c>
      <c r="L17" s="134"/>
      <c r="M17" s="139">
        <v>1</v>
      </c>
      <c r="N17" s="134">
        <f t="shared" si="0"/>
        <v>6.67</v>
      </c>
      <c r="O17" s="134">
        <f t="shared" si="1"/>
        <v>0.33350000000000002</v>
      </c>
      <c r="P17" s="134">
        <f t="shared" si="2"/>
        <v>7.0034999999999998</v>
      </c>
      <c r="Q17" s="171"/>
      <c r="R17" s="134"/>
      <c r="S17" s="134"/>
      <c r="T17" s="134"/>
      <c r="U17" s="134"/>
      <c r="V17" s="134">
        <f t="shared" si="3"/>
        <v>0.33350000000000002</v>
      </c>
      <c r="W17" s="139"/>
    </row>
    <row r="18" spans="1:23" s="167" customFormat="1" hidden="1">
      <c r="A18" s="139">
        <v>14</v>
      </c>
      <c r="B18" s="135">
        <v>45628</v>
      </c>
      <c r="C18" s="139" t="s">
        <v>707</v>
      </c>
      <c r="D18" s="139"/>
      <c r="E18" s="159" t="s">
        <v>263</v>
      </c>
      <c r="F18" s="139" t="s">
        <v>587</v>
      </c>
      <c r="G18" s="139" t="s">
        <v>81</v>
      </c>
      <c r="H18" s="139"/>
      <c r="I18" s="139"/>
      <c r="J18" s="139">
        <v>1</v>
      </c>
      <c r="K18" s="134">
        <v>11.11</v>
      </c>
      <c r="L18" s="134"/>
      <c r="M18" s="139">
        <v>1</v>
      </c>
      <c r="N18" s="134">
        <f t="shared" si="0"/>
        <v>11.11</v>
      </c>
      <c r="O18" s="134">
        <f t="shared" si="1"/>
        <v>0.55549999999999999</v>
      </c>
      <c r="P18" s="134">
        <f t="shared" si="2"/>
        <v>11.6655</v>
      </c>
      <c r="Q18" s="134"/>
      <c r="R18" s="134"/>
      <c r="S18" s="134"/>
      <c r="T18" s="134"/>
      <c r="U18" s="134"/>
      <c r="V18" s="134">
        <f t="shared" si="3"/>
        <v>0.55549999999999999</v>
      </c>
      <c r="W18" s="139"/>
    </row>
    <row r="19" spans="1:23" s="167" customFormat="1" hidden="1">
      <c r="A19" s="139">
        <v>15</v>
      </c>
      <c r="B19" s="135">
        <v>45628</v>
      </c>
      <c r="C19" s="139" t="s">
        <v>708</v>
      </c>
      <c r="D19" s="139"/>
      <c r="E19" s="159" t="s">
        <v>263</v>
      </c>
      <c r="F19" s="139" t="s">
        <v>126</v>
      </c>
      <c r="G19" s="139" t="s">
        <v>81</v>
      </c>
      <c r="H19" s="139"/>
      <c r="I19" s="139"/>
      <c r="J19" s="139">
        <v>1</v>
      </c>
      <c r="K19" s="134">
        <v>6.67</v>
      </c>
      <c r="L19" s="134"/>
      <c r="M19" s="139">
        <v>1</v>
      </c>
      <c r="N19" s="134">
        <f t="shared" si="0"/>
        <v>6.67</v>
      </c>
      <c r="O19" s="134">
        <f t="shared" si="1"/>
        <v>0.33350000000000002</v>
      </c>
      <c r="P19" s="134">
        <f t="shared" si="2"/>
        <v>7.0034999999999998</v>
      </c>
      <c r="Q19" s="134"/>
      <c r="R19" s="134"/>
      <c r="S19" s="134"/>
      <c r="T19" s="134"/>
      <c r="U19" s="134"/>
      <c r="V19" s="134">
        <f t="shared" si="3"/>
        <v>0.33350000000000002</v>
      </c>
      <c r="W19" s="139"/>
    </row>
    <row r="20" spans="1:23" s="167" customFormat="1" hidden="1">
      <c r="A20" s="139">
        <v>16</v>
      </c>
      <c r="B20" s="135">
        <v>45628</v>
      </c>
      <c r="C20" s="139" t="s">
        <v>708</v>
      </c>
      <c r="D20" s="139"/>
      <c r="E20" s="159" t="s">
        <v>263</v>
      </c>
      <c r="F20" s="139" t="s">
        <v>588</v>
      </c>
      <c r="G20" s="139" t="s">
        <v>81</v>
      </c>
      <c r="H20" s="139"/>
      <c r="I20" s="139"/>
      <c r="J20" s="139">
        <v>1</v>
      </c>
      <c r="K20" s="134">
        <v>6.67</v>
      </c>
      <c r="L20" s="134"/>
      <c r="M20" s="139">
        <v>1</v>
      </c>
      <c r="N20" s="134">
        <f t="shared" si="0"/>
        <v>6.67</v>
      </c>
      <c r="O20" s="134">
        <f t="shared" si="1"/>
        <v>0.33350000000000002</v>
      </c>
      <c r="P20" s="134">
        <f t="shared" si="2"/>
        <v>7.0034999999999998</v>
      </c>
      <c r="Q20" s="134"/>
      <c r="R20" s="134"/>
      <c r="S20" s="134"/>
      <c r="T20" s="134"/>
      <c r="U20" s="134"/>
      <c r="V20" s="134">
        <f t="shared" si="3"/>
        <v>0.33350000000000002</v>
      </c>
      <c r="W20" s="139"/>
    </row>
    <row r="21" spans="1:23" s="167" customFormat="1" hidden="1">
      <c r="A21" s="139">
        <v>17</v>
      </c>
      <c r="B21" s="135">
        <v>45628</v>
      </c>
      <c r="C21" s="139" t="s">
        <v>709</v>
      </c>
      <c r="D21" s="139"/>
      <c r="E21" s="159" t="s">
        <v>263</v>
      </c>
      <c r="F21" s="139" t="s">
        <v>537</v>
      </c>
      <c r="G21" s="139" t="s">
        <v>81</v>
      </c>
      <c r="H21" s="139"/>
      <c r="I21" s="139"/>
      <c r="J21" s="139">
        <v>1</v>
      </c>
      <c r="K21" s="134">
        <v>6.67</v>
      </c>
      <c r="L21" s="134"/>
      <c r="M21" s="139">
        <v>1</v>
      </c>
      <c r="N21" s="134">
        <f t="shared" si="0"/>
        <v>6.67</v>
      </c>
      <c r="O21" s="134">
        <f t="shared" si="1"/>
        <v>0.33350000000000002</v>
      </c>
      <c r="P21" s="134">
        <f t="shared" si="2"/>
        <v>7.0034999999999998</v>
      </c>
      <c r="Q21" s="134"/>
      <c r="R21" s="134"/>
      <c r="S21" s="134"/>
      <c r="T21" s="134"/>
      <c r="U21" s="134"/>
      <c r="V21" s="134">
        <f t="shared" si="3"/>
        <v>0.33350000000000002</v>
      </c>
      <c r="W21" s="139"/>
    </row>
    <row r="22" spans="1:23" s="167" customFormat="1" hidden="1">
      <c r="A22" s="139">
        <v>18</v>
      </c>
      <c r="B22" s="135">
        <v>45628</v>
      </c>
      <c r="C22" s="139" t="s">
        <v>709</v>
      </c>
      <c r="D22" s="139"/>
      <c r="E22" s="159" t="s">
        <v>263</v>
      </c>
      <c r="F22" s="139" t="s">
        <v>589</v>
      </c>
      <c r="G22" s="139" t="s">
        <v>81</v>
      </c>
      <c r="H22" s="139"/>
      <c r="I22" s="139"/>
      <c r="J22" s="139">
        <v>1</v>
      </c>
      <c r="K22" s="134">
        <v>4.4400000000000004</v>
      </c>
      <c r="L22" s="134"/>
      <c r="M22" s="139">
        <v>1</v>
      </c>
      <c r="N22" s="134">
        <f t="shared" si="0"/>
        <v>4.4400000000000004</v>
      </c>
      <c r="O22" s="134">
        <f t="shared" si="1"/>
        <v>0.22200000000000003</v>
      </c>
      <c r="P22" s="134">
        <f t="shared" si="2"/>
        <v>4.6620000000000008</v>
      </c>
      <c r="Q22" s="134"/>
      <c r="R22" s="134"/>
      <c r="S22" s="134"/>
      <c r="T22" s="134"/>
      <c r="U22" s="134"/>
      <c r="V22" s="134">
        <f t="shared" si="3"/>
        <v>0.22200000000000003</v>
      </c>
      <c r="W22" s="139"/>
    </row>
    <row r="23" spans="1:23" s="167" customFormat="1" hidden="1">
      <c r="A23" s="139">
        <v>19</v>
      </c>
      <c r="B23" s="135">
        <v>45628</v>
      </c>
      <c r="C23" s="139" t="s">
        <v>710</v>
      </c>
      <c r="D23" s="139"/>
      <c r="E23" s="159" t="s">
        <v>180</v>
      </c>
      <c r="F23" s="139" t="s">
        <v>185</v>
      </c>
      <c r="G23" s="139" t="s">
        <v>82</v>
      </c>
      <c r="H23" s="139"/>
      <c r="I23" s="139"/>
      <c r="J23" s="139">
        <v>1</v>
      </c>
      <c r="K23" s="134">
        <v>62.86</v>
      </c>
      <c r="L23" s="134"/>
      <c r="M23" s="139">
        <v>1</v>
      </c>
      <c r="N23" s="134">
        <f t="shared" si="0"/>
        <v>62.86</v>
      </c>
      <c r="O23" s="134">
        <f t="shared" si="1"/>
        <v>3.1430000000000002</v>
      </c>
      <c r="P23" s="134">
        <f t="shared" si="2"/>
        <v>66.003</v>
      </c>
      <c r="Q23" s="134"/>
      <c r="R23" s="134"/>
      <c r="S23" s="134"/>
      <c r="T23" s="134"/>
      <c r="U23" s="134"/>
      <c r="V23" s="134">
        <f t="shared" si="3"/>
        <v>3.1430000000000002</v>
      </c>
      <c r="W23" s="139"/>
    </row>
    <row r="24" spans="1:23" s="167" customFormat="1" hidden="1">
      <c r="A24" s="139">
        <v>20</v>
      </c>
      <c r="B24" s="135">
        <v>45628</v>
      </c>
      <c r="C24" s="139" t="s">
        <v>711</v>
      </c>
      <c r="D24" s="139"/>
      <c r="E24" s="159" t="s">
        <v>267</v>
      </c>
      <c r="F24" s="139" t="s">
        <v>590</v>
      </c>
      <c r="G24" s="139" t="s">
        <v>81</v>
      </c>
      <c r="H24" s="139"/>
      <c r="I24" s="139"/>
      <c r="J24" s="139">
        <v>1</v>
      </c>
      <c r="K24" s="134">
        <v>11.11</v>
      </c>
      <c r="L24" s="134"/>
      <c r="M24" s="139">
        <v>1</v>
      </c>
      <c r="N24" s="134">
        <f t="shared" si="0"/>
        <v>11.11</v>
      </c>
      <c r="O24" s="134">
        <f t="shared" si="1"/>
        <v>0.55549999999999999</v>
      </c>
      <c r="P24" s="134">
        <f t="shared" si="2"/>
        <v>11.6655</v>
      </c>
      <c r="Q24" s="134"/>
      <c r="R24" s="134"/>
      <c r="S24" s="134"/>
      <c r="T24" s="134"/>
      <c r="U24" s="134"/>
      <c r="V24" s="134">
        <f t="shared" si="3"/>
        <v>0.55549999999999999</v>
      </c>
      <c r="W24" s="139"/>
    </row>
    <row r="25" spans="1:23" s="167" customFormat="1" hidden="1">
      <c r="A25" s="139">
        <v>21</v>
      </c>
      <c r="B25" s="135">
        <v>45628</v>
      </c>
      <c r="C25" s="139" t="s">
        <v>712</v>
      </c>
      <c r="D25" s="139"/>
      <c r="E25" s="159" t="s">
        <v>267</v>
      </c>
      <c r="F25" s="139" t="s">
        <v>591</v>
      </c>
      <c r="G25" s="139" t="s">
        <v>81</v>
      </c>
      <c r="H25" s="139"/>
      <c r="I25" s="139"/>
      <c r="J25" s="139">
        <v>1</v>
      </c>
      <c r="K25" s="134">
        <v>26.67</v>
      </c>
      <c r="L25" s="134"/>
      <c r="M25" s="139">
        <v>1</v>
      </c>
      <c r="N25" s="134">
        <f t="shared" si="0"/>
        <v>26.67</v>
      </c>
      <c r="O25" s="134">
        <f t="shared" si="1"/>
        <v>1.3335000000000001</v>
      </c>
      <c r="P25" s="134">
        <f t="shared" si="2"/>
        <v>28.003500000000003</v>
      </c>
      <c r="Q25" s="134"/>
      <c r="R25" s="134"/>
      <c r="S25" s="134"/>
      <c r="T25" s="134"/>
      <c r="U25" s="134"/>
      <c r="V25" s="134">
        <f t="shared" si="3"/>
        <v>1.3335000000000001</v>
      </c>
      <c r="W25" s="139"/>
    </row>
    <row r="26" spans="1:23" s="167" customFormat="1" hidden="1">
      <c r="A26" s="139">
        <v>22</v>
      </c>
      <c r="B26" s="135">
        <v>45628</v>
      </c>
      <c r="C26" s="139" t="s">
        <v>712</v>
      </c>
      <c r="D26" s="139"/>
      <c r="E26" s="159" t="s">
        <v>267</v>
      </c>
      <c r="F26" s="139" t="s">
        <v>592</v>
      </c>
      <c r="G26" s="139" t="s">
        <v>81</v>
      </c>
      <c r="H26" s="139"/>
      <c r="I26" s="139"/>
      <c r="J26" s="139">
        <v>1</v>
      </c>
      <c r="K26" s="134">
        <v>6.67</v>
      </c>
      <c r="L26" s="134"/>
      <c r="M26" s="139">
        <v>1</v>
      </c>
      <c r="N26" s="134">
        <f t="shared" si="0"/>
        <v>6.67</v>
      </c>
      <c r="O26" s="134">
        <f t="shared" si="1"/>
        <v>0.33350000000000002</v>
      </c>
      <c r="P26" s="134">
        <f t="shared" si="2"/>
        <v>7.0034999999999998</v>
      </c>
      <c r="Q26" s="135"/>
      <c r="R26" s="134"/>
      <c r="S26" s="134"/>
      <c r="T26" s="134"/>
      <c r="U26" s="134"/>
      <c r="V26" s="134">
        <f t="shared" si="3"/>
        <v>0.33350000000000002</v>
      </c>
      <c r="W26" s="139"/>
    </row>
    <row r="27" spans="1:23" s="167" customFormat="1" hidden="1">
      <c r="A27" s="139">
        <v>23</v>
      </c>
      <c r="B27" s="135">
        <v>45628</v>
      </c>
      <c r="C27" s="139" t="s">
        <v>712</v>
      </c>
      <c r="D27" s="139"/>
      <c r="E27" s="159" t="s">
        <v>267</v>
      </c>
      <c r="F27" s="139" t="s">
        <v>71</v>
      </c>
      <c r="G27" s="139" t="s">
        <v>81</v>
      </c>
      <c r="H27" s="139"/>
      <c r="I27" s="139"/>
      <c r="J27" s="139">
        <v>1</v>
      </c>
      <c r="K27" s="134">
        <v>6.67</v>
      </c>
      <c r="L27" s="134"/>
      <c r="M27" s="139">
        <v>1</v>
      </c>
      <c r="N27" s="134">
        <f t="shared" si="0"/>
        <v>6.67</v>
      </c>
      <c r="O27" s="134">
        <f t="shared" si="1"/>
        <v>0.33350000000000002</v>
      </c>
      <c r="P27" s="134">
        <f t="shared" si="2"/>
        <v>7.0034999999999998</v>
      </c>
      <c r="Q27" s="135"/>
      <c r="R27" s="134"/>
      <c r="S27" s="134"/>
      <c r="T27" s="134"/>
      <c r="U27" s="134"/>
      <c r="V27" s="134">
        <f t="shared" si="3"/>
        <v>0.33350000000000002</v>
      </c>
      <c r="W27" s="139"/>
    </row>
    <row r="28" spans="1:23" s="167" customFormat="1" hidden="1">
      <c r="A28" s="139">
        <v>24</v>
      </c>
      <c r="B28" s="135">
        <v>45628</v>
      </c>
      <c r="C28" s="139" t="s">
        <v>712</v>
      </c>
      <c r="D28" s="139"/>
      <c r="E28" s="159" t="s">
        <v>267</v>
      </c>
      <c r="F28" s="139" t="s">
        <v>593</v>
      </c>
      <c r="G28" s="139" t="s">
        <v>81</v>
      </c>
      <c r="H28" s="139"/>
      <c r="I28" s="139"/>
      <c r="J28" s="139">
        <v>1</v>
      </c>
      <c r="K28" s="134">
        <v>3.18</v>
      </c>
      <c r="L28" s="134"/>
      <c r="M28" s="139">
        <v>1</v>
      </c>
      <c r="N28" s="134">
        <f t="shared" si="0"/>
        <v>3.18</v>
      </c>
      <c r="O28" s="134">
        <f t="shared" si="1"/>
        <v>0.15900000000000003</v>
      </c>
      <c r="P28" s="134">
        <f t="shared" si="2"/>
        <v>3.3390000000000004</v>
      </c>
      <c r="Q28" s="135"/>
      <c r="R28" s="134"/>
      <c r="S28" s="134"/>
      <c r="T28" s="134"/>
      <c r="U28" s="134"/>
      <c r="V28" s="134">
        <f t="shared" si="3"/>
        <v>0.15900000000000003</v>
      </c>
      <c r="W28" s="139"/>
    </row>
    <row r="29" spans="1:23" s="167" customFormat="1" hidden="1">
      <c r="A29" s="139">
        <v>25</v>
      </c>
      <c r="B29" s="135">
        <v>45628</v>
      </c>
      <c r="C29" s="139" t="s">
        <v>712</v>
      </c>
      <c r="D29" s="139"/>
      <c r="E29" s="159" t="s">
        <v>267</v>
      </c>
      <c r="F29" s="139" t="s">
        <v>136</v>
      </c>
      <c r="G29" s="139" t="s">
        <v>81</v>
      </c>
      <c r="H29" s="139"/>
      <c r="I29" s="139"/>
      <c r="J29" s="139">
        <v>1</v>
      </c>
      <c r="K29" s="134">
        <v>2.6</v>
      </c>
      <c r="L29" s="134"/>
      <c r="M29" s="139">
        <v>1</v>
      </c>
      <c r="N29" s="134">
        <f t="shared" si="0"/>
        <v>2.6</v>
      </c>
      <c r="O29" s="134">
        <f t="shared" si="1"/>
        <v>0.13</v>
      </c>
      <c r="P29" s="134">
        <f t="shared" si="2"/>
        <v>2.73</v>
      </c>
      <c r="Q29" s="135"/>
      <c r="R29" s="134"/>
      <c r="S29" s="134"/>
      <c r="T29" s="134"/>
      <c r="U29" s="134"/>
      <c r="V29" s="134">
        <f t="shared" si="3"/>
        <v>0.13</v>
      </c>
      <c r="W29" s="139"/>
    </row>
    <row r="30" spans="1:23" s="167" customFormat="1" hidden="1">
      <c r="A30" s="139">
        <v>26</v>
      </c>
      <c r="B30" s="135">
        <v>45629</v>
      </c>
      <c r="C30" s="139" t="s">
        <v>713</v>
      </c>
      <c r="D30" s="139"/>
      <c r="E30" s="159" t="s">
        <v>194</v>
      </c>
      <c r="F30" s="139" t="s">
        <v>151</v>
      </c>
      <c r="G30" s="139" t="s">
        <v>82</v>
      </c>
      <c r="H30" s="139"/>
      <c r="I30" s="139"/>
      <c r="J30" s="139">
        <v>1</v>
      </c>
      <c r="K30" s="134">
        <v>190.9</v>
      </c>
      <c r="L30" s="134"/>
      <c r="M30" s="139">
        <v>1</v>
      </c>
      <c r="N30" s="134">
        <f t="shared" si="0"/>
        <v>190.9</v>
      </c>
      <c r="O30" s="134">
        <f t="shared" si="1"/>
        <v>9.5449999999999999</v>
      </c>
      <c r="P30" s="134">
        <f>+N30+O30</f>
        <v>200.44499999999999</v>
      </c>
      <c r="Q30" s="135"/>
      <c r="R30" s="134"/>
      <c r="S30" s="134"/>
      <c r="T30" s="134"/>
      <c r="U30" s="134"/>
      <c r="V30" s="134">
        <f t="shared" si="3"/>
        <v>9.5449999999999999</v>
      </c>
      <c r="W30" s="139"/>
    </row>
    <row r="31" spans="1:23" s="167" customFormat="1" hidden="1">
      <c r="A31" s="139">
        <v>27</v>
      </c>
      <c r="B31" s="135">
        <v>45629</v>
      </c>
      <c r="C31" s="139" t="s">
        <v>713</v>
      </c>
      <c r="D31" s="139"/>
      <c r="E31" s="159" t="s">
        <v>194</v>
      </c>
      <c r="F31" s="139" t="s">
        <v>75</v>
      </c>
      <c r="G31" s="139" t="s">
        <v>82</v>
      </c>
      <c r="H31" s="139"/>
      <c r="I31" s="139"/>
      <c r="J31" s="139">
        <v>1</v>
      </c>
      <c r="K31" s="134">
        <v>66</v>
      </c>
      <c r="L31" s="134"/>
      <c r="M31" s="139">
        <v>1</v>
      </c>
      <c r="N31" s="134">
        <f t="shared" si="0"/>
        <v>66</v>
      </c>
      <c r="O31" s="134">
        <f t="shared" si="1"/>
        <v>3.3000000000000003</v>
      </c>
      <c r="P31" s="134">
        <f t="shared" si="2"/>
        <v>69.3</v>
      </c>
      <c r="Q31" s="142"/>
      <c r="R31" s="143"/>
      <c r="S31" s="134"/>
      <c r="T31" s="134"/>
      <c r="U31" s="134"/>
      <c r="V31" s="134">
        <f t="shared" si="3"/>
        <v>3.3000000000000003</v>
      </c>
      <c r="W31" s="139"/>
    </row>
    <row r="32" spans="1:23" s="167" customFormat="1" hidden="1">
      <c r="A32" s="139">
        <v>28</v>
      </c>
      <c r="B32" s="135">
        <v>45629</v>
      </c>
      <c r="C32" s="139" t="s">
        <v>713</v>
      </c>
      <c r="D32" s="139"/>
      <c r="E32" s="159" t="s">
        <v>194</v>
      </c>
      <c r="F32" s="139" t="s">
        <v>75</v>
      </c>
      <c r="G32" s="139" t="s">
        <v>82</v>
      </c>
      <c r="H32" s="139"/>
      <c r="I32" s="139"/>
      <c r="J32" s="139">
        <v>1</v>
      </c>
      <c r="K32" s="134">
        <v>37.340000000000003</v>
      </c>
      <c r="L32" s="134"/>
      <c r="M32" s="139">
        <v>1</v>
      </c>
      <c r="N32" s="134">
        <f t="shared" si="0"/>
        <v>37.340000000000003</v>
      </c>
      <c r="O32" s="134">
        <f t="shared" si="1"/>
        <v>1.8670000000000002</v>
      </c>
      <c r="P32" s="134">
        <f t="shared" si="2"/>
        <v>39.207000000000001</v>
      </c>
      <c r="Q32" s="142"/>
      <c r="R32" s="143"/>
      <c r="S32" s="134"/>
      <c r="T32" s="134"/>
      <c r="U32" s="134"/>
      <c r="V32" s="134">
        <f t="shared" si="3"/>
        <v>1.8670000000000002</v>
      </c>
      <c r="W32" s="139"/>
    </row>
    <row r="33" spans="1:23" s="167" customFormat="1" hidden="1">
      <c r="A33" s="139">
        <v>29</v>
      </c>
      <c r="B33" s="135">
        <v>45629</v>
      </c>
      <c r="C33" s="139" t="s">
        <v>713</v>
      </c>
      <c r="D33" s="139"/>
      <c r="E33" s="159" t="s">
        <v>194</v>
      </c>
      <c r="F33" s="139" t="s">
        <v>76</v>
      </c>
      <c r="G33" s="139" t="s">
        <v>82</v>
      </c>
      <c r="H33" s="139"/>
      <c r="I33" s="139"/>
      <c r="J33" s="139">
        <v>1</v>
      </c>
      <c r="K33" s="134">
        <v>30.66</v>
      </c>
      <c r="L33" s="134"/>
      <c r="M33" s="139">
        <v>1</v>
      </c>
      <c r="N33" s="134">
        <f t="shared" si="0"/>
        <v>30.66</v>
      </c>
      <c r="O33" s="134">
        <f t="shared" si="1"/>
        <v>1.5330000000000001</v>
      </c>
      <c r="P33" s="134">
        <f t="shared" si="2"/>
        <v>32.192999999999998</v>
      </c>
      <c r="Q33" s="142"/>
      <c r="R33" s="143"/>
      <c r="S33" s="134"/>
      <c r="T33" s="134"/>
      <c r="U33" s="134"/>
      <c r="V33" s="134">
        <f t="shared" si="3"/>
        <v>1.5330000000000001</v>
      </c>
      <c r="W33" s="139"/>
    </row>
    <row r="34" spans="1:23" s="167" customFormat="1" hidden="1">
      <c r="A34" s="139">
        <v>30</v>
      </c>
      <c r="B34" s="135">
        <v>45629</v>
      </c>
      <c r="C34" s="139" t="s">
        <v>714</v>
      </c>
      <c r="D34" s="139"/>
      <c r="E34" s="159" t="s">
        <v>263</v>
      </c>
      <c r="F34" s="139" t="s">
        <v>76</v>
      </c>
      <c r="G34" s="139" t="s">
        <v>82</v>
      </c>
      <c r="H34" s="139"/>
      <c r="I34" s="139"/>
      <c r="J34" s="139">
        <v>1</v>
      </c>
      <c r="K34" s="134">
        <v>13.86</v>
      </c>
      <c r="L34" s="134"/>
      <c r="M34" s="139">
        <v>1</v>
      </c>
      <c r="N34" s="134">
        <f t="shared" si="0"/>
        <v>13.86</v>
      </c>
      <c r="O34" s="134">
        <f t="shared" si="1"/>
        <v>0.69300000000000006</v>
      </c>
      <c r="P34" s="134">
        <f t="shared" si="2"/>
        <v>14.552999999999999</v>
      </c>
      <c r="Q34" s="142"/>
      <c r="R34" s="143"/>
      <c r="S34" s="134"/>
      <c r="T34" s="134"/>
      <c r="U34" s="134"/>
      <c r="V34" s="134">
        <f t="shared" si="3"/>
        <v>0.69300000000000006</v>
      </c>
      <c r="W34" s="139"/>
    </row>
    <row r="35" spans="1:23" hidden="1">
      <c r="A35" s="139">
        <v>31</v>
      </c>
      <c r="B35" s="135">
        <v>45629</v>
      </c>
      <c r="C35" s="139" t="s">
        <v>714</v>
      </c>
      <c r="D35" s="139"/>
      <c r="E35" s="159" t="s">
        <v>263</v>
      </c>
      <c r="F35" s="139" t="s">
        <v>151</v>
      </c>
      <c r="G35" s="139" t="s">
        <v>82</v>
      </c>
      <c r="H35" s="139"/>
      <c r="I35" s="139"/>
      <c r="J35" s="139">
        <v>1</v>
      </c>
      <c r="K35" s="134">
        <v>38.18</v>
      </c>
      <c r="L35" s="134"/>
      <c r="M35" s="139">
        <v>1</v>
      </c>
      <c r="N35" s="134">
        <f t="shared" si="0"/>
        <v>38.18</v>
      </c>
      <c r="O35" s="134">
        <f t="shared" si="1"/>
        <v>1.909</v>
      </c>
      <c r="P35" s="134">
        <f t="shared" si="2"/>
        <v>40.088999999999999</v>
      </c>
      <c r="Q35" s="142"/>
      <c r="R35" s="143"/>
      <c r="S35" s="134"/>
      <c r="T35" s="134"/>
      <c r="U35" s="134"/>
      <c r="V35" s="134">
        <f t="shared" si="3"/>
        <v>1.909</v>
      </c>
      <c r="W35" s="139"/>
    </row>
    <row r="36" spans="1:23" hidden="1">
      <c r="A36" s="139">
        <v>32</v>
      </c>
      <c r="B36" s="135">
        <v>45629</v>
      </c>
      <c r="C36" s="139" t="s">
        <v>714</v>
      </c>
      <c r="D36" s="139"/>
      <c r="E36" s="159" t="s">
        <v>263</v>
      </c>
      <c r="F36" s="139" t="s">
        <v>75</v>
      </c>
      <c r="G36" s="139" t="s">
        <v>82</v>
      </c>
      <c r="H36" s="139"/>
      <c r="I36" s="139"/>
      <c r="J36" s="139">
        <v>1</v>
      </c>
      <c r="K36" s="134">
        <v>31.12</v>
      </c>
      <c r="L36" s="134"/>
      <c r="M36" s="139">
        <v>1</v>
      </c>
      <c r="N36" s="134">
        <f t="shared" si="0"/>
        <v>31.12</v>
      </c>
      <c r="O36" s="134">
        <f t="shared" si="1"/>
        <v>1.556</v>
      </c>
      <c r="P36" s="134">
        <f t="shared" si="2"/>
        <v>32.676000000000002</v>
      </c>
      <c r="Q36" s="142"/>
      <c r="R36" s="143"/>
      <c r="S36" s="134"/>
      <c r="T36" s="134"/>
      <c r="U36" s="134"/>
      <c r="V36" s="134">
        <f t="shared" si="3"/>
        <v>1.556</v>
      </c>
      <c r="W36" s="139"/>
    </row>
    <row r="37" spans="1:23" hidden="1">
      <c r="A37" s="139">
        <v>33</v>
      </c>
      <c r="B37" s="135">
        <v>45629</v>
      </c>
      <c r="C37" s="139" t="s">
        <v>715</v>
      </c>
      <c r="D37" s="139"/>
      <c r="E37" s="159" t="s">
        <v>263</v>
      </c>
      <c r="F37" s="139" t="s">
        <v>151</v>
      </c>
      <c r="G37" s="139" t="s">
        <v>82</v>
      </c>
      <c r="H37" s="139"/>
      <c r="I37" s="139"/>
      <c r="J37" s="139">
        <v>1</v>
      </c>
      <c r="K37" s="134">
        <v>38.18</v>
      </c>
      <c r="L37" s="134"/>
      <c r="M37" s="139">
        <v>1</v>
      </c>
      <c r="N37" s="134">
        <f t="shared" si="0"/>
        <v>38.18</v>
      </c>
      <c r="O37" s="134">
        <f t="shared" si="1"/>
        <v>1.909</v>
      </c>
      <c r="P37" s="134">
        <f t="shared" si="2"/>
        <v>40.088999999999999</v>
      </c>
      <c r="Q37" s="142"/>
      <c r="R37" s="143"/>
      <c r="S37" s="134"/>
      <c r="T37" s="134"/>
      <c r="U37" s="134"/>
      <c r="V37" s="134">
        <f t="shared" si="3"/>
        <v>1.909</v>
      </c>
      <c r="W37" s="139"/>
    </row>
    <row r="38" spans="1:23" hidden="1">
      <c r="A38" s="139">
        <v>34</v>
      </c>
      <c r="B38" s="135">
        <v>45629</v>
      </c>
      <c r="C38" s="139" t="s">
        <v>715</v>
      </c>
      <c r="D38" s="139"/>
      <c r="E38" s="159" t="s">
        <v>263</v>
      </c>
      <c r="F38" s="139" t="s">
        <v>541</v>
      </c>
      <c r="G38" s="139" t="s">
        <v>82</v>
      </c>
      <c r="H38" s="139"/>
      <c r="I38" s="139"/>
      <c r="J38" s="139">
        <v>1</v>
      </c>
      <c r="K38" s="134">
        <v>5.91</v>
      </c>
      <c r="L38" s="134"/>
      <c r="M38" s="139">
        <v>1</v>
      </c>
      <c r="N38" s="134">
        <f t="shared" si="0"/>
        <v>5.91</v>
      </c>
      <c r="O38" s="134">
        <f t="shared" si="1"/>
        <v>0.29550000000000004</v>
      </c>
      <c r="P38" s="134">
        <f t="shared" si="2"/>
        <v>6.2054999999999998</v>
      </c>
      <c r="Q38" s="142"/>
      <c r="R38" s="143"/>
      <c r="S38" s="134"/>
      <c r="T38" s="134"/>
      <c r="U38" s="134"/>
      <c r="V38" s="134">
        <f t="shared" si="3"/>
        <v>0.29550000000000004</v>
      </c>
      <c r="W38" s="139"/>
    </row>
    <row r="39" spans="1:23" hidden="1">
      <c r="A39" s="139">
        <v>35</v>
      </c>
      <c r="B39" s="135">
        <v>45629</v>
      </c>
      <c r="C39" s="139" t="s">
        <v>715</v>
      </c>
      <c r="D39" s="139"/>
      <c r="E39" s="159" t="s">
        <v>263</v>
      </c>
      <c r="F39" s="139" t="s">
        <v>287</v>
      </c>
      <c r="G39" s="139" t="s">
        <v>82</v>
      </c>
      <c r="H39" s="139"/>
      <c r="I39" s="139"/>
      <c r="J39" s="139">
        <v>1</v>
      </c>
      <c r="K39" s="134">
        <v>5.41</v>
      </c>
      <c r="L39" s="134"/>
      <c r="M39" s="139">
        <v>1</v>
      </c>
      <c r="N39" s="134">
        <f t="shared" si="0"/>
        <v>5.41</v>
      </c>
      <c r="O39" s="134">
        <f t="shared" si="1"/>
        <v>0.27050000000000002</v>
      </c>
      <c r="P39" s="134">
        <f t="shared" si="2"/>
        <v>5.6805000000000003</v>
      </c>
      <c r="Q39" s="142"/>
      <c r="R39" s="143"/>
      <c r="S39" s="134"/>
      <c r="T39" s="134"/>
      <c r="U39" s="134"/>
      <c r="V39" s="134">
        <f t="shared" si="3"/>
        <v>0.27050000000000002</v>
      </c>
      <c r="W39" s="139"/>
    </row>
    <row r="40" spans="1:23" hidden="1">
      <c r="A40" s="139">
        <v>36</v>
      </c>
      <c r="B40" s="135">
        <v>45629</v>
      </c>
      <c r="C40" s="139" t="s">
        <v>716</v>
      </c>
      <c r="D40" s="139"/>
      <c r="E40" s="159" t="s">
        <v>64</v>
      </c>
      <c r="F40" s="139" t="s">
        <v>69</v>
      </c>
      <c r="G40" s="139" t="s">
        <v>82</v>
      </c>
      <c r="H40" s="139"/>
      <c r="I40" s="139"/>
      <c r="J40" s="139">
        <v>1</v>
      </c>
      <c r="K40" s="134">
        <v>91.27</v>
      </c>
      <c r="L40" s="134"/>
      <c r="M40" s="139">
        <v>1</v>
      </c>
      <c r="N40" s="134">
        <f t="shared" si="0"/>
        <v>91.27</v>
      </c>
      <c r="O40" s="134">
        <f t="shared" si="1"/>
        <v>4.5635000000000003</v>
      </c>
      <c r="P40" s="134">
        <f t="shared" si="2"/>
        <v>95.833500000000001</v>
      </c>
      <c r="Q40" s="142"/>
      <c r="R40" s="143"/>
      <c r="S40" s="134"/>
      <c r="T40" s="134"/>
      <c r="U40" s="134"/>
      <c r="V40" s="134">
        <f t="shared" si="3"/>
        <v>4.5635000000000003</v>
      </c>
      <c r="W40" s="139"/>
    </row>
    <row r="41" spans="1:23" hidden="1">
      <c r="A41" s="139">
        <v>37</v>
      </c>
      <c r="B41" s="135">
        <v>45629</v>
      </c>
      <c r="C41" s="139" t="s">
        <v>717</v>
      </c>
      <c r="D41" s="139"/>
      <c r="E41" s="159" t="s">
        <v>269</v>
      </c>
      <c r="F41" s="139" t="s">
        <v>541</v>
      </c>
      <c r="G41" s="139" t="s">
        <v>82</v>
      </c>
      <c r="H41" s="139"/>
      <c r="I41" s="139"/>
      <c r="J41" s="139">
        <v>1</v>
      </c>
      <c r="K41" s="134">
        <v>5.91</v>
      </c>
      <c r="L41" s="134"/>
      <c r="M41" s="139">
        <v>1</v>
      </c>
      <c r="N41" s="134">
        <f t="shared" si="0"/>
        <v>5.91</v>
      </c>
      <c r="O41" s="134">
        <f t="shared" si="1"/>
        <v>0.29550000000000004</v>
      </c>
      <c r="P41" s="134">
        <f t="shared" si="2"/>
        <v>6.2054999999999998</v>
      </c>
      <c r="Q41" s="142"/>
      <c r="R41" s="143"/>
      <c r="S41" s="134"/>
      <c r="T41" s="134"/>
      <c r="U41" s="134"/>
      <c r="V41" s="134">
        <f t="shared" si="3"/>
        <v>0.29550000000000004</v>
      </c>
      <c r="W41" s="139"/>
    </row>
    <row r="42" spans="1:23" hidden="1">
      <c r="A42" s="139">
        <v>38</v>
      </c>
      <c r="B42" s="135">
        <v>45629</v>
      </c>
      <c r="C42" s="139" t="s">
        <v>717</v>
      </c>
      <c r="D42" s="139"/>
      <c r="E42" s="159" t="s">
        <v>269</v>
      </c>
      <c r="F42" s="139" t="s">
        <v>287</v>
      </c>
      <c r="G42" s="139" t="s">
        <v>82</v>
      </c>
      <c r="H42" s="139"/>
      <c r="I42" s="139"/>
      <c r="J42" s="139">
        <v>1</v>
      </c>
      <c r="K42" s="134">
        <v>5.41</v>
      </c>
      <c r="L42" s="134"/>
      <c r="M42" s="139">
        <v>1</v>
      </c>
      <c r="N42" s="134">
        <f t="shared" si="0"/>
        <v>5.41</v>
      </c>
      <c r="O42" s="134">
        <f t="shared" si="1"/>
        <v>0.27050000000000002</v>
      </c>
      <c r="P42" s="134">
        <f t="shared" si="2"/>
        <v>5.6805000000000003</v>
      </c>
      <c r="Q42" s="142"/>
      <c r="R42" s="143"/>
      <c r="S42" s="134"/>
      <c r="T42" s="134"/>
      <c r="U42" s="134"/>
      <c r="V42" s="134">
        <f t="shared" si="3"/>
        <v>0.27050000000000002</v>
      </c>
      <c r="W42" s="139"/>
    </row>
    <row r="43" spans="1:23" hidden="1">
      <c r="A43" s="139">
        <v>39</v>
      </c>
      <c r="B43" s="135">
        <v>45629</v>
      </c>
      <c r="C43" s="139" t="s">
        <v>718</v>
      </c>
      <c r="D43" s="139"/>
      <c r="E43" s="159" t="s">
        <v>580</v>
      </c>
      <c r="F43" s="139" t="s">
        <v>594</v>
      </c>
      <c r="G43" s="139" t="s">
        <v>190</v>
      </c>
      <c r="H43" s="139"/>
      <c r="I43" s="139"/>
      <c r="J43" s="139">
        <v>1</v>
      </c>
      <c r="K43" s="134">
        <v>11666.55</v>
      </c>
      <c r="L43" s="134"/>
      <c r="M43" s="139">
        <v>1</v>
      </c>
      <c r="N43" s="134">
        <f t="shared" si="0"/>
        <v>11666.55</v>
      </c>
      <c r="O43" s="134">
        <f t="shared" si="1"/>
        <v>583.32749999999999</v>
      </c>
      <c r="P43" s="134">
        <f t="shared" si="2"/>
        <v>12249.877499999999</v>
      </c>
      <c r="Q43" s="142"/>
      <c r="R43" s="143"/>
      <c r="S43" s="134"/>
      <c r="T43" s="134"/>
      <c r="U43" s="134"/>
      <c r="V43" s="134">
        <f t="shared" si="3"/>
        <v>583.32749999999999</v>
      </c>
      <c r="W43" s="139"/>
    </row>
    <row r="44" spans="1:23" hidden="1">
      <c r="A44" s="139">
        <v>40</v>
      </c>
      <c r="B44" s="135">
        <v>45629</v>
      </c>
      <c r="C44" s="139" t="s">
        <v>719</v>
      </c>
      <c r="D44" s="139"/>
      <c r="E44" s="159" t="s">
        <v>580</v>
      </c>
      <c r="F44" s="139" t="s">
        <v>594</v>
      </c>
      <c r="G44" s="139" t="s">
        <v>190</v>
      </c>
      <c r="H44" s="139"/>
      <c r="I44" s="139"/>
      <c r="J44" s="139">
        <v>1</v>
      </c>
      <c r="K44" s="134">
        <v>11666.55</v>
      </c>
      <c r="L44" s="134"/>
      <c r="M44" s="139">
        <v>1</v>
      </c>
      <c r="N44" s="134">
        <f t="shared" si="0"/>
        <v>11666.55</v>
      </c>
      <c r="O44" s="134">
        <f t="shared" si="1"/>
        <v>583.32749999999999</v>
      </c>
      <c r="P44" s="134">
        <f t="shared" si="2"/>
        <v>12249.877499999999</v>
      </c>
      <c r="Q44" s="142"/>
      <c r="R44" s="143"/>
      <c r="S44" s="134"/>
      <c r="T44" s="134"/>
      <c r="U44" s="134"/>
      <c r="V44" s="134">
        <f t="shared" si="3"/>
        <v>583.32749999999999</v>
      </c>
      <c r="W44" s="139"/>
    </row>
    <row r="45" spans="1:23" hidden="1">
      <c r="A45" s="139">
        <v>41</v>
      </c>
      <c r="B45" s="135">
        <v>45630</v>
      </c>
      <c r="C45" s="139" t="s">
        <v>720</v>
      </c>
      <c r="D45" s="139"/>
      <c r="E45" s="159" t="s">
        <v>268</v>
      </c>
      <c r="F45" s="139" t="s">
        <v>595</v>
      </c>
      <c r="G45" s="139" t="s">
        <v>82</v>
      </c>
      <c r="H45" s="139"/>
      <c r="I45" s="139"/>
      <c r="J45" s="139">
        <v>1</v>
      </c>
      <c r="K45" s="134">
        <v>334.3</v>
      </c>
      <c r="L45" s="134"/>
      <c r="M45" s="139">
        <v>1</v>
      </c>
      <c r="N45" s="134">
        <f t="shared" si="0"/>
        <v>334.3</v>
      </c>
      <c r="O45" s="134">
        <f t="shared" si="1"/>
        <v>16.715</v>
      </c>
      <c r="P45" s="134">
        <f t="shared" si="2"/>
        <v>351.01499999999999</v>
      </c>
      <c r="Q45" s="142"/>
      <c r="R45" s="143"/>
      <c r="S45" s="134"/>
      <c r="T45" s="134"/>
      <c r="U45" s="134"/>
      <c r="V45" s="134">
        <f t="shared" si="3"/>
        <v>16.715</v>
      </c>
      <c r="W45" s="139"/>
    </row>
    <row r="46" spans="1:23" hidden="1">
      <c r="A46" s="139">
        <v>42</v>
      </c>
      <c r="B46" s="135">
        <v>45630</v>
      </c>
      <c r="C46" s="139" t="s">
        <v>721</v>
      </c>
      <c r="D46" s="139"/>
      <c r="E46" s="159" t="s">
        <v>268</v>
      </c>
      <c r="F46" s="139" t="s">
        <v>69</v>
      </c>
      <c r="G46" s="139" t="s">
        <v>82</v>
      </c>
      <c r="H46" s="139"/>
      <c r="I46" s="139"/>
      <c r="J46" s="139">
        <v>1</v>
      </c>
      <c r="K46" s="134">
        <v>95.83</v>
      </c>
      <c r="L46" s="134"/>
      <c r="M46" s="139">
        <v>1</v>
      </c>
      <c r="N46" s="134">
        <f t="shared" si="0"/>
        <v>95.83</v>
      </c>
      <c r="O46" s="134">
        <f t="shared" si="1"/>
        <v>4.7915000000000001</v>
      </c>
      <c r="P46" s="134">
        <f t="shared" si="2"/>
        <v>100.6215</v>
      </c>
      <c r="Q46" s="142"/>
      <c r="R46" s="143"/>
      <c r="S46" s="134"/>
      <c r="T46" s="134"/>
      <c r="U46" s="134"/>
      <c r="V46" s="134">
        <f t="shared" si="3"/>
        <v>4.7915000000000001</v>
      </c>
      <c r="W46" s="139"/>
    </row>
    <row r="47" spans="1:23" hidden="1">
      <c r="A47" s="139">
        <v>43</v>
      </c>
      <c r="B47" s="135">
        <v>45631</v>
      </c>
      <c r="C47" s="139" t="s">
        <v>722</v>
      </c>
      <c r="D47" s="139"/>
      <c r="E47" s="159" t="s">
        <v>183</v>
      </c>
      <c r="F47" s="139" t="s">
        <v>596</v>
      </c>
      <c r="G47" s="139" t="s">
        <v>81</v>
      </c>
      <c r="H47" s="139"/>
      <c r="I47" s="139"/>
      <c r="J47" s="139">
        <v>1</v>
      </c>
      <c r="K47" s="134">
        <v>6.65</v>
      </c>
      <c r="L47" s="134"/>
      <c r="M47" s="139">
        <v>1</v>
      </c>
      <c r="N47" s="134">
        <f t="shared" si="0"/>
        <v>6.65</v>
      </c>
      <c r="O47" s="134">
        <f t="shared" si="1"/>
        <v>0.33250000000000002</v>
      </c>
      <c r="P47" s="134">
        <f t="shared" si="2"/>
        <v>6.9824999999999999</v>
      </c>
      <c r="Q47" s="142"/>
      <c r="R47" s="143"/>
      <c r="S47" s="134"/>
      <c r="T47" s="134"/>
      <c r="U47" s="134"/>
      <c r="V47" s="134">
        <f t="shared" si="3"/>
        <v>0.33250000000000002</v>
      </c>
      <c r="W47" s="139"/>
    </row>
    <row r="48" spans="1:23" hidden="1">
      <c r="A48" s="139">
        <v>44</v>
      </c>
      <c r="B48" s="135">
        <v>45631</v>
      </c>
      <c r="C48" s="139" t="s">
        <v>723</v>
      </c>
      <c r="D48" s="139"/>
      <c r="E48" s="159" t="s">
        <v>183</v>
      </c>
      <c r="F48" s="139" t="s">
        <v>565</v>
      </c>
      <c r="G48" s="139" t="s">
        <v>82</v>
      </c>
      <c r="H48" s="139"/>
      <c r="I48" s="139"/>
      <c r="J48" s="139">
        <v>1</v>
      </c>
      <c r="K48" s="134">
        <v>9.75</v>
      </c>
      <c r="L48" s="134"/>
      <c r="M48" s="139">
        <v>1</v>
      </c>
      <c r="N48" s="134">
        <f t="shared" si="0"/>
        <v>9.75</v>
      </c>
      <c r="O48" s="134">
        <f t="shared" si="1"/>
        <v>0.48750000000000004</v>
      </c>
      <c r="P48" s="134">
        <f t="shared" si="2"/>
        <v>10.237500000000001</v>
      </c>
      <c r="Q48" s="142"/>
      <c r="R48" s="143"/>
      <c r="S48" s="134"/>
      <c r="T48" s="134"/>
      <c r="U48" s="134"/>
      <c r="V48" s="134">
        <f t="shared" si="3"/>
        <v>0.48750000000000004</v>
      </c>
      <c r="W48" s="139"/>
    </row>
    <row r="49" spans="1:23" hidden="1">
      <c r="A49" s="139">
        <v>45</v>
      </c>
      <c r="B49" s="135">
        <v>45631</v>
      </c>
      <c r="C49" s="139" t="s">
        <v>723</v>
      </c>
      <c r="D49" s="139"/>
      <c r="E49" s="159" t="s">
        <v>183</v>
      </c>
      <c r="F49" s="139" t="s">
        <v>291</v>
      </c>
      <c r="G49" s="139" t="s">
        <v>82</v>
      </c>
      <c r="H49" s="139"/>
      <c r="I49" s="139"/>
      <c r="J49" s="139">
        <v>1</v>
      </c>
      <c r="K49" s="134">
        <v>14.63</v>
      </c>
      <c r="L49" s="134"/>
      <c r="M49" s="139">
        <v>1</v>
      </c>
      <c r="N49" s="134">
        <f t="shared" si="0"/>
        <v>14.63</v>
      </c>
      <c r="O49" s="134">
        <f t="shared" si="1"/>
        <v>0.73150000000000004</v>
      </c>
      <c r="P49" s="134">
        <f t="shared" si="2"/>
        <v>15.361500000000001</v>
      </c>
      <c r="Q49" s="142"/>
      <c r="R49" s="143"/>
      <c r="S49" s="134"/>
      <c r="T49" s="134"/>
      <c r="U49" s="134"/>
      <c r="V49" s="134">
        <f t="shared" si="3"/>
        <v>0.73150000000000004</v>
      </c>
      <c r="W49" s="139"/>
    </row>
    <row r="50" spans="1:23" hidden="1">
      <c r="A50" s="139">
        <v>46</v>
      </c>
      <c r="B50" s="135">
        <v>45631</v>
      </c>
      <c r="C50" s="139" t="s">
        <v>724</v>
      </c>
      <c r="D50" s="139"/>
      <c r="E50" s="159" t="s">
        <v>66</v>
      </c>
      <c r="F50" s="139" t="s">
        <v>597</v>
      </c>
      <c r="G50" s="139" t="s">
        <v>82</v>
      </c>
      <c r="H50" s="139"/>
      <c r="I50" s="139"/>
      <c r="J50" s="139">
        <v>1</v>
      </c>
      <c r="K50" s="134">
        <v>45.5</v>
      </c>
      <c r="L50" s="134"/>
      <c r="M50" s="139">
        <v>1</v>
      </c>
      <c r="N50" s="134">
        <f t="shared" si="0"/>
        <v>45.5</v>
      </c>
      <c r="O50" s="134">
        <f t="shared" si="1"/>
        <v>2.2749999999999999</v>
      </c>
      <c r="P50" s="134">
        <f t="shared" si="2"/>
        <v>47.774999999999999</v>
      </c>
      <c r="Q50" s="142"/>
      <c r="R50" s="143"/>
      <c r="S50" s="134"/>
      <c r="T50" s="134"/>
      <c r="U50" s="134"/>
      <c r="V50" s="134">
        <f t="shared" si="3"/>
        <v>2.2749999999999999</v>
      </c>
      <c r="W50" s="139"/>
    </row>
    <row r="51" spans="1:23" hidden="1">
      <c r="A51" s="139">
        <v>47</v>
      </c>
      <c r="B51" s="135">
        <v>45631</v>
      </c>
      <c r="C51" s="139" t="s">
        <v>725</v>
      </c>
      <c r="D51" s="139"/>
      <c r="E51" s="159" t="s">
        <v>66</v>
      </c>
      <c r="F51" s="139" t="s">
        <v>598</v>
      </c>
      <c r="G51" s="139" t="s">
        <v>81</v>
      </c>
      <c r="H51" s="139"/>
      <c r="I51" s="139"/>
      <c r="J51" s="139">
        <v>1</v>
      </c>
      <c r="K51" s="134">
        <v>221.73</v>
      </c>
      <c r="L51" s="134"/>
      <c r="M51" s="139">
        <v>1</v>
      </c>
      <c r="N51" s="134">
        <f t="shared" si="0"/>
        <v>221.73</v>
      </c>
      <c r="O51" s="134">
        <f t="shared" si="1"/>
        <v>11.086500000000001</v>
      </c>
      <c r="P51" s="134">
        <f t="shared" si="2"/>
        <v>232.81649999999999</v>
      </c>
      <c r="Q51" s="142"/>
      <c r="R51" s="143"/>
      <c r="S51" s="134"/>
      <c r="T51" s="134"/>
      <c r="U51" s="134"/>
      <c r="V51" s="134">
        <f t="shared" si="3"/>
        <v>11.086500000000001</v>
      </c>
      <c r="W51" s="139"/>
    </row>
    <row r="52" spans="1:23" hidden="1">
      <c r="A52" s="139">
        <v>48</v>
      </c>
      <c r="B52" s="135">
        <v>45631</v>
      </c>
      <c r="C52" s="139" t="s">
        <v>725</v>
      </c>
      <c r="D52" s="139"/>
      <c r="E52" s="159" t="s">
        <v>66</v>
      </c>
      <c r="F52" s="139" t="s">
        <v>599</v>
      </c>
      <c r="G52" s="139" t="s">
        <v>81</v>
      </c>
      <c r="H52" s="139"/>
      <c r="I52" s="139"/>
      <c r="J52" s="139">
        <v>1</v>
      </c>
      <c r="K52" s="134">
        <v>86.48</v>
      </c>
      <c r="L52" s="134"/>
      <c r="M52" s="139">
        <v>1</v>
      </c>
      <c r="N52" s="134">
        <f t="shared" si="0"/>
        <v>86.48</v>
      </c>
      <c r="O52" s="134">
        <f t="shared" si="1"/>
        <v>4.3240000000000007</v>
      </c>
      <c r="P52" s="134">
        <f t="shared" si="2"/>
        <v>90.804000000000002</v>
      </c>
      <c r="Q52" s="142"/>
      <c r="R52" s="143"/>
      <c r="S52" s="134"/>
      <c r="T52" s="134"/>
      <c r="U52" s="134"/>
      <c r="V52" s="134">
        <f t="shared" si="3"/>
        <v>4.3240000000000007</v>
      </c>
      <c r="W52" s="139"/>
    </row>
    <row r="53" spans="1:23" hidden="1">
      <c r="A53" s="139">
        <v>49</v>
      </c>
      <c r="B53" s="135">
        <v>45631</v>
      </c>
      <c r="C53" s="139" t="s">
        <v>725</v>
      </c>
      <c r="D53" s="139"/>
      <c r="E53" s="159" t="s">
        <v>66</v>
      </c>
      <c r="F53" s="139" t="s">
        <v>600</v>
      </c>
      <c r="G53" s="139" t="s">
        <v>81</v>
      </c>
      <c r="H53" s="139"/>
      <c r="I53" s="139"/>
      <c r="J53" s="139">
        <v>1</v>
      </c>
      <c r="K53" s="134">
        <v>29.2</v>
      </c>
      <c r="L53" s="134"/>
      <c r="M53" s="139">
        <v>1</v>
      </c>
      <c r="N53" s="134">
        <f t="shared" si="0"/>
        <v>29.2</v>
      </c>
      <c r="O53" s="134">
        <f t="shared" si="1"/>
        <v>1.46</v>
      </c>
      <c r="P53" s="134">
        <f t="shared" si="2"/>
        <v>30.66</v>
      </c>
      <c r="Q53" s="142"/>
      <c r="R53" s="143"/>
      <c r="S53" s="134"/>
      <c r="T53" s="134"/>
      <c r="U53" s="134"/>
      <c r="V53" s="134">
        <f t="shared" si="3"/>
        <v>1.46</v>
      </c>
      <c r="W53" s="139"/>
    </row>
    <row r="54" spans="1:23" hidden="1">
      <c r="A54" s="139">
        <v>50</v>
      </c>
      <c r="B54" s="135">
        <v>45631</v>
      </c>
      <c r="C54" s="139" t="s">
        <v>725</v>
      </c>
      <c r="D54" s="139"/>
      <c r="E54" s="159" t="s">
        <v>66</v>
      </c>
      <c r="F54" s="139" t="s">
        <v>197</v>
      </c>
      <c r="G54" s="139" t="s">
        <v>81</v>
      </c>
      <c r="H54" s="139"/>
      <c r="I54" s="139"/>
      <c r="J54" s="139">
        <v>1</v>
      </c>
      <c r="K54" s="134">
        <v>11.53</v>
      </c>
      <c r="L54" s="134"/>
      <c r="M54" s="139">
        <v>1</v>
      </c>
      <c r="N54" s="134">
        <f t="shared" si="0"/>
        <v>11.53</v>
      </c>
      <c r="O54" s="134">
        <f t="shared" si="1"/>
        <v>0.57650000000000001</v>
      </c>
      <c r="P54" s="134">
        <f t="shared" si="2"/>
        <v>12.106499999999999</v>
      </c>
      <c r="Q54" s="142"/>
      <c r="R54" s="143"/>
      <c r="S54" s="134"/>
      <c r="T54" s="134"/>
      <c r="U54" s="134"/>
      <c r="V54" s="134">
        <f t="shared" si="3"/>
        <v>0.57650000000000001</v>
      </c>
      <c r="W54" s="139"/>
    </row>
    <row r="55" spans="1:23" hidden="1">
      <c r="A55" s="139">
        <v>51</v>
      </c>
      <c r="B55" s="135">
        <v>45631</v>
      </c>
      <c r="C55" s="139" t="s">
        <v>725</v>
      </c>
      <c r="D55" s="139"/>
      <c r="E55" s="159" t="s">
        <v>66</v>
      </c>
      <c r="F55" s="139" t="s">
        <v>601</v>
      </c>
      <c r="G55" s="139" t="s">
        <v>81</v>
      </c>
      <c r="H55" s="139"/>
      <c r="I55" s="139"/>
      <c r="J55" s="139">
        <v>1</v>
      </c>
      <c r="K55" s="134">
        <v>3.17</v>
      </c>
      <c r="L55" s="134"/>
      <c r="M55" s="139">
        <v>1</v>
      </c>
      <c r="N55" s="134">
        <f t="shared" si="0"/>
        <v>3.17</v>
      </c>
      <c r="O55" s="134">
        <f t="shared" si="1"/>
        <v>0.1585</v>
      </c>
      <c r="P55" s="134">
        <f t="shared" si="2"/>
        <v>3.3285</v>
      </c>
      <c r="Q55" s="142"/>
      <c r="R55" s="143"/>
      <c r="S55" s="134"/>
      <c r="T55" s="134"/>
      <c r="U55" s="134"/>
      <c r="V55" s="134">
        <f t="shared" si="3"/>
        <v>0.1585</v>
      </c>
      <c r="W55" s="139"/>
    </row>
    <row r="56" spans="1:23" hidden="1">
      <c r="A56" s="139">
        <v>52</v>
      </c>
      <c r="B56" s="135">
        <v>45632</v>
      </c>
      <c r="C56" s="139" t="s">
        <v>726</v>
      </c>
      <c r="D56" s="139"/>
      <c r="E56" s="159" t="s">
        <v>263</v>
      </c>
      <c r="F56" s="139" t="s">
        <v>151</v>
      </c>
      <c r="G56" s="139" t="s">
        <v>82</v>
      </c>
      <c r="H56" s="139"/>
      <c r="I56" s="139"/>
      <c r="J56" s="139">
        <v>1</v>
      </c>
      <c r="K56" s="134">
        <v>152.72</v>
      </c>
      <c r="L56" s="134"/>
      <c r="M56" s="139">
        <v>1</v>
      </c>
      <c r="N56" s="134">
        <f t="shared" si="0"/>
        <v>152.72</v>
      </c>
      <c r="O56" s="134">
        <f t="shared" si="1"/>
        <v>7.6360000000000001</v>
      </c>
      <c r="P56" s="134">
        <f t="shared" si="2"/>
        <v>160.35599999999999</v>
      </c>
      <c r="Q56" s="142"/>
      <c r="R56" s="143"/>
      <c r="S56" s="134"/>
      <c r="T56" s="134"/>
      <c r="U56" s="134"/>
      <c r="V56" s="134">
        <f t="shared" si="3"/>
        <v>7.6360000000000001</v>
      </c>
      <c r="W56" s="139"/>
    </row>
    <row r="57" spans="1:23" s="167" customFormat="1" hidden="1">
      <c r="A57" s="139">
        <v>53</v>
      </c>
      <c r="B57" s="135">
        <v>45632</v>
      </c>
      <c r="C57" s="139" t="s">
        <v>726</v>
      </c>
      <c r="D57" s="139"/>
      <c r="E57" s="159" t="s">
        <v>263</v>
      </c>
      <c r="F57" s="139" t="s">
        <v>75</v>
      </c>
      <c r="G57" s="139" t="s">
        <v>82</v>
      </c>
      <c r="H57" s="139"/>
      <c r="I57" s="139"/>
      <c r="J57" s="139">
        <v>1</v>
      </c>
      <c r="K57" s="134">
        <v>62.24</v>
      </c>
      <c r="L57" s="134"/>
      <c r="M57" s="139">
        <v>1</v>
      </c>
      <c r="N57" s="134">
        <f t="shared" si="0"/>
        <v>62.24</v>
      </c>
      <c r="O57" s="134">
        <f t="shared" si="1"/>
        <v>3.1120000000000001</v>
      </c>
      <c r="P57" s="134">
        <f t="shared" si="2"/>
        <v>65.352000000000004</v>
      </c>
      <c r="Q57" s="142"/>
      <c r="R57" s="143"/>
      <c r="S57" s="134"/>
      <c r="T57" s="134"/>
      <c r="U57" s="134"/>
      <c r="V57" s="134">
        <f t="shared" si="3"/>
        <v>3.1120000000000001</v>
      </c>
      <c r="W57" s="139"/>
    </row>
    <row r="58" spans="1:23" s="167" customFormat="1" hidden="1">
      <c r="A58" s="139">
        <v>54</v>
      </c>
      <c r="B58" s="135">
        <v>45632</v>
      </c>
      <c r="C58" s="139" t="s">
        <v>726</v>
      </c>
      <c r="D58" s="139"/>
      <c r="E58" s="159" t="s">
        <v>263</v>
      </c>
      <c r="F58" s="139" t="s">
        <v>76</v>
      </c>
      <c r="G58" s="139" t="s">
        <v>82</v>
      </c>
      <c r="H58" s="139"/>
      <c r="I58" s="139"/>
      <c r="J58" s="139">
        <v>1</v>
      </c>
      <c r="K58" s="134">
        <v>55.43</v>
      </c>
      <c r="L58" s="134"/>
      <c r="M58" s="139">
        <v>1</v>
      </c>
      <c r="N58" s="134">
        <f t="shared" si="0"/>
        <v>55.43</v>
      </c>
      <c r="O58" s="134">
        <f t="shared" si="1"/>
        <v>2.7715000000000001</v>
      </c>
      <c r="P58" s="134">
        <f t="shared" si="2"/>
        <v>58.201500000000003</v>
      </c>
      <c r="Q58" s="142"/>
      <c r="R58" s="143"/>
      <c r="S58" s="134"/>
      <c r="T58" s="134"/>
      <c r="U58" s="134"/>
      <c r="V58" s="134">
        <f t="shared" si="3"/>
        <v>2.7715000000000001</v>
      </c>
      <c r="W58" s="139"/>
    </row>
    <row r="59" spans="1:23" s="167" customFormat="1" hidden="1">
      <c r="A59" s="139">
        <v>55</v>
      </c>
      <c r="B59" s="135">
        <v>45632</v>
      </c>
      <c r="C59" s="139" t="s">
        <v>727</v>
      </c>
      <c r="D59" s="139"/>
      <c r="E59" s="159" t="s">
        <v>267</v>
      </c>
      <c r="F59" s="139" t="s">
        <v>602</v>
      </c>
      <c r="G59" s="139" t="s">
        <v>82</v>
      </c>
      <c r="H59" s="139"/>
      <c r="I59" s="139"/>
      <c r="J59" s="139">
        <v>1</v>
      </c>
      <c r="K59" s="134">
        <v>120.25</v>
      </c>
      <c r="L59" s="134"/>
      <c r="M59" s="139">
        <v>1</v>
      </c>
      <c r="N59" s="134">
        <f t="shared" si="0"/>
        <v>120.25</v>
      </c>
      <c r="O59" s="134">
        <f t="shared" si="1"/>
        <v>6.0125000000000002</v>
      </c>
      <c r="P59" s="134">
        <f t="shared" si="2"/>
        <v>126.2625</v>
      </c>
      <c r="Q59" s="142"/>
      <c r="R59" s="143"/>
      <c r="S59" s="134"/>
      <c r="T59" s="134"/>
      <c r="U59" s="134"/>
      <c r="V59" s="134">
        <f t="shared" si="3"/>
        <v>6.0125000000000002</v>
      </c>
      <c r="W59" s="139"/>
    </row>
    <row r="60" spans="1:23" s="167" customFormat="1" hidden="1">
      <c r="A60" s="139">
        <v>56</v>
      </c>
      <c r="B60" s="135">
        <v>45632</v>
      </c>
      <c r="C60" s="139" t="s">
        <v>727</v>
      </c>
      <c r="D60" s="139"/>
      <c r="E60" s="159" t="s">
        <v>267</v>
      </c>
      <c r="F60" s="139" t="s">
        <v>151</v>
      </c>
      <c r="G60" s="139" t="s">
        <v>82</v>
      </c>
      <c r="H60" s="139"/>
      <c r="I60" s="139"/>
      <c r="J60" s="139">
        <v>1</v>
      </c>
      <c r="K60" s="134">
        <v>38.18</v>
      </c>
      <c r="L60" s="134"/>
      <c r="M60" s="139">
        <v>1</v>
      </c>
      <c r="N60" s="134">
        <f t="shared" si="0"/>
        <v>38.18</v>
      </c>
      <c r="O60" s="134">
        <f t="shared" si="1"/>
        <v>1.909</v>
      </c>
      <c r="P60" s="134">
        <f t="shared" si="2"/>
        <v>40.088999999999999</v>
      </c>
      <c r="Q60" s="142"/>
      <c r="R60" s="143"/>
      <c r="S60" s="134"/>
      <c r="T60" s="134"/>
      <c r="U60" s="134"/>
      <c r="V60" s="134">
        <f t="shared" si="3"/>
        <v>1.909</v>
      </c>
      <c r="W60" s="139"/>
    </row>
    <row r="61" spans="1:23" s="167" customFormat="1" hidden="1">
      <c r="A61" s="139">
        <v>57</v>
      </c>
      <c r="B61" s="135">
        <v>45632</v>
      </c>
      <c r="C61" s="139" t="s">
        <v>727</v>
      </c>
      <c r="D61" s="139"/>
      <c r="E61" s="159" t="s">
        <v>267</v>
      </c>
      <c r="F61" s="139" t="s">
        <v>124</v>
      </c>
      <c r="G61" s="139" t="s">
        <v>82</v>
      </c>
      <c r="H61" s="139"/>
      <c r="I61" s="139"/>
      <c r="J61" s="139">
        <v>1</v>
      </c>
      <c r="K61" s="134">
        <v>6.66</v>
      </c>
      <c r="L61" s="134"/>
      <c r="M61" s="139">
        <v>1</v>
      </c>
      <c r="N61" s="134">
        <f t="shared" si="0"/>
        <v>6.66</v>
      </c>
      <c r="O61" s="134">
        <f t="shared" si="1"/>
        <v>0.33300000000000002</v>
      </c>
      <c r="P61" s="134">
        <f t="shared" si="2"/>
        <v>6.9930000000000003</v>
      </c>
      <c r="Q61" s="142"/>
      <c r="R61" s="143"/>
      <c r="S61" s="134"/>
      <c r="T61" s="134"/>
      <c r="U61" s="134"/>
      <c r="V61" s="134">
        <f t="shared" si="3"/>
        <v>0.33300000000000002</v>
      </c>
      <c r="W61" s="139"/>
    </row>
    <row r="62" spans="1:23" s="167" customFormat="1" hidden="1">
      <c r="A62" s="139">
        <v>58</v>
      </c>
      <c r="B62" s="135">
        <v>45632</v>
      </c>
      <c r="C62" s="139" t="s">
        <v>727</v>
      </c>
      <c r="D62" s="139"/>
      <c r="E62" s="159" t="s">
        <v>267</v>
      </c>
      <c r="F62" s="139" t="s">
        <v>156</v>
      </c>
      <c r="G62" s="139" t="s">
        <v>82</v>
      </c>
      <c r="H62" s="139"/>
      <c r="I62" s="139"/>
      <c r="J62" s="139">
        <v>1</v>
      </c>
      <c r="K62" s="134">
        <v>47.18</v>
      </c>
      <c r="L62" s="134"/>
      <c r="M62" s="139">
        <v>1</v>
      </c>
      <c r="N62" s="134">
        <f t="shared" si="0"/>
        <v>47.18</v>
      </c>
      <c r="O62" s="134">
        <f t="shared" si="1"/>
        <v>2.359</v>
      </c>
      <c r="P62" s="134">
        <f t="shared" si="2"/>
        <v>49.539000000000001</v>
      </c>
      <c r="Q62" s="142"/>
      <c r="R62" s="143"/>
      <c r="S62" s="134"/>
      <c r="T62" s="134"/>
      <c r="U62" s="134"/>
      <c r="V62" s="134">
        <f t="shared" si="3"/>
        <v>2.359</v>
      </c>
      <c r="W62" s="139"/>
    </row>
    <row r="63" spans="1:23" s="167" customFormat="1" hidden="1">
      <c r="A63" s="139">
        <v>59</v>
      </c>
      <c r="B63" s="135">
        <v>45632</v>
      </c>
      <c r="C63" s="139" t="s">
        <v>727</v>
      </c>
      <c r="D63" s="139"/>
      <c r="E63" s="159" t="s">
        <v>267</v>
      </c>
      <c r="F63" s="139" t="s">
        <v>125</v>
      </c>
      <c r="G63" s="139" t="s">
        <v>82</v>
      </c>
      <c r="H63" s="139"/>
      <c r="I63" s="139"/>
      <c r="J63" s="139">
        <v>1</v>
      </c>
      <c r="K63" s="134">
        <v>13.32</v>
      </c>
      <c r="L63" s="134"/>
      <c r="M63" s="139">
        <v>1</v>
      </c>
      <c r="N63" s="134">
        <f t="shared" si="0"/>
        <v>13.32</v>
      </c>
      <c r="O63" s="134">
        <f t="shared" si="1"/>
        <v>0.66600000000000004</v>
      </c>
      <c r="P63" s="134">
        <f t="shared" si="2"/>
        <v>13.986000000000001</v>
      </c>
      <c r="Q63" s="142"/>
      <c r="R63" s="143"/>
      <c r="S63" s="134"/>
      <c r="T63" s="134"/>
      <c r="U63" s="134"/>
      <c r="V63" s="134">
        <f t="shared" si="3"/>
        <v>0.66600000000000004</v>
      </c>
      <c r="W63" s="139"/>
    </row>
    <row r="64" spans="1:23" s="167" customFormat="1" hidden="1">
      <c r="A64" s="139">
        <v>60</v>
      </c>
      <c r="B64" s="135">
        <v>45632</v>
      </c>
      <c r="C64" s="139" t="s">
        <v>727</v>
      </c>
      <c r="D64" s="139"/>
      <c r="E64" s="159" t="s">
        <v>267</v>
      </c>
      <c r="F64" s="139" t="s">
        <v>603</v>
      </c>
      <c r="G64" s="139" t="s">
        <v>82</v>
      </c>
      <c r="H64" s="139"/>
      <c r="I64" s="139"/>
      <c r="J64" s="139">
        <v>1</v>
      </c>
      <c r="K64" s="134">
        <v>6.5</v>
      </c>
      <c r="L64" s="134"/>
      <c r="M64" s="139">
        <v>1</v>
      </c>
      <c r="N64" s="134">
        <f t="shared" si="0"/>
        <v>6.5</v>
      </c>
      <c r="O64" s="134">
        <f t="shared" si="1"/>
        <v>0.32500000000000001</v>
      </c>
      <c r="P64" s="134">
        <f t="shared" si="2"/>
        <v>6.8250000000000002</v>
      </c>
      <c r="Q64" s="142"/>
      <c r="R64" s="143"/>
      <c r="S64" s="134"/>
      <c r="T64" s="134"/>
      <c r="U64" s="134"/>
      <c r="V64" s="134">
        <f t="shared" si="3"/>
        <v>0.32500000000000001</v>
      </c>
      <c r="W64" s="139"/>
    </row>
    <row r="65" spans="1:23" s="167" customFormat="1" hidden="1">
      <c r="A65" s="139">
        <v>61</v>
      </c>
      <c r="B65" s="135">
        <v>45632</v>
      </c>
      <c r="C65" s="139" t="s">
        <v>727</v>
      </c>
      <c r="D65" s="139"/>
      <c r="E65" s="159" t="s">
        <v>267</v>
      </c>
      <c r="F65" s="139" t="s">
        <v>286</v>
      </c>
      <c r="G65" s="139" t="s">
        <v>82</v>
      </c>
      <c r="H65" s="139"/>
      <c r="I65" s="139"/>
      <c r="J65" s="139">
        <v>1</v>
      </c>
      <c r="K65" s="134">
        <v>42.25</v>
      </c>
      <c r="L65" s="134"/>
      <c r="M65" s="139">
        <v>1</v>
      </c>
      <c r="N65" s="134">
        <f t="shared" si="0"/>
        <v>42.25</v>
      </c>
      <c r="O65" s="134">
        <f t="shared" si="1"/>
        <v>2.1125000000000003</v>
      </c>
      <c r="P65" s="134">
        <f t="shared" si="2"/>
        <v>44.362499999999997</v>
      </c>
      <c r="Q65" s="142"/>
      <c r="R65" s="143"/>
      <c r="S65" s="134"/>
      <c r="T65" s="134"/>
      <c r="U65" s="134"/>
      <c r="V65" s="134">
        <f t="shared" si="3"/>
        <v>2.1125000000000003</v>
      </c>
      <c r="W65" s="139"/>
    </row>
    <row r="66" spans="1:23" s="167" customFormat="1" hidden="1">
      <c r="A66" s="139">
        <v>62</v>
      </c>
      <c r="B66" s="135">
        <v>45632</v>
      </c>
      <c r="C66" s="139" t="s">
        <v>727</v>
      </c>
      <c r="D66" s="139"/>
      <c r="E66" s="159" t="s">
        <v>267</v>
      </c>
      <c r="F66" s="139" t="s">
        <v>604</v>
      </c>
      <c r="G66" s="139" t="s">
        <v>82</v>
      </c>
      <c r="H66" s="139"/>
      <c r="I66" s="139"/>
      <c r="J66" s="139">
        <v>1</v>
      </c>
      <c r="K66" s="134">
        <v>33.32</v>
      </c>
      <c r="L66" s="134"/>
      <c r="M66" s="139">
        <v>1</v>
      </c>
      <c r="N66" s="134">
        <f t="shared" si="0"/>
        <v>33.32</v>
      </c>
      <c r="O66" s="134">
        <f t="shared" si="1"/>
        <v>1.6660000000000001</v>
      </c>
      <c r="P66" s="134">
        <f t="shared" si="2"/>
        <v>34.985999999999997</v>
      </c>
      <c r="Q66" s="142"/>
      <c r="R66" s="143"/>
      <c r="S66" s="134"/>
      <c r="T66" s="134"/>
      <c r="U66" s="134"/>
      <c r="V66" s="134">
        <f t="shared" si="3"/>
        <v>1.6660000000000001</v>
      </c>
      <c r="W66" s="139"/>
    </row>
    <row r="67" spans="1:23" s="167" customFormat="1" hidden="1">
      <c r="A67" s="139">
        <v>63</v>
      </c>
      <c r="B67" s="135">
        <v>45632</v>
      </c>
      <c r="C67" s="139" t="s">
        <v>727</v>
      </c>
      <c r="D67" s="139"/>
      <c r="E67" s="159" t="s">
        <v>267</v>
      </c>
      <c r="F67" s="139" t="s">
        <v>528</v>
      </c>
      <c r="G67" s="139" t="s">
        <v>82</v>
      </c>
      <c r="H67" s="139"/>
      <c r="I67" s="139"/>
      <c r="J67" s="139">
        <v>1</v>
      </c>
      <c r="K67" s="134">
        <v>22.34</v>
      </c>
      <c r="L67" s="134"/>
      <c r="M67" s="139">
        <v>1</v>
      </c>
      <c r="N67" s="134">
        <f t="shared" si="0"/>
        <v>22.34</v>
      </c>
      <c r="O67" s="134">
        <f t="shared" si="1"/>
        <v>1.117</v>
      </c>
      <c r="P67" s="134">
        <f t="shared" si="2"/>
        <v>23.457000000000001</v>
      </c>
      <c r="Q67" s="142"/>
      <c r="R67" s="143"/>
      <c r="S67" s="134"/>
      <c r="T67" s="134"/>
      <c r="U67" s="134"/>
      <c r="V67" s="134">
        <f t="shared" si="3"/>
        <v>1.117</v>
      </c>
      <c r="W67" s="139"/>
    </row>
    <row r="68" spans="1:23" s="167" customFormat="1" hidden="1">
      <c r="A68" s="139">
        <v>64</v>
      </c>
      <c r="B68" s="135">
        <v>45632</v>
      </c>
      <c r="C68" s="139" t="s">
        <v>727</v>
      </c>
      <c r="D68" s="139"/>
      <c r="E68" s="159" t="s">
        <v>267</v>
      </c>
      <c r="F68" s="139" t="s">
        <v>604</v>
      </c>
      <c r="G68" s="139" t="s">
        <v>82</v>
      </c>
      <c r="H68" s="139"/>
      <c r="I68" s="139"/>
      <c r="J68" s="139">
        <v>1</v>
      </c>
      <c r="K68" s="134">
        <v>21.38</v>
      </c>
      <c r="L68" s="134"/>
      <c r="M68" s="139">
        <v>1</v>
      </c>
      <c r="N68" s="134">
        <f t="shared" si="0"/>
        <v>21.38</v>
      </c>
      <c r="O68" s="134">
        <f t="shared" si="1"/>
        <v>1.069</v>
      </c>
      <c r="P68" s="134">
        <f t="shared" si="2"/>
        <v>22.448999999999998</v>
      </c>
      <c r="Q68" s="142"/>
      <c r="R68" s="143"/>
      <c r="S68" s="134"/>
      <c r="T68" s="134"/>
      <c r="U68" s="134"/>
      <c r="V68" s="134">
        <f t="shared" si="3"/>
        <v>1.069</v>
      </c>
      <c r="W68" s="139"/>
    </row>
    <row r="69" spans="1:23" s="167" customFormat="1" hidden="1">
      <c r="A69" s="139">
        <v>65</v>
      </c>
      <c r="B69" s="135">
        <v>45632</v>
      </c>
      <c r="C69" s="139" t="s">
        <v>727</v>
      </c>
      <c r="D69" s="139"/>
      <c r="E69" s="159" t="s">
        <v>267</v>
      </c>
      <c r="F69" s="139" t="s">
        <v>529</v>
      </c>
      <c r="G69" s="139" t="s">
        <v>82</v>
      </c>
      <c r="H69" s="139"/>
      <c r="I69" s="139"/>
      <c r="J69" s="139">
        <v>1</v>
      </c>
      <c r="K69" s="134">
        <v>12.66</v>
      </c>
      <c r="L69" s="134"/>
      <c r="M69" s="139">
        <v>1</v>
      </c>
      <c r="N69" s="134">
        <f t="shared" si="0"/>
        <v>12.66</v>
      </c>
      <c r="O69" s="134">
        <f t="shared" si="1"/>
        <v>0.63300000000000001</v>
      </c>
      <c r="P69" s="134">
        <f t="shared" si="2"/>
        <v>13.292999999999999</v>
      </c>
      <c r="Q69" s="142"/>
      <c r="R69" s="143"/>
      <c r="S69" s="134"/>
      <c r="T69" s="134"/>
      <c r="U69" s="134"/>
      <c r="V69" s="134">
        <f t="shared" si="3"/>
        <v>0.63300000000000001</v>
      </c>
      <c r="W69" s="139"/>
    </row>
    <row r="70" spans="1:23" s="167" customFormat="1" hidden="1">
      <c r="A70" s="139">
        <v>66</v>
      </c>
      <c r="B70" s="135">
        <v>45632</v>
      </c>
      <c r="C70" s="139" t="s">
        <v>727</v>
      </c>
      <c r="D70" s="139"/>
      <c r="E70" s="159" t="s">
        <v>267</v>
      </c>
      <c r="F70" s="139" t="s">
        <v>605</v>
      </c>
      <c r="G70" s="139" t="s">
        <v>82</v>
      </c>
      <c r="H70" s="139"/>
      <c r="I70" s="139"/>
      <c r="J70" s="139">
        <v>1</v>
      </c>
      <c r="K70" s="134">
        <v>4.72</v>
      </c>
      <c r="L70" s="134"/>
      <c r="M70" s="139">
        <v>1</v>
      </c>
      <c r="N70" s="134">
        <f t="shared" ref="N70:N133" si="4">L70+(K70*M70)</f>
        <v>4.72</v>
      </c>
      <c r="O70" s="134">
        <f t="shared" ref="O70:O133" si="5">+N70*5%</f>
        <v>0.23599999999999999</v>
      </c>
      <c r="P70" s="134">
        <f t="shared" ref="P70:P133" si="6">+N70+O70</f>
        <v>4.9559999999999995</v>
      </c>
      <c r="Q70" s="142"/>
      <c r="R70" s="143"/>
      <c r="S70" s="134"/>
      <c r="T70" s="134"/>
      <c r="U70" s="134"/>
      <c r="V70" s="134">
        <f t="shared" ref="V70:V167" si="7">+O70-U70</f>
        <v>0.23599999999999999</v>
      </c>
      <c r="W70" s="139"/>
    </row>
    <row r="71" spans="1:23" s="167" customFormat="1" hidden="1">
      <c r="A71" s="139">
        <v>67</v>
      </c>
      <c r="B71" s="135">
        <v>45632</v>
      </c>
      <c r="C71" s="139" t="s">
        <v>727</v>
      </c>
      <c r="D71" s="139"/>
      <c r="E71" s="159" t="s">
        <v>267</v>
      </c>
      <c r="F71" s="139" t="s">
        <v>541</v>
      </c>
      <c r="G71" s="139" t="s">
        <v>82</v>
      </c>
      <c r="H71" s="139"/>
      <c r="I71" s="139"/>
      <c r="J71" s="139">
        <v>1</v>
      </c>
      <c r="K71" s="134">
        <v>6.33</v>
      </c>
      <c r="L71" s="134"/>
      <c r="M71" s="139">
        <v>1</v>
      </c>
      <c r="N71" s="134">
        <f t="shared" si="4"/>
        <v>6.33</v>
      </c>
      <c r="O71" s="134">
        <f t="shared" si="5"/>
        <v>0.3165</v>
      </c>
      <c r="P71" s="134">
        <f t="shared" si="6"/>
        <v>6.6464999999999996</v>
      </c>
      <c r="Q71" s="134"/>
      <c r="R71" s="134"/>
      <c r="S71" s="134"/>
      <c r="T71" s="134"/>
      <c r="U71" s="134"/>
      <c r="V71" s="134">
        <f t="shared" si="7"/>
        <v>0.3165</v>
      </c>
      <c r="W71" s="139"/>
    </row>
    <row r="72" spans="1:23" s="167" customFormat="1" hidden="1">
      <c r="A72" s="139">
        <v>68</v>
      </c>
      <c r="B72" s="135">
        <v>45632</v>
      </c>
      <c r="C72" s="139" t="s">
        <v>727</v>
      </c>
      <c r="D72" s="139"/>
      <c r="E72" s="159" t="s">
        <v>267</v>
      </c>
      <c r="F72" s="139" t="s">
        <v>287</v>
      </c>
      <c r="G72" s="139" t="s">
        <v>82</v>
      </c>
      <c r="H72" s="139"/>
      <c r="I72" s="139"/>
      <c r="J72" s="139">
        <v>1</v>
      </c>
      <c r="K72" s="134">
        <v>5.41</v>
      </c>
      <c r="L72" s="134"/>
      <c r="M72" s="139">
        <v>1</v>
      </c>
      <c r="N72" s="134">
        <f t="shared" si="4"/>
        <v>5.41</v>
      </c>
      <c r="O72" s="134">
        <f t="shared" si="5"/>
        <v>0.27050000000000002</v>
      </c>
      <c r="P72" s="134">
        <f t="shared" si="6"/>
        <v>5.6805000000000003</v>
      </c>
      <c r="Q72" s="134"/>
      <c r="R72" s="134"/>
      <c r="S72" s="134"/>
      <c r="T72" s="134"/>
      <c r="U72" s="134"/>
      <c r="V72" s="134">
        <f t="shared" si="7"/>
        <v>0.27050000000000002</v>
      </c>
      <c r="W72" s="139"/>
    </row>
    <row r="73" spans="1:23" s="167" customFormat="1" hidden="1">
      <c r="A73" s="139">
        <v>69</v>
      </c>
      <c r="B73" s="135">
        <v>45632</v>
      </c>
      <c r="C73" s="139" t="s">
        <v>727</v>
      </c>
      <c r="D73" s="139"/>
      <c r="E73" s="159" t="s">
        <v>267</v>
      </c>
      <c r="F73" s="139" t="s">
        <v>606</v>
      </c>
      <c r="G73" s="139" t="s">
        <v>82</v>
      </c>
      <c r="H73" s="139"/>
      <c r="I73" s="139"/>
      <c r="J73" s="139">
        <v>1</v>
      </c>
      <c r="K73" s="134">
        <v>6.5</v>
      </c>
      <c r="L73" s="134"/>
      <c r="M73" s="139">
        <v>1</v>
      </c>
      <c r="N73" s="134">
        <f t="shared" si="4"/>
        <v>6.5</v>
      </c>
      <c r="O73" s="134">
        <f t="shared" si="5"/>
        <v>0.32500000000000001</v>
      </c>
      <c r="P73" s="134">
        <f t="shared" si="6"/>
        <v>6.8250000000000002</v>
      </c>
      <c r="Q73" s="134"/>
      <c r="R73" s="134"/>
      <c r="S73" s="134"/>
      <c r="T73" s="134"/>
      <c r="U73" s="134"/>
      <c r="V73" s="134">
        <f t="shared" si="7"/>
        <v>0.32500000000000001</v>
      </c>
      <c r="W73" s="139"/>
    </row>
    <row r="74" spans="1:23" s="167" customFormat="1" hidden="1">
      <c r="A74" s="139">
        <v>70</v>
      </c>
      <c r="B74" s="135">
        <v>45632</v>
      </c>
      <c r="C74" s="139" t="s">
        <v>727</v>
      </c>
      <c r="D74" s="139"/>
      <c r="E74" s="159" t="s">
        <v>267</v>
      </c>
      <c r="F74" s="139" t="s">
        <v>607</v>
      </c>
      <c r="G74" s="139" t="s">
        <v>82</v>
      </c>
      <c r="H74" s="139"/>
      <c r="I74" s="139"/>
      <c r="J74" s="139">
        <v>1</v>
      </c>
      <c r="K74" s="134">
        <v>5.45</v>
      </c>
      <c r="L74" s="134"/>
      <c r="M74" s="139">
        <v>1</v>
      </c>
      <c r="N74" s="134">
        <f t="shared" si="4"/>
        <v>5.45</v>
      </c>
      <c r="O74" s="134">
        <f t="shared" si="5"/>
        <v>0.27250000000000002</v>
      </c>
      <c r="P74" s="134">
        <f t="shared" si="6"/>
        <v>5.7225000000000001</v>
      </c>
      <c r="Q74" s="134"/>
      <c r="R74" s="134"/>
      <c r="S74" s="134"/>
      <c r="T74" s="134"/>
      <c r="U74" s="134"/>
      <c r="V74" s="134">
        <f t="shared" si="7"/>
        <v>0.27250000000000002</v>
      </c>
      <c r="W74" s="139"/>
    </row>
    <row r="75" spans="1:23" s="167" customFormat="1" hidden="1">
      <c r="A75" s="139">
        <v>71</v>
      </c>
      <c r="B75" s="135">
        <v>45632</v>
      </c>
      <c r="C75" s="139" t="s">
        <v>727</v>
      </c>
      <c r="D75" s="139"/>
      <c r="E75" s="159" t="s">
        <v>267</v>
      </c>
      <c r="F75" s="139" t="s">
        <v>608</v>
      </c>
      <c r="G75" s="139" t="s">
        <v>82</v>
      </c>
      <c r="H75" s="139"/>
      <c r="I75" s="139"/>
      <c r="J75" s="139">
        <v>1</v>
      </c>
      <c r="K75" s="134">
        <v>4.95</v>
      </c>
      <c r="L75" s="134"/>
      <c r="M75" s="139">
        <v>1</v>
      </c>
      <c r="N75" s="134">
        <f t="shared" si="4"/>
        <v>4.95</v>
      </c>
      <c r="O75" s="134">
        <f t="shared" si="5"/>
        <v>0.24750000000000003</v>
      </c>
      <c r="P75" s="134">
        <f t="shared" si="6"/>
        <v>5.1974999999999998</v>
      </c>
      <c r="Q75" s="134"/>
      <c r="R75" s="134"/>
      <c r="S75" s="134"/>
      <c r="T75" s="134"/>
      <c r="U75" s="134"/>
      <c r="V75" s="134">
        <f>+O75-U75</f>
        <v>0.24750000000000003</v>
      </c>
      <c r="W75" s="139"/>
    </row>
    <row r="76" spans="1:23" s="167" customFormat="1" hidden="1">
      <c r="A76" s="139">
        <v>72</v>
      </c>
      <c r="B76" s="135">
        <v>45632</v>
      </c>
      <c r="C76" s="139" t="s">
        <v>727</v>
      </c>
      <c r="D76" s="139"/>
      <c r="E76" s="159" t="s">
        <v>267</v>
      </c>
      <c r="F76" s="139" t="s">
        <v>609</v>
      </c>
      <c r="G76" s="139" t="s">
        <v>82</v>
      </c>
      <c r="H76" s="139"/>
      <c r="I76" s="139"/>
      <c r="J76" s="139">
        <v>1</v>
      </c>
      <c r="K76" s="134">
        <v>40.950000000000003</v>
      </c>
      <c r="L76" s="134"/>
      <c r="M76" s="139">
        <v>1</v>
      </c>
      <c r="N76" s="134">
        <f t="shared" si="4"/>
        <v>40.950000000000003</v>
      </c>
      <c r="O76" s="134">
        <f t="shared" si="5"/>
        <v>2.0475000000000003</v>
      </c>
      <c r="P76" s="134">
        <f>+N76+O76</f>
        <v>42.997500000000002</v>
      </c>
      <c r="Q76" s="134"/>
      <c r="R76" s="134"/>
      <c r="S76" s="134"/>
      <c r="T76" s="134"/>
      <c r="U76" s="134"/>
      <c r="V76" s="134">
        <f t="shared" si="7"/>
        <v>2.0475000000000003</v>
      </c>
      <c r="W76" s="139"/>
    </row>
    <row r="77" spans="1:23" s="167" customFormat="1" hidden="1">
      <c r="A77" s="139">
        <v>73</v>
      </c>
      <c r="B77" s="135">
        <v>45632</v>
      </c>
      <c r="C77" s="139" t="s">
        <v>727</v>
      </c>
      <c r="D77" s="139"/>
      <c r="E77" s="159" t="s">
        <v>267</v>
      </c>
      <c r="F77" s="139" t="s">
        <v>610</v>
      </c>
      <c r="G77" s="139" t="s">
        <v>82</v>
      </c>
      <c r="H77" s="139"/>
      <c r="I77" s="139"/>
      <c r="J77" s="139">
        <v>1</v>
      </c>
      <c r="K77" s="134">
        <v>40.950000000000003</v>
      </c>
      <c r="L77" s="134"/>
      <c r="M77" s="139">
        <v>1</v>
      </c>
      <c r="N77" s="134">
        <f t="shared" si="4"/>
        <v>40.950000000000003</v>
      </c>
      <c r="O77" s="134">
        <f t="shared" si="5"/>
        <v>2.0475000000000003</v>
      </c>
      <c r="P77" s="134">
        <f t="shared" si="6"/>
        <v>42.997500000000002</v>
      </c>
      <c r="Q77" s="134"/>
      <c r="R77" s="134"/>
      <c r="S77" s="134"/>
      <c r="T77" s="134"/>
      <c r="U77" s="134"/>
      <c r="V77" s="134">
        <f t="shared" si="7"/>
        <v>2.0475000000000003</v>
      </c>
      <c r="W77" s="139"/>
    </row>
    <row r="78" spans="1:23" s="167" customFormat="1" hidden="1">
      <c r="A78" s="139">
        <v>74</v>
      </c>
      <c r="B78" s="144">
        <v>45632</v>
      </c>
      <c r="C78" s="139" t="s">
        <v>727</v>
      </c>
      <c r="D78" s="139"/>
      <c r="E78" s="159" t="s">
        <v>267</v>
      </c>
      <c r="F78" s="139" t="s">
        <v>611</v>
      </c>
      <c r="G78" s="139" t="s">
        <v>82</v>
      </c>
      <c r="H78" s="139"/>
      <c r="I78" s="139"/>
      <c r="J78" s="139">
        <v>1</v>
      </c>
      <c r="K78" s="134">
        <v>40.950000000000003</v>
      </c>
      <c r="L78" s="134"/>
      <c r="M78" s="139">
        <v>1</v>
      </c>
      <c r="N78" s="134">
        <f t="shared" si="4"/>
        <v>40.950000000000003</v>
      </c>
      <c r="O78" s="134">
        <f t="shared" si="5"/>
        <v>2.0475000000000003</v>
      </c>
      <c r="P78" s="134">
        <f t="shared" si="6"/>
        <v>42.997500000000002</v>
      </c>
      <c r="Q78" s="134"/>
      <c r="R78" s="134"/>
      <c r="S78" s="134"/>
      <c r="T78" s="134"/>
      <c r="U78" s="134"/>
      <c r="V78" s="134">
        <f>+O78-U78</f>
        <v>2.0475000000000003</v>
      </c>
      <c r="W78" s="140"/>
    </row>
    <row r="79" spans="1:23" s="167" customFormat="1" hidden="1">
      <c r="A79" s="139">
        <v>75</v>
      </c>
      <c r="B79" s="144">
        <v>45632</v>
      </c>
      <c r="C79" s="139" t="s">
        <v>728</v>
      </c>
      <c r="D79" s="139"/>
      <c r="E79" s="159" t="s">
        <v>270</v>
      </c>
      <c r="F79" s="139" t="s">
        <v>612</v>
      </c>
      <c r="G79" s="139" t="s">
        <v>82</v>
      </c>
      <c r="H79" s="139"/>
      <c r="I79" s="139"/>
      <c r="J79" s="139">
        <v>1</v>
      </c>
      <c r="K79" s="134">
        <v>104</v>
      </c>
      <c r="L79" s="134"/>
      <c r="M79" s="139">
        <v>1</v>
      </c>
      <c r="N79" s="134">
        <f t="shared" si="4"/>
        <v>104</v>
      </c>
      <c r="O79" s="134">
        <f t="shared" si="5"/>
        <v>5.2</v>
      </c>
      <c r="P79" s="134">
        <f t="shared" si="6"/>
        <v>109.2</v>
      </c>
      <c r="Q79" s="134"/>
      <c r="R79" s="134"/>
      <c r="S79" s="134"/>
      <c r="T79" s="134"/>
      <c r="U79" s="134"/>
      <c r="V79" s="134">
        <f t="shared" si="7"/>
        <v>5.2</v>
      </c>
      <c r="W79" s="140"/>
    </row>
    <row r="80" spans="1:23" s="167" customFormat="1" hidden="1">
      <c r="A80" s="139">
        <v>76</v>
      </c>
      <c r="B80" s="144">
        <v>45635</v>
      </c>
      <c r="C80" s="139" t="s">
        <v>729</v>
      </c>
      <c r="D80" s="139"/>
      <c r="E80" s="159" t="s">
        <v>263</v>
      </c>
      <c r="F80" s="139" t="s">
        <v>613</v>
      </c>
      <c r="G80" s="139" t="s">
        <v>81</v>
      </c>
      <c r="H80" s="139"/>
      <c r="I80" s="139"/>
      <c r="J80" s="139">
        <v>1</v>
      </c>
      <c r="K80" s="134">
        <v>6.67</v>
      </c>
      <c r="L80" s="134"/>
      <c r="M80" s="139">
        <v>1</v>
      </c>
      <c r="N80" s="134">
        <f t="shared" si="4"/>
        <v>6.67</v>
      </c>
      <c r="O80" s="134">
        <f t="shared" si="5"/>
        <v>0.33350000000000002</v>
      </c>
      <c r="P80" s="134">
        <f t="shared" si="6"/>
        <v>7.0034999999999998</v>
      </c>
      <c r="Q80" s="134"/>
      <c r="R80" s="134"/>
      <c r="S80" s="134"/>
      <c r="T80" s="134"/>
      <c r="U80" s="134"/>
      <c r="V80" s="134">
        <f t="shared" si="7"/>
        <v>0.33350000000000002</v>
      </c>
      <c r="W80" s="140"/>
    </row>
    <row r="81" spans="1:23" s="167" customFormat="1" hidden="1">
      <c r="A81" s="139">
        <v>77</v>
      </c>
      <c r="B81" s="144">
        <v>45635</v>
      </c>
      <c r="C81" s="139" t="s">
        <v>729</v>
      </c>
      <c r="D81" s="139"/>
      <c r="E81" s="159" t="s">
        <v>263</v>
      </c>
      <c r="F81" s="139" t="s">
        <v>126</v>
      </c>
      <c r="G81" s="139" t="s">
        <v>81</v>
      </c>
      <c r="H81" s="139"/>
      <c r="I81" s="139"/>
      <c r="J81" s="139">
        <v>1</v>
      </c>
      <c r="K81" s="134">
        <v>6.67</v>
      </c>
      <c r="L81" s="134"/>
      <c r="M81" s="139">
        <v>1</v>
      </c>
      <c r="N81" s="134">
        <f t="shared" si="4"/>
        <v>6.67</v>
      </c>
      <c r="O81" s="134">
        <f t="shared" si="5"/>
        <v>0.33350000000000002</v>
      </c>
      <c r="P81" s="134">
        <f t="shared" si="6"/>
        <v>7.0034999999999998</v>
      </c>
      <c r="Q81" s="134"/>
      <c r="R81" s="134"/>
      <c r="S81" s="134"/>
      <c r="T81" s="134"/>
      <c r="U81" s="134"/>
      <c r="V81" s="134">
        <f t="shared" si="7"/>
        <v>0.33350000000000002</v>
      </c>
      <c r="W81" s="140"/>
    </row>
    <row r="82" spans="1:23" s="167" customFormat="1" hidden="1">
      <c r="A82" s="139">
        <v>78</v>
      </c>
      <c r="B82" s="144">
        <v>45635</v>
      </c>
      <c r="C82" s="139" t="s">
        <v>730</v>
      </c>
      <c r="D82" s="139"/>
      <c r="E82" s="159" t="s">
        <v>263</v>
      </c>
      <c r="F82" s="139" t="s">
        <v>614</v>
      </c>
      <c r="G82" s="139" t="s">
        <v>81</v>
      </c>
      <c r="H82" s="139"/>
      <c r="I82" s="139"/>
      <c r="J82" s="139">
        <v>1</v>
      </c>
      <c r="K82" s="134">
        <v>6.67</v>
      </c>
      <c r="L82" s="134"/>
      <c r="M82" s="139">
        <v>1</v>
      </c>
      <c r="N82" s="134">
        <f t="shared" si="4"/>
        <v>6.67</v>
      </c>
      <c r="O82" s="134">
        <f t="shared" si="5"/>
        <v>0.33350000000000002</v>
      </c>
      <c r="P82" s="134">
        <f t="shared" si="6"/>
        <v>7.0034999999999998</v>
      </c>
      <c r="Q82" s="134"/>
      <c r="R82" s="134"/>
      <c r="S82" s="134"/>
      <c r="T82" s="134"/>
      <c r="U82" s="134"/>
      <c r="V82" s="134">
        <f t="shared" si="7"/>
        <v>0.33350000000000002</v>
      </c>
      <c r="W82" s="140"/>
    </row>
    <row r="83" spans="1:23" s="167" customFormat="1" hidden="1">
      <c r="A83" s="139">
        <v>79</v>
      </c>
      <c r="B83" s="144">
        <v>45635</v>
      </c>
      <c r="C83" s="139" t="s">
        <v>731</v>
      </c>
      <c r="D83" s="139"/>
      <c r="E83" s="159" t="s">
        <v>263</v>
      </c>
      <c r="F83" s="139" t="s">
        <v>615</v>
      </c>
      <c r="G83" s="139" t="s">
        <v>82</v>
      </c>
      <c r="H83" s="139"/>
      <c r="I83" s="139"/>
      <c r="J83" s="139">
        <v>1</v>
      </c>
      <c r="K83" s="134">
        <v>107.25</v>
      </c>
      <c r="L83" s="134"/>
      <c r="M83" s="139">
        <v>1</v>
      </c>
      <c r="N83" s="134">
        <f t="shared" si="4"/>
        <v>107.25</v>
      </c>
      <c r="O83" s="134">
        <f t="shared" si="5"/>
        <v>5.3625000000000007</v>
      </c>
      <c r="P83" s="134">
        <f t="shared" si="6"/>
        <v>112.6125</v>
      </c>
      <c r="Q83" s="134"/>
      <c r="R83" s="134"/>
      <c r="S83" s="134"/>
      <c r="T83" s="134"/>
      <c r="U83" s="134"/>
      <c r="V83" s="134">
        <f t="shared" si="7"/>
        <v>5.3625000000000007</v>
      </c>
      <c r="W83" s="140"/>
    </row>
    <row r="84" spans="1:23" s="167" customFormat="1" hidden="1">
      <c r="A84" s="139">
        <v>80</v>
      </c>
      <c r="B84" s="144">
        <v>45635</v>
      </c>
      <c r="C84" s="139" t="s">
        <v>732</v>
      </c>
      <c r="D84" s="139"/>
      <c r="E84" s="159" t="s">
        <v>263</v>
      </c>
      <c r="F84" s="139" t="s">
        <v>616</v>
      </c>
      <c r="G84" s="139" t="s">
        <v>82</v>
      </c>
      <c r="H84" s="139"/>
      <c r="I84" s="139"/>
      <c r="J84" s="139">
        <v>1</v>
      </c>
      <c r="K84" s="134">
        <v>87.75</v>
      </c>
      <c r="L84" s="134"/>
      <c r="M84" s="139">
        <v>1</v>
      </c>
      <c r="N84" s="134">
        <f t="shared" si="4"/>
        <v>87.75</v>
      </c>
      <c r="O84" s="134">
        <f t="shared" si="5"/>
        <v>4.3875000000000002</v>
      </c>
      <c r="P84" s="134">
        <f t="shared" si="6"/>
        <v>92.137500000000003</v>
      </c>
      <c r="Q84" s="135"/>
      <c r="R84" s="134"/>
      <c r="S84" s="134"/>
      <c r="T84" s="134"/>
      <c r="U84" s="134"/>
      <c r="V84" s="134">
        <f t="shared" si="7"/>
        <v>4.3875000000000002</v>
      </c>
      <c r="W84" s="140"/>
    </row>
    <row r="85" spans="1:23" s="167" customFormat="1" hidden="1">
      <c r="A85" s="139">
        <v>81</v>
      </c>
      <c r="B85" s="144">
        <v>45635</v>
      </c>
      <c r="C85" s="139" t="s">
        <v>733</v>
      </c>
      <c r="D85" s="139"/>
      <c r="E85" s="159" t="s">
        <v>263</v>
      </c>
      <c r="F85" s="139" t="s">
        <v>273</v>
      </c>
      <c r="G85" s="139" t="s">
        <v>82</v>
      </c>
      <c r="H85" s="139"/>
      <c r="I85" s="139"/>
      <c r="J85" s="139">
        <v>1</v>
      </c>
      <c r="K85" s="134">
        <v>6.66</v>
      </c>
      <c r="L85" s="134"/>
      <c r="M85" s="139">
        <v>1</v>
      </c>
      <c r="N85" s="134">
        <f t="shared" si="4"/>
        <v>6.66</v>
      </c>
      <c r="O85" s="134">
        <f t="shared" si="5"/>
        <v>0.33300000000000002</v>
      </c>
      <c r="P85" s="134">
        <f t="shared" si="6"/>
        <v>6.9930000000000003</v>
      </c>
      <c r="Q85" s="135"/>
      <c r="R85" s="134"/>
      <c r="S85" s="134"/>
      <c r="T85" s="134"/>
      <c r="U85" s="134"/>
      <c r="V85" s="134">
        <f t="shared" si="7"/>
        <v>0.33300000000000002</v>
      </c>
      <c r="W85" s="140"/>
    </row>
    <row r="86" spans="1:23" s="167" customFormat="1" hidden="1">
      <c r="A86" s="139">
        <v>82</v>
      </c>
      <c r="B86" s="144">
        <v>45635</v>
      </c>
      <c r="C86" s="139" t="s">
        <v>733</v>
      </c>
      <c r="D86" s="139"/>
      <c r="E86" s="159" t="s">
        <v>263</v>
      </c>
      <c r="F86" s="139" t="s">
        <v>565</v>
      </c>
      <c r="G86" s="139" t="s">
        <v>82</v>
      </c>
      <c r="H86" s="139"/>
      <c r="I86" s="139"/>
      <c r="J86" s="139">
        <v>1</v>
      </c>
      <c r="K86" s="134">
        <v>9.75</v>
      </c>
      <c r="L86" s="134"/>
      <c r="M86" s="139">
        <v>1</v>
      </c>
      <c r="N86" s="134">
        <f t="shared" si="4"/>
        <v>9.75</v>
      </c>
      <c r="O86" s="134">
        <f t="shared" si="5"/>
        <v>0.48750000000000004</v>
      </c>
      <c r="P86" s="134">
        <f t="shared" si="6"/>
        <v>10.237500000000001</v>
      </c>
      <c r="Q86" s="135"/>
      <c r="R86" s="134"/>
      <c r="S86" s="134"/>
      <c r="T86" s="134"/>
      <c r="U86" s="134"/>
      <c r="V86" s="134">
        <f t="shared" si="7"/>
        <v>0.48750000000000004</v>
      </c>
      <c r="W86" s="140"/>
    </row>
    <row r="87" spans="1:23" s="167" customFormat="1" hidden="1">
      <c r="A87" s="139">
        <v>83</v>
      </c>
      <c r="B87" s="144">
        <v>45635</v>
      </c>
      <c r="C87" s="139" t="s">
        <v>733</v>
      </c>
      <c r="D87" s="139"/>
      <c r="E87" s="159" t="s">
        <v>263</v>
      </c>
      <c r="F87" s="139" t="s">
        <v>617</v>
      </c>
      <c r="G87" s="139" t="s">
        <v>82</v>
      </c>
      <c r="H87" s="139"/>
      <c r="I87" s="139"/>
      <c r="J87" s="139">
        <v>1</v>
      </c>
      <c r="K87" s="134">
        <v>162.5</v>
      </c>
      <c r="L87" s="134"/>
      <c r="M87" s="139">
        <v>1</v>
      </c>
      <c r="N87" s="134">
        <f t="shared" si="4"/>
        <v>162.5</v>
      </c>
      <c r="O87" s="134">
        <f t="shared" si="5"/>
        <v>8.125</v>
      </c>
      <c r="P87" s="134">
        <f t="shared" si="6"/>
        <v>170.625</v>
      </c>
      <c r="Q87" s="135"/>
      <c r="R87" s="134"/>
      <c r="S87" s="134"/>
      <c r="T87" s="134"/>
      <c r="U87" s="134"/>
      <c r="V87" s="134">
        <f t="shared" si="7"/>
        <v>8.125</v>
      </c>
      <c r="W87" s="140"/>
    </row>
    <row r="88" spans="1:23" s="167" customFormat="1" hidden="1">
      <c r="A88" s="139">
        <v>84</v>
      </c>
      <c r="B88" s="144">
        <v>45635</v>
      </c>
      <c r="C88" s="139" t="s">
        <v>733</v>
      </c>
      <c r="D88" s="139"/>
      <c r="E88" s="159" t="s">
        <v>263</v>
      </c>
      <c r="F88" s="139" t="s">
        <v>618</v>
      </c>
      <c r="G88" s="139" t="s">
        <v>82</v>
      </c>
      <c r="H88" s="139"/>
      <c r="I88" s="139"/>
      <c r="J88" s="139">
        <v>1</v>
      </c>
      <c r="K88" s="134">
        <v>69.88</v>
      </c>
      <c r="L88" s="134"/>
      <c r="M88" s="139">
        <v>1</v>
      </c>
      <c r="N88" s="134">
        <f t="shared" si="4"/>
        <v>69.88</v>
      </c>
      <c r="O88" s="134">
        <f t="shared" si="5"/>
        <v>3.4939999999999998</v>
      </c>
      <c r="P88" s="134">
        <f t="shared" si="6"/>
        <v>73.373999999999995</v>
      </c>
      <c r="Q88" s="135"/>
      <c r="R88" s="134"/>
      <c r="S88" s="134"/>
      <c r="T88" s="134"/>
      <c r="U88" s="134"/>
      <c r="V88" s="134">
        <f t="shared" si="7"/>
        <v>3.4939999999999998</v>
      </c>
      <c r="W88" s="140"/>
    </row>
    <row r="89" spans="1:23" s="167" customFormat="1" hidden="1">
      <c r="A89" s="139">
        <v>85</v>
      </c>
      <c r="B89" s="144">
        <v>45635</v>
      </c>
      <c r="C89" s="139" t="s">
        <v>733</v>
      </c>
      <c r="D89" s="139"/>
      <c r="E89" s="159" t="s">
        <v>263</v>
      </c>
      <c r="F89" s="139" t="s">
        <v>619</v>
      </c>
      <c r="G89" s="139" t="s">
        <v>82</v>
      </c>
      <c r="H89" s="139"/>
      <c r="I89" s="139"/>
      <c r="J89" s="139">
        <v>1</v>
      </c>
      <c r="K89" s="134">
        <v>21.45</v>
      </c>
      <c r="L89" s="134"/>
      <c r="M89" s="139">
        <v>1</v>
      </c>
      <c r="N89" s="134">
        <f t="shared" si="4"/>
        <v>21.45</v>
      </c>
      <c r="O89" s="134">
        <f t="shared" si="5"/>
        <v>1.0725</v>
      </c>
      <c r="P89" s="134">
        <f t="shared" si="6"/>
        <v>22.522500000000001</v>
      </c>
      <c r="Q89" s="135"/>
      <c r="R89" s="134"/>
      <c r="S89" s="134"/>
      <c r="T89" s="134"/>
      <c r="U89" s="134"/>
      <c r="V89" s="134">
        <f t="shared" si="7"/>
        <v>1.0725</v>
      </c>
      <c r="W89" s="140"/>
    </row>
    <row r="90" spans="1:23" s="167" customFormat="1" hidden="1">
      <c r="A90" s="139">
        <v>86</v>
      </c>
      <c r="B90" s="144">
        <v>45635</v>
      </c>
      <c r="C90" s="139" t="s">
        <v>733</v>
      </c>
      <c r="D90" s="139"/>
      <c r="E90" s="159" t="s">
        <v>263</v>
      </c>
      <c r="F90" s="139" t="s">
        <v>124</v>
      </c>
      <c r="G90" s="139" t="s">
        <v>82</v>
      </c>
      <c r="H90" s="139"/>
      <c r="I90" s="139"/>
      <c r="J90" s="139">
        <v>1</v>
      </c>
      <c r="K90" s="134">
        <v>9.99</v>
      </c>
      <c r="L90" s="134"/>
      <c r="M90" s="139">
        <v>1</v>
      </c>
      <c r="N90" s="134">
        <f t="shared" si="4"/>
        <v>9.99</v>
      </c>
      <c r="O90" s="134">
        <f t="shared" si="5"/>
        <v>0.49950000000000006</v>
      </c>
      <c r="P90" s="134">
        <f t="shared" si="6"/>
        <v>10.4895</v>
      </c>
      <c r="Q90" s="135"/>
      <c r="R90" s="134"/>
      <c r="S90" s="134"/>
      <c r="T90" s="134"/>
      <c r="U90" s="134"/>
      <c r="V90" s="134">
        <f t="shared" si="7"/>
        <v>0.49950000000000006</v>
      </c>
      <c r="W90" s="140"/>
    </row>
    <row r="91" spans="1:23" s="167" customFormat="1" hidden="1">
      <c r="A91" s="139">
        <v>87</v>
      </c>
      <c r="B91" s="144">
        <v>45635</v>
      </c>
      <c r="C91" s="139" t="s">
        <v>734</v>
      </c>
      <c r="D91" s="139"/>
      <c r="E91" s="159" t="s">
        <v>263</v>
      </c>
      <c r="F91" s="139" t="s">
        <v>151</v>
      </c>
      <c r="G91" s="139" t="s">
        <v>82</v>
      </c>
      <c r="H91" s="139"/>
      <c r="I91" s="139"/>
      <c r="J91" s="139">
        <v>1</v>
      </c>
      <c r="K91" s="134">
        <v>38.18</v>
      </c>
      <c r="L91" s="134"/>
      <c r="M91" s="139">
        <v>1</v>
      </c>
      <c r="N91" s="134">
        <f t="shared" si="4"/>
        <v>38.18</v>
      </c>
      <c r="O91" s="134">
        <f t="shared" si="5"/>
        <v>1.909</v>
      </c>
      <c r="P91" s="134">
        <f t="shared" si="6"/>
        <v>40.088999999999999</v>
      </c>
      <c r="Q91" s="135"/>
      <c r="R91" s="134"/>
      <c r="S91" s="134"/>
      <c r="T91" s="134"/>
      <c r="U91" s="134"/>
      <c r="V91" s="134">
        <f t="shared" si="7"/>
        <v>1.909</v>
      </c>
      <c r="W91" s="140"/>
    </row>
    <row r="92" spans="1:23" s="167" customFormat="1" hidden="1">
      <c r="A92" s="139">
        <v>88</v>
      </c>
      <c r="B92" s="144">
        <v>45635</v>
      </c>
      <c r="C92" s="139" t="s">
        <v>734</v>
      </c>
      <c r="D92" s="139"/>
      <c r="E92" s="159" t="s">
        <v>263</v>
      </c>
      <c r="F92" s="139" t="s">
        <v>75</v>
      </c>
      <c r="G92" s="139" t="s">
        <v>82</v>
      </c>
      <c r="H92" s="139"/>
      <c r="I92" s="139"/>
      <c r="J92" s="139">
        <v>1</v>
      </c>
      <c r="K92" s="134">
        <v>31.12</v>
      </c>
      <c r="L92" s="134"/>
      <c r="M92" s="139">
        <v>1</v>
      </c>
      <c r="N92" s="134">
        <f t="shared" si="4"/>
        <v>31.12</v>
      </c>
      <c r="O92" s="134">
        <f t="shared" si="5"/>
        <v>1.556</v>
      </c>
      <c r="P92" s="134">
        <f t="shared" si="6"/>
        <v>32.676000000000002</v>
      </c>
      <c r="Q92" s="171"/>
      <c r="R92" s="134"/>
      <c r="S92" s="134"/>
      <c r="T92" s="134"/>
      <c r="U92" s="134"/>
      <c r="V92" s="134">
        <f t="shared" si="7"/>
        <v>1.556</v>
      </c>
      <c r="W92" s="140"/>
    </row>
    <row r="93" spans="1:23" s="167" customFormat="1" hidden="1">
      <c r="A93" s="139">
        <v>89</v>
      </c>
      <c r="B93" s="144">
        <v>45635</v>
      </c>
      <c r="C93" s="139" t="s">
        <v>734</v>
      </c>
      <c r="D93" s="139"/>
      <c r="E93" s="159" t="s">
        <v>263</v>
      </c>
      <c r="F93" s="139" t="s">
        <v>76</v>
      </c>
      <c r="G93" s="139" t="s">
        <v>82</v>
      </c>
      <c r="H93" s="139"/>
      <c r="I93" s="139"/>
      <c r="J93" s="139">
        <v>1</v>
      </c>
      <c r="K93" s="134">
        <v>13.86</v>
      </c>
      <c r="L93" s="134"/>
      <c r="M93" s="139">
        <v>1</v>
      </c>
      <c r="N93" s="134">
        <f t="shared" si="4"/>
        <v>13.86</v>
      </c>
      <c r="O93" s="134">
        <f t="shared" si="5"/>
        <v>0.69300000000000006</v>
      </c>
      <c r="P93" s="134">
        <f t="shared" si="6"/>
        <v>14.552999999999999</v>
      </c>
      <c r="Q93" s="171"/>
      <c r="R93" s="169"/>
      <c r="S93" s="134"/>
      <c r="T93" s="134"/>
      <c r="U93" s="134"/>
      <c r="V93" s="134">
        <f t="shared" si="7"/>
        <v>0.69300000000000006</v>
      </c>
      <c r="W93" s="140"/>
    </row>
    <row r="94" spans="1:23" s="167" customFormat="1" hidden="1">
      <c r="A94" s="139">
        <v>90</v>
      </c>
      <c r="B94" s="144">
        <v>45635</v>
      </c>
      <c r="C94" s="139" t="s">
        <v>735</v>
      </c>
      <c r="D94" s="139"/>
      <c r="E94" s="159" t="s">
        <v>263</v>
      </c>
      <c r="F94" s="139" t="s">
        <v>151</v>
      </c>
      <c r="G94" s="139" t="s">
        <v>82</v>
      </c>
      <c r="H94" s="139"/>
      <c r="I94" s="139"/>
      <c r="J94" s="139">
        <v>1</v>
      </c>
      <c r="K94" s="134">
        <v>38.18</v>
      </c>
      <c r="L94" s="134"/>
      <c r="M94" s="139">
        <v>1</v>
      </c>
      <c r="N94" s="134">
        <f t="shared" si="4"/>
        <v>38.18</v>
      </c>
      <c r="O94" s="134">
        <f t="shared" si="5"/>
        <v>1.909</v>
      </c>
      <c r="P94" s="134">
        <f t="shared" si="6"/>
        <v>40.088999999999999</v>
      </c>
      <c r="Q94" s="135"/>
      <c r="R94" s="134"/>
      <c r="S94" s="134"/>
      <c r="T94" s="134"/>
      <c r="U94" s="134"/>
      <c r="V94" s="134">
        <f t="shared" si="7"/>
        <v>1.909</v>
      </c>
      <c r="W94" s="140"/>
    </row>
    <row r="95" spans="1:23" s="167" customFormat="1" hidden="1">
      <c r="A95" s="139">
        <v>91</v>
      </c>
      <c r="B95" s="144">
        <v>45635</v>
      </c>
      <c r="C95" s="139" t="s">
        <v>735</v>
      </c>
      <c r="D95" s="139"/>
      <c r="E95" s="159" t="s">
        <v>263</v>
      </c>
      <c r="F95" s="139" t="s">
        <v>75</v>
      </c>
      <c r="G95" s="139" t="s">
        <v>82</v>
      </c>
      <c r="H95" s="139"/>
      <c r="I95" s="139"/>
      <c r="J95" s="139">
        <v>1</v>
      </c>
      <c r="K95" s="134">
        <v>31.12</v>
      </c>
      <c r="L95" s="134"/>
      <c r="M95" s="139">
        <v>1</v>
      </c>
      <c r="N95" s="134">
        <f t="shared" si="4"/>
        <v>31.12</v>
      </c>
      <c r="O95" s="134">
        <f t="shared" si="5"/>
        <v>1.556</v>
      </c>
      <c r="P95" s="134">
        <f t="shared" si="6"/>
        <v>32.676000000000002</v>
      </c>
      <c r="Q95" s="171"/>
      <c r="R95" s="169"/>
      <c r="S95" s="134"/>
      <c r="T95" s="134"/>
      <c r="U95" s="134"/>
      <c r="V95" s="134">
        <f>+O95-U95</f>
        <v>1.556</v>
      </c>
      <c r="W95" s="140"/>
    </row>
    <row r="96" spans="1:23" s="167" customFormat="1" hidden="1">
      <c r="A96" s="139">
        <v>92</v>
      </c>
      <c r="B96" s="144">
        <v>45635</v>
      </c>
      <c r="C96" s="139" t="s">
        <v>735</v>
      </c>
      <c r="D96" s="139"/>
      <c r="E96" s="159" t="s">
        <v>263</v>
      </c>
      <c r="F96" s="139" t="s">
        <v>76</v>
      </c>
      <c r="G96" s="139" t="s">
        <v>82</v>
      </c>
      <c r="H96" s="139"/>
      <c r="I96" s="139"/>
      <c r="J96" s="139">
        <v>1</v>
      </c>
      <c r="K96" s="134">
        <v>13.86</v>
      </c>
      <c r="L96" s="134"/>
      <c r="M96" s="139">
        <v>1</v>
      </c>
      <c r="N96" s="134">
        <f t="shared" si="4"/>
        <v>13.86</v>
      </c>
      <c r="O96" s="134">
        <f t="shared" si="5"/>
        <v>0.69300000000000006</v>
      </c>
      <c r="P96" s="134">
        <f t="shared" si="6"/>
        <v>14.552999999999999</v>
      </c>
      <c r="Q96" s="171"/>
      <c r="R96" s="169"/>
      <c r="S96" s="134"/>
      <c r="T96" s="134"/>
      <c r="U96" s="134"/>
      <c r="V96" s="134">
        <f t="shared" si="7"/>
        <v>0.69300000000000006</v>
      </c>
      <c r="W96" s="140"/>
    </row>
    <row r="97" spans="1:23" s="167" customFormat="1" hidden="1">
      <c r="A97" s="139">
        <v>93</v>
      </c>
      <c r="B97" s="144">
        <v>45635</v>
      </c>
      <c r="C97" s="139" t="s">
        <v>736</v>
      </c>
      <c r="D97" s="139"/>
      <c r="E97" s="159" t="s">
        <v>267</v>
      </c>
      <c r="F97" s="139" t="s">
        <v>602</v>
      </c>
      <c r="G97" s="139" t="s">
        <v>82</v>
      </c>
      <c r="H97" s="139"/>
      <c r="I97" s="139"/>
      <c r="J97" s="139">
        <v>1</v>
      </c>
      <c r="K97" s="134">
        <v>120.25</v>
      </c>
      <c r="L97" s="134"/>
      <c r="M97" s="139">
        <v>1</v>
      </c>
      <c r="N97" s="134">
        <f t="shared" si="4"/>
        <v>120.25</v>
      </c>
      <c r="O97" s="134">
        <f t="shared" si="5"/>
        <v>6.0125000000000002</v>
      </c>
      <c r="P97" s="134">
        <f t="shared" si="6"/>
        <v>126.2625</v>
      </c>
      <c r="Q97" s="135"/>
      <c r="R97" s="134"/>
      <c r="S97" s="134"/>
      <c r="T97" s="134"/>
      <c r="U97" s="134"/>
      <c r="V97" s="134">
        <f t="shared" si="7"/>
        <v>6.0125000000000002</v>
      </c>
      <c r="W97" s="140"/>
    </row>
    <row r="98" spans="1:23" s="167" customFormat="1" hidden="1">
      <c r="A98" s="139">
        <v>94</v>
      </c>
      <c r="B98" s="144">
        <v>45635</v>
      </c>
      <c r="C98" s="139" t="s">
        <v>736</v>
      </c>
      <c r="D98" s="139"/>
      <c r="E98" s="159" t="s">
        <v>267</v>
      </c>
      <c r="F98" s="139" t="s">
        <v>151</v>
      </c>
      <c r="G98" s="139" t="s">
        <v>82</v>
      </c>
      <c r="H98" s="139"/>
      <c r="I98" s="139"/>
      <c r="J98" s="139">
        <v>1</v>
      </c>
      <c r="K98" s="134">
        <v>38.18</v>
      </c>
      <c r="L98" s="134"/>
      <c r="M98" s="139">
        <v>1</v>
      </c>
      <c r="N98" s="134">
        <f t="shared" si="4"/>
        <v>38.18</v>
      </c>
      <c r="O98" s="134">
        <f t="shared" si="5"/>
        <v>1.909</v>
      </c>
      <c r="P98" s="134">
        <f t="shared" si="6"/>
        <v>40.088999999999999</v>
      </c>
      <c r="Q98" s="135"/>
      <c r="R98" s="134"/>
      <c r="S98" s="134"/>
      <c r="T98" s="134"/>
      <c r="U98" s="134"/>
      <c r="V98" s="134">
        <f t="shared" si="7"/>
        <v>1.909</v>
      </c>
      <c r="W98" s="140"/>
    </row>
    <row r="99" spans="1:23" s="167" customFormat="1" hidden="1">
      <c r="A99" s="139">
        <v>95</v>
      </c>
      <c r="B99" s="144">
        <v>45635</v>
      </c>
      <c r="C99" s="139" t="s">
        <v>736</v>
      </c>
      <c r="D99" s="139"/>
      <c r="E99" s="159" t="s">
        <v>267</v>
      </c>
      <c r="F99" s="139" t="s">
        <v>125</v>
      </c>
      <c r="G99" s="139" t="s">
        <v>82</v>
      </c>
      <c r="H99" s="139"/>
      <c r="I99" s="139"/>
      <c r="J99" s="139">
        <v>1</v>
      </c>
      <c r="K99" s="134">
        <v>6.66</v>
      </c>
      <c r="L99" s="134"/>
      <c r="M99" s="139">
        <v>1</v>
      </c>
      <c r="N99" s="134">
        <f t="shared" si="4"/>
        <v>6.66</v>
      </c>
      <c r="O99" s="134">
        <f t="shared" si="5"/>
        <v>0.33300000000000002</v>
      </c>
      <c r="P99" s="134">
        <f t="shared" si="6"/>
        <v>6.9930000000000003</v>
      </c>
      <c r="Q99" s="135"/>
      <c r="R99" s="134"/>
      <c r="S99" s="134"/>
      <c r="T99" s="134"/>
      <c r="U99" s="134"/>
      <c r="V99" s="134">
        <f t="shared" si="7"/>
        <v>0.33300000000000002</v>
      </c>
      <c r="W99" s="140"/>
    </row>
    <row r="100" spans="1:23" s="167" customFormat="1" hidden="1">
      <c r="A100" s="139">
        <v>96</v>
      </c>
      <c r="B100" s="144">
        <v>45635</v>
      </c>
      <c r="C100" s="139" t="s">
        <v>736</v>
      </c>
      <c r="D100" s="139"/>
      <c r="E100" s="159" t="s">
        <v>267</v>
      </c>
      <c r="F100" s="139" t="s">
        <v>620</v>
      </c>
      <c r="G100" s="139" t="s">
        <v>82</v>
      </c>
      <c r="H100" s="139"/>
      <c r="I100" s="139"/>
      <c r="J100" s="139">
        <v>1</v>
      </c>
      <c r="K100" s="134">
        <v>29.26</v>
      </c>
      <c r="L100" s="134"/>
      <c r="M100" s="139">
        <v>1</v>
      </c>
      <c r="N100" s="134">
        <f>L100+(K100*M100)</f>
        <v>29.26</v>
      </c>
      <c r="O100" s="134">
        <f t="shared" si="5"/>
        <v>1.4630000000000001</v>
      </c>
      <c r="P100" s="134">
        <f t="shared" si="6"/>
        <v>30.723000000000003</v>
      </c>
      <c r="Q100" s="171"/>
      <c r="R100" s="169"/>
      <c r="S100" s="134"/>
      <c r="T100" s="134"/>
      <c r="U100" s="134"/>
      <c r="V100" s="134">
        <f t="shared" si="7"/>
        <v>1.4630000000000001</v>
      </c>
      <c r="W100" s="140"/>
    </row>
    <row r="101" spans="1:23" s="167" customFormat="1" hidden="1">
      <c r="A101" s="139">
        <v>97</v>
      </c>
      <c r="B101" s="144">
        <v>45635</v>
      </c>
      <c r="C101" s="139" t="s">
        <v>736</v>
      </c>
      <c r="D101" s="139"/>
      <c r="E101" s="159" t="s">
        <v>267</v>
      </c>
      <c r="F101" s="139" t="s">
        <v>603</v>
      </c>
      <c r="G101" s="139" t="s">
        <v>82</v>
      </c>
      <c r="H101" s="139"/>
      <c r="I101" s="139"/>
      <c r="J101" s="139">
        <v>1</v>
      </c>
      <c r="K101" s="134">
        <v>6.5</v>
      </c>
      <c r="L101" s="134"/>
      <c r="M101" s="139">
        <v>1</v>
      </c>
      <c r="N101" s="134">
        <f t="shared" si="4"/>
        <v>6.5</v>
      </c>
      <c r="O101" s="134">
        <f t="shared" si="5"/>
        <v>0.32500000000000001</v>
      </c>
      <c r="P101" s="134">
        <f t="shared" si="6"/>
        <v>6.8250000000000002</v>
      </c>
      <c r="Q101" s="171"/>
      <c r="R101" s="169"/>
      <c r="S101" s="134"/>
      <c r="T101" s="134"/>
      <c r="U101" s="134"/>
      <c r="V101" s="134">
        <f t="shared" si="7"/>
        <v>0.32500000000000001</v>
      </c>
      <c r="W101" s="140"/>
    </row>
    <row r="102" spans="1:23" s="167" customFormat="1" hidden="1">
      <c r="A102" s="139">
        <v>98</v>
      </c>
      <c r="B102" s="144">
        <v>45635</v>
      </c>
      <c r="C102" s="139" t="s">
        <v>736</v>
      </c>
      <c r="D102" s="139"/>
      <c r="E102" s="159" t="s">
        <v>267</v>
      </c>
      <c r="F102" s="139" t="s">
        <v>605</v>
      </c>
      <c r="G102" s="139" t="s">
        <v>82</v>
      </c>
      <c r="H102" s="139"/>
      <c r="I102" s="139"/>
      <c r="J102" s="139">
        <v>1</v>
      </c>
      <c r="K102" s="134">
        <v>4.72</v>
      </c>
      <c r="L102" s="134"/>
      <c r="M102" s="139">
        <v>1</v>
      </c>
      <c r="N102" s="134">
        <f t="shared" si="4"/>
        <v>4.72</v>
      </c>
      <c r="O102" s="134">
        <f t="shared" si="5"/>
        <v>0.23599999999999999</v>
      </c>
      <c r="P102" s="134">
        <f t="shared" si="6"/>
        <v>4.9559999999999995</v>
      </c>
      <c r="Q102" s="171"/>
      <c r="R102" s="169"/>
      <c r="S102" s="134"/>
      <c r="T102" s="134"/>
      <c r="U102" s="134"/>
      <c r="V102" s="134">
        <f t="shared" si="7"/>
        <v>0.23599999999999999</v>
      </c>
      <c r="W102" s="140"/>
    </row>
    <row r="103" spans="1:23" s="167" customFormat="1" hidden="1">
      <c r="A103" s="139">
        <v>99</v>
      </c>
      <c r="B103" s="144">
        <v>45635</v>
      </c>
      <c r="C103" s="139" t="s">
        <v>736</v>
      </c>
      <c r="D103" s="139"/>
      <c r="E103" s="159" t="s">
        <v>267</v>
      </c>
      <c r="F103" s="139" t="s">
        <v>621</v>
      </c>
      <c r="G103" s="139" t="s">
        <v>82</v>
      </c>
      <c r="H103" s="139"/>
      <c r="I103" s="139"/>
      <c r="J103" s="139">
        <v>1</v>
      </c>
      <c r="K103" s="134">
        <v>13</v>
      </c>
      <c r="L103" s="134"/>
      <c r="M103" s="139">
        <v>1</v>
      </c>
      <c r="N103" s="134">
        <f t="shared" si="4"/>
        <v>13</v>
      </c>
      <c r="O103" s="134">
        <f t="shared" si="5"/>
        <v>0.65</v>
      </c>
      <c r="P103" s="134">
        <f t="shared" si="6"/>
        <v>13.65</v>
      </c>
      <c r="Q103" s="171"/>
      <c r="R103" s="169"/>
      <c r="S103" s="134"/>
      <c r="T103" s="134"/>
      <c r="U103" s="134"/>
      <c r="V103" s="134">
        <f t="shared" si="7"/>
        <v>0.65</v>
      </c>
      <c r="W103" s="140"/>
    </row>
    <row r="104" spans="1:23" s="167" customFormat="1" hidden="1">
      <c r="A104" s="139">
        <v>100</v>
      </c>
      <c r="B104" s="144">
        <v>45635</v>
      </c>
      <c r="C104" s="139" t="s">
        <v>736</v>
      </c>
      <c r="D104" s="139"/>
      <c r="E104" s="159" t="s">
        <v>267</v>
      </c>
      <c r="F104" s="139" t="s">
        <v>541</v>
      </c>
      <c r="G104" s="139" t="s">
        <v>82</v>
      </c>
      <c r="H104" s="139"/>
      <c r="I104" s="139"/>
      <c r="J104" s="139">
        <v>1</v>
      </c>
      <c r="K104" s="134">
        <v>6.33</v>
      </c>
      <c r="L104" s="134"/>
      <c r="M104" s="139">
        <v>1</v>
      </c>
      <c r="N104" s="134">
        <f t="shared" si="4"/>
        <v>6.33</v>
      </c>
      <c r="O104" s="134">
        <f t="shared" si="5"/>
        <v>0.3165</v>
      </c>
      <c r="P104" s="134">
        <f t="shared" si="6"/>
        <v>6.6464999999999996</v>
      </c>
      <c r="Q104" s="171"/>
      <c r="R104" s="169"/>
      <c r="S104" s="134"/>
      <c r="T104" s="134"/>
      <c r="U104" s="134"/>
      <c r="V104" s="134">
        <f t="shared" si="7"/>
        <v>0.3165</v>
      </c>
      <c r="W104" s="140"/>
    </row>
    <row r="105" spans="1:23" s="167" customFormat="1" hidden="1">
      <c r="A105" s="139">
        <v>101</v>
      </c>
      <c r="B105" s="144">
        <v>45635</v>
      </c>
      <c r="C105" s="139" t="s">
        <v>736</v>
      </c>
      <c r="D105" s="139"/>
      <c r="E105" s="159" t="s">
        <v>267</v>
      </c>
      <c r="F105" s="139" t="s">
        <v>287</v>
      </c>
      <c r="G105" s="139" t="s">
        <v>82</v>
      </c>
      <c r="H105" s="139"/>
      <c r="I105" s="139"/>
      <c r="J105" s="139">
        <v>1</v>
      </c>
      <c r="K105" s="134">
        <v>5.41</v>
      </c>
      <c r="L105" s="134"/>
      <c r="M105" s="139">
        <v>1</v>
      </c>
      <c r="N105" s="134">
        <f t="shared" si="4"/>
        <v>5.41</v>
      </c>
      <c r="O105" s="134">
        <f t="shared" si="5"/>
        <v>0.27050000000000002</v>
      </c>
      <c r="P105" s="134">
        <f t="shared" si="6"/>
        <v>5.6805000000000003</v>
      </c>
      <c r="Q105" s="171"/>
      <c r="R105" s="169"/>
      <c r="S105" s="134"/>
      <c r="T105" s="134"/>
      <c r="U105" s="134"/>
      <c r="V105" s="134">
        <f t="shared" si="7"/>
        <v>0.27050000000000002</v>
      </c>
      <c r="W105" s="140"/>
    </row>
    <row r="106" spans="1:23" s="167" customFormat="1" hidden="1">
      <c r="A106" s="139">
        <v>102</v>
      </c>
      <c r="B106" s="144">
        <v>45635</v>
      </c>
      <c r="C106" s="139" t="s">
        <v>736</v>
      </c>
      <c r="D106" s="139"/>
      <c r="E106" s="159" t="s">
        <v>267</v>
      </c>
      <c r="F106" s="139" t="s">
        <v>606</v>
      </c>
      <c r="G106" s="139" t="s">
        <v>82</v>
      </c>
      <c r="H106" s="139"/>
      <c r="I106" s="139"/>
      <c r="J106" s="139">
        <v>1</v>
      </c>
      <c r="K106" s="134">
        <v>6.5</v>
      </c>
      <c r="L106" s="134"/>
      <c r="M106" s="139">
        <v>1</v>
      </c>
      <c r="N106" s="134">
        <f t="shared" si="4"/>
        <v>6.5</v>
      </c>
      <c r="O106" s="134">
        <f t="shared" si="5"/>
        <v>0.32500000000000001</v>
      </c>
      <c r="P106" s="134">
        <f t="shared" si="6"/>
        <v>6.8250000000000002</v>
      </c>
      <c r="Q106" s="171"/>
      <c r="R106" s="169"/>
      <c r="S106" s="134"/>
      <c r="T106" s="134"/>
      <c r="U106" s="134"/>
      <c r="V106" s="134">
        <f t="shared" si="7"/>
        <v>0.32500000000000001</v>
      </c>
      <c r="W106" s="140"/>
    </row>
    <row r="107" spans="1:23" s="167" customFormat="1" hidden="1">
      <c r="A107" s="139">
        <v>103</v>
      </c>
      <c r="B107" s="144">
        <v>45635</v>
      </c>
      <c r="C107" s="139" t="s">
        <v>736</v>
      </c>
      <c r="D107" s="139"/>
      <c r="E107" s="159" t="s">
        <v>267</v>
      </c>
      <c r="F107" s="139" t="s">
        <v>571</v>
      </c>
      <c r="G107" s="139" t="s">
        <v>82</v>
      </c>
      <c r="H107" s="139"/>
      <c r="I107" s="139"/>
      <c r="J107" s="139">
        <v>1</v>
      </c>
      <c r="K107" s="134">
        <v>3.25</v>
      </c>
      <c r="L107" s="134"/>
      <c r="M107" s="139">
        <v>1</v>
      </c>
      <c r="N107" s="134">
        <f t="shared" si="4"/>
        <v>3.25</v>
      </c>
      <c r="O107" s="134">
        <f t="shared" si="5"/>
        <v>0.16250000000000001</v>
      </c>
      <c r="P107" s="134">
        <f t="shared" si="6"/>
        <v>3.4125000000000001</v>
      </c>
      <c r="Q107" s="171"/>
      <c r="R107" s="169"/>
      <c r="S107" s="134"/>
      <c r="T107" s="134"/>
      <c r="U107" s="134"/>
      <c r="V107" s="134">
        <f t="shared" si="7"/>
        <v>0.16250000000000001</v>
      </c>
      <c r="W107" s="140"/>
    </row>
    <row r="108" spans="1:23" s="167" customFormat="1" hidden="1">
      <c r="A108" s="139">
        <v>104</v>
      </c>
      <c r="B108" s="144">
        <v>45635</v>
      </c>
      <c r="C108" s="139" t="s">
        <v>736</v>
      </c>
      <c r="D108" s="139"/>
      <c r="E108" s="159" t="s">
        <v>267</v>
      </c>
      <c r="F108" s="139" t="s">
        <v>607</v>
      </c>
      <c r="G108" s="139" t="s">
        <v>82</v>
      </c>
      <c r="H108" s="139"/>
      <c r="I108" s="139"/>
      <c r="J108" s="139">
        <v>1</v>
      </c>
      <c r="K108" s="134">
        <v>5.45</v>
      </c>
      <c r="L108" s="134"/>
      <c r="M108" s="139">
        <v>1</v>
      </c>
      <c r="N108" s="134">
        <f t="shared" si="4"/>
        <v>5.45</v>
      </c>
      <c r="O108" s="134">
        <f t="shared" si="5"/>
        <v>0.27250000000000002</v>
      </c>
      <c r="P108" s="134">
        <f t="shared" si="6"/>
        <v>5.7225000000000001</v>
      </c>
      <c r="Q108" s="171"/>
      <c r="R108" s="169"/>
      <c r="S108" s="134"/>
      <c r="T108" s="134"/>
      <c r="U108" s="134"/>
      <c r="V108" s="134">
        <f t="shared" si="7"/>
        <v>0.27250000000000002</v>
      </c>
      <c r="W108" s="140"/>
    </row>
    <row r="109" spans="1:23" s="167" customFormat="1" hidden="1">
      <c r="A109" s="139">
        <v>105</v>
      </c>
      <c r="B109" s="144">
        <v>45635</v>
      </c>
      <c r="C109" s="139" t="s">
        <v>736</v>
      </c>
      <c r="D109" s="139"/>
      <c r="E109" s="159" t="s">
        <v>267</v>
      </c>
      <c r="F109" s="139" t="s">
        <v>622</v>
      </c>
      <c r="G109" s="139" t="s">
        <v>82</v>
      </c>
      <c r="H109" s="139"/>
      <c r="I109" s="139"/>
      <c r="J109" s="139">
        <v>1</v>
      </c>
      <c r="K109" s="134">
        <v>13.57</v>
      </c>
      <c r="L109" s="134"/>
      <c r="M109" s="139">
        <v>1</v>
      </c>
      <c r="N109" s="134">
        <f t="shared" si="4"/>
        <v>13.57</v>
      </c>
      <c r="O109" s="134">
        <f t="shared" si="5"/>
        <v>0.6785000000000001</v>
      </c>
      <c r="P109" s="134">
        <f t="shared" si="6"/>
        <v>14.2485</v>
      </c>
      <c r="Q109" s="171"/>
      <c r="R109" s="169"/>
      <c r="S109" s="134"/>
      <c r="T109" s="134"/>
      <c r="U109" s="134"/>
      <c r="V109" s="134">
        <f t="shared" si="7"/>
        <v>0.6785000000000001</v>
      </c>
      <c r="W109" s="140"/>
    </row>
    <row r="110" spans="1:23" s="167" customFormat="1" hidden="1">
      <c r="A110" s="139">
        <v>106</v>
      </c>
      <c r="B110" s="144">
        <v>45635</v>
      </c>
      <c r="C110" s="139" t="s">
        <v>736</v>
      </c>
      <c r="D110" s="139"/>
      <c r="E110" s="159" t="s">
        <v>267</v>
      </c>
      <c r="F110" s="139" t="s">
        <v>623</v>
      </c>
      <c r="G110" s="139" t="s">
        <v>82</v>
      </c>
      <c r="H110" s="139"/>
      <c r="I110" s="139"/>
      <c r="J110" s="139">
        <v>1</v>
      </c>
      <c r="K110" s="134">
        <v>145.9</v>
      </c>
      <c r="L110" s="134"/>
      <c r="M110" s="139">
        <v>1</v>
      </c>
      <c r="N110" s="134">
        <f t="shared" si="4"/>
        <v>145.9</v>
      </c>
      <c r="O110" s="134">
        <f t="shared" si="5"/>
        <v>7.2950000000000008</v>
      </c>
      <c r="P110" s="134">
        <f t="shared" si="6"/>
        <v>153.19499999999999</v>
      </c>
      <c r="Q110" s="171"/>
      <c r="R110" s="169"/>
      <c r="S110" s="134"/>
      <c r="T110" s="134"/>
      <c r="U110" s="134"/>
      <c r="V110" s="134">
        <f t="shared" si="7"/>
        <v>7.2950000000000008</v>
      </c>
      <c r="W110" s="140"/>
    </row>
    <row r="111" spans="1:23" s="167" customFormat="1" hidden="1">
      <c r="A111" s="139">
        <v>107</v>
      </c>
      <c r="B111" s="144">
        <v>45635</v>
      </c>
      <c r="C111" s="139" t="s">
        <v>736</v>
      </c>
      <c r="D111" s="139"/>
      <c r="E111" s="159" t="s">
        <v>267</v>
      </c>
      <c r="F111" s="139" t="s">
        <v>624</v>
      </c>
      <c r="G111" s="139" t="s">
        <v>82</v>
      </c>
      <c r="H111" s="139"/>
      <c r="I111" s="139"/>
      <c r="J111" s="139">
        <v>1</v>
      </c>
      <c r="K111" s="134">
        <v>14.33</v>
      </c>
      <c r="L111" s="134"/>
      <c r="M111" s="139">
        <v>1</v>
      </c>
      <c r="N111" s="134">
        <f t="shared" si="4"/>
        <v>14.33</v>
      </c>
      <c r="O111" s="134">
        <f t="shared" si="5"/>
        <v>0.71650000000000003</v>
      </c>
      <c r="P111" s="134">
        <f t="shared" si="6"/>
        <v>15.0465</v>
      </c>
      <c r="Q111" s="171"/>
      <c r="R111" s="169"/>
      <c r="S111" s="134"/>
      <c r="T111" s="134"/>
      <c r="U111" s="134"/>
      <c r="V111" s="134">
        <f t="shared" si="7"/>
        <v>0.71650000000000003</v>
      </c>
      <c r="W111" s="140"/>
    </row>
    <row r="112" spans="1:23" s="167" customFormat="1" hidden="1">
      <c r="A112" s="139">
        <v>108</v>
      </c>
      <c r="B112" s="144">
        <v>45635</v>
      </c>
      <c r="C112" s="139" t="s">
        <v>736</v>
      </c>
      <c r="D112" s="139"/>
      <c r="E112" s="159" t="s">
        <v>267</v>
      </c>
      <c r="F112" s="139" t="s">
        <v>625</v>
      </c>
      <c r="G112" s="139" t="s">
        <v>82</v>
      </c>
      <c r="H112" s="139"/>
      <c r="I112" s="139"/>
      <c r="J112" s="139">
        <v>1</v>
      </c>
      <c r="K112" s="134">
        <v>14.33</v>
      </c>
      <c r="L112" s="134"/>
      <c r="M112" s="139">
        <v>1</v>
      </c>
      <c r="N112" s="134">
        <f t="shared" si="4"/>
        <v>14.33</v>
      </c>
      <c r="O112" s="134">
        <f t="shared" si="5"/>
        <v>0.71650000000000003</v>
      </c>
      <c r="P112" s="134">
        <f t="shared" si="6"/>
        <v>15.0465</v>
      </c>
      <c r="Q112" s="171"/>
      <c r="R112" s="169"/>
      <c r="S112" s="134"/>
      <c r="T112" s="134"/>
      <c r="U112" s="134"/>
      <c r="V112" s="134">
        <f t="shared" si="7"/>
        <v>0.71650000000000003</v>
      </c>
      <c r="W112" s="140"/>
    </row>
    <row r="113" spans="1:23" s="167" customFormat="1" hidden="1">
      <c r="A113" s="139">
        <v>109</v>
      </c>
      <c r="B113" s="144">
        <v>45635</v>
      </c>
      <c r="C113" s="139" t="s">
        <v>736</v>
      </c>
      <c r="D113" s="139"/>
      <c r="E113" s="159" t="s">
        <v>267</v>
      </c>
      <c r="F113" s="139" t="s">
        <v>626</v>
      </c>
      <c r="G113" s="139" t="s">
        <v>82</v>
      </c>
      <c r="H113" s="139"/>
      <c r="I113" s="139"/>
      <c r="J113" s="139">
        <v>1</v>
      </c>
      <c r="K113" s="134">
        <v>27.52</v>
      </c>
      <c r="L113" s="134"/>
      <c r="M113" s="139">
        <v>1</v>
      </c>
      <c r="N113" s="134">
        <f t="shared" si="4"/>
        <v>27.52</v>
      </c>
      <c r="O113" s="134">
        <f t="shared" si="5"/>
        <v>1.3760000000000001</v>
      </c>
      <c r="P113" s="134">
        <f t="shared" si="6"/>
        <v>28.896000000000001</v>
      </c>
      <c r="Q113" s="171"/>
      <c r="R113" s="169"/>
      <c r="S113" s="134"/>
      <c r="T113" s="134"/>
      <c r="U113" s="134"/>
      <c r="V113" s="134">
        <f t="shared" si="7"/>
        <v>1.3760000000000001</v>
      </c>
      <c r="W113" s="140"/>
    </row>
    <row r="114" spans="1:23" s="167" customFormat="1" hidden="1">
      <c r="A114" s="139">
        <v>110</v>
      </c>
      <c r="B114" s="144">
        <v>45635</v>
      </c>
      <c r="C114" s="139" t="s">
        <v>736</v>
      </c>
      <c r="D114" s="139"/>
      <c r="E114" s="159" t="s">
        <v>267</v>
      </c>
      <c r="F114" s="139" t="s">
        <v>627</v>
      </c>
      <c r="G114" s="139" t="s">
        <v>82</v>
      </c>
      <c r="H114" s="139"/>
      <c r="I114" s="139"/>
      <c r="J114" s="139">
        <v>1</v>
      </c>
      <c r="K114" s="134">
        <v>18.850000000000001</v>
      </c>
      <c r="L114" s="134"/>
      <c r="M114" s="139">
        <v>1</v>
      </c>
      <c r="N114" s="134">
        <f t="shared" si="4"/>
        <v>18.850000000000001</v>
      </c>
      <c r="O114" s="134">
        <f t="shared" si="5"/>
        <v>0.94250000000000012</v>
      </c>
      <c r="P114" s="134">
        <f t="shared" si="6"/>
        <v>19.7925</v>
      </c>
      <c r="Q114" s="171"/>
      <c r="R114" s="169"/>
      <c r="S114" s="134"/>
      <c r="T114" s="134"/>
      <c r="U114" s="134"/>
      <c r="V114" s="134">
        <f t="shared" si="7"/>
        <v>0.94250000000000012</v>
      </c>
      <c r="W114" s="140"/>
    </row>
    <row r="115" spans="1:23" s="167" customFormat="1" hidden="1">
      <c r="A115" s="139">
        <v>111</v>
      </c>
      <c r="B115" s="144">
        <v>45635</v>
      </c>
      <c r="C115" s="139" t="s">
        <v>737</v>
      </c>
      <c r="D115" s="139"/>
      <c r="E115" s="159" t="s">
        <v>268</v>
      </c>
      <c r="F115" s="139" t="s">
        <v>628</v>
      </c>
      <c r="G115" s="139" t="s">
        <v>82</v>
      </c>
      <c r="H115" s="139"/>
      <c r="I115" s="139"/>
      <c r="J115" s="139">
        <v>1</v>
      </c>
      <c r="K115" s="134">
        <v>44.29</v>
      </c>
      <c r="L115" s="134"/>
      <c r="M115" s="139">
        <v>1</v>
      </c>
      <c r="N115" s="134">
        <f t="shared" si="4"/>
        <v>44.29</v>
      </c>
      <c r="O115" s="134">
        <f t="shared" si="5"/>
        <v>2.2145000000000001</v>
      </c>
      <c r="P115" s="134">
        <f t="shared" si="6"/>
        <v>46.5045</v>
      </c>
      <c r="Q115" s="171"/>
      <c r="R115" s="169"/>
      <c r="S115" s="134"/>
      <c r="T115" s="134"/>
      <c r="U115" s="134"/>
      <c r="V115" s="134">
        <f t="shared" si="7"/>
        <v>2.2145000000000001</v>
      </c>
      <c r="W115" s="140"/>
    </row>
    <row r="116" spans="1:23" s="167" customFormat="1" hidden="1">
      <c r="A116" s="139">
        <v>112</v>
      </c>
      <c r="B116" s="144">
        <v>45635</v>
      </c>
      <c r="C116" s="139" t="s">
        <v>737</v>
      </c>
      <c r="D116" s="139"/>
      <c r="E116" s="159" t="s">
        <v>268</v>
      </c>
      <c r="F116" s="139" t="s">
        <v>629</v>
      </c>
      <c r="G116" s="139" t="s">
        <v>82</v>
      </c>
      <c r="H116" s="139"/>
      <c r="I116" s="139"/>
      <c r="J116" s="139">
        <v>1</v>
      </c>
      <c r="K116" s="134">
        <v>583.07000000000005</v>
      </c>
      <c r="L116" s="134"/>
      <c r="M116" s="139">
        <v>1</v>
      </c>
      <c r="N116" s="134">
        <f t="shared" si="4"/>
        <v>583.07000000000005</v>
      </c>
      <c r="O116" s="134">
        <f t="shared" si="5"/>
        <v>29.153500000000005</v>
      </c>
      <c r="P116" s="134">
        <f t="shared" si="6"/>
        <v>612.22350000000006</v>
      </c>
      <c r="Q116" s="171"/>
      <c r="R116" s="169"/>
      <c r="S116" s="134"/>
      <c r="T116" s="134"/>
      <c r="U116" s="134"/>
      <c r="V116" s="134">
        <f t="shared" si="7"/>
        <v>29.153500000000005</v>
      </c>
      <c r="W116" s="140"/>
    </row>
    <row r="117" spans="1:23" s="167" customFormat="1" hidden="1">
      <c r="A117" s="139">
        <v>113</v>
      </c>
      <c r="B117" s="144">
        <v>45635</v>
      </c>
      <c r="C117" s="139" t="s">
        <v>737</v>
      </c>
      <c r="D117" s="139"/>
      <c r="E117" s="159" t="s">
        <v>268</v>
      </c>
      <c r="F117" s="139" t="s">
        <v>298</v>
      </c>
      <c r="G117" s="139" t="s">
        <v>82</v>
      </c>
      <c r="H117" s="139"/>
      <c r="I117" s="139"/>
      <c r="J117" s="139">
        <v>1</v>
      </c>
      <c r="K117" s="134">
        <v>158.53</v>
      </c>
      <c r="L117" s="134"/>
      <c r="M117" s="139">
        <v>1</v>
      </c>
      <c r="N117" s="134">
        <f t="shared" si="4"/>
        <v>158.53</v>
      </c>
      <c r="O117" s="134">
        <f t="shared" si="5"/>
        <v>7.9265000000000008</v>
      </c>
      <c r="P117" s="134">
        <f t="shared" si="6"/>
        <v>166.45650000000001</v>
      </c>
      <c r="Q117" s="171"/>
      <c r="R117" s="169"/>
      <c r="S117" s="134"/>
      <c r="T117" s="134"/>
      <c r="U117" s="134"/>
      <c r="V117" s="134">
        <f t="shared" si="7"/>
        <v>7.9265000000000008</v>
      </c>
      <c r="W117" s="140"/>
    </row>
    <row r="118" spans="1:23" s="167" customFormat="1" ht="45">
      <c r="A118" s="139">
        <v>114</v>
      </c>
      <c r="B118" s="144">
        <v>45635</v>
      </c>
      <c r="C118" s="139" t="s">
        <v>738</v>
      </c>
      <c r="D118" s="177">
        <v>393837</v>
      </c>
      <c r="E118" s="159" t="s">
        <v>581</v>
      </c>
      <c r="F118" s="139" t="s">
        <v>630</v>
      </c>
      <c r="G118" s="139" t="s">
        <v>190</v>
      </c>
      <c r="H118" s="139" t="s">
        <v>787</v>
      </c>
      <c r="I118" s="139" t="s">
        <v>785</v>
      </c>
      <c r="J118" s="139">
        <v>1</v>
      </c>
      <c r="K118" s="134">
        <v>91904.76</v>
      </c>
      <c r="L118" s="134"/>
      <c r="M118" s="178">
        <v>4389.5442412339999</v>
      </c>
      <c r="N118" s="134">
        <f t="shared" si="4"/>
        <v>403420009.99999285</v>
      </c>
      <c r="O118" s="134">
        <f t="shared" si="5"/>
        <v>20171000.499999642</v>
      </c>
      <c r="P118" s="134">
        <f t="shared" si="6"/>
        <v>423591010.49999249</v>
      </c>
      <c r="Q118" s="180" t="s">
        <v>784</v>
      </c>
      <c r="R118" s="179" t="s">
        <v>783</v>
      </c>
      <c r="S118" s="134"/>
      <c r="T118" s="134"/>
      <c r="U118" s="134"/>
      <c r="V118" s="134">
        <f t="shared" si="7"/>
        <v>20171000.499999642</v>
      </c>
      <c r="W118" s="140"/>
    </row>
    <row r="119" spans="1:23" s="167" customFormat="1" hidden="1">
      <c r="A119" s="139">
        <v>115</v>
      </c>
      <c r="B119" s="144">
        <v>45636</v>
      </c>
      <c r="C119" s="139" t="s">
        <v>739</v>
      </c>
      <c r="D119" s="139"/>
      <c r="E119" s="159" t="s">
        <v>263</v>
      </c>
      <c r="F119" s="139" t="s">
        <v>603</v>
      </c>
      <c r="G119" s="139" t="s">
        <v>82</v>
      </c>
      <c r="H119" s="139"/>
      <c r="I119" s="139"/>
      <c r="J119" s="139">
        <v>1</v>
      </c>
      <c r="K119" s="134">
        <v>55.9</v>
      </c>
      <c r="L119" s="134"/>
      <c r="M119" s="139">
        <v>1</v>
      </c>
      <c r="N119" s="134">
        <f t="shared" si="4"/>
        <v>55.9</v>
      </c>
      <c r="O119" s="134">
        <f t="shared" si="5"/>
        <v>2.7949999999999999</v>
      </c>
      <c r="P119" s="134">
        <f t="shared" si="6"/>
        <v>58.695</v>
      </c>
      <c r="Q119" s="134"/>
      <c r="R119" s="134"/>
      <c r="S119" s="134"/>
      <c r="T119" s="134"/>
      <c r="U119" s="134"/>
      <c r="V119" s="134">
        <f t="shared" si="7"/>
        <v>2.7949999999999999</v>
      </c>
      <c r="W119" s="140"/>
    </row>
    <row r="120" spans="1:23" s="167" customFormat="1" hidden="1">
      <c r="A120" s="139">
        <v>116</v>
      </c>
      <c r="B120" s="144">
        <v>45636</v>
      </c>
      <c r="C120" s="139" t="s">
        <v>739</v>
      </c>
      <c r="D120" s="139"/>
      <c r="E120" s="159" t="s">
        <v>263</v>
      </c>
      <c r="F120" s="139" t="s">
        <v>282</v>
      </c>
      <c r="G120" s="139" t="s">
        <v>82</v>
      </c>
      <c r="H120" s="139"/>
      <c r="I120" s="139"/>
      <c r="J120" s="139">
        <v>1</v>
      </c>
      <c r="K120" s="134">
        <v>50.7</v>
      </c>
      <c r="L120" s="134"/>
      <c r="M120" s="139">
        <v>1</v>
      </c>
      <c r="N120" s="134">
        <f t="shared" si="4"/>
        <v>50.7</v>
      </c>
      <c r="O120" s="134">
        <f t="shared" si="5"/>
        <v>2.5350000000000001</v>
      </c>
      <c r="P120" s="134">
        <f t="shared" si="6"/>
        <v>53.234999999999999</v>
      </c>
      <c r="Q120" s="171"/>
      <c r="R120" s="169"/>
      <c r="S120" s="134"/>
      <c r="T120" s="134"/>
      <c r="U120" s="134"/>
      <c r="V120" s="134">
        <f t="shared" si="7"/>
        <v>2.5350000000000001</v>
      </c>
      <c r="W120" s="140"/>
    </row>
    <row r="121" spans="1:23" s="167" customFormat="1" hidden="1">
      <c r="A121" s="139">
        <v>117</v>
      </c>
      <c r="B121" s="144">
        <v>45636</v>
      </c>
      <c r="C121" s="139" t="s">
        <v>739</v>
      </c>
      <c r="D121" s="139"/>
      <c r="E121" s="159" t="s">
        <v>263</v>
      </c>
      <c r="F121" s="139" t="s">
        <v>283</v>
      </c>
      <c r="G121" s="139" t="s">
        <v>82</v>
      </c>
      <c r="H121" s="139"/>
      <c r="I121" s="139"/>
      <c r="J121" s="139">
        <v>1</v>
      </c>
      <c r="K121" s="134">
        <v>50.7</v>
      </c>
      <c r="L121" s="134"/>
      <c r="M121" s="139">
        <v>1</v>
      </c>
      <c r="N121" s="134">
        <f t="shared" si="4"/>
        <v>50.7</v>
      </c>
      <c r="O121" s="134">
        <f t="shared" si="5"/>
        <v>2.5350000000000001</v>
      </c>
      <c r="P121" s="134">
        <f t="shared" si="6"/>
        <v>53.234999999999999</v>
      </c>
      <c r="Q121" s="171"/>
      <c r="R121" s="169"/>
      <c r="S121" s="134"/>
      <c r="T121" s="134"/>
      <c r="U121" s="134"/>
      <c r="V121" s="134">
        <f t="shared" si="7"/>
        <v>2.5350000000000001</v>
      </c>
      <c r="W121" s="140"/>
    </row>
    <row r="122" spans="1:23" s="167" customFormat="1" hidden="1">
      <c r="A122" s="139">
        <v>118</v>
      </c>
      <c r="B122" s="144">
        <v>45636</v>
      </c>
      <c r="C122" s="139" t="s">
        <v>739</v>
      </c>
      <c r="D122" s="139"/>
      <c r="E122" s="159" t="s">
        <v>263</v>
      </c>
      <c r="F122" s="139" t="s">
        <v>151</v>
      </c>
      <c r="G122" s="139" t="s">
        <v>82</v>
      </c>
      <c r="H122" s="139"/>
      <c r="I122" s="139"/>
      <c r="J122" s="139">
        <v>1</v>
      </c>
      <c r="K122" s="134">
        <v>38.18</v>
      </c>
      <c r="L122" s="134"/>
      <c r="M122" s="139">
        <v>1</v>
      </c>
      <c r="N122" s="134">
        <f t="shared" si="4"/>
        <v>38.18</v>
      </c>
      <c r="O122" s="134">
        <f t="shared" si="5"/>
        <v>1.909</v>
      </c>
      <c r="P122" s="134">
        <f t="shared" si="6"/>
        <v>40.088999999999999</v>
      </c>
      <c r="Q122" s="171"/>
      <c r="R122" s="169"/>
      <c r="S122" s="134"/>
      <c r="T122" s="134"/>
      <c r="U122" s="134"/>
      <c r="V122" s="134">
        <f t="shared" si="7"/>
        <v>1.909</v>
      </c>
      <c r="W122" s="140"/>
    </row>
    <row r="123" spans="1:23" s="167" customFormat="1" hidden="1">
      <c r="A123" s="139">
        <v>119</v>
      </c>
      <c r="B123" s="144">
        <v>45636</v>
      </c>
      <c r="C123" s="139" t="s">
        <v>739</v>
      </c>
      <c r="D123" s="139"/>
      <c r="E123" s="159" t="s">
        <v>263</v>
      </c>
      <c r="F123" s="139" t="s">
        <v>565</v>
      </c>
      <c r="G123" s="139" t="s">
        <v>82</v>
      </c>
      <c r="H123" s="139"/>
      <c r="I123" s="139"/>
      <c r="J123" s="139">
        <v>1</v>
      </c>
      <c r="K123" s="134">
        <v>4.88</v>
      </c>
      <c r="L123" s="134"/>
      <c r="M123" s="139">
        <v>1</v>
      </c>
      <c r="N123" s="134">
        <f t="shared" si="4"/>
        <v>4.88</v>
      </c>
      <c r="O123" s="134">
        <f t="shared" si="5"/>
        <v>0.24399999999999999</v>
      </c>
      <c r="P123" s="134">
        <f t="shared" si="6"/>
        <v>5.1239999999999997</v>
      </c>
      <c r="Q123" s="171"/>
      <c r="R123" s="169"/>
      <c r="S123" s="134"/>
      <c r="T123" s="134"/>
      <c r="U123" s="134"/>
      <c r="V123" s="134">
        <f t="shared" si="7"/>
        <v>0.24399999999999999</v>
      </c>
      <c r="W123" s="140"/>
    </row>
    <row r="124" spans="1:23" s="167" customFormat="1" hidden="1">
      <c r="A124" s="139">
        <v>120</v>
      </c>
      <c r="B124" s="144">
        <v>45636</v>
      </c>
      <c r="C124" s="139" t="s">
        <v>739</v>
      </c>
      <c r="D124" s="139"/>
      <c r="E124" s="159" t="s">
        <v>263</v>
      </c>
      <c r="F124" s="139" t="s">
        <v>76</v>
      </c>
      <c r="G124" s="139" t="s">
        <v>82</v>
      </c>
      <c r="H124" s="139"/>
      <c r="I124" s="139"/>
      <c r="J124" s="139">
        <v>1</v>
      </c>
      <c r="K124" s="134">
        <v>13.86</v>
      </c>
      <c r="L124" s="134"/>
      <c r="M124" s="139">
        <v>1</v>
      </c>
      <c r="N124" s="134">
        <f t="shared" si="4"/>
        <v>13.86</v>
      </c>
      <c r="O124" s="134">
        <f t="shared" si="5"/>
        <v>0.69300000000000006</v>
      </c>
      <c r="P124" s="134">
        <f t="shared" si="6"/>
        <v>14.552999999999999</v>
      </c>
      <c r="Q124" s="171"/>
      <c r="R124" s="169"/>
      <c r="S124" s="134"/>
      <c r="T124" s="134"/>
      <c r="U124" s="134"/>
      <c r="V124" s="134">
        <f t="shared" si="7"/>
        <v>0.69300000000000006</v>
      </c>
      <c r="W124" s="140"/>
    </row>
    <row r="125" spans="1:23" s="167" customFormat="1" hidden="1">
      <c r="A125" s="139">
        <v>121</v>
      </c>
      <c r="B125" s="144">
        <v>45636</v>
      </c>
      <c r="C125" s="139" t="s">
        <v>739</v>
      </c>
      <c r="D125" s="139"/>
      <c r="E125" s="159" t="s">
        <v>263</v>
      </c>
      <c r="F125" s="139" t="s">
        <v>284</v>
      </c>
      <c r="G125" s="139" t="s">
        <v>82</v>
      </c>
      <c r="H125" s="139"/>
      <c r="I125" s="139"/>
      <c r="J125" s="139">
        <v>1</v>
      </c>
      <c r="K125" s="134">
        <v>37.36</v>
      </c>
      <c r="L125" s="134"/>
      <c r="M125" s="139">
        <v>1</v>
      </c>
      <c r="N125" s="134">
        <f t="shared" si="4"/>
        <v>37.36</v>
      </c>
      <c r="O125" s="134">
        <f t="shared" si="5"/>
        <v>1.8680000000000001</v>
      </c>
      <c r="P125" s="134">
        <f t="shared" si="6"/>
        <v>39.228000000000002</v>
      </c>
      <c r="Q125" s="171"/>
      <c r="R125" s="169"/>
      <c r="S125" s="134"/>
      <c r="T125" s="134"/>
      <c r="U125" s="134"/>
      <c r="V125" s="134">
        <f t="shared" si="7"/>
        <v>1.8680000000000001</v>
      </c>
      <c r="W125" s="140"/>
    </row>
    <row r="126" spans="1:23" s="167" customFormat="1" hidden="1">
      <c r="A126" s="139">
        <v>122</v>
      </c>
      <c r="B126" s="144">
        <v>45636</v>
      </c>
      <c r="C126" s="139" t="s">
        <v>739</v>
      </c>
      <c r="D126" s="139"/>
      <c r="E126" s="159" t="s">
        <v>263</v>
      </c>
      <c r="F126" s="139" t="s">
        <v>75</v>
      </c>
      <c r="G126" s="139" t="s">
        <v>82</v>
      </c>
      <c r="H126" s="139"/>
      <c r="I126" s="139"/>
      <c r="J126" s="139">
        <v>1</v>
      </c>
      <c r="K126" s="134">
        <v>31.12</v>
      </c>
      <c r="L126" s="134"/>
      <c r="M126" s="139">
        <v>1</v>
      </c>
      <c r="N126" s="134">
        <f t="shared" si="4"/>
        <v>31.12</v>
      </c>
      <c r="O126" s="134">
        <f t="shared" si="5"/>
        <v>1.556</v>
      </c>
      <c r="P126" s="134">
        <f t="shared" si="6"/>
        <v>32.676000000000002</v>
      </c>
      <c r="Q126" s="171"/>
      <c r="R126" s="169"/>
      <c r="S126" s="134"/>
      <c r="T126" s="134"/>
      <c r="U126" s="134"/>
      <c r="V126" s="134">
        <f t="shared" si="7"/>
        <v>1.556</v>
      </c>
      <c r="W126" s="140"/>
    </row>
    <row r="127" spans="1:23" s="167" customFormat="1" hidden="1">
      <c r="A127" s="139">
        <v>123</v>
      </c>
      <c r="B127" s="144">
        <v>45636</v>
      </c>
      <c r="C127" s="139" t="s">
        <v>739</v>
      </c>
      <c r="D127" s="139"/>
      <c r="E127" s="159" t="s">
        <v>263</v>
      </c>
      <c r="F127" s="139" t="s">
        <v>631</v>
      </c>
      <c r="G127" s="139" t="s">
        <v>82</v>
      </c>
      <c r="H127" s="139"/>
      <c r="I127" s="139"/>
      <c r="J127" s="139">
        <v>1</v>
      </c>
      <c r="K127" s="134">
        <v>24.38</v>
      </c>
      <c r="L127" s="134"/>
      <c r="M127" s="139">
        <v>1</v>
      </c>
      <c r="N127" s="134">
        <f t="shared" si="4"/>
        <v>24.38</v>
      </c>
      <c r="O127" s="134">
        <f t="shared" si="5"/>
        <v>1.2190000000000001</v>
      </c>
      <c r="P127" s="134">
        <f t="shared" si="6"/>
        <v>25.599</v>
      </c>
      <c r="Q127" s="171"/>
      <c r="R127" s="169"/>
      <c r="S127" s="134"/>
      <c r="T127" s="134"/>
      <c r="U127" s="134"/>
      <c r="V127" s="134">
        <f t="shared" si="7"/>
        <v>1.2190000000000001</v>
      </c>
      <c r="W127" s="140"/>
    </row>
    <row r="128" spans="1:23" s="167" customFormat="1" hidden="1">
      <c r="A128" s="139">
        <v>124</v>
      </c>
      <c r="B128" s="144">
        <v>45636</v>
      </c>
      <c r="C128" s="139" t="s">
        <v>740</v>
      </c>
      <c r="D128" s="139"/>
      <c r="E128" s="159" t="s">
        <v>267</v>
      </c>
      <c r="F128" s="139" t="s">
        <v>632</v>
      </c>
      <c r="G128" s="139" t="s">
        <v>82</v>
      </c>
      <c r="H128" s="139"/>
      <c r="I128" s="139"/>
      <c r="J128" s="139">
        <v>1</v>
      </c>
      <c r="K128" s="134">
        <v>65</v>
      </c>
      <c r="L128" s="134"/>
      <c r="M128" s="139">
        <v>1</v>
      </c>
      <c r="N128" s="134">
        <f t="shared" si="4"/>
        <v>65</v>
      </c>
      <c r="O128" s="134">
        <f t="shared" si="5"/>
        <v>3.25</v>
      </c>
      <c r="P128" s="134">
        <f t="shared" si="6"/>
        <v>68.25</v>
      </c>
      <c r="Q128" s="171"/>
      <c r="R128" s="169"/>
      <c r="S128" s="134"/>
      <c r="T128" s="134"/>
      <c r="U128" s="134"/>
      <c r="V128" s="134">
        <f t="shared" si="7"/>
        <v>3.25</v>
      </c>
      <c r="W128" s="140"/>
    </row>
    <row r="129" spans="1:23" s="167" customFormat="1" hidden="1">
      <c r="A129" s="139">
        <v>125</v>
      </c>
      <c r="B129" s="144">
        <v>45636</v>
      </c>
      <c r="C129" s="139" t="s">
        <v>740</v>
      </c>
      <c r="D129" s="139"/>
      <c r="E129" s="159" t="s">
        <v>267</v>
      </c>
      <c r="F129" s="139" t="s">
        <v>633</v>
      </c>
      <c r="G129" s="139" t="s">
        <v>82</v>
      </c>
      <c r="H129" s="139"/>
      <c r="I129" s="139"/>
      <c r="J129" s="139">
        <v>1</v>
      </c>
      <c r="K129" s="134">
        <v>42.25</v>
      </c>
      <c r="L129" s="134"/>
      <c r="M129" s="139">
        <v>1</v>
      </c>
      <c r="N129" s="134">
        <f t="shared" si="4"/>
        <v>42.25</v>
      </c>
      <c r="O129" s="134">
        <f t="shared" si="5"/>
        <v>2.1125000000000003</v>
      </c>
      <c r="P129" s="134">
        <f t="shared" si="6"/>
        <v>44.362499999999997</v>
      </c>
      <c r="Q129" s="171"/>
      <c r="R129" s="169"/>
      <c r="S129" s="134"/>
      <c r="T129" s="134"/>
      <c r="U129" s="134"/>
      <c r="V129" s="134">
        <f t="shared" si="7"/>
        <v>2.1125000000000003</v>
      </c>
      <c r="W129" s="140"/>
    </row>
    <row r="130" spans="1:23" s="167" customFormat="1" hidden="1">
      <c r="A130" s="139">
        <v>126</v>
      </c>
      <c r="B130" s="144">
        <v>45636</v>
      </c>
      <c r="C130" s="139" t="s">
        <v>740</v>
      </c>
      <c r="D130" s="139"/>
      <c r="E130" s="159" t="s">
        <v>267</v>
      </c>
      <c r="F130" s="139" t="s">
        <v>565</v>
      </c>
      <c r="G130" s="139" t="s">
        <v>82</v>
      </c>
      <c r="H130" s="139"/>
      <c r="I130" s="139"/>
      <c r="J130" s="139">
        <v>1</v>
      </c>
      <c r="K130" s="134">
        <v>14.63</v>
      </c>
      <c r="L130" s="134"/>
      <c r="M130" s="139">
        <v>1</v>
      </c>
      <c r="N130" s="134">
        <f t="shared" si="4"/>
        <v>14.63</v>
      </c>
      <c r="O130" s="134">
        <f t="shared" si="5"/>
        <v>0.73150000000000004</v>
      </c>
      <c r="P130" s="134">
        <f t="shared" si="6"/>
        <v>15.361500000000001</v>
      </c>
      <c r="Q130" s="171"/>
      <c r="R130" s="169"/>
      <c r="S130" s="134"/>
      <c r="T130" s="134"/>
      <c r="U130" s="134"/>
      <c r="V130" s="134">
        <f t="shared" si="7"/>
        <v>0.73150000000000004</v>
      </c>
      <c r="W130" s="140"/>
    </row>
    <row r="131" spans="1:23" s="167" customFormat="1" hidden="1">
      <c r="A131" s="139">
        <v>127</v>
      </c>
      <c r="B131" s="144">
        <v>45636</v>
      </c>
      <c r="C131" s="139" t="s">
        <v>740</v>
      </c>
      <c r="D131" s="139"/>
      <c r="E131" s="159" t="s">
        <v>267</v>
      </c>
      <c r="F131" s="139" t="s">
        <v>125</v>
      </c>
      <c r="G131" s="139" t="s">
        <v>82</v>
      </c>
      <c r="H131" s="139"/>
      <c r="I131" s="139"/>
      <c r="J131" s="139">
        <v>1</v>
      </c>
      <c r="K131" s="134">
        <v>13.32</v>
      </c>
      <c r="L131" s="134"/>
      <c r="M131" s="139">
        <v>1</v>
      </c>
      <c r="N131" s="134">
        <f t="shared" si="4"/>
        <v>13.32</v>
      </c>
      <c r="O131" s="134">
        <f t="shared" si="5"/>
        <v>0.66600000000000004</v>
      </c>
      <c r="P131" s="134">
        <f t="shared" si="6"/>
        <v>13.986000000000001</v>
      </c>
      <c r="Q131" s="171"/>
      <c r="R131" s="169"/>
      <c r="S131" s="134"/>
      <c r="T131" s="134"/>
      <c r="U131" s="134"/>
      <c r="V131" s="134">
        <f t="shared" si="7"/>
        <v>0.66600000000000004</v>
      </c>
      <c r="W131" s="140"/>
    </row>
    <row r="132" spans="1:23" s="167" customFormat="1" hidden="1">
      <c r="A132" s="139">
        <v>128</v>
      </c>
      <c r="B132" s="144">
        <v>45636</v>
      </c>
      <c r="C132" s="139" t="s">
        <v>741</v>
      </c>
      <c r="D132" s="139"/>
      <c r="E132" s="159" t="s">
        <v>582</v>
      </c>
      <c r="F132" s="139" t="s">
        <v>634</v>
      </c>
      <c r="G132" s="139" t="s">
        <v>82</v>
      </c>
      <c r="H132" s="139"/>
      <c r="I132" s="139"/>
      <c r="J132" s="139">
        <v>1</v>
      </c>
      <c r="K132" s="134">
        <v>73.63</v>
      </c>
      <c r="L132" s="134"/>
      <c r="M132" s="139">
        <v>1</v>
      </c>
      <c r="N132" s="134">
        <f t="shared" si="4"/>
        <v>73.63</v>
      </c>
      <c r="O132" s="134">
        <f t="shared" si="5"/>
        <v>3.6814999999999998</v>
      </c>
      <c r="P132" s="134">
        <f t="shared" si="6"/>
        <v>77.311499999999995</v>
      </c>
      <c r="Q132" s="171"/>
      <c r="R132" s="169"/>
      <c r="S132" s="134"/>
      <c r="T132" s="134"/>
      <c r="U132" s="134"/>
      <c r="V132" s="134">
        <f t="shared" si="7"/>
        <v>3.6814999999999998</v>
      </c>
      <c r="W132" s="140"/>
    </row>
    <row r="133" spans="1:23" s="167" customFormat="1" hidden="1">
      <c r="A133" s="139">
        <v>129</v>
      </c>
      <c r="B133" s="144">
        <v>45637</v>
      </c>
      <c r="C133" s="139" t="s">
        <v>742</v>
      </c>
      <c r="D133" s="139"/>
      <c r="E133" s="159" t="s">
        <v>263</v>
      </c>
      <c r="F133" s="139" t="s">
        <v>565</v>
      </c>
      <c r="G133" s="139" t="s">
        <v>82</v>
      </c>
      <c r="H133" s="139"/>
      <c r="I133" s="139"/>
      <c r="J133" s="139">
        <v>1</v>
      </c>
      <c r="K133" s="134">
        <v>9.75</v>
      </c>
      <c r="L133" s="134"/>
      <c r="M133" s="139">
        <v>1</v>
      </c>
      <c r="N133" s="134">
        <f t="shared" si="4"/>
        <v>9.75</v>
      </c>
      <c r="O133" s="134">
        <f t="shared" si="5"/>
        <v>0.48750000000000004</v>
      </c>
      <c r="P133" s="134">
        <f t="shared" si="6"/>
        <v>10.237500000000001</v>
      </c>
      <c r="Q133" s="172"/>
      <c r="R133" s="134"/>
      <c r="S133" s="134"/>
      <c r="T133" s="134"/>
      <c r="U133" s="134"/>
      <c r="V133" s="134">
        <f t="shared" si="7"/>
        <v>0.48750000000000004</v>
      </c>
      <c r="W133" s="140"/>
    </row>
    <row r="134" spans="1:23" s="167" customFormat="1" hidden="1">
      <c r="A134" s="139">
        <v>130</v>
      </c>
      <c r="B134" s="144">
        <v>45638</v>
      </c>
      <c r="C134" s="139" t="s">
        <v>743</v>
      </c>
      <c r="D134" s="139"/>
      <c r="E134" s="159" t="s">
        <v>263</v>
      </c>
      <c r="F134" s="139" t="s">
        <v>631</v>
      </c>
      <c r="G134" s="139" t="s">
        <v>82</v>
      </c>
      <c r="H134" s="139"/>
      <c r="I134" s="139"/>
      <c r="J134" s="139">
        <v>1</v>
      </c>
      <c r="K134" s="134">
        <v>24.38</v>
      </c>
      <c r="L134" s="134"/>
      <c r="M134" s="139">
        <v>1</v>
      </c>
      <c r="N134" s="134">
        <f t="shared" ref="N134:N197" si="8">L134+(K134*M134)</f>
        <v>24.38</v>
      </c>
      <c r="O134" s="134">
        <f t="shared" ref="O134:O197" si="9">+N134*5%</f>
        <v>1.2190000000000001</v>
      </c>
      <c r="P134" s="134">
        <f t="shared" ref="P134:P197" si="10">+N134+O134</f>
        <v>25.599</v>
      </c>
      <c r="Q134" s="172"/>
      <c r="R134" s="134"/>
      <c r="S134" s="134"/>
      <c r="T134" s="134"/>
      <c r="U134" s="134"/>
      <c r="V134" s="134">
        <f t="shared" si="7"/>
        <v>1.2190000000000001</v>
      </c>
      <c r="W134" s="140"/>
    </row>
    <row r="135" spans="1:23" s="167" customFormat="1" hidden="1">
      <c r="A135" s="139">
        <v>131</v>
      </c>
      <c r="B135" s="144">
        <v>45638</v>
      </c>
      <c r="C135" s="139" t="s">
        <v>743</v>
      </c>
      <c r="D135" s="139"/>
      <c r="E135" s="159" t="s">
        <v>263</v>
      </c>
      <c r="F135" s="139" t="s">
        <v>565</v>
      </c>
      <c r="G135" s="139" t="s">
        <v>82</v>
      </c>
      <c r="H135" s="139"/>
      <c r="I135" s="139"/>
      <c r="J135" s="139">
        <v>1</v>
      </c>
      <c r="K135" s="134">
        <v>4.88</v>
      </c>
      <c r="L135" s="134"/>
      <c r="M135" s="139">
        <v>1</v>
      </c>
      <c r="N135" s="134">
        <f t="shared" si="8"/>
        <v>4.88</v>
      </c>
      <c r="O135" s="134">
        <f t="shared" si="9"/>
        <v>0.24399999999999999</v>
      </c>
      <c r="P135" s="134">
        <f t="shared" si="10"/>
        <v>5.1239999999999997</v>
      </c>
      <c r="Q135" s="171"/>
      <c r="R135" s="169"/>
      <c r="S135" s="134"/>
      <c r="T135" s="134"/>
      <c r="U135" s="134"/>
      <c r="V135" s="134">
        <f t="shared" si="7"/>
        <v>0.24399999999999999</v>
      </c>
      <c r="W135" s="140"/>
    </row>
    <row r="136" spans="1:23" s="167" customFormat="1" hidden="1">
      <c r="A136" s="139">
        <v>132</v>
      </c>
      <c r="B136" s="144">
        <v>45639</v>
      </c>
      <c r="C136" s="139" t="s">
        <v>744</v>
      </c>
      <c r="D136" s="139"/>
      <c r="E136" s="159" t="s">
        <v>583</v>
      </c>
      <c r="F136" s="139" t="s">
        <v>189</v>
      </c>
      <c r="G136" s="139" t="s">
        <v>82</v>
      </c>
      <c r="H136" s="139"/>
      <c r="I136" s="139"/>
      <c r="J136" s="139">
        <v>1</v>
      </c>
      <c r="K136" s="134">
        <v>62.14</v>
      </c>
      <c r="L136" s="134"/>
      <c r="M136" s="139">
        <v>1</v>
      </c>
      <c r="N136" s="134">
        <f t="shared" si="8"/>
        <v>62.14</v>
      </c>
      <c r="O136" s="134">
        <f t="shared" si="9"/>
        <v>3.1070000000000002</v>
      </c>
      <c r="P136" s="134">
        <f t="shared" si="10"/>
        <v>65.247</v>
      </c>
      <c r="Q136" s="171"/>
      <c r="R136" s="169"/>
      <c r="S136" s="134"/>
      <c r="T136" s="134"/>
      <c r="U136" s="134"/>
      <c r="V136" s="134">
        <f t="shared" si="7"/>
        <v>3.1070000000000002</v>
      </c>
      <c r="W136" s="140"/>
    </row>
    <row r="137" spans="1:23" s="167" customFormat="1" hidden="1">
      <c r="A137" s="139">
        <v>133</v>
      </c>
      <c r="B137" s="144">
        <v>45639</v>
      </c>
      <c r="C137" s="139" t="s">
        <v>744</v>
      </c>
      <c r="D137" s="139"/>
      <c r="E137" s="159" t="s">
        <v>583</v>
      </c>
      <c r="F137" s="139" t="s">
        <v>235</v>
      </c>
      <c r="G137" s="139" t="s">
        <v>82</v>
      </c>
      <c r="H137" s="139"/>
      <c r="I137" s="139"/>
      <c r="J137" s="139">
        <v>1</v>
      </c>
      <c r="K137" s="134">
        <v>170</v>
      </c>
      <c r="L137" s="134"/>
      <c r="M137" s="139">
        <v>1</v>
      </c>
      <c r="N137" s="134">
        <f t="shared" si="8"/>
        <v>170</v>
      </c>
      <c r="O137" s="134">
        <f t="shared" si="9"/>
        <v>8.5</v>
      </c>
      <c r="P137" s="134">
        <f t="shared" si="10"/>
        <v>178.5</v>
      </c>
      <c r="Q137" s="171"/>
      <c r="R137" s="169"/>
      <c r="S137" s="134"/>
      <c r="T137" s="134"/>
      <c r="U137" s="134"/>
      <c r="V137" s="134">
        <f t="shared" si="7"/>
        <v>8.5</v>
      </c>
      <c r="W137" s="140"/>
    </row>
    <row r="138" spans="1:23" s="167" customFormat="1" hidden="1">
      <c r="A138" s="139">
        <v>134</v>
      </c>
      <c r="B138" s="144">
        <v>45639</v>
      </c>
      <c r="C138" s="139" t="s">
        <v>744</v>
      </c>
      <c r="D138" s="139"/>
      <c r="E138" s="159" t="s">
        <v>583</v>
      </c>
      <c r="F138" s="139" t="s">
        <v>69</v>
      </c>
      <c r="G138" s="139" t="s">
        <v>82</v>
      </c>
      <c r="H138" s="139"/>
      <c r="I138" s="139"/>
      <c r="J138" s="139">
        <v>1</v>
      </c>
      <c r="K138" s="134">
        <v>91.27</v>
      </c>
      <c r="L138" s="134"/>
      <c r="M138" s="139">
        <v>1</v>
      </c>
      <c r="N138" s="134">
        <f t="shared" si="8"/>
        <v>91.27</v>
      </c>
      <c r="O138" s="134">
        <f t="shared" si="9"/>
        <v>4.5635000000000003</v>
      </c>
      <c r="P138" s="134">
        <f t="shared" si="10"/>
        <v>95.833500000000001</v>
      </c>
      <c r="Q138" s="171"/>
      <c r="R138" s="169"/>
      <c r="S138" s="134"/>
      <c r="T138" s="134"/>
      <c r="U138" s="134"/>
      <c r="V138" s="134">
        <f t="shared" si="7"/>
        <v>4.5635000000000003</v>
      </c>
      <c r="W138" s="140"/>
    </row>
    <row r="139" spans="1:23" s="167" customFormat="1" hidden="1">
      <c r="A139" s="139">
        <v>135</v>
      </c>
      <c r="B139" s="144">
        <v>45639</v>
      </c>
      <c r="C139" s="139" t="s">
        <v>745</v>
      </c>
      <c r="D139" s="139"/>
      <c r="E139" s="159" t="s">
        <v>583</v>
      </c>
      <c r="F139" s="139" t="s">
        <v>139</v>
      </c>
      <c r="G139" s="139" t="s">
        <v>81</v>
      </c>
      <c r="H139" s="139"/>
      <c r="I139" s="139"/>
      <c r="J139" s="139">
        <v>1</v>
      </c>
      <c r="K139" s="134">
        <v>11.09</v>
      </c>
      <c r="L139" s="134"/>
      <c r="M139" s="139">
        <v>1</v>
      </c>
      <c r="N139" s="134">
        <f t="shared" si="8"/>
        <v>11.09</v>
      </c>
      <c r="O139" s="134">
        <f t="shared" si="9"/>
        <v>0.55449999999999999</v>
      </c>
      <c r="P139" s="134">
        <f t="shared" si="10"/>
        <v>11.644500000000001</v>
      </c>
      <c r="Q139" s="171"/>
      <c r="R139" s="169"/>
      <c r="S139" s="134"/>
      <c r="T139" s="134"/>
      <c r="U139" s="134"/>
      <c r="V139" s="134">
        <f t="shared" si="7"/>
        <v>0.55449999999999999</v>
      </c>
      <c r="W139" s="140"/>
    </row>
    <row r="140" spans="1:23" s="167" customFormat="1" hidden="1">
      <c r="A140" s="139">
        <v>136</v>
      </c>
      <c r="B140" s="144">
        <v>45640</v>
      </c>
      <c r="C140" s="139" t="s">
        <v>746</v>
      </c>
      <c r="D140" s="139"/>
      <c r="E140" s="159" t="s">
        <v>263</v>
      </c>
      <c r="F140" s="139" t="s">
        <v>76</v>
      </c>
      <c r="G140" s="139" t="s">
        <v>82</v>
      </c>
      <c r="H140" s="139"/>
      <c r="I140" s="139"/>
      <c r="J140" s="139">
        <v>1</v>
      </c>
      <c r="K140" s="134">
        <v>13.86</v>
      </c>
      <c r="L140" s="134"/>
      <c r="M140" s="139">
        <v>1</v>
      </c>
      <c r="N140" s="134">
        <f t="shared" si="8"/>
        <v>13.86</v>
      </c>
      <c r="O140" s="134">
        <f t="shared" si="9"/>
        <v>0.69300000000000006</v>
      </c>
      <c r="P140" s="134">
        <f t="shared" si="10"/>
        <v>14.552999999999999</v>
      </c>
      <c r="Q140" s="134"/>
      <c r="R140" s="134"/>
      <c r="S140" s="134"/>
      <c r="T140" s="134"/>
      <c r="U140" s="134"/>
      <c r="V140" s="134">
        <f t="shared" si="7"/>
        <v>0.69300000000000006</v>
      </c>
      <c r="W140" s="140"/>
    </row>
    <row r="141" spans="1:23" s="167" customFormat="1" hidden="1">
      <c r="A141" s="139">
        <v>137</v>
      </c>
      <c r="B141" s="144">
        <v>45640</v>
      </c>
      <c r="C141" s="139" t="s">
        <v>746</v>
      </c>
      <c r="D141" s="139"/>
      <c r="E141" s="159" t="s">
        <v>263</v>
      </c>
      <c r="F141" s="139" t="s">
        <v>527</v>
      </c>
      <c r="G141" s="139" t="s">
        <v>82</v>
      </c>
      <c r="H141" s="139"/>
      <c r="I141" s="139"/>
      <c r="J141" s="139">
        <v>1</v>
      </c>
      <c r="K141" s="134">
        <v>9.76</v>
      </c>
      <c r="L141" s="134"/>
      <c r="M141" s="139">
        <v>1</v>
      </c>
      <c r="N141" s="134">
        <f t="shared" si="8"/>
        <v>9.76</v>
      </c>
      <c r="O141" s="134">
        <f t="shared" si="9"/>
        <v>0.48799999999999999</v>
      </c>
      <c r="P141" s="134">
        <f t="shared" si="10"/>
        <v>10.247999999999999</v>
      </c>
      <c r="Q141" s="134"/>
      <c r="R141" s="134"/>
      <c r="S141" s="134"/>
      <c r="T141" s="134"/>
      <c r="U141" s="134"/>
      <c r="V141" s="134">
        <f t="shared" si="7"/>
        <v>0.48799999999999999</v>
      </c>
      <c r="W141" s="140"/>
    </row>
    <row r="142" spans="1:23" s="167" customFormat="1" hidden="1">
      <c r="A142" s="139">
        <v>138</v>
      </c>
      <c r="B142" s="144">
        <v>45640</v>
      </c>
      <c r="C142" s="139" t="s">
        <v>746</v>
      </c>
      <c r="D142" s="139"/>
      <c r="E142" s="159" t="s">
        <v>263</v>
      </c>
      <c r="F142" s="139" t="s">
        <v>635</v>
      </c>
      <c r="G142" s="139" t="s">
        <v>82</v>
      </c>
      <c r="H142" s="139"/>
      <c r="I142" s="139"/>
      <c r="J142" s="139">
        <v>1</v>
      </c>
      <c r="K142" s="134">
        <v>6.55</v>
      </c>
      <c r="L142" s="134"/>
      <c r="M142" s="139">
        <v>1</v>
      </c>
      <c r="N142" s="134">
        <f t="shared" si="8"/>
        <v>6.55</v>
      </c>
      <c r="O142" s="134">
        <f t="shared" si="9"/>
        <v>0.32750000000000001</v>
      </c>
      <c r="P142" s="134">
        <f t="shared" si="10"/>
        <v>6.8774999999999995</v>
      </c>
      <c r="Q142" s="134"/>
      <c r="R142" s="134"/>
      <c r="S142" s="134"/>
      <c r="T142" s="134"/>
      <c r="U142" s="134"/>
      <c r="V142" s="134">
        <f t="shared" si="7"/>
        <v>0.32750000000000001</v>
      </c>
      <c r="W142" s="140"/>
    </row>
    <row r="143" spans="1:23" s="167" customFormat="1" hidden="1">
      <c r="A143" s="139">
        <v>139</v>
      </c>
      <c r="B143" s="144">
        <v>45640</v>
      </c>
      <c r="C143" s="139" t="s">
        <v>746</v>
      </c>
      <c r="D143" s="139"/>
      <c r="E143" s="159" t="s">
        <v>263</v>
      </c>
      <c r="F143" s="139" t="s">
        <v>565</v>
      </c>
      <c r="G143" s="139" t="s">
        <v>82</v>
      </c>
      <c r="H143" s="139"/>
      <c r="I143" s="139"/>
      <c r="J143" s="139">
        <v>1</v>
      </c>
      <c r="K143" s="134">
        <v>4.88</v>
      </c>
      <c r="L143" s="134"/>
      <c r="M143" s="139">
        <v>1</v>
      </c>
      <c r="N143" s="134">
        <f t="shared" si="8"/>
        <v>4.88</v>
      </c>
      <c r="O143" s="134">
        <f t="shared" si="9"/>
        <v>0.24399999999999999</v>
      </c>
      <c r="P143" s="134">
        <f t="shared" si="10"/>
        <v>5.1239999999999997</v>
      </c>
      <c r="Q143" s="134"/>
      <c r="R143" s="134"/>
      <c r="S143" s="134"/>
      <c r="T143" s="134"/>
      <c r="U143" s="134"/>
      <c r="V143" s="134">
        <f t="shared" si="7"/>
        <v>0.24399999999999999</v>
      </c>
      <c r="W143" s="140"/>
    </row>
    <row r="144" spans="1:23" s="167" customFormat="1" hidden="1">
      <c r="A144" s="139">
        <v>140</v>
      </c>
      <c r="B144" s="144">
        <v>45640</v>
      </c>
      <c r="C144" s="139" t="s">
        <v>746</v>
      </c>
      <c r="D144" s="139"/>
      <c r="E144" s="159" t="s">
        <v>263</v>
      </c>
      <c r="F144" s="139" t="s">
        <v>151</v>
      </c>
      <c r="G144" s="139" t="s">
        <v>82</v>
      </c>
      <c r="H144" s="139"/>
      <c r="I144" s="139"/>
      <c r="J144" s="139">
        <v>1</v>
      </c>
      <c r="K144" s="134">
        <v>38.18</v>
      </c>
      <c r="L144" s="134"/>
      <c r="M144" s="139">
        <v>1</v>
      </c>
      <c r="N144" s="134">
        <f t="shared" si="8"/>
        <v>38.18</v>
      </c>
      <c r="O144" s="134">
        <f t="shared" si="9"/>
        <v>1.909</v>
      </c>
      <c r="P144" s="134">
        <f t="shared" si="10"/>
        <v>40.088999999999999</v>
      </c>
      <c r="Q144" s="134"/>
      <c r="R144" s="134"/>
      <c r="S144" s="134"/>
      <c r="T144" s="134"/>
      <c r="U144" s="134"/>
      <c r="V144" s="134">
        <f t="shared" si="7"/>
        <v>1.909</v>
      </c>
      <c r="W144" s="140"/>
    </row>
    <row r="145" spans="1:23" s="167" customFormat="1" hidden="1">
      <c r="A145" s="139">
        <v>141</v>
      </c>
      <c r="B145" s="144">
        <v>45640</v>
      </c>
      <c r="C145" s="139" t="s">
        <v>746</v>
      </c>
      <c r="D145" s="139"/>
      <c r="E145" s="159" t="s">
        <v>263</v>
      </c>
      <c r="F145" s="139" t="s">
        <v>75</v>
      </c>
      <c r="G145" s="139" t="s">
        <v>82</v>
      </c>
      <c r="H145" s="139"/>
      <c r="I145" s="139"/>
      <c r="J145" s="139">
        <v>1</v>
      </c>
      <c r="K145" s="134">
        <v>31.12</v>
      </c>
      <c r="L145" s="134"/>
      <c r="M145" s="139">
        <v>1</v>
      </c>
      <c r="N145" s="134">
        <f t="shared" si="8"/>
        <v>31.12</v>
      </c>
      <c r="O145" s="134">
        <f t="shared" si="9"/>
        <v>1.556</v>
      </c>
      <c r="P145" s="134">
        <f t="shared" si="10"/>
        <v>32.676000000000002</v>
      </c>
      <c r="Q145" s="134"/>
      <c r="R145" s="134"/>
      <c r="S145" s="134"/>
      <c r="T145" s="134"/>
      <c r="U145" s="134"/>
      <c r="V145" s="134">
        <f t="shared" si="7"/>
        <v>1.556</v>
      </c>
      <c r="W145" s="140"/>
    </row>
    <row r="146" spans="1:23" s="167" customFormat="1" hidden="1">
      <c r="A146" s="139">
        <v>142</v>
      </c>
      <c r="B146" s="144">
        <v>45642</v>
      </c>
      <c r="C146" s="139" t="s">
        <v>747</v>
      </c>
      <c r="D146" s="139"/>
      <c r="E146" s="159" t="s">
        <v>263</v>
      </c>
      <c r="F146" s="139" t="s">
        <v>636</v>
      </c>
      <c r="G146" s="139" t="s">
        <v>81</v>
      </c>
      <c r="H146" s="139"/>
      <c r="I146" s="139"/>
      <c r="J146" s="139">
        <v>1</v>
      </c>
      <c r="K146" s="134">
        <v>6.7</v>
      </c>
      <c r="L146" s="134"/>
      <c r="M146" s="139">
        <v>1</v>
      </c>
      <c r="N146" s="134">
        <f t="shared" si="8"/>
        <v>6.7</v>
      </c>
      <c r="O146" s="134">
        <f t="shared" si="9"/>
        <v>0.33500000000000002</v>
      </c>
      <c r="P146" s="134">
        <f t="shared" si="10"/>
        <v>7.0350000000000001</v>
      </c>
      <c r="Q146" s="134"/>
      <c r="R146" s="134"/>
      <c r="S146" s="134"/>
      <c r="T146" s="134"/>
      <c r="U146" s="134"/>
      <c r="V146" s="134">
        <f t="shared" si="7"/>
        <v>0.33500000000000002</v>
      </c>
      <c r="W146" s="140"/>
    </row>
    <row r="147" spans="1:23" s="167" customFormat="1" hidden="1">
      <c r="A147" s="139">
        <v>143</v>
      </c>
      <c r="B147" s="144">
        <v>45642</v>
      </c>
      <c r="C147" s="139" t="s">
        <v>748</v>
      </c>
      <c r="D147" s="139"/>
      <c r="E147" s="159" t="s">
        <v>263</v>
      </c>
      <c r="F147" s="139" t="s">
        <v>279</v>
      </c>
      <c r="G147" s="139" t="s">
        <v>81</v>
      </c>
      <c r="H147" s="139"/>
      <c r="I147" s="139"/>
      <c r="J147" s="139">
        <v>1</v>
      </c>
      <c r="K147" s="134">
        <v>26.67</v>
      </c>
      <c r="L147" s="134"/>
      <c r="M147" s="139">
        <v>1</v>
      </c>
      <c r="N147" s="134">
        <f t="shared" si="8"/>
        <v>26.67</v>
      </c>
      <c r="O147" s="134">
        <f t="shared" si="9"/>
        <v>1.3335000000000001</v>
      </c>
      <c r="P147" s="134">
        <f t="shared" si="10"/>
        <v>28.003500000000003</v>
      </c>
      <c r="Q147" s="134"/>
      <c r="R147" s="134"/>
      <c r="S147" s="134"/>
      <c r="T147" s="134"/>
      <c r="U147" s="134"/>
      <c r="V147" s="134">
        <f t="shared" si="7"/>
        <v>1.3335000000000001</v>
      </c>
      <c r="W147" s="140"/>
    </row>
    <row r="148" spans="1:23" s="167" customFormat="1" hidden="1">
      <c r="A148" s="139">
        <v>144</v>
      </c>
      <c r="B148" s="144">
        <v>45642</v>
      </c>
      <c r="C148" s="139" t="s">
        <v>748</v>
      </c>
      <c r="D148" s="139"/>
      <c r="E148" s="159" t="s">
        <v>263</v>
      </c>
      <c r="F148" s="139" t="s">
        <v>512</v>
      </c>
      <c r="G148" s="139" t="s">
        <v>81</v>
      </c>
      <c r="H148" s="139"/>
      <c r="I148" s="139"/>
      <c r="J148" s="139">
        <v>1</v>
      </c>
      <c r="K148" s="134">
        <v>11.11</v>
      </c>
      <c r="L148" s="134"/>
      <c r="M148" s="139">
        <v>1</v>
      </c>
      <c r="N148" s="134">
        <f t="shared" si="8"/>
        <v>11.11</v>
      </c>
      <c r="O148" s="134">
        <f t="shared" si="9"/>
        <v>0.55549999999999999</v>
      </c>
      <c r="P148" s="134">
        <f t="shared" si="10"/>
        <v>11.6655</v>
      </c>
      <c r="Q148" s="134"/>
      <c r="R148" s="134"/>
      <c r="S148" s="134"/>
      <c r="T148" s="134"/>
      <c r="U148" s="134"/>
      <c r="V148" s="134">
        <f t="shared" si="7"/>
        <v>0.55549999999999999</v>
      </c>
      <c r="W148" s="140"/>
    </row>
    <row r="149" spans="1:23" s="167" customFormat="1" hidden="1">
      <c r="A149" s="139">
        <v>145</v>
      </c>
      <c r="B149" s="144">
        <v>45642</v>
      </c>
      <c r="C149" s="139" t="s">
        <v>749</v>
      </c>
      <c r="D149" s="139"/>
      <c r="E149" s="159" t="s">
        <v>263</v>
      </c>
      <c r="F149" s="139" t="s">
        <v>139</v>
      </c>
      <c r="G149" s="139" t="s">
        <v>81</v>
      </c>
      <c r="H149" s="139"/>
      <c r="I149" s="139"/>
      <c r="J149" s="139">
        <v>1</v>
      </c>
      <c r="K149" s="134">
        <v>6.67</v>
      </c>
      <c r="L149" s="134"/>
      <c r="M149" s="139">
        <v>1</v>
      </c>
      <c r="N149" s="134">
        <f t="shared" si="8"/>
        <v>6.67</v>
      </c>
      <c r="O149" s="134">
        <f t="shared" si="9"/>
        <v>0.33350000000000002</v>
      </c>
      <c r="P149" s="134">
        <f t="shared" si="10"/>
        <v>7.0034999999999998</v>
      </c>
      <c r="Q149" s="134"/>
      <c r="R149" s="134"/>
      <c r="S149" s="134"/>
      <c r="T149" s="134"/>
      <c r="U149" s="134"/>
      <c r="V149" s="134">
        <f t="shared" si="7"/>
        <v>0.33350000000000002</v>
      </c>
      <c r="W149" s="140"/>
    </row>
    <row r="150" spans="1:23" s="167" customFormat="1" hidden="1">
      <c r="A150" s="139">
        <v>146</v>
      </c>
      <c r="B150" s="144">
        <v>45642</v>
      </c>
      <c r="C150" s="139" t="s">
        <v>749</v>
      </c>
      <c r="D150" s="139"/>
      <c r="E150" s="159" t="s">
        <v>263</v>
      </c>
      <c r="F150" s="139" t="s">
        <v>200</v>
      </c>
      <c r="G150" s="139" t="s">
        <v>81</v>
      </c>
      <c r="H150" s="139"/>
      <c r="I150" s="139"/>
      <c r="J150" s="139">
        <v>1</v>
      </c>
      <c r="K150" s="134">
        <v>17.78</v>
      </c>
      <c r="L150" s="134"/>
      <c r="M150" s="139">
        <v>1</v>
      </c>
      <c r="N150" s="134">
        <f t="shared" si="8"/>
        <v>17.78</v>
      </c>
      <c r="O150" s="134">
        <f t="shared" si="9"/>
        <v>0.88900000000000012</v>
      </c>
      <c r="P150" s="134">
        <f t="shared" si="10"/>
        <v>18.669</v>
      </c>
      <c r="Q150" s="134"/>
      <c r="R150" s="134"/>
      <c r="S150" s="134"/>
      <c r="T150" s="134"/>
      <c r="U150" s="134"/>
      <c r="V150" s="134">
        <f t="shared" si="7"/>
        <v>0.88900000000000012</v>
      </c>
      <c r="W150" s="140"/>
    </row>
    <row r="151" spans="1:23" s="167" customFormat="1" hidden="1">
      <c r="A151" s="139">
        <v>147</v>
      </c>
      <c r="B151" s="144">
        <v>45642</v>
      </c>
      <c r="C151" s="139" t="s">
        <v>750</v>
      </c>
      <c r="D151" s="139"/>
      <c r="E151" s="159" t="s">
        <v>263</v>
      </c>
      <c r="F151" s="139" t="s">
        <v>71</v>
      </c>
      <c r="G151" s="139" t="s">
        <v>81</v>
      </c>
      <c r="H151" s="139"/>
      <c r="I151" s="139"/>
      <c r="J151" s="139">
        <v>1</v>
      </c>
      <c r="K151" s="134">
        <v>13.33</v>
      </c>
      <c r="L151" s="134"/>
      <c r="M151" s="139">
        <v>1</v>
      </c>
      <c r="N151" s="134">
        <f t="shared" si="8"/>
        <v>13.33</v>
      </c>
      <c r="O151" s="134">
        <f t="shared" si="9"/>
        <v>0.66650000000000009</v>
      </c>
      <c r="P151" s="134">
        <f t="shared" si="10"/>
        <v>13.996500000000001</v>
      </c>
      <c r="Q151" s="134"/>
      <c r="R151" s="134"/>
      <c r="S151" s="134"/>
      <c r="T151" s="134"/>
      <c r="U151" s="134"/>
      <c r="V151" s="134">
        <f t="shared" si="7"/>
        <v>0.66650000000000009</v>
      </c>
      <c r="W151" s="140"/>
    </row>
    <row r="152" spans="1:23" s="167" customFormat="1" hidden="1">
      <c r="A152" s="139">
        <v>148</v>
      </c>
      <c r="B152" s="144">
        <v>45642</v>
      </c>
      <c r="C152" s="139" t="s">
        <v>751</v>
      </c>
      <c r="D152" s="139"/>
      <c r="E152" s="159" t="s">
        <v>263</v>
      </c>
      <c r="F152" s="139" t="s">
        <v>200</v>
      </c>
      <c r="G152" s="139" t="s">
        <v>81</v>
      </c>
      <c r="H152" s="139"/>
      <c r="I152" s="139"/>
      <c r="J152" s="139">
        <v>1</v>
      </c>
      <c r="K152" s="134">
        <v>17.78</v>
      </c>
      <c r="L152" s="134"/>
      <c r="M152" s="139">
        <v>1</v>
      </c>
      <c r="N152" s="134">
        <f t="shared" si="8"/>
        <v>17.78</v>
      </c>
      <c r="O152" s="134">
        <f t="shared" si="9"/>
        <v>0.88900000000000012</v>
      </c>
      <c r="P152" s="134">
        <f t="shared" si="10"/>
        <v>18.669</v>
      </c>
      <c r="Q152" s="134"/>
      <c r="R152" s="134"/>
      <c r="S152" s="134"/>
      <c r="T152" s="134"/>
      <c r="U152" s="134"/>
      <c r="V152" s="134">
        <f t="shared" si="7"/>
        <v>0.88900000000000012</v>
      </c>
      <c r="W152" s="140"/>
    </row>
    <row r="153" spans="1:23" s="167" customFormat="1" hidden="1">
      <c r="A153" s="139">
        <v>149</v>
      </c>
      <c r="B153" s="144">
        <v>45642</v>
      </c>
      <c r="C153" s="139" t="s">
        <v>751</v>
      </c>
      <c r="D153" s="139"/>
      <c r="E153" s="159" t="s">
        <v>263</v>
      </c>
      <c r="F153" s="139" t="s">
        <v>534</v>
      </c>
      <c r="G153" s="139" t="s">
        <v>81</v>
      </c>
      <c r="H153" s="139"/>
      <c r="I153" s="139"/>
      <c r="J153" s="139">
        <v>1</v>
      </c>
      <c r="K153" s="134">
        <v>11.11</v>
      </c>
      <c r="L153" s="134"/>
      <c r="M153" s="139">
        <v>1</v>
      </c>
      <c r="N153" s="134">
        <f t="shared" si="8"/>
        <v>11.11</v>
      </c>
      <c r="O153" s="134">
        <f t="shared" si="9"/>
        <v>0.55549999999999999</v>
      </c>
      <c r="P153" s="134">
        <f t="shared" si="10"/>
        <v>11.6655</v>
      </c>
      <c r="Q153" s="134"/>
      <c r="R153" s="134"/>
      <c r="S153" s="134"/>
      <c r="T153" s="134"/>
      <c r="U153" s="134"/>
      <c r="V153" s="134">
        <f t="shared" si="7"/>
        <v>0.55549999999999999</v>
      </c>
      <c r="W153" s="140"/>
    </row>
    <row r="154" spans="1:23" s="167" customFormat="1" hidden="1">
      <c r="A154" s="139">
        <v>150</v>
      </c>
      <c r="B154" s="144">
        <v>45642</v>
      </c>
      <c r="C154" s="139" t="s">
        <v>751</v>
      </c>
      <c r="D154" s="139"/>
      <c r="E154" s="159" t="s">
        <v>263</v>
      </c>
      <c r="F154" s="139" t="s">
        <v>637</v>
      </c>
      <c r="G154" s="139" t="s">
        <v>81</v>
      </c>
      <c r="H154" s="139"/>
      <c r="I154" s="139"/>
      <c r="J154" s="139">
        <v>1</v>
      </c>
      <c r="K154" s="134">
        <v>6.67</v>
      </c>
      <c r="L154" s="134"/>
      <c r="M154" s="139">
        <v>1</v>
      </c>
      <c r="N154" s="134">
        <f t="shared" si="8"/>
        <v>6.67</v>
      </c>
      <c r="O154" s="134">
        <f t="shared" si="9"/>
        <v>0.33350000000000002</v>
      </c>
      <c r="P154" s="134">
        <f t="shared" si="10"/>
        <v>7.0034999999999998</v>
      </c>
      <c r="Q154" s="134"/>
      <c r="R154" s="134"/>
      <c r="S154" s="134"/>
      <c r="T154" s="134"/>
      <c r="U154" s="134"/>
      <c r="V154" s="134">
        <f t="shared" si="7"/>
        <v>0.33350000000000002</v>
      </c>
      <c r="W154" s="140"/>
    </row>
    <row r="155" spans="1:23" s="167" customFormat="1" hidden="1">
      <c r="A155" s="139">
        <v>151</v>
      </c>
      <c r="B155" s="144">
        <v>45642</v>
      </c>
      <c r="C155" s="139" t="s">
        <v>752</v>
      </c>
      <c r="D155" s="139"/>
      <c r="E155" s="159" t="s">
        <v>263</v>
      </c>
      <c r="F155" s="139" t="s">
        <v>287</v>
      </c>
      <c r="G155" s="139" t="s">
        <v>82</v>
      </c>
      <c r="H155" s="139"/>
      <c r="I155" s="139"/>
      <c r="J155" s="139">
        <v>1</v>
      </c>
      <c r="K155" s="134">
        <v>5.41</v>
      </c>
      <c r="L155" s="134"/>
      <c r="M155" s="139">
        <v>1</v>
      </c>
      <c r="N155" s="134">
        <f t="shared" si="8"/>
        <v>5.41</v>
      </c>
      <c r="O155" s="134">
        <f t="shared" si="9"/>
        <v>0.27050000000000002</v>
      </c>
      <c r="P155" s="134">
        <f t="shared" si="10"/>
        <v>5.6805000000000003</v>
      </c>
      <c r="Q155" s="134"/>
      <c r="R155" s="134"/>
      <c r="S155" s="134"/>
      <c r="T155" s="134"/>
      <c r="U155" s="134"/>
      <c r="V155" s="134">
        <f t="shared" si="7"/>
        <v>0.27050000000000002</v>
      </c>
      <c r="W155" s="140"/>
    </row>
    <row r="156" spans="1:23" s="167" customFormat="1" hidden="1">
      <c r="A156" s="139">
        <v>152</v>
      </c>
      <c r="B156" s="144">
        <v>45642</v>
      </c>
      <c r="C156" s="139" t="s">
        <v>752</v>
      </c>
      <c r="D156" s="139"/>
      <c r="E156" s="159" t="s">
        <v>263</v>
      </c>
      <c r="F156" s="139" t="s">
        <v>151</v>
      </c>
      <c r="G156" s="139" t="s">
        <v>82</v>
      </c>
      <c r="H156" s="139"/>
      <c r="I156" s="139"/>
      <c r="J156" s="139">
        <v>1</v>
      </c>
      <c r="K156" s="134">
        <v>38.18</v>
      </c>
      <c r="L156" s="134"/>
      <c r="M156" s="139">
        <v>1</v>
      </c>
      <c r="N156" s="134">
        <f t="shared" si="8"/>
        <v>38.18</v>
      </c>
      <c r="O156" s="134">
        <f t="shared" si="9"/>
        <v>1.909</v>
      </c>
      <c r="P156" s="134">
        <f t="shared" si="10"/>
        <v>40.088999999999999</v>
      </c>
      <c r="Q156" s="134"/>
      <c r="R156" s="134"/>
      <c r="S156" s="134"/>
      <c r="T156" s="134"/>
      <c r="U156" s="134"/>
      <c r="V156" s="134">
        <f t="shared" si="7"/>
        <v>1.909</v>
      </c>
      <c r="W156" s="140"/>
    </row>
    <row r="157" spans="1:23" s="167" customFormat="1" hidden="1">
      <c r="A157" s="139">
        <v>153</v>
      </c>
      <c r="B157" s="144">
        <v>45642</v>
      </c>
      <c r="C157" s="139" t="s">
        <v>752</v>
      </c>
      <c r="D157" s="139"/>
      <c r="E157" s="159" t="s">
        <v>263</v>
      </c>
      <c r="F157" s="139" t="s">
        <v>541</v>
      </c>
      <c r="G157" s="139" t="s">
        <v>82</v>
      </c>
      <c r="H157" s="139"/>
      <c r="I157" s="139"/>
      <c r="J157" s="139">
        <v>1</v>
      </c>
      <c r="K157" s="134">
        <v>6.33</v>
      </c>
      <c r="L157" s="134"/>
      <c r="M157" s="139">
        <v>1</v>
      </c>
      <c r="N157" s="134">
        <f t="shared" si="8"/>
        <v>6.33</v>
      </c>
      <c r="O157" s="134">
        <f t="shared" si="9"/>
        <v>0.3165</v>
      </c>
      <c r="P157" s="134">
        <f t="shared" si="10"/>
        <v>6.6464999999999996</v>
      </c>
      <c r="Q157" s="134"/>
      <c r="R157" s="134"/>
      <c r="S157" s="134"/>
      <c r="T157" s="134"/>
      <c r="U157" s="134"/>
      <c r="V157" s="134">
        <f t="shared" si="7"/>
        <v>0.3165</v>
      </c>
      <c r="W157" s="140"/>
    </row>
    <row r="158" spans="1:23" s="167" customFormat="1" hidden="1">
      <c r="A158" s="139">
        <v>154</v>
      </c>
      <c r="B158" s="144">
        <v>45642</v>
      </c>
      <c r="C158" s="139" t="s">
        <v>753</v>
      </c>
      <c r="D158" s="139"/>
      <c r="E158" s="159" t="s">
        <v>263</v>
      </c>
      <c r="F158" s="139" t="s">
        <v>151</v>
      </c>
      <c r="G158" s="139" t="s">
        <v>82</v>
      </c>
      <c r="H158" s="139"/>
      <c r="I158" s="139"/>
      <c r="J158" s="139">
        <v>1</v>
      </c>
      <c r="K158" s="134">
        <v>38.18</v>
      </c>
      <c r="L158" s="134"/>
      <c r="M158" s="139">
        <v>1</v>
      </c>
      <c r="N158" s="134">
        <f t="shared" si="8"/>
        <v>38.18</v>
      </c>
      <c r="O158" s="134">
        <f t="shared" si="9"/>
        <v>1.909</v>
      </c>
      <c r="P158" s="134">
        <f t="shared" si="10"/>
        <v>40.088999999999999</v>
      </c>
      <c r="Q158" s="134"/>
      <c r="R158" s="134"/>
      <c r="S158" s="134"/>
      <c r="T158" s="134"/>
      <c r="U158" s="134"/>
      <c r="V158" s="134">
        <f t="shared" si="7"/>
        <v>1.909</v>
      </c>
      <c r="W158" s="140"/>
    </row>
    <row r="159" spans="1:23" s="167" customFormat="1" hidden="1">
      <c r="A159" s="139">
        <v>155</v>
      </c>
      <c r="B159" s="144">
        <v>45642</v>
      </c>
      <c r="C159" s="139" t="s">
        <v>753</v>
      </c>
      <c r="D159" s="139"/>
      <c r="E159" s="159" t="s">
        <v>263</v>
      </c>
      <c r="F159" s="139" t="s">
        <v>75</v>
      </c>
      <c r="G159" s="139" t="s">
        <v>82</v>
      </c>
      <c r="H159" s="139"/>
      <c r="I159" s="139"/>
      <c r="J159" s="139">
        <v>1</v>
      </c>
      <c r="K159" s="134">
        <v>31.12</v>
      </c>
      <c r="L159" s="134"/>
      <c r="M159" s="139">
        <v>1</v>
      </c>
      <c r="N159" s="134">
        <f t="shared" si="8"/>
        <v>31.12</v>
      </c>
      <c r="O159" s="134">
        <f t="shared" si="9"/>
        <v>1.556</v>
      </c>
      <c r="P159" s="134">
        <f t="shared" si="10"/>
        <v>32.676000000000002</v>
      </c>
      <c r="Q159" s="134"/>
      <c r="R159" s="134"/>
      <c r="S159" s="134"/>
      <c r="T159" s="134"/>
      <c r="U159" s="134"/>
      <c r="V159" s="134">
        <f t="shared" si="7"/>
        <v>1.556</v>
      </c>
      <c r="W159" s="140"/>
    </row>
    <row r="160" spans="1:23" s="167" customFormat="1" hidden="1">
      <c r="A160" s="139">
        <v>156</v>
      </c>
      <c r="B160" s="144">
        <v>45642</v>
      </c>
      <c r="C160" s="139" t="s">
        <v>753</v>
      </c>
      <c r="D160" s="139"/>
      <c r="E160" s="159" t="s">
        <v>263</v>
      </c>
      <c r="F160" s="139" t="s">
        <v>76</v>
      </c>
      <c r="G160" s="139" t="s">
        <v>82</v>
      </c>
      <c r="H160" s="139"/>
      <c r="I160" s="139"/>
      <c r="J160" s="139">
        <v>1</v>
      </c>
      <c r="K160" s="134">
        <v>13.86</v>
      </c>
      <c r="L160" s="134"/>
      <c r="M160" s="139">
        <v>1</v>
      </c>
      <c r="N160" s="134">
        <f t="shared" si="8"/>
        <v>13.86</v>
      </c>
      <c r="O160" s="134">
        <f t="shared" si="9"/>
        <v>0.69300000000000006</v>
      </c>
      <c r="P160" s="134">
        <f t="shared" si="10"/>
        <v>14.552999999999999</v>
      </c>
      <c r="Q160" s="134"/>
      <c r="R160" s="134"/>
      <c r="S160" s="134"/>
      <c r="T160" s="134"/>
      <c r="U160" s="134"/>
      <c r="V160" s="134">
        <f t="shared" si="7"/>
        <v>0.69300000000000006</v>
      </c>
      <c r="W160" s="140"/>
    </row>
    <row r="161" spans="1:23" s="167" customFormat="1" hidden="1">
      <c r="A161" s="139">
        <v>157</v>
      </c>
      <c r="B161" s="144">
        <v>45642</v>
      </c>
      <c r="C161" s="139" t="s">
        <v>754</v>
      </c>
      <c r="D161" s="139"/>
      <c r="E161" s="159" t="s">
        <v>263</v>
      </c>
      <c r="F161" s="139" t="s">
        <v>274</v>
      </c>
      <c r="G161" s="139" t="s">
        <v>691</v>
      </c>
      <c r="H161" s="139"/>
      <c r="I161" s="139"/>
      <c r="J161" s="139">
        <v>1</v>
      </c>
      <c r="K161" s="134">
        <v>133.33000000000001</v>
      </c>
      <c r="L161" s="134"/>
      <c r="M161" s="139">
        <v>1</v>
      </c>
      <c r="N161" s="134">
        <f t="shared" si="8"/>
        <v>133.33000000000001</v>
      </c>
      <c r="O161" s="134">
        <f t="shared" si="9"/>
        <v>6.666500000000001</v>
      </c>
      <c r="P161" s="134">
        <f t="shared" si="10"/>
        <v>139.99650000000003</v>
      </c>
      <c r="Q161" s="134"/>
      <c r="R161" s="134"/>
      <c r="S161" s="134"/>
      <c r="T161" s="134"/>
      <c r="U161" s="134"/>
      <c r="V161" s="134">
        <f t="shared" si="7"/>
        <v>6.666500000000001</v>
      </c>
      <c r="W161" s="140"/>
    </row>
    <row r="162" spans="1:23" s="167" customFormat="1" hidden="1">
      <c r="A162" s="139">
        <v>158</v>
      </c>
      <c r="B162" s="144">
        <v>45642</v>
      </c>
      <c r="C162" s="139" t="s">
        <v>755</v>
      </c>
      <c r="D162" s="139"/>
      <c r="E162" s="159" t="s">
        <v>263</v>
      </c>
      <c r="F162" s="139" t="s">
        <v>638</v>
      </c>
      <c r="G162" s="139" t="s">
        <v>81</v>
      </c>
      <c r="H162" s="139"/>
      <c r="I162" s="139"/>
      <c r="J162" s="139">
        <v>1</v>
      </c>
      <c r="K162" s="134">
        <v>6.67</v>
      </c>
      <c r="L162" s="134"/>
      <c r="M162" s="139">
        <v>1</v>
      </c>
      <c r="N162" s="134">
        <f t="shared" si="8"/>
        <v>6.67</v>
      </c>
      <c r="O162" s="134">
        <f t="shared" si="9"/>
        <v>0.33350000000000002</v>
      </c>
      <c r="P162" s="134">
        <f t="shared" si="10"/>
        <v>7.0034999999999998</v>
      </c>
      <c r="Q162" s="134"/>
      <c r="R162" s="134"/>
      <c r="S162" s="134"/>
      <c r="T162" s="134"/>
      <c r="U162" s="134"/>
      <c r="V162" s="134">
        <f t="shared" si="7"/>
        <v>0.33350000000000002</v>
      </c>
      <c r="W162" s="140"/>
    </row>
    <row r="163" spans="1:23" s="167" customFormat="1" hidden="1">
      <c r="A163" s="139">
        <v>159</v>
      </c>
      <c r="B163" s="144">
        <v>45642</v>
      </c>
      <c r="C163" s="139" t="s">
        <v>756</v>
      </c>
      <c r="D163" s="139"/>
      <c r="E163" s="159" t="s">
        <v>263</v>
      </c>
      <c r="F163" s="139" t="s">
        <v>638</v>
      </c>
      <c r="G163" s="139" t="s">
        <v>81</v>
      </c>
      <c r="H163" s="139"/>
      <c r="I163" s="139"/>
      <c r="J163" s="139">
        <v>1</v>
      </c>
      <c r="K163" s="134">
        <v>6.67</v>
      </c>
      <c r="L163" s="134"/>
      <c r="M163" s="139">
        <v>1</v>
      </c>
      <c r="N163" s="134">
        <f t="shared" si="8"/>
        <v>6.67</v>
      </c>
      <c r="O163" s="134">
        <f t="shared" si="9"/>
        <v>0.33350000000000002</v>
      </c>
      <c r="P163" s="134">
        <f t="shared" si="10"/>
        <v>7.0034999999999998</v>
      </c>
      <c r="Q163" s="134"/>
      <c r="R163" s="134"/>
      <c r="S163" s="134"/>
      <c r="T163" s="134"/>
      <c r="U163" s="134"/>
      <c r="V163" s="134">
        <f t="shared" si="7"/>
        <v>0.33350000000000002</v>
      </c>
      <c r="W163" s="140"/>
    </row>
    <row r="164" spans="1:23" s="167" customFormat="1" hidden="1">
      <c r="A164" s="139">
        <v>160</v>
      </c>
      <c r="B164" s="144">
        <v>45642</v>
      </c>
      <c r="C164" s="139" t="s">
        <v>756</v>
      </c>
      <c r="D164" s="139"/>
      <c r="E164" s="159" t="s">
        <v>263</v>
      </c>
      <c r="F164" s="139" t="s">
        <v>126</v>
      </c>
      <c r="G164" s="139" t="s">
        <v>81</v>
      </c>
      <c r="H164" s="139"/>
      <c r="I164" s="139"/>
      <c r="J164" s="139">
        <v>1</v>
      </c>
      <c r="K164" s="134">
        <v>6.67</v>
      </c>
      <c r="L164" s="134"/>
      <c r="M164" s="139">
        <v>1</v>
      </c>
      <c r="N164" s="134">
        <f t="shared" si="8"/>
        <v>6.67</v>
      </c>
      <c r="O164" s="134">
        <f t="shared" si="9"/>
        <v>0.33350000000000002</v>
      </c>
      <c r="P164" s="134">
        <f t="shared" si="10"/>
        <v>7.0034999999999998</v>
      </c>
      <c r="Q164" s="134"/>
      <c r="R164" s="134"/>
      <c r="S164" s="134"/>
      <c r="T164" s="134"/>
      <c r="U164" s="134"/>
      <c r="V164" s="134">
        <f t="shared" si="7"/>
        <v>0.33350000000000002</v>
      </c>
      <c r="W164" s="140"/>
    </row>
    <row r="165" spans="1:23" s="167" customFormat="1" hidden="1">
      <c r="A165" s="139">
        <v>161</v>
      </c>
      <c r="B165" s="144">
        <v>45642</v>
      </c>
      <c r="C165" s="139" t="s">
        <v>757</v>
      </c>
      <c r="D165" s="139"/>
      <c r="E165" s="159" t="s">
        <v>267</v>
      </c>
      <c r="F165" s="139" t="s">
        <v>639</v>
      </c>
      <c r="G165" s="139" t="s">
        <v>81</v>
      </c>
      <c r="H165" s="139"/>
      <c r="I165" s="139"/>
      <c r="J165" s="139">
        <v>1</v>
      </c>
      <c r="K165" s="134">
        <v>11.11</v>
      </c>
      <c r="L165" s="134"/>
      <c r="M165" s="139">
        <v>1</v>
      </c>
      <c r="N165" s="134">
        <f t="shared" si="8"/>
        <v>11.11</v>
      </c>
      <c r="O165" s="134">
        <f t="shared" si="9"/>
        <v>0.55549999999999999</v>
      </c>
      <c r="P165" s="134">
        <f t="shared" si="10"/>
        <v>11.6655</v>
      </c>
      <c r="Q165" s="134"/>
      <c r="R165" s="134"/>
      <c r="S165" s="134"/>
      <c r="T165" s="134"/>
      <c r="U165" s="134"/>
      <c r="V165" s="134">
        <f t="shared" si="7"/>
        <v>0.55549999999999999</v>
      </c>
      <c r="W165" s="140"/>
    </row>
    <row r="166" spans="1:23" s="167" customFormat="1" hidden="1">
      <c r="A166" s="139">
        <v>162</v>
      </c>
      <c r="B166" s="144">
        <v>45642</v>
      </c>
      <c r="C166" s="139" t="s">
        <v>757</v>
      </c>
      <c r="D166" s="139"/>
      <c r="E166" s="159" t="s">
        <v>267</v>
      </c>
      <c r="F166" s="139" t="s">
        <v>589</v>
      </c>
      <c r="G166" s="139" t="s">
        <v>81</v>
      </c>
      <c r="H166" s="139"/>
      <c r="I166" s="139"/>
      <c r="J166" s="139">
        <v>1</v>
      </c>
      <c r="K166" s="134">
        <v>5.78</v>
      </c>
      <c r="L166" s="134"/>
      <c r="M166" s="139">
        <v>1</v>
      </c>
      <c r="N166" s="134">
        <f t="shared" si="8"/>
        <v>5.78</v>
      </c>
      <c r="O166" s="134">
        <f t="shared" si="9"/>
        <v>0.28900000000000003</v>
      </c>
      <c r="P166" s="134">
        <f t="shared" si="10"/>
        <v>6.069</v>
      </c>
      <c r="Q166" s="168"/>
      <c r="R166" s="168"/>
      <c r="S166" s="134"/>
      <c r="T166" s="134"/>
      <c r="U166" s="134"/>
      <c r="V166" s="134">
        <f t="shared" si="7"/>
        <v>0.28900000000000003</v>
      </c>
      <c r="W166" s="140"/>
    </row>
    <row r="167" spans="1:23" hidden="1">
      <c r="A167" s="139">
        <v>163</v>
      </c>
      <c r="B167" s="144">
        <v>45642</v>
      </c>
      <c r="C167" s="139" t="s">
        <v>758</v>
      </c>
      <c r="D167" s="139"/>
      <c r="E167" s="159" t="s">
        <v>267</v>
      </c>
      <c r="F167" s="139" t="s">
        <v>522</v>
      </c>
      <c r="G167" s="139" t="s">
        <v>81</v>
      </c>
      <c r="H167" s="139"/>
      <c r="I167" s="139"/>
      <c r="J167" s="139">
        <v>1</v>
      </c>
      <c r="K167" s="134">
        <v>17.329999999999998</v>
      </c>
      <c r="L167" s="134"/>
      <c r="M167" s="139">
        <v>1</v>
      </c>
      <c r="N167" s="134">
        <f t="shared" si="8"/>
        <v>17.329999999999998</v>
      </c>
      <c r="O167" s="134">
        <f t="shared" si="9"/>
        <v>0.86649999999999994</v>
      </c>
      <c r="P167" s="134">
        <f t="shared" si="10"/>
        <v>18.196499999999997</v>
      </c>
      <c r="Q167" s="135"/>
      <c r="R167" s="134"/>
      <c r="S167" s="134"/>
      <c r="T167" s="134"/>
      <c r="U167" s="134"/>
      <c r="V167" s="134">
        <f t="shared" si="7"/>
        <v>0.86649999999999994</v>
      </c>
      <c r="W167" s="139"/>
    </row>
    <row r="168" spans="1:23" hidden="1">
      <c r="A168" s="139">
        <v>164</v>
      </c>
      <c r="B168" s="144">
        <v>45642</v>
      </c>
      <c r="C168" s="139" t="s">
        <v>758</v>
      </c>
      <c r="D168" s="139"/>
      <c r="E168" s="159" t="s">
        <v>267</v>
      </c>
      <c r="F168" s="139" t="s">
        <v>640</v>
      </c>
      <c r="G168" s="139" t="s">
        <v>81</v>
      </c>
      <c r="H168" s="139"/>
      <c r="I168" s="139"/>
      <c r="J168" s="139">
        <v>1</v>
      </c>
      <c r="K168" s="134">
        <v>26.67</v>
      </c>
      <c r="L168" s="134"/>
      <c r="M168" s="139">
        <v>1</v>
      </c>
      <c r="N168" s="134">
        <f t="shared" si="8"/>
        <v>26.67</v>
      </c>
      <c r="O168" s="134">
        <f t="shared" si="9"/>
        <v>1.3335000000000001</v>
      </c>
      <c r="P168" s="134">
        <f t="shared" si="10"/>
        <v>28.003500000000003</v>
      </c>
      <c r="Q168" s="135"/>
      <c r="R168" s="134"/>
      <c r="S168" s="134"/>
      <c r="T168" s="134"/>
      <c r="U168" s="134"/>
      <c r="V168" s="134">
        <f t="shared" ref="V168:V231" si="11">+O168-U168</f>
        <v>1.3335000000000001</v>
      </c>
      <c r="W168" s="139"/>
    </row>
    <row r="169" spans="1:23" hidden="1">
      <c r="A169" s="139">
        <v>165</v>
      </c>
      <c r="B169" s="144">
        <v>45642</v>
      </c>
      <c r="C169" s="139" t="s">
        <v>758</v>
      </c>
      <c r="D169" s="139"/>
      <c r="E169" s="159" t="s">
        <v>267</v>
      </c>
      <c r="F169" s="139" t="s">
        <v>279</v>
      </c>
      <c r="G169" s="139" t="s">
        <v>81</v>
      </c>
      <c r="H169" s="139"/>
      <c r="I169" s="139"/>
      <c r="J169" s="139">
        <v>1</v>
      </c>
      <c r="K169" s="134">
        <v>26.67</v>
      </c>
      <c r="L169" s="134"/>
      <c r="M169" s="139">
        <v>1</v>
      </c>
      <c r="N169" s="134">
        <f t="shared" si="8"/>
        <v>26.67</v>
      </c>
      <c r="O169" s="134">
        <f t="shared" si="9"/>
        <v>1.3335000000000001</v>
      </c>
      <c r="P169" s="134">
        <f t="shared" si="10"/>
        <v>28.003500000000003</v>
      </c>
      <c r="Q169" s="135"/>
      <c r="R169" s="134"/>
      <c r="S169" s="134"/>
      <c r="T169" s="134"/>
      <c r="U169" s="134"/>
      <c r="V169" s="134">
        <f t="shared" si="11"/>
        <v>1.3335000000000001</v>
      </c>
      <c r="W169" s="139"/>
    </row>
    <row r="170" spans="1:23" hidden="1">
      <c r="A170" s="139">
        <v>166</v>
      </c>
      <c r="B170" s="144">
        <v>45642</v>
      </c>
      <c r="C170" s="139" t="s">
        <v>759</v>
      </c>
      <c r="D170" s="139"/>
      <c r="E170" s="159" t="s">
        <v>268</v>
      </c>
      <c r="F170" s="139" t="s">
        <v>641</v>
      </c>
      <c r="G170" s="139" t="s">
        <v>82</v>
      </c>
      <c r="H170" s="139"/>
      <c r="I170" s="139"/>
      <c r="J170" s="139">
        <v>1</v>
      </c>
      <c r="K170" s="134">
        <v>36.24</v>
      </c>
      <c r="L170" s="134"/>
      <c r="M170" s="139">
        <v>1</v>
      </c>
      <c r="N170" s="134">
        <f t="shared" si="8"/>
        <v>36.24</v>
      </c>
      <c r="O170" s="134">
        <f t="shared" si="9"/>
        <v>1.8120000000000003</v>
      </c>
      <c r="P170" s="134">
        <f t="shared" si="10"/>
        <v>38.052</v>
      </c>
      <c r="Q170" s="135"/>
      <c r="R170" s="134"/>
      <c r="S170" s="134"/>
      <c r="T170" s="134"/>
      <c r="U170" s="134"/>
      <c r="V170" s="134">
        <f t="shared" si="11"/>
        <v>1.8120000000000003</v>
      </c>
      <c r="W170" s="139"/>
    </row>
    <row r="171" spans="1:23" hidden="1">
      <c r="A171" s="139">
        <v>167</v>
      </c>
      <c r="B171" s="144">
        <v>45642</v>
      </c>
      <c r="C171" s="139" t="s">
        <v>759</v>
      </c>
      <c r="D171" s="139"/>
      <c r="E171" s="159" t="s">
        <v>268</v>
      </c>
      <c r="F171" s="139" t="s">
        <v>287</v>
      </c>
      <c r="G171" s="139" t="s">
        <v>82</v>
      </c>
      <c r="H171" s="139"/>
      <c r="I171" s="139"/>
      <c r="J171" s="139">
        <v>1</v>
      </c>
      <c r="K171" s="134">
        <v>35.909999999999997</v>
      </c>
      <c r="L171" s="134"/>
      <c r="M171" s="139">
        <v>1</v>
      </c>
      <c r="N171" s="134">
        <f t="shared" si="8"/>
        <v>35.909999999999997</v>
      </c>
      <c r="O171" s="134">
        <f t="shared" si="9"/>
        <v>1.7954999999999999</v>
      </c>
      <c r="P171" s="134">
        <f t="shared" si="10"/>
        <v>37.705499999999994</v>
      </c>
      <c r="Q171" s="135"/>
      <c r="R171" s="134"/>
      <c r="S171" s="134"/>
      <c r="T171" s="134"/>
      <c r="U171" s="134"/>
      <c r="V171" s="134">
        <f t="shared" si="11"/>
        <v>1.7954999999999999</v>
      </c>
      <c r="W171" s="139"/>
    </row>
    <row r="172" spans="1:23" hidden="1">
      <c r="A172" s="139">
        <v>168</v>
      </c>
      <c r="B172" s="144">
        <v>45642</v>
      </c>
      <c r="C172" s="139" t="s">
        <v>759</v>
      </c>
      <c r="D172" s="139"/>
      <c r="E172" s="159" t="s">
        <v>268</v>
      </c>
      <c r="F172" s="139" t="s">
        <v>642</v>
      </c>
      <c r="G172" s="139" t="s">
        <v>82</v>
      </c>
      <c r="H172" s="139"/>
      <c r="I172" s="139"/>
      <c r="J172" s="139">
        <v>1</v>
      </c>
      <c r="K172" s="134">
        <v>11.26</v>
      </c>
      <c r="L172" s="134"/>
      <c r="M172" s="139">
        <v>1</v>
      </c>
      <c r="N172" s="134">
        <f t="shared" si="8"/>
        <v>11.26</v>
      </c>
      <c r="O172" s="134">
        <f t="shared" si="9"/>
        <v>0.56300000000000006</v>
      </c>
      <c r="P172" s="134">
        <f t="shared" si="10"/>
        <v>11.823</v>
      </c>
      <c r="Q172" s="135"/>
      <c r="R172" s="134"/>
      <c r="S172" s="134"/>
      <c r="T172" s="134"/>
      <c r="U172" s="134"/>
      <c r="V172" s="134">
        <f t="shared" si="11"/>
        <v>0.56300000000000006</v>
      </c>
      <c r="W172" s="139"/>
    </row>
    <row r="173" spans="1:23" hidden="1">
      <c r="A173" s="139">
        <v>169</v>
      </c>
      <c r="B173" s="144">
        <v>45642</v>
      </c>
      <c r="C173" s="139" t="s">
        <v>759</v>
      </c>
      <c r="D173" s="139"/>
      <c r="E173" s="159" t="s">
        <v>268</v>
      </c>
      <c r="F173" s="139" t="s">
        <v>643</v>
      </c>
      <c r="G173" s="139" t="s">
        <v>82</v>
      </c>
      <c r="H173" s="139"/>
      <c r="I173" s="139"/>
      <c r="J173" s="139">
        <v>1</v>
      </c>
      <c r="K173" s="134">
        <v>3.54</v>
      </c>
      <c r="L173" s="134"/>
      <c r="M173" s="139">
        <v>1</v>
      </c>
      <c r="N173" s="134">
        <f t="shared" si="8"/>
        <v>3.54</v>
      </c>
      <c r="O173" s="134">
        <f t="shared" si="9"/>
        <v>0.17700000000000002</v>
      </c>
      <c r="P173" s="134">
        <f t="shared" si="10"/>
        <v>3.7170000000000001</v>
      </c>
      <c r="Q173" s="135"/>
      <c r="R173" s="134"/>
      <c r="S173" s="134"/>
      <c r="T173" s="134"/>
      <c r="U173" s="134"/>
      <c r="V173" s="134">
        <f t="shared" si="11"/>
        <v>0.17700000000000002</v>
      </c>
      <c r="W173" s="139"/>
    </row>
    <row r="174" spans="1:23" hidden="1">
      <c r="A174" s="139">
        <v>170</v>
      </c>
      <c r="B174" s="144">
        <v>45642</v>
      </c>
      <c r="C174" s="139" t="s">
        <v>760</v>
      </c>
      <c r="D174" s="139"/>
      <c r="E174" s="159" t="s">
        <v>268</v>
      </c>
      <c r="F174" s="139" t="s">
        <v>296</v>
      </c>
      <c r="G174" s="139" t="s">
        <v>82</v>
      </c>
      <c r="H174" s="139"/>
      <c r="I174" s="139"/>
      <c r="J174" s="139">
        <v>1</v>
      </c>
      <c r="K174" s="134">
        <v>41.2</v>
      </c>
      <c r="L174" s="134"/>
      <c r="M174" s="139">
        <v>1</v>
      </c>
      <c r="N174" s="134">
        <f t="shared" si="8"/>
        <v>41.2</v>
      </c>
      <c r="O174" s="134">
        <f t="shared" si="9"/>
        <v>2.06</v>
      </c>
      <c r="P174" s="134">
        <f t="shared" si="10"/>
        <v>43.260000000000005</v>
      </c>
      <c r="Q174" s="135"/>
      <c r="R174" s="134"/>
      <c r="S174" s="134"/>
      <c r="T174" s="134"/>
      <c r="U174" s="134"/>
      <c r="V174" s="134">
        <f t="shared" si="11"/>
        <v>2.06</v>
      </c>
      <c r="W174" s="139"/>
    </row>
    <row r="175" spans="1:23" hidden="1">
      <c r="A175" s="139">
        <v>171</v>
      </c>
      <c r="B175" s="144">
        <v>45642</v>
      </c>
      <c r="C175" s="139" t="s">
        <v>760</v>
      </c>
      <c r="D175" s="139"/>
      <c r="E175" s="159" t="s">
        <v>268</v>
      </c>
      <c r="F175" s="139" t="s">
        <v>75</v>
      </c>
      <c r="G175" s="139" t="s">
        <v>82</v>
      </c>
      <c r="H175" s="139"/>
      <c r="I175" s="139"/>
      <c r="J175" s="139">
        <v>1</v>
      </c>
      <c r="K175" s="134">
        <v>23.35</v>
      </c>
      <c r="L175" s="134"/>
      <c r="M175" s="139">
        <v>1</v>
      </c>
      <c r="N175" s="134">
        <f t="shared" si="8"/>
        <v>23.35</v>
      </c>
      <c r="O175" s="134">
        <f t="shared" si="9"/>
        <v>1.1675000000000002</v>
      </c>
      <c r="P175" s="134">
        <f t="shared" si="10"/>
        <v>24.517500000000002</v>
      </c>
      <c r="Q175" s="135"/>
      <c r="R175" s="134"/>
      <c r="S175" s="134"/>
      <c r="T175" s="134"/>
      <c r="U175" s="134"/>
      <c r="V175" s="134">
        <f t="shared" si="11"/>
        <v>1.1675000000000002</v>
      </c>
      <c r="W175" s="139"/>
    </row>
    <row r="176" spans="1:23" hidden="1">
      <c r="A176" s="139">
        <v>172</v>
      </c>
      <c r="B176" s="144">
        <v>45642</v>
      </c>
      <c r="C176" s="139" t="s">
        <v>760</v>
      </c>
      <c r="D176" s="139"/>
      <c r="E176" s="159" t="s">
        <v>268</v>
      </c>
      <c r="F176" s="139" t="s">
        <v>295</v>
      </c>
      <c r="G176" s="139" t="s">
        <v>82</v>
      </c>
      <c r="H176" s="139"/>
      <c r="I176" s="139"/>
      <c r="J176" s="139">
        <v>1</v>
      </c>
      <c r="K176" s="134">
        <v>35.76</v>
      </c>
      <c r="L176" s="134"/>
      <c r="M176" s="139">
        <v>1</v>
      </c>
      <c r="N176" s="134">
        <f t="shared" si="8"/>
        <v>35.76</v>
      </c>
      <c r="O176" s="134">
        <f t="shared" si="9"/>
        <v>1.788</v>
      </c>
      <c r="P176" s="134">
        <f t="shared" si="10"/>
        <v>37.547999999999995</v>
      </c>
      <c r="Q176" s="135"/>
      <c r="R176" s="134"/>
      <c r="S176" s="134"/>
      <c r="T176" s="134"/>
      <c r="U176" s="134"/>
      <c r="V176" s="134">
        <f t="shared" si="11"/>
        <v>1.788</v>
      </c>
      <c r="W176" s="139"/>
    </row>
    <row r="177" spans="1:23" hidden="1">
      <c r="A177" s="139">
        <v>173</v>
      </c>
      <c r="B177" s="144">
        <v>45643</v>
      </c>
      <c r="C177" s="139" t="s">
        <v>761</v>
      </c>
      <c r="D177" s="139"/>
      <c r="E177" s="159" t="s">
        <v>63</v>
      </c>
      <c r="F177" s="139" t="s">
        <v>644</v>
      </c>
      <c r="G177" s="139" t="s">
        <v>82</v>
      </c>
      <c r="H177" s="139"/>
      <c r="I177" s="139"/>
      <c r="J177" s="139">
        <v>1</v>
      </c>
      <c r="K177" s="134">
        <v>64.5</v>
      </c>
      <c r="L177" s="134"/>
      <c r="M177" s="139">
        <v>1</v>
      </c>
      <c r="N177" s="134">
        <f t="shared" si="8"/>
        <v>64.5</v>
      </c>
      <c r="O177" s="134">
        <f t="shared" si="9"/>
        <v>3.2250000000000001</v>
      </c>
      <c r="P177" s="134">
        <f t="shared" si="10"/>
        <v>67.724999999999994</v>
      </c>
      <c r="Q177" s="135"/>
      <c r="R177" s="134"/>
      <c r="S177" s="134"/>
      <c r="T177" s="134"/>
      <c r="U177" s="134"/>
      <c r="V177" s="134">
        <f t="shared" si="11"/>
        <v>3.2250000000000001</v>
      </c>
      <c r="W177" s="139"/>
    </row>
    <row r="178" spans="1:23" hidden="1">
      <c r="A178" s="139">
        <v>174</v>
      </c>
      <c r="B178" s="144">
        <v>45643</v>
      </c>
      <c r="C178" s="139" t="s">
        <v>762</v>
      </c>
      <c r="D178" s="139"/>
      <c r="E178" s="159" t="s">
        <v>196</v>
      </c>
      <c r="F178" s="139" t="s">
        <v>235</v>
      </c>
      <c r="G178" s="139" t="s">
        <v>82</v>
      </c>
      <c r="H178" s="139"/>
      <c r="I178" s="139"/>
      <c r="J178" s="139">
        <v>1</v>
      </c>
      <c r="K178" s="134">
        <v>170</v>
      </c>
      <c r="L178" s="134"/>
      <c r="M178" s="139">
        <v>1</v>
      </c>
      <c r="N178" s="134">
        <f t="shared" si="8"/>
        <v>170</v>
      </c>
      <c r="O178" s="134">
        <f t="shared" si="9"/>
        <v>8.5</v>
      </c>
      <c r="P178" s="134">
        <f t="shared" si="10"/>
        <v>178.5</v>
      </c>
      <c r="Q178" s="135"/>
      <c r="R178" s="134"/>
      <c r="S178" s="134"/>
      <c r="T178" s="134"/>
      <c r="U178" s="134"/>
      <c r="V178" s="134">
        <f t="shared" si="11"/>
        <v>8.5</v>
      </c>
      <c r="W178" s="139"/>
    </row>
    <row r="179" spans="1:23" hidden="1">
      <c r="A179" s="139">
        <v>175</v>
      </c>
      <c r="B179" s="144">
        <v>45643</v>
      </c>
      <c r="C179" s="139" t="s">
        <v>762</v>
      </c>
      <c r="D179" s="139"/>
      <c r="E179" s="159" t="s">
        <v>196</v>
      </c>
      <c r="F179" s="139" t="s">
        <v>69</v>
      </c>
      <c r="G179" s="139" t="s">
        <v>82</v>
      </c>
      <c r="H179" s="139"/>
      <c r="I179" s="139"/>
      <c r="J179" s="139">
        <v>1</v>
      </c>
      <c r="K179" s="134">
        <v>91.27</v>
      </c>
      <c r="L179" s="134"/>
      <c r="M179" s="139">
        <v>1</v>
      </c>
      <c r="N179" s="134">
        <f t="shared" si="8"/>
        <v>91.27</v>
      </c>
      <c r="O179" s="134">
        <f t="shared" si="9"/>
        <v>4.5635000000000003</v>
      </c>
      <c r="P179" s="134">
        <f t="shared" si="10"/>
        <v>95.833500000000001</v>
      </c>
      <c r="Q179" s="135"/>
      <c r="R179" s="134"/>
      <c r="S179" s="134"/>
      <c r="T179" s="134"/>
      <c r="U179" s="134"/>
      <c r="V179" s="134">
        <f t="shared" si="11"/>
        <v>4.5635000000000003</v>
      </c>
      <c r="W179" s="139"/>
    </row>
    <row r="180" spans="1:23" hidden="1">
      <c r="A180" s="139">
        <v>176</v>
      </c>
      <c r="B180" s="144">
        <v>45643</v>
      </c>
      <c r="C180" s="139" t="s">
        <v>762</v>
      </c>
      <c r="D180" s="139"/>
      <c r="E180" s="159" t="s">
        <v>196</v>
      </c>
      <c r="F180" s="139" t="s">
        <v>189</v>
      </c>
      <c r="G180" s="139" t="s">
        <v>82</v>
      </c>
      <c r="H180" s="139"/>
      <c r="I180" s="139"/>
      <c r="J180" s="139">
        <v>1</v>
      </c>
      <c r="K180" s="134">
        <v>62.14</v>
      </c>
      <c r="L180" s="134"/>
      <c r="M180" s="139">
        <v>1</v>
      </c>
      <c r="N180" s="134">
        <f t="shared" si="8"/>
        <v>62.14</v>
      </c>
      <c r="O180" s="134">
        <f t="shared" si="9"/>
        <v>3.1070000000000002</v>
      </c>
      <c r="P180" s="134">
        <f t="shared" si="10"/>
        <v>65.247</v>
      </c>
      <c r="Q180" s="135"/>
      <c r="R180" s="134"/>
      <c r="S180" s="134"/>
      <c r="T180" s="134"/>
      <c r="U180" s="134"/>
      <c r="V180" s="134">
        <f t="shared" si="11"/>
        <v>3.1070000000000002</v>
      </c>
      <c r="W180" s="139"/>
    </row>
    <row r="181" spans="1:23" hidden="1">
      <c r="A181" s="139">
        <v>177</v>
      </c>
      <c r="B181" s="144">
        <v>45644</v>
      </c>
      <c r="C181" s="139" t="s">
        <v>763</v>
      </c>
      <c r="D181" s="139"/>
      <c r="E181" s="159" t="s">
        <v>263</v>
      </c>
      <c r="F181" s="139" t="s">
        <v>76</v>
      </c>
      <c r="G181" s="139" t="s">
        <v>82</v>
      </c>
      <c r="H181" s="139"/>
      <c r="I181" s="139"/>
      <c r="J181" s="139">
        <v>1</v>
      </c>
      <c r="K181" s="134">
        <v>13.86</v>
      </c>
      <c r="L181" s="134"/>
      <c r="M181" s="139">
        <v>1</v>
      </c>
      <c r="N181" s="134">
        <f t="shared" si="8"/>
        <v>13.86</v>
      </c>
      <c r="O181" s="134">
        <f t="shared" si="9"/>
        <v>0.69300000000000006</v>
      </c>
      <c r="P181" s="134">
        <f t="shared" si="10"/>
        <v>14.552999999999999</v>
      </c>
      <c r="Q181" s="135"/>
      <c r="R181" s="134"/>
      <c r="S181" s="134"/>
      <c r="T181" s="134"/>
      <c r="U181" s="134"/>
      <c r="V181" s="134">
        <f t="shared" si="11"/>
        <v>0.69300000000000006</v>
      </c>
      <c r="W181" s="139"/>
    </row>
    <row r="182" spans="1:23" hidden="1">
      <c r="A182" s="139">
        <v>178</v>
      </c>
      <c r="B182" s="144">
        <v>45644</v>
      </c>
      <c r="C182" s="139" t="s">
        <v>763</v>
      </c>
      <c r="D182" s="139"/>
      <c r="E182" s="159" t="s">
        <v>263</v>
      </c>
      <c r="F182" s="139" t="s">
        <v>151</v>
      </c>
      <c r="G182" s="139" t="s">
        <v>82</v>
      </c>
      <c r="H182" s="139"/>
      <c r="I182" s="139"/>
      <c r="J182" s="139">
        <v>1</v>
      </c>
      <c r="K182" s="134">
        <v>38.18</v>
      </c>
      <c r="L182" s="134"/>
      <c r="M182" s="139">
        <v>1</v>
      </c>
      <c r="N182" s="134">
        <f t="shared" si="8"/>
        <v>38.18</v>
      </c>
      <c r="O182" s="134">
        <f t="shared" si="9"/>
        <v>1.909</v>
      </c>
      <c r="P182" s="134">
        <f t="shared" si="10"/>
        <v>40.088999999999999</v>
      </c>
      <c r="Q182" s="135"/>
      <c r="R182" s="134"/>
      <c r="S182" s="134"/>
      <c r="T182" s="134"/>
      <c r="U182" s="134"/>
      <c r="V182" s="134">
        <f t="shared" si="11"/>
        <v>1.909</v>
      </c>
      <c r="W182" s="139"/>
    </row>
    <row r="183" spans="1:23" hidden="1">
      <c r="A183" s="139">
        <v>179</v>
      </c>
      <c r="B183" s="144">
        <v>45644</v>
      </c>
      <c r="C183" s="139" t="s">
        <v>763</v>
      </c>
      <c r="D183" s="139"/>
      <c r="E183" s="159" t="s">
        <v>263</v>
      </c>
      <c r="F183" s="139" t="s">
        <v>75</v>
      </c>
      <c r="G183" s="139" t="s">
        <v>82</v>
      </c>
      <c r="H183" s="139"/>
      <c r="I183" s="139"/>
      <c r="J183" s="139">
        <v>1</v>
      </c>
      <c r="K183" s="134">
        <v>31.12</v>
      </c>
      <c r="L183" s="134"/>
      <c r="M183" s="139">
        <v>1</v>
      </c>
      <c r="N183" s="134">
        <f t="shared" si="8"/>
        <v>31.12</v>
      </c>
      <c r="O183" s="134">
        <f t="shared" si="9"/>
        <v>1.556</v>
      </c>
      <c r="P183" s="134">
        <f t="shared" si="10"/>
        <v>32.676000000000002</v>
      </c>
      <c r="Q183" s="135"/>
      <c r="R183" s="134"/>
      <c r="S183" s="134"/>
      <c r="T183" s="134"/>
      <c r="U183" s="134"/>
      <c r="V183" s="134">
        <f t="shared" si="11"/>
        <v>1.556</v>
      </c>
      <c r="W183" s="139"/>
    </row>
    <row r="184" spans="1:23" hidden="1">
      <c r="A184" s="139">
        <v>180</v>
      </c>
      <c r="B184" s="144">
        <v>45644</v>
      </c>
      <c r="C184" s="139" t="s">
        <v>764</v>
      </c>
      <c r="D184" s="139"/>
      <c r="E184" s="159" t="s">
        <v>182</v>
      </c>
      <c r="F184" s="139" t="s">
        <v>645</v>
      </c>
      <c r="G184" s="139" t="s">
        <v>82</v>
      </c>
      <c r="H184" s="139"/>
      <c r="I184" s="139"/>
      <c r="J184" s="139">
        <v>1</v>
      </c>
      <c r="K184" s="134">
        <v>1557.6</v>
      </c>
      <c r="L184" s="134"/>
      <c r="M184" s="139">
        <v>1</v>
      </c>
      <c r="N184" s="134">
        <f t="shared" si="8"/>
        <v>1557.6</v>
      </c>
      <c r="O184" s="134">
        <f t="shared" si="9"/>
        <v>77.88</v>
      </c>
      <c r="P184" s="134">
        <f t="shared" si="10"/>
        <v>1635.48</v>
      </c>
      <c r="Q184" s="135"/>
      <c r="R184" s="134"/>
      <c r="S184" s="134"/>
      <c r="T184" s="134"/>
      <c r="U184" s="134"/>
      <c r="V184" s="134">
        <f t="shared" si="11"/>
        <v>77.88</v>
      </c>
      <c r="W184" s="139"/>
    </row>
    <row r="185" spans="1:23" hidden="1">
      <c r="A185" s="139">
        <v>181</v>
      </c>
      <c r="B185" s="144">
        <v>45644</v>
      </c>
      <c r="C185" s="139" t="s">
        <v>764</v>
      </c>
      <c r="D185" s="139"/>
      <c r="E185" s="159" t="s">
        <v>182</v>
      </c>
      <c r="F185" s="139" t="s">
        <v>646</v>
      </c>
      <c r="G185" s="139" t="s">
        <v>82</v>
      </c>
      <c r="H185" s="139"/>
      <c r="I185" s="139"/>
      <c r="J185" s="139">
        <v>1</v>
      </c>
      <c r="K185" s="134">
        <v>4171.8599999999997</v>
      </c>
      <c r="L185" s="134"/>
      <c r="M185" s="139">
        <v>1</v>
      </c>
      <c r="N185" s="134">
        <f t="shared" si="8"/>
        <v>4171.8599999999997</v>
      </c>
      <c r="O185" s="134">
        <f t="shared" si="9"/>
        <v>208.59299999999999</v>
      </c>
      <c r="P185" s="134">
        <f t="shared" si="10"/>
        <v>4380.4529999999995</v>
      </c>
      <c r="Q185" s="135"/>
      <c r="R185" s="134"/>
      <c r="S185" s="134"/>
      <c r="T185" s="134"/>
      <c r="U185" s="134"/>
      <c r="V185" s="134">
        <f t="shared" si="11"/>
        <v>208.59299999999999</v>
      </c>
      <c r="W185" s="139"/>
    </row>
    <row r="186" spans="1:23" hidden="1">
      <c r="A186" s="139">
        <v>182</v>
      </c>
      <c r="B186" s="144">
        <v>45644</v>
      </c>
      <c r="C186" s="139" t="s">
        <v>764</v>
      </c>
      <c r="D186" s="139"/>
      <c r="E186" s="159" t="s">
        <v>182</v>
      </c>
      <c r="F186" s="139" t="s">
        <v>646</v>
      </c>
      <c r="G186" s="139" t="s">
        <v>82</v>
      </c>
      <c r="H186" s="139"/>
      <c r="I186" s="139"/>
      <c r="J186" s="139">
        <v>1</v>
      </c>
      <c r="K186" s="134">
        <v>4171.8599999999997</v>
      </c>
      <c r="L186" s="134"/>
      <c r="M186" s="139">
        <v>1</v>
      </c>
      <c r="N186" s="134">
        <f t="shared" si="8"/>
        <v>4171.8599999999997</v>
      </c>
      <c r="O186" s="134">
        <f t="shared" si="9"/>
        <v>208.59299999999999</v>
      </c>
      <c r="P186" s="134">
        <f t="shared" si="10"/>
        <v>4380.4529999999995</v>
      </c>
      <c r="Q186" s="135"/>
      <c r="R186" s="134"/>
      <c r="S186" s="134"/>
      <c r="T186" s="134"/>
      <c r="U186" s="134"/>
      <c r="V186" s="134">
        <f t="shared" si="11"/>
        <v>208.59299999999999</v>
      </c>
      <c r="W186" s="139"/>
    </row>
    <row r="187" spans="1:23" hidden="1">
      <c r="A187" s="139">
        <v>183</v>
      </c>
      <c r="B187" s="144">
        <v>45644</v>
      </c>
      <c r="C187" s="139" t="s">
        <v>764</v>
      </c>
      <c r="D187" s="139"/>
      <c r="E187" s="159" t="s">
        <v>182</v>
      </c>
      <c r="F187" s="139" t="s">
        <v>646</v>
      </c>
      <c r="G187" s="139" t="s">
        <v>82</v>
      </c>
      <c r="H187" s="139"/>
      <c r="I187" s="139"/>
      <c r="J187" s="139">
        <v>1</v>
      </c>
      <c r="K187" s="134">
        <v>1810.38</v>
      </c>
      <c r="L187" s="134"/>
      <c r="M187" s="139">
        <v>1</v>
      </c>
      <c r="N187" s="134">
        <f t="shared" si="8"/>
        <v>1810.38</v>
      </c>
      <c r="O187" s="134">
        <f t="shared" si="9"/>
        <v>90.519000000000005</v>
      </c>
      <c r="P187" s="134">
        <f t="shared" si="10"/>
        <v>1900.8990000000001</v>
      </c>
      <c r="Q187" s="135"/>
      <c r="R187" s="134"/>
      <c r="S187" s="134"/>
      <c r="T187" s="134"/>
      <c r="U187" s="134"/>
      <c r="V187" s="134">
        <f t="shared" si="11"/>
        <v>90.519000000000005</v>
      </c>
      <c r="W187" s="139"/>
    </row>
    <row r="188" spans="1:23" hidden="1">
      <c r="A188" s="139">
        <v>184</v>
      </c>
      <c r="B188" s="144">
        <v>45644</v>
      </c>
      <c r="C188" s="139" t="s">
        <v>764</v>
      </c>
      <c r="D188" s="139"/>
      <c r="E188" s="159" t="s">
        <v>182</v>
      </c>
      <c r="F188" s="139" t="s">
        <v>647</v>
      </c>
      <c r="G188" s="139" t="s">
        <v>82</v>
      </c>
      <c r="H188" s="139"/>
      <c r="I188" s="139"/>
      <c r="J188" s="139">
        <v>1</v>
      </c>
      <c r="K188" s="134">
        <v>336.93</v>
      </c>
      <c r="L188" s="134"/>
      <c r="M188" s="139">
        <v>1</v>
      </c>
      <c r="N188" s="134">
        <f t="shared" si="8"/>
        <v>336.93</v>
      </c>
      <c r="O188" s="134">
        <f t="shared" si="9"/>
        <v>16.846500000000002</v>
      </c>
      <c r="P188" s="134">
        <f t="shared" si="10"/>
        <v>353.7765</v>
      </c>
      <c r="Q188" s="135"/>
      <c r="R188" s="134"/>
      <c r="S188" s="134"/>
      <c r="T188" s="134"/>
      <c r="U188" s="134"/>
      <c r="V188" s="134">
        <f t="shared" si="11"/>
        <v>16.846500000000002</v>
      </c>
      <c r="W188" s="139"/>
    </row>
    <row r="189" spans="1:23" hidden="1">
      <c r="A189" s="139">
        <v>185</v>
      </c>
      <c r="B189" s="144">
        <v>45644</v>
      </c>
      <c r="C189" s="139" t="s">
        <v>764</v>
      </c>
      <c r="D189" s="139"/>
      <c r="E189" s="159" t="s">
        <v>182</v>
      </c>
      <c r="F189" s="139" t="s">
        <v>187</v>
      </c>
      <c r="G189" s="139" t="s">
        <v>82</v>
      </c>
      <c r="H189" s="139"/>
      <c r="I189" s="139"/>
      <c r="J189" s="139">
        <v>1</v>
      </c>
      <c r="K189" s="134">
        <v>523.6</v>
      </c>
      <c r="L189" s="134"/>
      <c r="M189" s="139">
        <v>1</v>
      </c>
      <c r="N189" s="134">
        <f t="shared" si="8"/>
        <v>523.6</v>
      </c>
      <c r="O189" s="134">
        <f t="shared" si="9"/>
        <v>26.180000000000003</v>
      </c>
      <c r="P189" s="134">
        <f t="shared" si="10"/>
        <v>549.78</v>
      </c>
      <c r="Q189" s="135"/>
      <c r="R189" s="134"/>
      <c r="S189" s="134"/>
      <c r="T189" s="134"/>
      <c r="U189" s="134"/>
      <c r="V189" s="134">
        <f t="shared" si="11"/>
        <v>26.180000000000003</v>
      </c>
      <c r="W189" s="139"/>
    </row>
    <row r="190" spans="1:23" hidden="1">
      <c r="A190" s="139">
        <v>186</v>
      </c>
      <c r="B190" s="144">
        <v>45644</v>
      </c>
      <c r="C190" s="139" t="s">
        <v>764</v>
      </c>
      <c r="D190" s="139"/>
      <c r="E190" s="159" t="s">
        <v>182</v>
      </c>
      <c r="F190" s="139" t="s">
        <v>187</v>
      </c>
      <c r="G190" s="139" t="s">
        <v>82</v>
      </c>
      <c r="H190" s="139"/>
      <c r="I190" s="139"/>
      <c r="J190" s="139">
        <v>1</v>
      </c>
      <c r="K190" s="134">
        <v>514.79999999999995</v>
      </c>
      <c r="L190" s="134"/>
      <c r="M190" s="139">
        <v>1</v>
      </c>
      <c r="N190" s="134">
        <f t="shared" si="8"/>
        <v>514.79999999999995</v>
      </c>
      <c r="O190" s="134">
        <f t="shared" si="9"/>
        <v>25.74</v>
      </c>
      <c r="P190" s="134">
        <f t="shared" si="10"/>
        <v>540.54</v>
      </c>
      <c r="Q190" s="135"/>
      <c r="R190" s="134"/>
      <c r="S190" s="134"/>
      <c r="T190" s="134"/>
      <c r="U190" s="134"/>
      <c r="V190" s="134">
        <f t="shared" si="11"/>
        <v>25.74</v>
      </c>
      <c r="W190" s="139"/>
    </row>
    <row r="191" spans="1:23" hidden="1">
      <c r="A191" s="139">
        <v>187</v>
      </c>
      <c r="B191" s="144">
        <v>45645</v>
      </c>
      <c r="C191" s="139" t="s">
        <v>765</v>
      </c>
      <c r="D191" s="139"/>
      <c r="E191" s="159" t="s">
        <v>263</v>
      </c>
      <c r="F191" s="139" t="s">
        <v>637</v>
      </c>
      <c r="G191" s="139" t="s">
        <v>81</v>
      </c>
      <c r="H191" s="139"/>
      <c r="I191" s="139"/>
      <c r="J191" s="139">
        <v>1</v>
      </c>
      <c r="K191" s="134">
        <v>6.7</v>
      </c>
      <c r="L191" s="134"/>
      <c r="M191" s="139">
        <v>1</v>
      </c>
      <c r="N191" s="134">
        <f t="shared" si="8"/>
        <v>6.7</v>
      </c>
      <c r="O191" s="134">
        <f t="shared" si="9"/>
        <v>0.33500000000000002</v>
      </c>
      <c r="P191" s="134">
        <f t="shared" si="10"/>
        <v>7.0350000000000001</v>
      </c>
      <c r="Q191" s="135"/>
      <c r="R191" s="134"/>
      <c r="S191" s="134"/>
      <c r="T191" s="134"/>
      <c r="U191" s="134"/>
      <c r="V191" s="134">
        <f t="shared" si="11"/>
        <v>0.33500000000000002</v>
      </c>
      <c r="W191" s="139"/>
    </row>
    <row r="192" spans="1:23" hidden="1">
      <c r="A192" s="139">
        <v>188</v>
      </c>
      <c r="B192" s="144">
        <v>45645</v>
      </c>
      <c r="C192" s="139" t="s">
        <v>766</v>
      </c>
      <c r="D192" s="139"/>
      <c r="E192" s="159" t="s">
        <v>63</v>
      </c>
      <c r="F192" s="139" t="s">
        <v>648</v>
      </c>
      <c r="G192" s="139" t="s">
        <v>82</v>
      </c>
      <c r="H192" s="139"/>
      <c r="I192" s="139"/>
      <c r="J192" s="139">
        <v>1</v>
      </c>
      <c r="K192" s="134">
        <v>79.760000000000005</v>
      </c>
      <c r="L192" s="134"/>
      <c r="M192" s="139">
        <v>1</v>
      </c>
      <c r="N192" s="134">
        <f t="shared" si="8"/>
        <v>79.760000000000005</v>
      </c>
      <c r="O192" s="134">
        <f t="shared" si="9"/>
        <v>3.9880000000000004</v>
      </c>
      <c r="P192" s="134">
        <f t="shared" si="10"/>
        <v>83.748000000000005</v>
      </c>
      <c r="Q192" s="135"/>
      <c r="R192" s="134"/>
      <c r="S192" s="134"/>
      <c r="T192" s="134"/>
      <c r="U192" s="134"/>
      <c r="V192" s="134">
        <f t="shared" si="11"/>
        <v>3.9880000000000004</v>
      </c>
      <c r="W192" s="139"/>
    </row>
    <row r="193" spans="1:23" hidden="1">
      <c r="A193" s="139">
        <v>189</v>
      </c>
      <c r="B193" s="144">
        <v>45645</v>
      </c>
      <c r="C193" s="139" t="s">
        <v>767</v>
      </c>
      <c r="D193" s="139"/>
      <c r="E193" s="159" t="s">
        <v>63</v>
      </c>
      <c r="F193" s="139" t="s">
        <v>75</v>
      </c>
      <c r="G193" s="139" t="s">
        <v>82</v>
      </c>
      <c r="H193" s="139"/>
      <c r="I193" s="139"/>
      <c r="J193" s="139">
        <v>1</v>
      </c>
      <c r="K193" s="134">
        <v>22.86</v>
      </c>
      <c r="L193" s="134"/>
      <c r="M193" s="139">
        <v>1</v>
      </c>
      <c r="N193" s="134">
        <f t="shared" si="8"/>
        <v>22.86</v>
      </c>
      <c r="O193" s="134">
        <f t="shared" si="9"/>
        <v>1.143</v>
      </c>
      <c r="P193" s="134">
        <f t="shared" si="10"/>
        <v>24.003</v>
      </c>
      <c r="Q193" s="135"/>
      <c r="R193" s="134"/>
      <c r="S193" s="134"/>
      <c r="T193" s="134"/>
      <c r="U193" s="134"/>
      <c r="V193" s="134">
        <f t="shared" si="11"/>
        <v>1.143</v>
      </c>
      <c r="W193" s="139"/>
    </row>
    <row r="194" spans="1:23" hidden="1">
      <c r="A194" s="139">
        <v>190</v>
      </c>
      <c r="B194" s="144">
        <v>45645</v>
      </c>
      <c r="C194" s="139" t="s">
        <v>767</v>
      </c>
      <c r="D194" s="139"/>
      <c r="E194" s="159" t="s">
        <v>63</v>
      </c>
      <c r="F194" s="139" t="s">
        <v>296</v>
      </c>
      <c r="G194" s="139" t="s">
        <v>82</v>
      </c>
      <c r="H194" s="139"/>
      <c r="I194" s="139"/>
      <c r="J194" s="139">
        <v>1</v>
      </c>
      <c r="K194" s="134">
        <v>80.67</v>
      </c>
      <c r="L194" s="134"/>
      <c r="M194" s="139">
        <v>1</v>
      </c>
      <c r="N194" s="134">
        <f t="shared" si="8"/>
        <v>80.67</v>
      </c>
      <c r="O194" s="134">
        <f t="shared" si="9"/>
        <v>4.0335000000000001</v>
      </c>
      <c r="P194" s="134">
        <f t="shared" si="10"/>
        <v>84.703500000000005</v>
      </c>
      <c r="Q194" s="135"/>
      <c r="R194" s="134"/>
      <c r="S194" s="134"/>
      <c r="T194" s="134"/>
      <c r="U194" s="134"/>
      <c r="V194" s="134">
        <f t="shared" si="11"/>
        <v>4.0335000000000001</v>
      </c>
      <c r="W194" s="139"/>
    </row>
    <row r="195" spans="1:23" hidden="1">
      <c r="A195" s="139">
        <v>191</v>
      </c>
      <c r="B195" s="144">
        <v>45645</v>
      </c>
      <c r="C195" s="139" t="s">
        <v>767</v>
      </c>
      <c r="D195" s="139"/>
      <c r="E195" s="159" t="s">
        <v>63</v>
      </c>
      <c r="F195" s="139" t="s">
        <v>295</v>
      </c>
      <c r="G195" s="139" t="s">
        <v>82</v>
      </c>
      <c r="H195" s="139"/>
      <c r="I195" s="139"/>
      <c r="J195" s="139">
        <v>1</v>
      </c>
      <c r="K195" s="134">
        <v>70.010000000000005</v>
      </c>
      <c r="L195" s="134"/>
      <c r="M195" s="139">
        <v>1</v>
      </c>
      <c r="N195" s="134">
        <f t="shared" si="8"/>
        <v>70.010000000000005</v>
      </c>
      <c r="O195" s="134">
        <f t="shared" si="9"/>
        <v>3.5005000000000006</v>
      </c>
      <c r="P195" s="134">
        <f t="shared" si="10"/>
        <v>73.510500000000008</v>
      </c>
      <c r="Q195" s="135"/>
      <c r="R195" s="134"/>
      <c r="S195" s="134"/>
      <c r="T195" s="134"/>
      <c r="U195" s="134"/>
      <c r="V195" s="134">
        <f t="shared" si="11"/>
        <v>3.5005000000000006</v>
      </c>
      <c r="W195" s="139"/>
    </row>
    <row r="196" spans="1:23" hidden="1">
      <c r="A196" s="139">
        <v>192</v>
      </c>
      <c r="B196" s="144">
        <v>45645</v>
      </c>
      <c r="C196" s="139" t="s">
        <v>768</v>
      </c>
      <c r="D196" s="139"/>
      <c r="E196" s="159" t="s">
        <v>584</v>
      </c>
      <c r="F196" s="139" t="s">
        <v>649</v>
      </c>
      <c r="G196" s="139" t="s">
        <v>82</v>
      </c>
      <c r="H196" s="139"/>
      <c r="I196" s="139"/>
      <c r="J196" s="139">
        <v>1</v>
      </c>
      <c r="K196" s="134">
        <v>20.329999999999998</v>
      </c>
      <c r="L196" s="134"/>
      <c r="M196" s="139">
        <v>1</v>
      </c>
      <c r="N196" s="134">
        <f t="shared" si="8"/>
        <v>20.329999999999998</v>
      </c>
      <c r="O196" s="134">
        <f t="shared" si="9"/>
        <v>1.0165</v>
      </c>
      <c r="P196" s="134">
        <f t="shared" si="10"/>
        <v>21.346499999999999</v>
      </c>
      <c r="Q196" s="135"/>
      <c r="R196" s="134"/>
      <c r="S196" s="134"/>
      <c r="T196" s="134"/>
      <c r="U196" s="134"/>
      <c r="V196" s="134">
        <f t="shared" si="11"/>
        <v>1.0165</v>
      </c>
      <c r="W196" s="139"/>
    </row>
    <row r="197" spans="1:23" hidden="1">
      <c r="A197" s="139">
        <v>193</v>
      </c>
      <c r="B197" s="144">
        <v>45646</v>
      </c>
      <c r="C197" s="139" t="s">
        <v>769</v>
      </c>
      <c r="D197" s="139"/>
      <c r="E197" s="159" t="s">
        <v>263</v>
      </c>
      <c r="F197" s="139" t="s">
        <v>631</v>
      </c>
      <c r="G197" s="139" t="s">
        <v>82</v>
      </c>
      <c r="H197" s="139"/>
      <c r="I197" s="139"/>
      <c r="J197" s="139">
        <v>1</v>
      </c>
      <c r="K197" s="134">
        <v>24.38</v>
      </c>
      <c r="L197" s="134"/>
      <c r="M197" s="139">
        <v>1</v>
      </c>
      <c r="N197" s="134">
        <f t="shared" si="8"/>
        <v>24.38</v>
      </c>
      <c r="O197" s="134">
        <f t="shared" si="9"/>
        <v>1.2190000000000001</v>
      </c>
      <c r="P197" s="134">
        <f t="shared" si="10"/>
        <v>25.599</v>
      </c>
      <c r="Q197" s="135"/>
      <c r="R197" s="134"/>
      <c r="S197" s="134"/>
      <c r="T197" s="134"/>
      <c r="U197" s="134"/>
      <c r="V197" s="134">
        <f t="shared" si="11"/>
        <v>1.2190000000000001</v>
      </c>
      <c r="W197" s="139"/>
    </row>
    <row r="198" spans="1:23" hidden="1">
      <c r="A198" s="139">
        <v>194</v>
      </c>
      <c r="B198" s="144">
        <v>45646</v>
      </c>
      <c r="C198" s="139" t="s">
        <v>769</v>
      </c>
      <c r="D198" s="139"/>
      <c r="E198" s="159" t="s">
        <v>263</v>
      </c>
      <c r="F198" s="139" t="s">
        <v>565</v>
      </c>
      <c r="G198" s="139" t="s">
        <v>82</v>
      </c>
      <c r="H198" s="139"/>
      <c r="I198" s="139"/>
      <c r="J198" s="139">
        <v>1</v>
      </c>
      <c r="K198" s="134">
        <v>4.88</v>
      </c>
      <c r="L198" s="134"/>
      <c r="M198" s="139">
        <v>1</v>
      </c>
      <c r="N198" s="134">
        <f t="shared" ref="N198:N249" si="12">L198+(K198*M198)</f>
        <v>4.88</v>
      </c>
      <c r="O198" s="134">
        <f t="shared" ref="O198:O249" si="13">+N198*5%</f>
        <v>0.24399999999999999</v>
      </c>
      <c r="P198" s="134">
        <f t="shared" ref="P198:P249" si="14">+N198+O198</f>
        <v>5.1239999999999997</v>
      </c>
      <c r="Q198" s="135"/>
      <c r="R198" s="134"/>
      <c r="S198" s="134"/>
      <c r="T198" s="134"/>
      <c r="U198" s="134"/>
      <c r="V198" s="134">
        <f t="shared" si="11"/>
        <v>0.24399999999999999</v>
      </c>
      <c r="W198" s="139"/>
    </row>
    <row r="199" spans="1:23" hidden="1">
      <c r="A199" s="139">
        <v>195</v>
      </c>
      <c r="B199" s="144">
        <v>45649</v>
      </c>
      <c r="C199" s="139" t="s">
        <v>770</v>
      </c>
      <c r="D199" s="139"/>
      <c r="E199" s="159" t="s">
        <v>263</v>
      </c>
      <c r="F199" s="139" t="s">
        <v>512</v>
      </c>
      <c r="G199" s="139" t="s">
        <v>81</v>
      </c>
      <c r="H199" s="139"/>
      <c r="I199" s="139"/>
      <c r="J199" s="139">
        <v>1</v>
      </c>
      <c r="K199" s="134">
        <v>6.59</v>
      </c>
      <c r="L199" s="134"/>
      <c r="M199" s="139">
        <v>1</v>
      </c>
      <c r="N199" s="134">
        <f t="shared" si="12"/>
        <v>6.59</v>
      </c>
      <c r="O199" s="134">
        <f t="shared" si="13"/>
        <v>0.32950000000000002</v>
      </c>
      <c r="P199" s="134">
        <f t="shared" si="14"/>
        <v>6.9195000000000002</v>
      </c>
      <c r="Q199" s="135"/>
      <c r="R199" s="134"/>
      <c r="S199" s="134"/>
      <c r="T199" s="134"/>
      <c r="U199" s="134"/>
      <c r="V199" s="134">
        <f t="shared" si="11"/>
        <v>0.32950000000000002</v>
      </c>
      <c r="W199" s="139"/>
    </row>
    <row r="200" spans="1:23" hidden="1">
      <c r="A200" s="139">
        <v>196</v>
      </c>
      <c r="B200" s="144">
        <v>45649</v>
      </c>
      <c r="C200" s="139" t="s">
        <v>770</v>
      </c>
      <c r="D200" s="139"/>
      <c r="E200" s="159" t="s">
        <v>263</v>
      </c>
      <c r="F200" s="139" t="s">
        <v>128</v>
      </c>
      <c r="G200" s="139" t="s">
        <v>81</v>
      </c>
      <c r="H200" s="139"/>
      <c r="I200" s="139"/>
      <c r="J200" s="139">
        <v>1</v>
      </c>
      <c r="K200" s="134">
        <v>17.579999999999998</v>
      </c>
      <c r="L200" s="134"/>
      <c r="M200" s="139">
        <v>1</v>
      </c>
      <c r="N200" s="134">
        <f t="shared" si="12"/>
        <v>17.579999999999998</v>
      </c>
      <c r="O200" s="134">
        <f t="shared" si="13"/>
        <v>0.879</v>
      </c>
      <c r="P200" s="134">
        <f t="shared" si="14"/>
        <v>18.459</v>
      </c>
      <c r="Q200" s="135"/>
      <c r="R200" s="134"/>
      <c r="S200" s="134"/>
      <c r="T200" s="134"/>
      <c r="U200" s="134"/>
      <c r="V200" s="134">
        <f t="shared" si="11"/>
        <v>0.879</v>
      </c>
      <c r="W200" s="139"/>
    </row>
    <row r="201" spans="1:23" hidden="1">
      <c r="A201" s="139">
        <v>197</v>
      </c>
      <c r="B201" s="144">
        <v>45649</v>
      </c>
      <c r="C201" s="139" t="s">
        <v>771</v>
      </c>
      <c r="D201" s="139"/>
      <c r="E201" s="159" t="s">
        <v>263</v>
      </c>
      <c r="F201" s="139" t="s">
        <v>200</v>
      </c>
      <c r="G201" s="139" t="s">
        <v>81</v>
      </c>
      <c r="H201" s="139"/>
      <c r="I201" s="139"/>
      <c r="J201" s="139">
        <v>1</v>
      </c>
      <c r="K201" s="134">
        <v>17.579999999999998</v>
      </c>
      <c r="L201" s="134"/>
      <c r="M201" s="139">
        <v>1</v>
      </c>
      <c r="N201" s="134">
        <f t="shared" si="12"/>
        <v>17.579999999999998</v>
      </c>
      <c r="O201" s="134">
        <f t="shared" si="13"/>
        <v>0.879</v>
      </c>
      <c r="P201" s="134">
        <f t="shared" si="14"/>
        <v>18.459</v>
      </c>
      <c r="Q201" s="135"/>
      <c r="R201" s="134"/>
      <c r="S201" s="134"/>
      <c r="T201" s="134"/>
      <c r="U201" s="134"/>
      <c r="V201" s="134">
        <f t="shared" si="11"/>
        <v>0.879</v>
      </c>
      <c r="W201" s="139"/>
    </row>
    <row r="202" spans="1:23" hidden="1">
      <c r="A202" s="139">
        <v>198</v>
      </c>
      <c r="B202" s="144">
        <v>45649</v>
      </c>
      <c r="C202" s="139" t="s">
        <v>771</v>
      </c>
      <c r="D202" s="139"/>
      <c r="E202" s="159" t="s">
        <v>263</v>
      </c>
      <c r="F202" s="139" t="s">
        <v>139</v>
      </c>
      <c r="G202" s="139" t="s">
        <v>81</v>
      </c>
      <c r="H202" s="139"/>
      <c r="I202" s="139"/>
      <c r="J202" s="139">
        <v>1</v>
      </c>
      <c r="K202" s="134">
        <v>6.59</v>
      </c>
      <c r="L202" s="134"/>
      <c r="M202" s="139">
        <v>1</v>
      </c>
      <c r="N202" s="134">
        <f t="shared" si="12"/>
        <v>6.59</v>
      </c>
      <c r="O202" s="134">
        <f t="shared" si="13"/>
        <v>0.32950000000000002</v>
      </c>
      <c r="P202" s="134">
        <f t="shared" si="14"/>
        <v>6.9195000000000002</v>
      </c>
      <c r="Q202" s="135"/>
      <c r="R202" s="134"/>
      <c r="S202" s="134"/>
      <c r="T202" s="134"/>
      <c r="U202" s="134"/>
      <c r="V202" s="134">
        <f t="shared" si="11"/>
        <v>0.32950000000000002</v>
      </c>
      <c r="W202" s="139"/>
    </row>
    <row r="203" spans="1:23" hidden="1">
      <c r="A203" s="139">
        <v>199</v>
      </c>
      <c r="B203" s="144">
        <v>45649</v>
      </c>
      <c r="C203" s="139" t="s">
        <v>771</v>
      </c>
      <c r="D203" s="139"/>
      <c r="E203" s="159" t="s">
        <v>263</v>
      </c>
      <c r="F203" s="139" t="s">
        <v>650</v>
      </c>
      <c r="G203" s="139" t="s">
        <v>81</v>
      </c>
      <c r="H203" s="139"/>
      <c r="I203" s="139"/>
      <c r="J203" s="139">
        <v>1</v>
      </c>
      <c r="K203" s="134">
        <v>2.86</v>
      </c>
      <c r="L203" s="134"/>
      <c r="M203" s="139">
        <v>1</v>
      </c>
      <c r="N203" s="134">
        <f t="shared" si="12"/>
        <v>2.86</v>
      </c>
      <c r="O203" s="134">
        <f t="shared" si="13"/>
        <v>0.14299999999999999</v>
      </c>
      <c r="P203" s="134">
        <f t="shared" si="14"/>
        <v>3.0029999999999997</v>
      </c>
      <c r="Q203" s="135"/>
      <c r="R203" s="134"/>
      <c r="S203" s="134"/>
      <c r="T203" s="134"/>
      <c r="U203" s="134"/>
      <c r="V203" s="134">
        <f t="shared" si="11"/>
        <v>0.14299999999999999</v>
      </c>
      <c r="W203" s="139"/>
    </row>
    <row r="204" spans="1:23" hidden="1">
      <c r="A204" s="139">
        <v>200</v>
      </c>
      <c r="B204" s="144">
        <v>45649</v>
      </c>
      <c r="C204" s="139" t="s">
        <v>772</v>
      </c>
      <c r="D204" s="139"/>
      <c r="E204" s="159" t="s">
        <v>263</v>
      </c>
      <c r="F204" s="139" t="s">
        <v>651</v>
      </c>
      <c r="G204" s="139" t="s">
        <v>81</v>
      </c>
      <c r="H204" s="139"/>
      <c r="I204" s="139"/>
      <c r="J204" s="139">
        <v>1</v>
      </c>
      <c r="K204" s="134">
        <v>10.99</v>
      </c>
      <c r="L204" s="134"/>
      <c r="M204" s="139">
        <v>1</v>
      </c>
      <c r="N204" s="134">
        <f t="shared" si="12"/>
        <v>10.99</v>
      </c>
      <c r="O204" s="134">
        <f t="shared" si="13"/>
        <v>0.54949999999999999</v>
      </c>
      <c r="P204" s="134">
        <f t="shared" si="14"/>
        <v>11.5395</v>
      </c>
      <c r="Q204" s="135"/>
      <c r="R204" s="134"/>
      <c r="S204" s="134"/>
      <c r="T204" s="134"/>
      <c r="U204" s="134"/>
      <c r="V204" s="134">
        <f t="shared" si="11"/>
        <v>0.54949999999999999</v>
      </c>
      <c r="W204" s="139"/>
    </row>
    <row r="205" spans="1:23" hidden="1">
      <c r="A205" s="139">
        <v>201</v>
      </c>
      <c r="B205" s="144">
        <v>45649</v>
      </c>
      <c r="C205" s="139" t="s">
        <v>772</v>
      </c>
      <c r="D205" s="139"/>
      <c r="E205" s="159" t="s">
        <v>263</v>
      </c>
      <c r="F205" s="139" t="s">
        <v>652</v>
      </c>
      <c r="G205" s="139" t="s">
        <v>81</v>
      </c>
      <c r="H205" s="139"/>
      <c r="I205" s="139"/>
      <c r="J205" s="139">
        <v>1</v>
      </c>
      <c r="K205" s="134">
        <v>6.59</v>
      </c>
      <c r="L205" s="134"/>
      <c r="M205" s="139">
        <v>1</v>
      </c>
      <c r="N205" s="134">
        <f t="shared" si="12"/>
        <v>6.59</v>
      </c>
      <c r="O205" s="134">
        <f t="shared" si="13"/>
        <v>0.32950000000000002</v>
      </c>
      <c r="P205" s="134">
        <f t="shared" si="14"/>
        <v>6.9195000000000002</v>
      </c>
      <c r="Q205" s="135"/>
      <c r="R205" s="134"/>
      <c r="S205" s="134"/>
      <c r="T205" s="134"/>
      <c r="U205" s="134"/>
      <c r="V205" s="134">
        <f t="shared" si="11"/>
        <v>0.32950000000000002</v>
      </c>
      <c r="W205" s="139"/>
    </row>
    <row r="206" spans="1:23" hidden="1">
      <c r="A206" s="139">
        <v>202</v>
      </c>
      <c r="B206" s="144">
        <v>45649</v>
      </c>
      <c r="C206" s="139" t="s">
        <v>773</v>
      </c>
      <c r="D206" s="139"/>
      <c r="E206" s="159" t="s">
        <v>263</v>
      </c>
      <c r="F206" s="139" t="s">
        <v>565</v>
      </c>
      <c r="G206" s="139" t="s">
        <v>82</v>
      </c>
      <c r="H206" s="139"/>
      <c r="I206" s="139"/>
      <c r="J206" s="139">
        <v>1</v>
      </c>
      <c r="K206" s="134">
        <v>4.88</v>
      </c>
      <c r="L206" s="134"/>
      <c r="M206" s="139">
        <v>1</v>
      </c>
      <c r="N206" s="134">
        <f t="shared" si="12"/>
        <v>4.88</v>
      </c>
      <c r="O206" s="134">
        <f t="shared" si="13"/>
        <v>0.24399999999999999</v>
      </c>
      <c r="P206" s="134">
        <f t="shared" si="14"/>
        <v>5.1239999999999997</v>
      </c>
      <c r="Q206" s="135"/>
      <c r="R206" s="134"/>
      <c r="S206" s="134"/>
      <c r="T206" s="134"/>
      <c r="U206" s="134"/>
      <c r="V206" s="134">
        <f t="shared" si="11"/>
        <v>0.24399999999999999</v>
      </c>
      <c r="W206" s="139"/>
    </row>
    <row r="207" spans="1:23" hidden="1">
      <c r="A207" s="139">
        <v>203</v>
      </c>
      <c r="B207" s="144">
        <v>45649</v>
      </c>
      <c r="C207" s="139" t="s">
        <v>774</v>
      </c>
      <c r="D207" s="139"/>
      <c r="E207" s="159" t="s">
        <v>263</v>
      </c>
      <c r="F207" s="139" t="s">
        <v>151</v>
      </c>
      <c r="G207" s="139" t="s">
        <v>82</v>
      </c>
      <c r="H207" s="139"/>
      <c r="I207" s="139"/>
      <c r="J207" s="139">
        <v>1</v>
      </c>
      <c r="K207" s="134">
        <v>38.18</v>
      </c>
      <c r="L207" s="134"/>
      <c r="M207" s="139">
        <v>1</v>
      </c>
      <c r="N207" s="134">
        <f t="shared" si="12"/>
        <v>38.18</v>
      </c>
      <c r="O207" s="134">
        <f t="shared" si="13"/>
        <v>1.909</v>
      </c>
      <c r="P207" s="134">
        <f t="shared" si="14"/>
        <v>40.088999999999999</v>
      </c>
      <c r="Q207" s="135"/>
      <c r="R207" s="134"/>
      <c r="S207" s="134"/>
      <c r="T207" s="134"/>
      <c r="U207" s="134"/>
      <c r="V207" s="134">
        <f t="shared" si="11"/>
        <v>1.909</v>
      </c>
      <c r="W207" s="139"/>
    </row>
    <row r="208" spans="1:23" hidden="1">
      <c r="A208" s="139">
        <v>204</v>
      </c>
      <c r="B208" s="144">
        <v>45649</v>
      </c>
      <c r="C208" s="139" t="s">
        <v>774</v>
      </c>
      <c r="D208" s="139"/>
      <c r="E208" s="159" t="s">
        <v>263</v>
      </c>
      <c r="F208" s="139" t="s">
        <v>75</v>
      </c>
      <c r="G208" s="139" t="s">
        <v>82</v>
      </c>
      <c r="H208" s="139"/>
      <c r="I208" s="139"/>
      <c r="J208" s="139">
        <v>1</v>
      </c>
      <c r="K208" s="134">
        <v>31.12</v>
      </c>
      <c r="L208" s="134"/>
      <c r="M208" s="139">
        <v>1</v>
      </c>
      <c r="N208" s="134">
        <f t="shared" si="12"/>
        <v>31.12</v>
      </c>
      <c r="O208" s="134">
        <f t="shared" si="13"/>
        <v>1.556</v>
      </c>
      <c r="P208" s="134">
        <f t="shared" si="14"/>
        <v>32.676000000000002</v>
      </c>
      <c r="Q208" s="135"/>
      <c r="R208" s="134"/>
      <c r="S208" s="134"/>
      <c r="T208" s="134"/>
      <c r="U208" s="134"/>
      <c r="V208" s="134">
        <f t="shared" si="11"/>
        <v>1.556</v>
      </c>
      <c r="W208" s="139"/>
    </row>
    <row r="209" spans="1:23" hidden="1">
      <c r="A209" s="139">
        <v>205</v>
      </c>
      <c r="B209" s="144">
        <v>45649</v>
      </c>
      <c r="C209" s="139" t="s">
        <v>774</v>
      </c>
      <c r="D209" s="139"/>
      <c r="E209" s="159" t="s">
        <v>263</v>
      </c>
      <c r="F209" s="139" t="s">
        <v>76</v>
      </c>
      <c r="G209" s="139" t="s">
        <v>82</v>
      </c>
      <c r="H209" s="139"/>
      <c r="I209" s="139"/>
      <c r="J209" s="139">
        <v>1</v>
      </c>
      <c r="K209" s="134">
        <v>13.86</v>
      </c>
      <c r="L209" s="134"/>
      <c r="M209" s="139">
        <v>1</v>
      </c>
      <c r="N209" s="134">
        <f t="shared" si="12"/>
        <v>13.86</v>
      </c>
      <c r="O209" s="134">
        <f t="shared" si="13"/>
        <v>0.69300000000000006</v>
      </c>
      <c r="P209" s="134">
        <f t="shared" si="14"/>
        <v>14.552999999999999</v>
      </c>
      <c r="Q209" s="135"/>
      <c r="R209" s="134"/>
      <c r="S209" s="134"/>
      <c r="T209" s="134"/>
      <c r="U209" s="134"/>
      <c r="V209" s="134">
        <f t="shared" si="11"/>
        <v>0.69300000000000006</v>
      </c>
      <c r="W209" s="139"/>
    </row>
    <row r="210" spans="1:23" hidden="1">
      <c r="A210" s="139">
        <v>206</v>
      </c>
      <c r="B210" s="144">
        <v>45649</v>
      </c>
      <c r="C210" s="139" t="s">
        <v>775</v>
      </c>
      <c r="D210" s="139"/>
      <c r="E210" s="159" t="s">
        <v>63</v>
      </c>
      <c r="F210" s="139" t="s">
        <v>290</v>
      </c>
      <c r="G210" s="139" t="s">
        <v>82</v>
      </c>
      <c r="H210" s="139"/>
      <c r="I210" s="139"/>
      <c r="J210" s="139">
        <v>1</v>
      </c>
      <c r="K210" s="134">
        <v>159.25</v>
      </c>
      <c r="L210" s="134"/>
      <c r="M210" s="139">
        <v>1</v>
      </c>
      <c r="N210" s="134">
        <f t="shared" si="12"/>
        <v>159.25</v>
      </c>
      <c r="O210" s="134">
        <f t="shared" si="13"/>
        <v>7.9625000000000004</v>
      </c>
      <c r="P210" s="134">
        <f t="shared" si="14"/>
        <v>167.21250000000001</v>
      </c>
      <c r="Q210" s="135"/>
      <c r="R210" s="134"/>
      <c r="S210" s="134"/>
      <c r="T210" s="134"/>
      <c r="U210" s="134"/>
      <c r="V210" s="134">
        <f t="shared" si="11"/>
        <v>7.9625000000000004</v>
      </c>
      <c r="W210" s="139"/>
    </row>
    <row r="211" spans="1:23" hidden="1">
      <c r="A211" s="139">
        <v>207</v>
      </c>
      <c r="B211" s="144">
        <v>45649</v>
      </c>
      <c r="C211" s="139" t="s">
        <v>775</v>
      </c>
      <c r="D211" s="139"/>
      <c r="E211" s="159" t="s">
        <v>63</v>
      </c>
      <c r="F211" s="139" t="s">
        <v>300</v>
      </c>
      <c r="G211" s="139" t="s">
        <v>82</v>
      </c>
      <c r="H211" s="139"/>
      <c r="I211" s="139"/>
      <c r="J211" s="139">
        <v>1</v>
      </c>
      <c r="K211" s="134">
        <v>97.5</v>
      </c>
      <c r="L211" s="134"/>
      <c r="M211" s="139">
        <v>1</v>
      </c>
      <c r="N211" s="134">
        <f t="shared" si="12"/>
        <v>97.5</v>
      </c>
      <c r="O211" s="134">
        <f t="shared" si="13"/>
        <v>4.875</v>
      </c>
      <c r="P211" s="134">
        <f t="shared" si="14"/>
        <v>102.375</v>
      </c>
      <c r="Q211" s="135"/>
      <c r="R211" s="134"/>
      <c r="S211" s="134"/>
      <c r="T211" s="134"/>
      <c r="U211" s="134"/>
      <c r="V211" s="134">
        <f t="shared" si="11"/>
        <v>4.875</v>
      </c>
      <c r="W211" s="139"/>
    </row>
    <row r="212" spans="1:23" hidden="1">
      <c r="A212" s="139">
        <v>208</v>
      </c>
      <c r="B212" s="144">
        <v>45650</v>
      </c>
      <c r="C212" s="139" t="s">
        <v>776</v>
      </c>
      <c r="D212" s="139"/>
      <c r="E212" s="159" t="s">
        <v>263</v>
      </c>
      <c r="F212" s="139" t="s">
        <v>653</v>
      </c>
      <c r="G212" s="139" t="s">
        <v>82</v>
      </c>
      <c r="H212" s="139"/>
      <c r="I212" s="139"/>
      <c r="J212" s="139">
        <v>1</v>
      </c>
      <c r="K212" s="134">
        <v>30.88</v>
      </c>
      <c r="L212" s="134"/>
      <c r="M212" s="139">
        <v>1</v>
      </c>
      <c r="N212" s="134">
        <f t="shared" si="12"/>
        <v>30.88</v>
      </c>
      <c r="O212" s="134">
        <f t="shared" si="13"/>
        <v>1.544</v>
      </c>
      <c r="P212" s="134">
        <f t="shared" si="14"/>
        <v>32.423999999999999</v>
      </c>
      <c r="Q212" s="135"/>
      <c r="R212" s="134"/>
      <c r="S212" s="134"/>
      <c r="T212" s="134"/>
      <c r="U212" s="134"/>
      <c r="V212" s="134">
        <f t="shared" si="11"/>
        <v>1.544</v>
      </c>
      <c r="W212" s="139"/>
    </row>
    <row r="213" spans="1:23" hidden="1">
      <c r="A213" s="139">
        <v>209</v>
      </c>
      <c r="B213" s="144">
        <v>45650</v>
      </c>
      <c r="C213" s="139" t="s">
        <v>776</v>
      </c>
      <c r="D213" s="139"/>
      <c r="E213" s="159" t="s">
        <v>263</v>
      </c>
      <c r="F213" s="139" t="s">
        <v>631</v>
      </c>
      <c r="G213" s="139" t="s">
        <v>82</v>
      </c>
      <c r="H213" s="139"/>
      <c r="I213" s="139"/>
      <c r="J213" s="139">
        <v>1</v>
      </c>
      <c r="K213" s="134">
        <v>24.38</v>
      </c>
      <c r="L213" s="134"/>
      <c r="M213" s="139">
        <v>1</v>
      </c>
      <c r="N213" s="134">
        <f t="shared" si="12"/>
        <v>24.38</v>
      </c>
      <c r="O213" s="134">
        <f t="shared" si="13"/>
        <v>1.2190000000000001</v>
      </c>
      <c r="P213" s="134">
        <f t="shared" si="14"/>
        <v>25.599</v>
      </c>
      <c r="Q213" s="135"/>
      <c r="R213" s="134"/>
      <c r="S213" s="134"/>
      <c r="T213" s="134"/>
      <c r="U213" s="134"/>
      <c r="V213" s="134">
        <f t="shared" si="11"/>
        <v>1.2190000000000001</v>
      </c>
      <c r="W213" s="139"/>
    </row>
    <row r="214" spans="1:23" hidden="1">
      <c r="A214" s="139">
        <v>210</v>
      </c>
      <c r="B214" s="144">
        <v>45650</v>
      </c>
      <c r="C214" s="139" t="s">
        <v>777</v>
      </c>
      <c r="D214" s="139"/>
      <c r="E214" s="159" t="s">
        <v>582</v>
      </c>
      <c r="F214" s="139" t="s">
        <v>634</v>
      </c>
      <c r="G214" s="139" t="s">
        <v>82</v>
      </c>
      <c r="H214" s="139"/>
      <c r="I214" s="139"/>
      <c r="J214" s="139">
        <v>1</v>
      </c>
      <c r="K214" s="134">
        <v>73.63</v>
      </c>
      <c r="L214" s="134"/>
      <c r="M214" s="139">
        <v>1</v>
      </c>
      <c r="N214" s="134">
        <f t="shared" si="12"/>
        <v>73.63</v>
      </c>
      <c r="O214" s="134">
        <f t="shared" si="13"/>
        <v>3.6814999999999998</v>
      </c>
      <c r="P214" s="134">
        <f t="shared" si="14"/>
        <v>77.311499999999995</v>
      </c>
      <c r="Q214" s="135"/>
      <c r="R214" s="134"/>
      <c r="S214" s="134"/>
      <c r="T214" s="134"/>
      <c r="U214" s="134"/>
      <c r="V214" s="134">
        <f t="shared" si="11"/>
        <v>3.6814999999999998</v>
      </c>
      <c r="W214" s="139"/>
    </row>
    <row r="215" spans="1:23" hidden="1">
      <c r="A215" s="139">
        <v>211</v>
      </c>
      <c r="B215" s="144">
        <v>45652</v>
      </c>
      <c r="C215" s="139" t="s">
        <v>778</v>
      </c>
      <c r="D215" s="139"/>
      <c r="E215" s="159" t="s">
        <v>263</v>
      </c>
      <c r="F215" s="139" t="s">
        <v>654</v>
      </c>
      <c r="G215" s="139" t="s">
        <v>82</v>
      </c>
      <c r="H215" s="139"/>
      <c r="I215" s="139"/>
      <c r="J215" s="139">
        <v>1</v>
      </c>
      <c r="K215" s="134">
        <v>42.25</v>
      </c>
      <c r="L215" s="134"/>
      <c r="M215" s="139">
        <v>1</v>
      </c>
      <c r="N215" s="134">
        <f t="shared" si="12"/>
        <v>42.25</v>
      </c>
      <c r="O215" s="134">
        <f t="shared" si="13"/>
        <v>2.1125000000000003</v>
      </c>
      <c r="P215" s="134">
        <f t="shared" si="14"/>
        <v>44.362499999999997</v>
      </c>
      <c r="Q215" s="135"/>
      <c r="R215" s="134"/>
      <c r="S215" s="134"/>
      <c r="T215" s="134"/>
      <c r="U215" s="134"/>
      <c r="V215" s="134">
        <f t="shared" si="11"/>
        <v>2.1125000000000003</v>
      </c>
      <c r="W215" s="139"/>
    </row>
    <row r="216" spans="1:23" hidden="1">
      <c r="A216" s="139">
        <v>212</v>
      </c>
      <c r="B216" s="144">
        <v>45652</v>
      </c>
      <c r="C216" s="139" t="s">
        <v>778</v>
      </c>
      <c r="D216" s="139"/>
      <c r="E216" s="159" t="s">
        <v>263</v>
      </c>
      <c r="F216" s="139" t="s">
        <v>124</v>
      </c>
      <c r="G216" s="139" t="s">
        <v>82</v>
      </c>
      <c r="H216" s="139"/>
      <c r="I216" s="139"/>
      <c r="J216" s="139">
        <v>1</v>
      </c>
      <c r="K216" s="134">
        <v>6.66</v>
      </c>
      <c r="L216" s="134"/>
      <c r="M216" s="139">
        <v>1</v>
      </c>
      <c r="N216" s="134">
        <f t="shared" si="12"/>
        <v>6.66</v>
      </c>
      <c r="O216" s="134">
        <f t="shared" si="13"/>
        <v>0.33300000000000002</v>
      </c>
      <c r="P216" s="134">
        <f t="shared" si="14"/>
        <v>6.9930000000000003</v>
      </c>
      <c r="Q216" s="135"/>
      <c r="R216" s="134"/>
      <c r="S216" s="134"/>
      <c r="T216" s="134"/>
      <c r="U216" s="134"/>
      <c r="V216" s="134">
        <f t="shared" si="11"/>
        <v>0.33300000000000002</v>
      </c>
      <c r="W216" s="139"/>
    </row>
    <row r="217" spans="1:23" hidden="1">
      <c r="A217" s="139">
        <v>213</v>
      </c>
      <c r="B217" s="144">
        <v>45652</v>
      </c>
      <c r="C217" s="139" t="s">
        <v>779</v>
      </c>
      <c r="D217" s="139"/>
      <c r="E217" s="159" t="s">
        <v>585</v>
      </c>
      <c r="F217" s="139" t="s">
        <v>655</v>
      </c>
      <c r="G217" s="139" t="s">
        <v>82</v>
      </c>
      <c r="H217" s="139"/>
      <c r="I217" s="139"/>
      <c r="J217" s="139">
        <v>1</v>
      </c>
      <c r="K217" s="134">
        <v>1874.22</v>
      </c>
      <c r="L217" s="134"/>
      <c r="M217" s="139">
        <v>1</v>
      </c>
      <c r="N217" s="134">
        <f t="shared" si="12"/>
        <v>1874.22</v>
      </c>
      <c r="O217" s="134">
        <f t="shared" si="13"/>
        <v>93.711000000000013</v>
      </c>
      <c r="P217" s="134">
        <f t="shared" si="14"/>
        <v>1967.931</v>
      </c>
      <c r="Q217" s="135"/>
      <c r="R217" s="134"/>
      <c r="S217" s="134"/>
      <c r="T217" s="134"/>
      <c r="U217" s="134"/>
      <c r="V217" s="134">
        <f t="shared" si="11"/>
        <v>93.711000000000013</v>
      </c>
      <c r="W217" s="139"/>
    </row>
    <row r="218" spans="1:23" hidden="1">
      <c r="A218" s="139">
        <v>214</v>
      </c>
      <c r="B218" s="144">
        <v>45652</v>
      </c>
      <c r="C218" s="139" t="s">
        <v>779</v>
      </c>
      <c r="D218" s="139"/>
      <c r="E218" s="159" t="s">
        <v>585</v>
      </c>
      <c r="F218" s="139" t="s">
        <v>656</v>
      </c>
      <c r="G218" s="139" t="s">
        <v>82</v>
      </c>
      <c r="H218" s="139"/>
      <c r="I218" s="139"/>
      <c r="J218" s="139">
        <v>1</v>
      </c>
      <c r="K218" s="134">
        <v>810.37</v>
      </c>
      <c r="L218" s="134"/>
      <c r="M218" s="139">
        <v>1</v>
      </c>
      <c r="N218" s="134">
        <f t="shared" si="12"/>
        <v>810.37</v>
      </c>
      <c r="O218" s="134">
        <f t="shared" si="13"/>
        <v>40.518500000000003</v>
      </c>
      <c r="P218" s="134">
        <f t="shared" si="14"/>
        <v>850.88850000000002</v>
      </c>
      <c r="Q218" s="135"/>
      <c r="R218" s="134"/>
      <c r="S218" s="134"/>
      <c r="T218" s="134"/>
      <c r="U218" s="134"/>
      <c r="V218" s="134">
        <f t="shared" si="11"/>
        <v>40.518500000000003</v>
      </c>
      <c r="W218" s="139"/>
    </row>
    <row r="219" spans="1:23" hidden="1">
      <c r="A219" s="139">
        <v>215</v>
      </c>
      <c r="B219" s="144">
        <v>45652</v>
      </c>
      <c r="C219" s="139" t="s">
        <v>779</v>
      </c>
      <c r="D219" s="139"/>
      <c r="E219" s="159" t="s">
        <v>585</v>
      </c>
      <c r="F219" s="139" t="s">
        <v>657</v>
      </c>
      <c r="G219" s="139" t="s">
        <v>82</v>
      </c>
      <c r="H219" s="139"/>
      <c r="I219" s="139"/>
      <c r="J219" s="139">
        <v>1</v>
      </c>
      <c r="K219" s="134">
        <v>660.14</v>
      </c>
      <c r="L219" s="134"/>
      <c r="M219" s="139">
        <v>1</v>
      </c>
      <c r="N219" s="134">
        <f t="shared" si="12"/>
        <v>660.14</v>
      </c>
      <c r="O219" s="134">
        <f t="shared" si="13"/>
        <v>33.006999999999998</v>
      </c>
      <c r="P219" s="134">
        <f t="shared" si="14"/>
        <v>693.14699999999993</v>
      </c>
      <c r="Q219" s="135"/>
      <c r="R219" s="134"/>
      <c r="S219" s="134"/>
      <c r="T219" s="134"/>
      <c r="U219" s="134"/>
      <c r="V219" s="134">
        <f t="shared" si="11"/>
        <v>33.006999999999998</v>
      </c>
      <c r="W219" s="139"/>
    </row>
    <row r="220" spans="1:23" hidden="1">
      <c r="A220" s="139">
        <v>216</v>
      </c>
      <c r="B220" s="144">
        <v>45652</v>
      </c>
      <c r="C220" s="139" t="s">
        <v>779</v>
      </c>
      <c r="D220" s="139"/>
      <c r="E220" s="159" t="s">
        <v>585</v>
      </c>
      <c r="F220" s="139" t="s">
        <v>658</v>
      </c>
      <c r="G220" s="139" t="s">
        <v>82</v>
      </c>
      <c r="H220" s="139"/>
      <c r="I220" s="139"/>
      <c r="J220" s="139">
        <v>1</v>
      </c>
      <c r="K220" s="134">
        <v>1163.0899999999999</v>
      </c>
      <c r="L220" s="134"/>
      <c r="M220" s="139">
        <v>1</v>
      </c>
      <c r="N220" s="134">
        <f t="shared" si="12"/>
        <v>1163.0899999999999</v>
      </c>
      <c r="O220" s="134">
        <f t="shared" si="13"/>
        <v>58.154499999999999</v>
      </c>
      <c r="P220" s="134">
        <f t="shared" si="14"/>
        <v>1221.2445</v>
      </c>
      <c r="Q220" s="135"/>
      <c r="R220" s="134"/>
      <c r="S220" s="134"/>
      <c r="T220" s="134"/>
      <c r="U220" s="134"/>
      <c r="V220" s="134">
        <f t="shared" si="11"/>
        <v>58.154499999999999</v>
      </c>
      <c r="W220" s="139"/>
    </row>
    <row r="221" spans="1:23" hidden="1">
      <c r="A221" s="139">
        <v>217</v>
      </c>
      <c r="B221" s="144">
        <v>45652</v>
      </c>
      <c r="C221" s="139" t="s">
        <v>779</v>
      </c>
      <c r="D221" s="139"/>
      <c r="E221" s="159" t="s">
        <v>585</v>
      </c>
      <c r="F221" s="139" t="s">
        <v>659</v>
      </c>
      <c r="G221" s="139" t="s">
        <v>82</v>
      </c>
      <c r="H221" s="139"/>
      <c r="I221" s="139"/>
      <c r="J221" s="139">
        <v>1</v>
      </c>
      <c r="K221" s="134">
        <v>871.47</v>
      </c>
      <c r="L221" s="134"/>
      <c r="M221" s="139">
        <v>1</v>
      </c>
      <c r="N221" s="134">
        <f t="shared" si="12"/>
        <v>871.47</v>
      </c>
      <c r="O221" s="134">
        <f t="shared" si="13"/>
        <v>43.573500000000003</v>
      </c>
      <c r="P221" s="134">
        <f t="shared" si="14"/>
        <v>915.04349999999999</v>
      </c>
      <c r="Q221" s="135"/>
      <c r="R221" s="134"/>
      <c r="S221" s="134"/>
      <c r="T221" s="134"/>
      <c r="U221" s="134"/>
      <c r="V221" s="134">
        <f t="shared" si="11"/>
        <v>43.573500000000003</v>
      </c>
      <c r="W221" s="139"/>
    </row>
    <row r="222" spans="1:23" hidden="1">
      <c r="A222" s="139">
        <v>218</v>
      </c>
      <c r="B222" s="144">
        <v>45652</v>
      </c>
      <c r="C222" s="139" t="s">
        <v>779</v>
      </c>
      <c r="D222" s="139"/>
      <c r="E222" s="159" t="s">
        <v>585</v>
      </c>
      <c r="F222" s="139" t="s">
        <v>660</v>
      </c>
      <c r="G222" s="139" t="s">
        <v>82</v>
      </c>
      <c r="H222" s="139"/>
      <c r="I222" s="139"/>
      <c r="J222" s="139">
        <v>1</v>
      </c>
      <c r="K222" s="134">
        <v>7103.28</v>
      </c>
      <c r="L222" s="134"/>
      <c r="M222" s="139">
        <v>1</v>
      </c>
      <c r="N222" s="134">
        <f t="shared" si="12"/>
        <v>7103.28</v>
      </c>
      <c r="O222" s="134">
        <f t="shared" si="13"/>
        <v>355.16399999999999</v>
      </c>
      <c r="P222" s="134">
        <f t="shared" si="14"/>
        <v>7458.4439999999995</v>
      </c>
      <c r="Q222" s="135"/>
      <c r="R222" s="134"/>
      <c r="S222" s="134"/>
      <c r="T222" s="134"/>
      <c r="U222" s="134"/>
      <c r="V222" s="134">
        <f t="shared" si="11"/>
        <v>355.16399999999999</v>
      </c>
      <c r="W222" s="139"/>
    </row>
    <row r="223" spans="1:23" hidden="1">
      <c r="A223" s="139">
        <v>219</v>
      </c>
      <c r="B223" s="144">
        <v>45652</v>
      </c>
      <c r="C223" s="139" t="s">
        <v>779</v>
      </c>
      <c r="D223" s="139"/>
      <c r="E223" s="159" t="s">
        <v>585</v>
      </c>
      <c r="F223" s="139" t="s">
        <v>661</v>
      </c>
      <c r="G223" s="139" t="s">
        <v>82</v>
      </c>
      <c r="H223" s="139"/>
      <c r="I223" s="139"/>
      <c r="J223" s="139">
        <v>1</v>
      </c>
      <c r="K223" s="134">
        <v>4163.32</v>
      </c>
      <c r="L223" s="134"/>
      <c r="M223" s="139">
        <v>1</v>
      </c>
      <c r="N223" s="134">
        <f t="shared" si="12"/>
        <v>4163.32</v>
      </c>
      <c r="O223" s="134">
        <f t="shared" si="13"/>
        <v>208.166</v>
      </c>
      <c r="P223" s="134">
        <f t="shared" si="14"/>
        <v>4371.4859999999999</v>
      </c>
      <c r="Q223" s="135"/>
      <c r="R223" s="134"/>
      <c r="S223" s="134"/>
      <c r="T223" s="134"/>
      <c r="U223" s="134"/>
      <c r="V223" s="134">
        <f t="shared" si="11"/>
        <v>208.166</v>
      </c>
      <c r="W223" s="139"/>
    </row>
    <row r="224" spans="1:23" hidden="1">
      <c r="A224" s="139">
        <v>220</v>
      </c>
      <c r="B224" s="144">
        <v>45652</v>
      </c>
      <c r="C224" s="139" t="s">
        <v>779</v>
      </c>
      <c r="D224" s="139"/>
      <c r="E224" s="159" t="s">
        <v>585</v>
      </c>
      <c r="F224" s="139" t="s">
        <v>662</v>
      </c>
      <c r="G224" s="139" t="s">
        <v>82</v>
      </c>
      <c r="H224" s="139"/>
      <c r="I224" s="139"/>
      <c r="J224" s="139">
        <v>1</v>
      </c>
      <c r="K224" s="134">
        <v>1104.0899999999999</v>
      </c>
      <c r="L224" s="134"/>
      <c r="M224" s="139">
        <v>1</v>
      </c>
      <c r="N224" s="134">
        <f t="shared" si="12"/>
        <v>1104.0899999999999</v>
      </c>
      <c r="O224" s="134">
        <f t="shared" si="13"/>
        <v>55.204499999999996</v>
      </c>
      <c r="P224" s="134">
        <f t="shared" si="14"/>
        <v>1159.2945</v>
      </c>
      <c r="Q224" s="135"/>
      <c r="R224" s="134"/>
      <c r="S224" s="134"/>
      <c r="T224" s="134"/>
      <c r="U224" s="134"/>
      <c r="V224" s="134">
        <f t="shared" si="11"/>
        <v>55.204499999999996</v>
      </c>
      <c r="W224" s="139"/>
    </row>
    <row r="225" spans="1:23" hidden="1">
      <c r="A225" s="139">
        <v>221</v>
      </c>
      <c r="B225" s="144">
        <v>45652</v>
      </c>
      <c r="C225" s="139" t="s">
        <v>779</v>
      </c>
      <c r="D225" s="139"/>
      <c r="E225" s="159" t="s">
        <v>585</v>
      </c>
      <c r="F225" s="139" t="s">
        <v>663</v>
      </c>
      <c r="G225" s="139" t="s">
        <v>82</v>
      </c>
      <c r="H225" s="139"/>
      <c r="I225" s="139"/>
      <c r="J225" s="139">
        <v>1</v>
      </c>
      <c r="K225" s="134">
        <v>1001.27</v>
      </c>
      <c r="L225" s="134"/>
      <c r="M225" s="139">
        <v>1</v>
      </c>
      <c r="N225" s="134">
        <f t="shared" si="12"/>
        <v>1001.27</v>
      </c>
      <c r="O225" s="134">
        <f t="shared" si="13"/>
        <v>50.063500000000005</v>
      </c>
      <c r="P225" s="134">
        <f t="shared" si="14"/>
        <v>1051.3335</v>
      </c>
      <c r="Q225" s="135"/>
      <c r="R225" s="134"/>
      <c r="S225" s="134"/>
      <c r="T225" s="134"/>
      <c r="U225" s="134"/>
      <c r="V225" s="134">
        <f t="shared" si="11"/>
        <v>50.063500000000005</v>
      </c>
      <c r="W225" s="139"/>
    </row>
    <row r="226" spans="1:23" hidden="1">
      <c r="A226" s="139">
        <v>222</v>
      </c>
      <c r="B226" s="144">
        <v>45652</v>
      </c>
      <c r="C226" s="139" t="s">
        <v>779</v>
      </c>
      <c r="D226" s="139"/>
      <c r="E226" s="159" t="s">
        <v>585</v>
      </c>
      <c r="F226" s="139" t="s">
        <v>664</v>
      </c>
      <c r="G226" s="139" t="s">
        <v>82</v>
      </c>
      <c r="H226" s="139"/>
      <c r="I226" s="139"/>
      <c r="J226" s="139">
        <v>1</v>
      </c>
      <c r="K226" s="134">
        <v>984.41</v>
      </c>
      <c r="L226" s="134"/>
      <c r="M226" s="139">
        <v>1</v>
      </c>
      <c r="N226" s="134">
        <f t="shared" si="12"/>
        <v>984.41</v>
      </c>
      <c r="O226" s="134">
        <f t="shared" si="13"/>
        <v>49.220500000000001</v>
      </c>
      <c r="P226" s="134">
        <f t="shared" si="14"/>
        <v>1033.6305</v>
      </c>
      <c r="Q226" s="135"/>
      <c r="R226" s="134"/>
      <c r="S226" s="134"/>
      <c r="T226" s="134"/>
      <c r="U226" s="134"/>
      <c r="V226" s="134">
        <f t="shared" si="11"/>
        <v>49.220500000000001</v>
      </c>
      <c r="W226" s="139"/>
    </row>
    <row r="227" spans="1:23" hidden="1">
      <c r="A227" s="139">
        <v>223</v>
      </c>
      <c r="B227" s="144">
        <v>45652</v>
      </c>
      <c r="C227" s="139" t="s">
        <v>779</v>
      </c>
      <c r="D227" s="139"/>
      <c r="E227" s="159" t="s">
        <v>585</v>
      </c>
      <c r="F227" s="139" t="s">
        <v>665</v>
      </c>
      <c r="G227" s="139" t="s">
        <v>82</v>
      </c>
      <c r="H227" s="139"/>
      <c r="I227" s="139"/>
      <c r="J227" s="139">
        <v>1</v>
      </c>
      <c r="K227" s="134">
        <v>618</v>
      </c>
      <c r="L227" s="134"/>
      <c r="M227" s="139">
        <v>1</v>
      </c>
      <c r="N227" s="134">
        <f t="shared" si="12"/>
        <v>618</v>
      </c>
      <c r="O227" s="134">
        <f t="shared" si="13"/>
        <v>30.900000000000002</v>
      </c>
      <c r="P227" s="134">
        <f t="shared" si="14"/>
        <v>648.9</v>
      </c>
      <c r="Q227" s="135"/>
      <c r="R227" s="134"/>
      <c r="S227" s="134"/>
      <c r="T227" s="134"/>
      <c r="U227" s="134"/>
      <c r="V227" s="134">
        <f t="shared" si="11"/>
        <v>30.900000000000002</v>
      </c>
      <c r="W227" s="139"/>
    </row>
    <row r="228" spans="1:23" hidden="1">
      <c r="A228" s="139">
        <v>224</v>
      </c>
      <c r="B228" s="144">
        <v>45652</v>
      </c>
      <c r="C228" s="139" t="s">
        <v>779</v>
      </c>
      <c r="D228" s="139"/>
      <c r="E228" s="159" t="s">
        <v>585</v>
      </c>
      <c r="F228" s="139" t="s">
        <v>666</v>
      </c>
      <c r="G228" s="139" t="s">
        <v>82</v>
      </c>
      <c r="H228" s="139"/>
      <c r="I228" s="139"/>
      <c r="J228" s="139">
        <v>1</v>
      </c>
      <c r="K228" s="134">
        <v>614.41999999999996</v>
      </c>
      <c r="L228" s="134"/>
      <c r="M228" s="139">
        <v>1</v>
      </c>
      <c r="N228" s="134">
        <f t="shared" si="12"/>
        <v>614.41999999999996</v>
      </c>
      <c r="O228" s="134">
        <f t="shared" si="13"/>
        <v>30.721</v>
      </c>
      <c r="P228" s="134">
        <f t="shared" si="14"/>
        <v>645.14099999999996</v>
      </c>
      <c r="Q228" s="135"/>
      <c r="R228" s="134"/>
      <c r="S228" s="134"/>
      <c r="T228" s="134"/>
      <c r="U228" s="134"/>
      <c r="V228" s="134">
        <f t="shared" si="11"/>
        <v>30.721</v>
      </c>
      <c r="W228" s="139"/>
    </row>
    <row r="229" spans="1:23" hidden="1">
      <c r="A229" s="139">
        <v>225</v>
      </c>
      <c r="B229" s="144">
        <v>45652</v>
      </c>
      <c r="C229" s="139" t="s">
        <v>779</v>
      </c>
      <c r="D229" s="139"/>
      <c r="E229" s="159" t="s">
        <v>585</v>
      </c>
      <c r="F229" s="139" t="s">
        <v>667</v>
      </c>
      <c r="G229" s="139" t="s">
        <v>82</v>
      </c>
      <c r="H229" s="139"/>
      <c r="I229" s="139"/>
      <c r="J229" s="139">
        <v>1</v>
      </c>
      <c r="K229" s="134">
        <v>564.48</v>
      </c>
      <c r="L229" s="134"/>
      <c r="M229" s="139">
        <v>1</v>
      </c>
      <c r="N229" s="134">
        <f t="shared" si="12"/>
        <v>564.48</v>
      </c>
      <c r="O229" s="134">
        <f t="shared" si="13"/>
        <v>28.224000000000004</v>
      </c>
      <c r="P229" s="134">
        <f t="shared" si="14"/>
        <v>592.70400000000006</v>
      </c>
      <c r="Q229" s="135"/>
      <c r="R229" s="134"/>
      <c r="S229" s="134"/>
      <c r="T229" s="134"/>
      <c r="U229" s="134"/>
      <c r="V229" s="134">
        <f t="shared" si="11"/>
        <v>28.224000000000004</v>
      </c>
      <c r="W229" s="139"/>
    </row>
    <row r="230" spans="1:23" hidden="1">
      <c r="A230" s="139">
        <v>226</v>
      </c>
      <c r="B230" s="144">
        <v>45652</v>
      </c>
      <c r="C230" s="139" t="s">
        <v>779</v>
      </c>
      <c r="D230" s="139"/>
      <c r="E230" s="159" t="s">
        <v>585</v>
      </c>
      <c r="F230" s="139" t="s">
        <v>668</v>
      </c>
      <c r="G230" s="139" t="s">
        <v>82</v>
      </c>
      <c r="H230" s="139"/>
      <c r="I230" s="139"/>
      <c r="J230" s="139">
        <v>1</v>
      </c>
      <c r="K230" s="134">
        <v>456.6</v>
      </c>
      <c r="L230" s="134"/>
      <c r="M230" s="139">
        <v>1</v>
      </c>
      <c r="N230" s="134">
        <f t="shared" si="12"/>
        <v>456.6</v>
      </c>
      <c r="O230" s="134">
        <f t="shared" si="13"/>
        <v>22.830000000000002</v>
      </c>
      <c r="P230" s="134">
        <f t="shared" si="14"/>
        <v>479.43</v>
      </c>
      <c r="Q230" s="135"/>
      <c r="R230" s="134"/>
      <c r="S230" s="134"/>
      <c r="T230" s="134"/>
      <c r="U230" s="134"/>
      <c r="V230" s="134">
        <f t="shared" si="11"/>
        <v>22.830000000000002</v>
      </c>
      <c r="W230" s="139"/>
    </row>
    <row r="231" spans="1:23" hidden="1">
      <c r="A231" s="139">
        <v>227</v>
      </c>
      <c r="B231" s="144">
        <v>45652</v>
      </c>
      <c r="C231" s="139" t="s">
        <v>779</v>
      </c>
      <c r="D231" s="139"/>
      <c r="E231" s="159" t="s">
        <v>585</v>
      </c>
      <c r="F231" s="139" t="s">
        <v>669</v>
      </c>
      <c r="G231" s="139" t="s">
        <v>82</v>
      </c>
      <c r="H231" s="139"/>
      <c r="I231" s="139"/>
      <c r="J231" s="139">
        <v>1</v>
      </c>
      <c r="K231" s="134">
        <v>304.68</v>
      </c>
      <c r="L231" s="134"/>
      <c r="M231" s="139">
        <v>1</v>
      </c>
      <c r="N231" s="134">
        <f t="shared" si="12"/>
        <v>304.68</v>
      </c>
      <c r="O231" s="134">
        <f t="shared" si="13"/>
        <v>15.234000000000002</v>
      </c>
      <c r="P231" s="134">
        <f t="shared" si="14"/>
        <v>319.91399999999999</v>
      </c>
      <c r="Q231" s="135"/>
      <c r="R231" s="134"/>
      <c r="S231" s="134"/>
      <c r="T231" s="134"/>
      <c r="U231" s="134"/>
      <c r="V231" s="134">
        <f t="shared" si="11"/>
        <v>15.234000000000002</v>
      </c>
      <c r="W231" s="139"/>
    </row>
    <row r="232" spans="1:23" hidden="1">
      <c r="A232" s="139">
        <v>228</v>
      </c>
      <c r="B232" s="144">
        <v>45652</v>
      </c>
      <c r="C232" s="139" t="s">
        <v>779</v>
      </c>
      <c r="D232" s="139"/>
      <c r="E232" s="159" t="s">
        <v>585</v>
      </c>
      <c r="F232" s="139" t="s">
        <v>670</v>
      </c>
      <c r="G232" s="139" t="s">
        <v>82</v>
      </c>
      <c r="H232" s="139"/>
      <c r="I232" s="139"/>
      <c r="J232" s="139">
        <v>1</v>
      </c>
      <c r="K232" s="134">
        <v>299.2</v>
      </c>
      <c r="L232" s="134"/>
      <c r="M232" s="139">
        <v>1</v>
      </c>
      <c r="N232" s="134">
        <f t="shared" si="12"/>
        <v>299.2</v>
      </c>
      <c r="O232" s="134">
        <f t="shared" si="13"/>
        <v>14.96</v>
      </c>
      <c r="P232" s="134">
        <f t="shared" si="14"/>
        <v>314.15999999999997</v>
      </c>
      <c r="Q232" s="135"/>
      <c r="R232" s="134"/>
      <c r="S232" s="134"/>
      <c r="T232" s="134"/>
      <c r="U232" s="134"/>
      <c r="V232" s="134">
        <f t="shared" ref="V232:V262" si="15">+O232-U232</f>
        <v>14.96</v>
      </c>
      <c r="W232" s="139"/>
    </row>
    <row r="233" spans="1:23" hidden="1">
      <c r="A233" s="139">
        <v>229</v>
      </c>
      <c r="B233" s="144">
        <v>45652</v>
      </c>
      <c r="C233" s="139" t="s">
        <v>779</v>
      </c>
      <c r="D233" s="139"/>
      <c r="E233" s="159" t="s">
        <v>585</v>
      </c>
      <c r="F233" s="139" t="s">
        <v>671</v>
      </c>
      <c r="G233" s="139" t="s">
        <v>82</v>
      </c>
      <c r="H233" s="139"/>
      <c r="I233" s="139"/>
      <c r="J233" s="139">
        <v>1</v>
      </c>
      <c r="K233" s="134">
        <v>280.24</v>
      </c>
      <c r="L233" s="134"/>
      <c r="M233" s="139">
        <v>1</v>
      </c>
      <c r="N233" s="134">
        <f t="shared" si="12"/>
        <v>280.24</v>
      </c>
      <c r="O233" s="134">
        <f t="shared" si="13"/>
        <v>14.012</v>
      </c>
      <c r="P233" s="134">
        <f t="shared" si="14"/>
        <v>294.25200000000001</v>
      </c>
      <c r="Q233" s="135"/>
      <c r="R233" s="134"/>
      <c r="S233" s="134"/>
      <c r="T233" s="134"/>
      <c r="U233" s="134"/>
      <c r="V233" s="134">
        <f t="shared" si="15"/>
        <v>14.012</v>
      </c>
      <c r="W233" s="139"/>
    </row>
    <row r="234" spans="1:23" hidden="1">
      <c r="A234" s="139">
        <v>230</v>
      </c>
      <c r="B234" s="144">
        <v>45652</v>
      </c>
      <c r="C234" s="139" t="s">
        <v>779</v>
      </c>
      <c r="D234" s="139"/>
      <c r="E234" s="159" t="s">
        <v>585</v>
      </c>
      <c r="F234" s="139" t="s">
        <v>672</v>
      </c>
      <c r="G234" s="139" t="s">
        <v>82</v>
      </c>
      <c r="H234" s="139"/>
      <c r="I234" s="139"/>
      <c r="J234" s="139">
        <v>1</v>
      </c>
      <c r="K234" s="134">
        <v>166.04</v>
      </c>
      <c r="L234" s="134"/>
      <c r="M234" s="139">
        <v>1</v>
      </c>
      <c r="N234" s="134">
        <f t="shared" si="12"/>
        <v>166.04</v>
      </c>
      <c r="O234" s="134">
        <f t="shared" si="13"/>
        <v>8.3019999999999996</v>
      </c>
      <c r="P234" s="134">
        <f t="shared" si="14"/>
        <v>174.34199999999998</v>
      </c>
      <c r="Q234" s="135"/>
      <c r="R234" s="134"/>
      <c r="S234" s="134"/>
      <c r="T234" s="134"/>
      <c r="U234" s="134"/>
      <c r="V234" s="134">
        <f t="shared" si="15"/>
        <v>8.3019999999999996</v>
      </c>
      <c r="W234" s="139"/>
    </row>
    <row r="235" spans="1:23" hidden="1">
      <c r="A235" s="139">
        <v>231</v>
      </c>
      <c r="B235" s="144">
        <v>45652</v>
      </c>
      <c r="C235" s="139" t="s">
        <v>779</v>
      </c>
      <c r="D235" s="139"/>
      <c r="E235" s="159" t="s">
        <v>585</v>
      </c>
      <c r="F235" s="139" t="s">
        <v>673</v>
      </c>
      <c r="G235" s="139" t="s">
        <v>82</v>
      </c>
      <c r="H235" s="139"/>
      <c r="I235" s="139"/>
      <c r="J235" s="139">
        <v>1</v>
      </c>
      <c r="K235" s="134">
        <v>122</v>
      </c>
      <c r="L235" s="134"/>
      <c r="M235" s="139">
        <v>1</v>
      </c>
      <c r="N235" s="134">
        <f t="shared" si="12"/>
        <v>122</v>
      </c>
      <c r="O235" s="134">
        <f t="shared" si="13"/>
        <v>6.1000000000000005</v>
      </c>
      <c r="P235" s="134">
        <f t="shared" si="14"/>
        <v>128.1</v>
      </c>
      <c r="Q235" s="135"/>
      <c r="R235" s="134"/>
      <c r="S235" s="134"/>
      <c r="T235" s="134"/>
      <c r="U235" s="134"/>
      <c r="V235" s="134">
        <f t="shared" si="15"/>
        <v>6.1000000000000005</v>
      </c>
      <c r="W235" s="139"/>
    </row>
    <row r="236" spans="1:23" hidden="1">
      <c r="A236" s="139">
        <v>232</v>
      </c>
      <c r="B236" s="144">
        <v>45652</v>
      </c>
      <c r="C236" s="139" t="s">
        <v>779</v>
      </c>
      <c r="D236" s="139"/>
      <c r="E236" s="159" t="s">
        <v>585</v>
      </c>
      <c r="F236" s="139" t="s">
        <v>674</v>
      </c>
      <c r="G236" s="139" t="s">
        <v>82</v>
      </c>
      <c r="H236" s="139"/>
      <c r="I236" s="139"/>
      <c r="J236" s="139">
        <v>1</v>
      </c>
      <c r="K236" s="134">
        <v>114.83</v>
      </c>
      <c r="L236" s="134"/>
      <c r="M236" s="139">
        <v>1</v>
      </c>
      <c r="N236" s="134">
        <f t="shared" si="12"/>
        <v>114.83</v>
      </c>
      <c r="O236" s="134">
        <f t="shared" si="13"/>
        <v>5.7415000000000003</v>
      </c>
      <c r="P236" s="134">
        <f t="shared" si="14"/>
        <v>120.5715</v>
      </c>
      <c r="Q236" s="135"/>
      <c r="R236" s="134"/>
      <c r="S236" s="134"/>
      <c r="T236" s="134"/>
      <c r="U236" s="134"/>
      <c r="V236" s="134">
        <f t="shared" si="15"/>
        <v>5.7415000000000003</v>
      </c>
      <c r="W236" s="139"/>
    </row>
    <row r="237" spans="1:23" hidden="1">
      <c r="A237" s="139">
        <v>233</v>
      </c>
      <c r="B237" s="144">
        <v>45652</v>
      </c>
      <c r="C237" s="139" t="s">
        <v>779</v>
      </c>
      <c r="D237" s="139"/>
      <c r="E237" s="159" t="s">
        <v>585</v>
      </c>
      <c r="F237" s="139" t="s">
        <v>675</v>
      </c>
      <c r="G237" s="139" t="s">
        <v>82</v>
      </c>
      <c r="H237" s="139"/>
      <c r="I237" s="139"/>
      <c r="J237" s="139">
        <v>1</v>
      </c>
      <c r="K237" s="134">
        <v>97.56</v>
      </c>
      <c r="L237" s="134"/>
      <c r="M237" s="139">
        <v>1</v>
      </c>
      <c r="N237" s="134">
        <f t="shared" si="12"/>
        <v>97.56</v>
      </c>
      <c r="O237" s="134">
        <f t="shared" si="13"/>
        <v>4.8780000000000001</v>
      </c>
      <c r="P237" s="134">
        <f t="shared" si="14"/>
        <v>102.438</v>
      </c>
      <c r="Q237" s="135"/>
      <c r="R237" s="134"/>
      <c r="S237" s="134"/>
      <c r="T237" s="134"/>
      <c r="U237" s="134"/>
      <c r="V237" s="134">
        <f t="shared" si="15"/>
        <v>4.8780000000000001</v>
      </c>
      <c r="W237" s="139"/>
    </row>
    <row r="238" spans="1:23" hidden="1">
      <c r="A238" s="139">
        <v>234</v>
      </c>
      <c r="B238" s="144">
        <v>45652</v>
      </c>
      <c r="C238" s="139" t="s">
        <v>779</v>
      </c>
      <c r="D238" s="139"/>
      <c r="E238" s="159" t="s">
        <v>585</v>
      </c>
      <c r="F238" s="139" t="s">
        <v>676</v>
      </c>
      <c r="G238" s="139" t="s">
        <v>82</v>
      </c>
      <c r="H238" s="139"/>
      <c r="I238" s="139"/>
      <c r="J238" s="139">
        <v>1</v>
      </c>
      <c r="K238" s="134">
        <v>78.38</v>
      </c>
      <c r="L238" s="134"/>
      <c r="M238" s="139">
        <v>1</v>
      </c>
      <c r="N238" s="134">
        <f t="shared" si="12"/>
        <v>78.38</v>
      </c>
      <c r="O238" s="134">
        <f t="shared" si="13"/>
        <v>3.919</v>
      </c>
      <c r="P238" s="134">
        <f t="shared" si="14"/>
        <v>82.298999999999992</v>
      </c>
      <c r="Q238" s="135"/>
      <c r="R238" s="134"/>
      <c r="S238" s="134"/>
      <c r="T238" s="134"/>
      <c r="U238" s="134"/>
      <c r="V238" s="134">
        <f t="shared" si="15"/>
        <v>3.919</v>
      </c>
      <c r="W238" s="139"/>
    </row>
    <row r="239" spans="1:23" hidden="1">
      <c r="A239" s="139">
        <v>235</v>
      </c>
      <c r="B239" s="144">
        <v>45652</v>
      </c>
      <c r="C239" s="139" t="s">
        <v>779</v>
      </c>
      <c r="D239" s="139"/>
      <c r="E239" s="159" t="s">
        <v>585</v>
      </c>
      <c r="F239" s="139" t="s">
        <v>677</v>
      </c>
      <c r="G239" s="139" t="s">
        <v>82</v>
      </c>
      <c r="H239" s="139"/>
      <c r="I239" s="139"/>
      <c r="J239" s="139">
        <v>1</v>
      </c>
      <c r="K239" s="134">
        <v>65.95</v>
      </c>
      <c r="L239" s="134"/>
      <c r="M239" s="139">
        <v>1</v>
      </c>
      <c r="N239" s="134">
        <f t="shared" si="12"/>
        <v>65.95</v>
      </c>
      <c r="O239" s="134">
        <f t="shared" si="13"/>
        <v>3.2975000000000003</v>
      </c>
      <c r="P239" s="134">
        <f t="shared" si="14"/>
        <v>69.247500000000002</v>
      </c>
      <c r="Q239" s="135"/>
      <c r="R239" s="134"/>
      <c r="S239" s="134"/>
      <c r="T239" s="134"/>
      <c r="U239" s="134"/>
      <c r="V239" s="134">
        <f t="shared" si="15"/>
        <v>3.2975000000000003</v>
      </c>
      <c r="W239" s="139"/>
    </row>
    <row r="240" spans="1:23" hidden="1">
      <c r="A240" s="139">
        <v>236</v>
      </c>
      <c r="B240" s="144">
        <v>45652</v>
      </c>
      <c r="C240" s="139" t="s">
        <v>779</v>
      </c>
      <c r="D240" s="139"/>
      <c r="E240" s="159" t="s">
        <v>585</v>
      </c>
      <c r="F240" s="139" t="s">
        <v>678</v>
      </c>
      <c r="G240" s="139" t="s">
        <v>82</v>
      </c>
      <c r="H240" s="139"/>
      <c r="I240" s="139"/>
      <c r="J240" s="139">
        <v>1</v>
      </c>
      <c r="K240" s="134">
        <v>65.53</v>
      </c>
      <c r="L240" s="134"/>
      <c r="M240" s="139">
        <v>1</v>
      </c>
      <c r="N240" s="134">
        <f t="shared" si="12"/>
        <v>65.53</v>
      </c>
      <c r="O240" s="134">
        <f t="shared" si="13"/>
        <v>3.2765000000000004</v>
      </c>
      <c r="P240" s="134">
        <f t="shared" si="14"/>
        <v>68.8065</v>
      </c>
      <c r="Q240" s="135"/>
      <c r="R240" s="134"/>
      <c r="S240" s="134"/>
      <c r="T240" s="134"/>
      <c r="U240" s="134"/>
      <c r="V240" s="134">
        <f t="shared" si="15"/>
        <v>3.2765000000000004</v>
      </c>
      <c r="W240" s="139"/>
    </row>
    <row r="241" spans="1:23" hidden="1">
      <c r="A241" s="139">
        <v>237</v>
      </c>
      <c r="B241" s="144">
        <v>45652</v>
      </c>
      <c r="C241" s="139" t="s">
        <v>779</v>
      </c>
      <c r="D241" s="139"/>
      <c r="E241" s="159" t="s">
        <v>585</v>
      </c>
      <c r="F241" s="139" t="s">
        <v>115</v>
      </c>
      <c r="G241" s="139" t="s">
        <v>82</v>
      </c>
      <c r="H241" s="139"/>
      <c r="I241" s="139"/>
      <c r="J241" s="139">
        <v>1</v>
      </c>
      <c r="K241" s="134">
        <v>60.05</v>
      </c>
      <c r="L241" s="134"/>
      <c r="M241" s="139">
        <v>1</v>
      </c>
      <c r="N241" s="134">
        <f t="shared" si="12"/>
        <v>60.05</v>
      </c>
      <c r="O241" s="134">
        <f t="shared" si="13"/>
        <v>3.0024999999999999</v>
      </c>
      <c r="P241" s="134">
        <f t="shared" si="14"/>
        <v>63.052499999999995</v>
      </c>
      <c r="Q241" s="135"/>
      <c r="R241" s="134"/>
      <c r="S241" s="134"/>
      <c r="T241" s="134"/>
      <c r="U241" s="134"/>
      <c r="V241" s="134">
        <f t="shared" si="15"/>
        <v>3.0024999999999999</v>
      </c>
      <c r="W241" s="139"/>
    </row>
    <row r="242" spans="1:23" hidden="1">
      <c r="A242" s="139">
        <v>238</v>
      </c>
      <c r="B242" s="144">
        <v>45652</v>
      </c>
      <c r="C242" s="139" t="s">
        <v>779</v>
      </c>
      <c r="D242" s="139"/>
      <c r="E242" s="159" t="s">
        <v>585</v>
      </c>
      <c r="F242" s="139" t="s">
        <v>679</v>
      </c>
      <c r="G242" s="139" t="s">
        <v>82</v>
      </c>
      <c r="H242" s="139"/>
      <c r="I242" s="139"/>
      <c r="J242" s="139">
        <v>1</v>
      </c>
      <c r="K242" s="134">
        <v>47.83</v>
      </c>
      <c r="L242" s="134"/>
      <c r="M242" s="139">
        <v>1</v>
      </c>
      <c r="N242" s="134">
        <f t="shared" si="12"/>
        <v>47.83</v>
      </c>
      <c r="O242" s="134">
        <f t="shared" si="13"/>
        <v>2.3915000000000002</v>
      </c>
      <c r="P242" s="134">
        <f t="shared" si="14"/>
        <v>50.221499999999999</v>
      </c>
      <c r="Q242" s="135"/>
      <c r="R242" s="134"/>
      <c r="S242" s="134"/>
      <c r="T242" s="134"/>
      <c r="U242" s="134"/>
      <c r="V242" s="134">
        <f t="shared" si="15"/>
        <v>2.3915000000000002</v>
      </c>
      <c r="W242" s="139"/>
    </row>
    <row r="243" spans="1:23" hidden="1">
      <c r="A243" s="139">
        <v>239</v>
      </c>
      <c r="B243" s="144">
        <v>45652</v>
      </c>
      <c r="C243" s="139" t="s">
        <v>779</v>
      </c>
      <c r="D243" s="139"/>
      <c r="E243" s="159" t="s">
        <v>585</v>
      </c>
      <c r="F243" s="139" t="s">
        <v>680</v>
      </c>
      <c r="G243" s="139" t="s">
        <v>82</v>
      </c>
      <c r="H243" s="139"/>
      <c r="I243" s="139"/>
      <c r="J243" s="139">
        <v>1</v>
      </c>
      <c r="K243" s="134">
        <v>42.77</v>
      </c>
      <c r="L243" s="134"/>
      <c r="M243" s="139">
        <v>1</v>
      </c>
      <c r="N243" s="134">
        <f t="shared" si="12"/>
        <v>42.77</v>
      </c>
      <c r="O243" s="134">
        <f t="shared" si="13"/>
        <v>2.1385000000000001</v>
      </c>
      <c r="P243" s="134">
        <f t="shared" si="14"/>
        <v>44.908500000000004</v>
      </c>
      <c r="Q243" s="135"/>
      <c r="R243" s="134"/>
      <c r="S243" s="134"/>
      <c r="T243" s="134"/>
      <c r="U243" s="134"/>
      <c r="V243" s="134">
        <f t="shared" si="15"/>
        <v>2.1385000000000001</v>
      </c>
      <c r="W243" s="139"/>
    </row>
    <row r="244" spans="1:23" hidden="1">
      <c r="A244" s="139">
        <v>240</v>
      </c>
      <c r="B244" s="144">
        <v>45652</v>
      </c>
      <c r="C244" s="139" t="s">
        <v>779</v>
      </c>
      <c r="D244" s="139"/>
      <c r="E244" s="159" t="s">
        <v>585</v>
      </c>
      <c r="F244" s="139" t="s">
        <v>681</v>
      </c>
      <c r="G244" s="139" t="s">
        <v>82</v>
      </c>
      <c r="H244" s="139"/>
      <c r="I244" s="139"/>
      <c r="J244" s="139">
        <v>1</v>
      </c>
      <c r="K244" s="134">
        <v>27.29</v>
      </c>
      <c r="L244" s="134"/>
      <c r="M244" s="139">
        <v>1</v>
      </c>
      <c r="N244" s="134">
        <f t="shared" si="12"/>
        <v>27.29</v>
      </c>
      <c r="O244" s="134">
        <f t="shared" si="13"/>
        <v>1.3645</v>
      </c>
      <c r="P244" s="134">
        <f t="shared" si="14"/>
        <v>28.654499999999999</v>
      </c>
      <c r="Q244" s="135"/>
      <c r="R244" s="134"/>
      <c r="S244" s="134"/>
      <c r="T244" s="134"/>
      <c r="U244" s="134"/>
      <c r="V244" s="134">
        <f t="shared" si="15"/>
        <v>1.3645</v>
      </c>
      <c r="W244" s="139"/>
    </row>
    <row r="245" spans="1:23" hidden="1">
      <c r="A245" s="139">
        <v>241</v>
      </c>
      <c r="B245" s="144">
        <v>45652</v>
      </c>
      <c r="C245" s="139" t="s">
        <v>779</v>
      </c>
      <c r="D245" s="139"/>
      <c r="E245" s="159" t="s">
        <v>585</v>
      </c>
      <c r="F245" s="139" t="s">
        <v>682</v>
      </c>
      <c r="G245" s="139" t="s">
        <v>82</v>
      </c>
      <c r="H245" s="139"/>
      <c r="I245" s="139"/>
      <c r="J245" s="139">
        <v>1</v>
      </c>
      <c r="K245" s="134">
        <v>5.79</v>
      </c>
      <c r="L245" s="134"/>
      <c r="M245" s="139">
        <v>1</v>
      </c>
      <c r="N245" s="134">
        <f t="shared" si="12"/>
        <v>5.79</v>
      </c>
      <c r="O245" s="134">
        <f t="shared" si="13"/>
        <v>0.28950000000000004</v>
      </c>
      <c r="P245" s="134">
        <f t="shared" si="14"/>
        <v>6.0795000000000003</v>
      </c>
      <c r="Q245" s="135"/>
      <c r="R245" s="134"/>
      <c r="S245" s="134"/>
      <c r="T245" s="134"/>
      <c r="U245" s="134"/>
      <c r="V245" s="134">
        <f t="shared" si="15"/>
        <v>0.28950000000000004</v>
      </c>
      <c r="W245" s="139"/>
    </row>
    <row r="246" spans="1:23" hidden="1">
      <c r="A246" s="139">
        <v>242</v>
      </c>
      <c r="B246" s="144">
        <v>45652</v>
      </c>
      <c r="C246" s="139" t="s">
        <v>779</v>
      </c>
      <c r="D246" s="139"/>
      <c r="E246" s="159" t="s">
        <v>585</v>
      </c>
      <c r="F246" s="139" t="s">
        <v>683</v>
      </c>
      <c r="G246" s="139" t="s">
        <v>82</v>
      </c>
      <c r="H246" s="139"/>
      <c r="I246" s="139"/>
      <c r="J246" s="139">
        <v>1</v>
      </c>
      <c r="K246" s="134">
        <v>5.27</v>
      </c>
      <c r="L246" s="134"/>
      <c r="M246" s="139">
        <v>1</v>
      </c>
      <c r="N246" s="134">
        <f t="shared" si="12"/>
        <v>5.27</v>
      </c>
      <c r="O246" s="134">
        <f t="shared" si="13"/>
        <v>0.26350000000000001</v>
      </c>
      <c r="P246" s="134">
        <f t="shared" si="14"/>
        <v>5.5334999999999992</v>
      </c>
      <c r="Q246" s="135"/>
      <c r="R246" s="134"/>
      <c r="S246" s="134"/>
      <c r="T246" s="134"/>
      <c r="U246" s="134"/>
      <c r="V246" s="134">
        <f t="shared" si="15"/>
        <v>0.26350000000000001</v>
      </c>
      <c r="W246" s="139"/>
    </row>
    <row r="247" spans="1:23" hidden="1">
      <c r="A247" s="139">
        <v>243</v>
      </c>
      <c r="B247" s="144">
        <v>45652</v>
      </c>
      <c r="C247" s="139" t="s">
        <v>779</v>
      </c>
      <c r="D247" s="139"/>
      <c r="E247" s="159" t="s">
        <v>585</v>
      </c>
      <c r="F247" s="139" t="s">
        <v>684</v>
      </c>
      <c r="G247" s="139" t="s">
        <v>82</v>
      </c>
      <c r="H247" s="139"/>
      <c r="I247" s="139"/>
      <c r="J247" s="139">
        <v>1</v>
      </c>
      <c r="K247" s="134">
        <v>519.39</v>
      </c>
      <c r="L247" s="134"/>
      <c r="M247" s="139">
        <v>1</v>
      </c>
      <c r="N247" s="134">
        <f t="shared" si="12"/>
        <v>519.39</v>
      </c>
      <c r="O247" s="134">
        <f t="shared" si="13"/>
        <v>25.9695</v>
      </c>
      <c r="P247" s="134">
        <f t="shared" si="14"/>
        <v>545.35950000000003</v>
      </c>
      <c r="Q247" s="135"/>
      <c r="R247" s="134"/>
      <c r="S247" s="134"/>
      <c r="T247" s="134"/>
      <c r="U247" s="134"/>
      <c r="V247" s="134">
        <f t="shared" si="15"/>
        <v>25.9695</v>
      </c>
      <c r="W247" s="139"/>
    </row>
    <row r="248" spans="1:23" hidden="1">
      <c r="A248" s="139">
        <v>244</v>
      </c>
      <c r="B248" s="144">
        <v>45652</v>
      </c>
      <c r="C248" s="139" t="s">
        <v>779</v>
      </c>
      <c r="D248" s="139"/>
      <c r="E248" s="159" t="s">
        <v>585</v>
      </c>
      <c r="F248" s="139" t="s">
        <v>620</v>
      </c>
      <c r="G248" s="139" t="s">
        <v>82</v>
      </c>
      <c r="H248" s="139"/>
      <c r="I248" s="139"/>
      <c r="J248" s="139">
        <v>1</v>
      </c>
      <c r="K248" s="134">
        <v>149.81</v>
      </c>
      <c r="L248" s="134"/>
      <c r="M248" s="139">
        <v>1</v>
      </c>
      <c r="N248" s="134">
        <f t="shared" si="12"/>
        <v>149.81</v>
      </c>
      <c r="O248" s="134">
        <f t="shared" si="13"/>
        <v>7.4905000000000008</v>
      </c>
      <c r="P248" s="134">
        <f t="shared" si="14"/>
        <v>157.3005</v>
      </c>
      <c r="Q248" s="135"/>
      <c r="R248" s="134"/>
      <c r="S248" s="134"/>
      <c r="T248" s="134"/>
      <c r="U248" s="134"/>
      <c r="V248" s="134">
        <f t="shared" si="15"/>
        <v>7.4905000000000008</v>
      </c>
      <c r="W248" s="139"/>
    </row>
    <row r="249" spans="1:23" hidden="1">
      <c r="A249" s="139">
        <v>245</v>
      </c>
      <c r="B249" s="144">
        <v>45653</v>
      </c>
      <c r="C249" s="139" t="s">
        <v>780</v>
      </c>
      <c r="D249" s="139"/>
      <c r="E249" s="159" t="s">
        <v>265</v>
      </c>
      <c r="F249" s="139" t="s">
        <v>75</v>
      </c>
      <c r="G249" s="139" t="s">
        <v>82</v>
      </c>
      <c r="H249" s="139"/>
      <c r="I249" s="139"/>
      <c r="J249" s="139">
        <v>1</v>
      </c>
      <c r="K249" s="134">
        <v>5.91</v>
      </c>
      <c r="L249" s="134"/>
      <c r="M249" s="139">
        <v>1</v>
      </c>
      <c r="N249" s="134">
        <f t="shared" si="12"/>
        <v>5.91</v>
      </c>
      <c r="O249" s="134">
        <f t="shared" si="13"/>
        <v>0.29550000000000004</v>
      </c>
      <c r="P249" s="134">
        <f t="shared" si="14"/>
        <v>6.2054999999999998</v>
      </c>
      <c r="Q249" s="135"/>
      <c r="R249" s="134"/>
      <c r="S249" s="134"/>
      <c r="T249" s="134"/>
      <c r="U249" s="134"/>
      <c r="V249" s="134">
        <f t="shared" si="15"/>
        <v>0.29550000000000004</v>
      </c>
      <c r="W249" s="139"/>
    </row>
    <row r="250" spans="1:23" hidden="1">
      <c r="A250" s="139">
        <v>246</v>
      </c>
      <c r="B250" s="144">
        <v>45653</v>
      </c>
      <c r="C250" s="139" t="s">
        <v>780</v>
      </c>
      <c r="D250" s="139"/>
      <c r="E250" s="159" t="s">
        <v>265</v>
      </c>
      <c r="F250" s="139" t="s">
        <v>685</v>
      </c>
      <c r="G250" s="139" t="s">
        <v>82</v>
      </c>
      <c r="H250" s="139"/>
      <c r="I250" s="139"/>
      <c r="J250" s="139">
        <v>1</v>
      </c>
      <c r="K250" s="134">
        <v>5.54</v>
      </c>
      <c r="L250" s="134"/>
      <c r="M250" s="139">
        <v>1</v>
      </c>
      <c r="N250" s="134">
        <f t="shared" ref="N250:N264" si="16">L250+(K250*M250)</f>
        <v>5.54</v>
      </c>
      <c r="O250" s="134">
        <f t="shared" ref="O250:O264" si="17">+N250*5%</f>
        <v>0.27700000000000002</v>
      </c>
      <c r="P250" s="134">
        <f t="shared" ref="P250:P264" si="18">+N250+O250</f>
        <v>5.8170000000000002</v>
      </c>
      <c r="Q250" s="135"/>
      <c r="R250" s="134"/>
      <c r="S250" s="134"/>
      <c r="T250" s="134"/>
      <c r="U250" s="134"/>
      <c r="V250" s="134">
        <f t="shared" si="15"/>
        <v>0.27700000000000002</v>
      </c>
      <c r="W250" s="139"/>
    </row>
    <row r="251" spans="1:23" hidden="1">
      <c r="A251" s="139">
        <v>247</v>
      </c>
      <c r="B251" s="161">
        <v>45653</v>
      </c>
      <c r="C251" s="139" t="s">
        <v>780</v>
      </c>
      <c r="D251" s="139"/>
      <c r="E251" s="159" t="s">
        <v>265</v>
      </c>
      <c r="F251" s="139" t="s">
        <v>292</v>
      </c>
      <c r="G251" s="139" t="s">
        <v>82</v>
      </c>
      <c r="H251" s="139"/>
      <c r="I251" s="139"/>
      <c r="J251" s="139">
        <v>1</v>
      </c>
      <c r="K251" s="134">
        <v>13.33</v>
      </c>
      <c r="L251" s="134"/>
      <c r="M251" s="139">
        <v>1</v>
      </c>
      <c r="N251" s="134">
        <f t="shared" si="16"/>
        <v>13.33</v>
      </c>
      <c r="O251" s="134">
        <f t="shared" si="17"/>
        <v>0.66650000000000009</v>
      </c>
      <c r="P251" s="134">
        <f t="shared" si="18"/>
        <v>13.996500000000001</v>
      </c>
      <c r="Q251" s="135"/>
      <c r="R251" s="134"/>
      <c r="S251" s="134"/>
      <c r="T251" s="134"/>
      <c r="U251" s="134"/>
      <c r="V251" s="134">
        <f t="shared" si="15"/>
        <v>0.66650000000000009</v>
      </c>
      <c r="W251" s="139"/>
    </row>
    <row r="252" spans="1:23" hidden="1">
      <c r="A252" s="139">
        <v>248</v>
      </c>
      <c r="B252" s="161">
        <v>45653</v>
      </c>
      <c r="C252" s="139" t="s">
        <v>780</v>
      </c>
      <c r="D252" s="139"/>
      <c r="E252" s="159" t="s">
        <v>265</v>
      </c>
      <c r="F252" s="139" t="s">
        <v>293</v>
      </c>
      <c r="G252" s="139" t="s">
        <v>82</v>
      </c>
      <c r="H252" s="139"/>
      <c r="I252" s="139"/>
      <c r="J252" s="139">
        <v>1</v>
      </c>
      <c r="K252" s="134">
        <v>4.04</v>
      </c>
      <c r="L252" s="134"/>
      <c r="M252" s="139">
        <v>1</v>
      </c>
      <c r="N252" s="134">
        <f t="shared" si="16"/>
        <v>4.04</v>
      </c>
      <c r="O252" s="134">
        <f t="shared" si="17"/>
        <v>0.20200000000000001</v>
      </c>
      <c r="P252" s="134">
        <f t="shared" si="18"/>
        <v>4.242</v>
      </c>
      <c r="Q252" s="135"/>
      <c r="R252" s="134"/>
      <c r="S252" s="134"/>
      <c r="T252" s="134"/>
      <c r="U252" s="134"/>
      <c r="V252" s="134">
        <f t="shared" si="15"/>
        <v>0.20200000000000001</v>
      </c>
      <c r="W252" s="139"/>
    </row>
    <row r="253" spans="1:23" hidden="1">
      <c r="A253" s="139">
        <v>249</v>
      </c>
      <c r="B253" s="161">
        <v>45653</v>
      </c>
      <c r="C253" s="139" t="s">
        <v>780</v>
      </c>
      <c r="D253" s="139"/>
      <c r="E253" s="159" t="s">
        <v>265</v>
      </c>
      <c r="F253" s="139" t="s">
        <v>686</v>
      </c>
      <c r="G253" s="139" t="s">
        <v>82</v>
      </c>
      <c r="H253" s="139"/>
      <c r="I253" s="139"/>
      <c r="J253" s="139">
        <v>1</v>
      </c>
      <c r="K253" s="134">
        <v>30.78</v>
      </c>
      <c r="L253" s="134"/>
      <c r="M253" s="139">
        <v>1</v>
      </c>
      <c r="N253" s="134">
        <f t="shared" si="16"/>
        <v>30.78</v>
      </c>
      <c r="O253" s="134">
        <f t="shared" si="17"/>
        <v>1.5390000000000001</v>
      </c>
      <c r="P253" s="134">
        <f t="shared" si="18"/>
        <v>32.319000000000003</v>
      </c>
      <c r="Q253" s="135"/>
      <c r="R253" s="134"/>
      <c r="S253" s="134"/>
      <c r="T253" s="134"/>
      <c r="U253" s="134"/>
      <c r="V253" s="134">
        <f t="shared" si="15"/>
        <v>1.5390000000000001</v>
      </c>
      <c r="W253" s="139"/>
    </row>
    <row r="254" spans="1:23" hidden="1">
      <c r="A254" s="139">
        <v>250</v>
      </c>
      <c r="B254" s="161">
        <v>45653</v>
      </c>
      <c r="C254" s="139" t="s">
        <v>780</v>
      </c>
      <c r="D254" s="139"/>
      <c r="E254" s="159" t="s">
        <v>265</v>
      </c>
      <c r="F254" s="139" t="s">
        <v>301</v>
      </c>
      <c r="G254" s="139" t="s">
        <v>82</v>
      </c>
      <c r="H254" s="139"/>
      <c r="I254" s="139"/>
      <c r="J254" s="139">
        <v>1</v>
      </c>
      <c r="K254" s="134">
        <v>20.309999999999999</v>
      </c>
      <c r="L254" s="134"/>
      <c r="M254" s="139">
        <v>1</v>
      </c>
      <c r="N254" s="134">
        <f t="shared" si="16"/>
        <v>20.309999999999999</v>
      </c>
      <c r="O254" s="134">
        <f t="shared" si="17"/>
        <v>1.0155000000000001</v>
      </c>
      <c r="P254" s="134">
        <f t="shared" si="18"/>
        <v>21.325499999999998</v>
      </c>
      <c r="Q254" s="135"/>
      <c r="R254" s="134"/>
      <c r="S254" s="134"/>
      <c r="T254" s="134"/>
      <c r="U254" s="134"/>
      <c r="V254" s="134">
        <f t="shared" si="15"/>
        <v>1.0155000000000001</v>
      </c>
      <c r="W254" s="139"/>
    </row>
    <row r="255" spans="1:23" hidden="1">
      <c r="A255" s="139">
        <v>251</v>
      </c>
      <c r="B255" s="161">
        <v>45653</v>
      </c>
      <c r="C255" s="139" t="s">
        <v>780</v>
      </c>
      <c r="D255" s="139"/>
      <c r="E255" s="159" t="s">
        <v>265</v>
      </c>
      <c r="F255" s="139" t="s">
        <v>687</v>
      </c>
      <c r="G255" s="139" t="s">
        <v>82</v>
      </c>
      <c r="H255" s="139"/>
      <c r="I255" s="139"/>
      <c r="J255" s="139">
        <v>1</v>
      </c>
      <c r="K255" s="134">
        <v>176.03</v>
      </c>
      <c r="L255" s="134"/>
      <c r="M255" s="139">
        <v>1</v>
      </c>
      <c r="N255" s="134">
        <f t="shared" si="16"/>
        <v>176.03</v>
      </c>
      <c r="O255" s="134">
        <f t="shared" si="17"/>
        <v>8.8015000000000008</v>
      </c>
      <c r="P255" s="134">
        <f t="shared" si="18"/>
        <v>184.83150000000001</v>
      </c>
      <c r="Q255" s="135"/>
      <c r="R255" s="134"/>
      <c r="S255" s="134"/>
      <c r="T255" s="134"/>
      <c r="U255" s="134"/>
      <c r="V255" s="134">
        <f t="shared" si="15"/>
        <v>8.8015000000000008</v>
      </c>
      <c r="W255" s="139"/>
    </row>
    <row r="256" spans="1:23" hidden="1">
      <c r="A256" s="139">
        <v>252</v>
      </c>
      <c r="B256" s="161">
        <v>45653</v>
      </c>
      <c r="C256" s="139" t="s">
        <v>780</v>
      </c>
      <c r="D256" s="139"/>
      <c r="E256" s="159" t="s">
        <v>265</v>
      </c>
      <c r="F256" s="139" t="s">
        <v>151</v>
      </c>
      <c r="G256" s="139" t="s">
        <v>82</v>
      </c>
      <c r="H256" s="139"/>
      <c r="I256" s="139"/>
      <c r="J256" s="139">
        <v>1</v>
      </c>
      <c r="K256" s="134">
        <v>38.18</v>
      </c>
      <c r="L256" s="134"/>
      <c r="M256" s="139">
        <v>1</v>
      </c>
      <c r="N256" s="134">
        <f t="shared" si="16"/>
        <v>38.18</v>
      </c>
      <c r="O256" s="134">
        <f t="shared" si="17"/>
        <v>1.909</v>
      </c>
      <c r="P256" s="134">
        <f t="shared" si="18"/>
        <v>40.088999999999999</v>
      </c>
      <c r="Q256" s="135"/>
      <c r="R256" s="134"/>
      <c r="S256" s="134"/>
      <c r="T256" s="134"/>
      <c r="U256" s="134"/>
      <c r="V256" s="134">
        <f t="shared" si="15"/>
        <v>1.909</v>
      </c>
      <c r="W256" s="139"/>
    </row>
    <row r="257" spans="1:23" hidden="1">
      <c r="A257" s="139">
        <v>253</v>
      </c>
      <c r="B257" s="161">
        <v>45653</v>
      </c>
      <c r="C257" s="139" t="s">
        <v>780</v>
      </c>
      <c r="D257" s="139"/>
      <c r="E257" s="159" t="s">
        <v>265</v>
      </c>
      <c r="F257" s="139" t="s">
        <v>688</v>
      </c>
      <c r="G257" s="139" t="s">
        <v>82</v>
      </c>
      <c r="H257" s="139"/>
      <c r="I257" s="139"/>
      <c r="J257" s="139">
        <v>1</v>
      </c>
      <c r="K257" s="134">
        <v>35.56</v>
      </c>
      <c r="L257" s="134"/>
      <c r="M257" s="139">
        <v>1</v>
      </c>
      <c r="N257" s="134">
        <f t="shared" si="16"/>
        <v>35.56</v>
      </c>
      <c r="O257" s="134">
        <f t="shared" si="17"/>
        <v>1.7780000000000002</v>
      </c>
      <c r="P257" s="134">
        <f t="shared" si="18"/>
        <v>37.338000000000001</v>
      </c>
      <c r="Q257" s="135"/>
      <c r="R257" s="134"/>
      <c r="S257" s="134"/>
      <c r="T257" s="134"/>
      <c r="U257" s="134"/>
      <c r="V257" s="134">
        <f t="shared" si="15"/>
        <v>1.7780000000000002</v>
      </c>
      <c r="W257" s="139"/>
    </row>
    <row r="258" spans="1:23" hidden="1">
      <c r="A258" s="139">
        <v>254</v>
      </c>
      <c r="B258" s="161">
        <v>45653</v>
      </c>
      <c r="C258" s="139" t="s">
        <v>781</v>
      </c>
      <c r="D258" s="139"/>
      <c r="E258" s="159" t="s">
        <v>181</v>
      </c>
      <c r="F258" s="139" t="s">
        <v>177</v>
      </c>
      <c r="G258" s="139" t="s">
        <v>82</v>
      </c>
      <c r="H258" s="139"/>
      <c r="I258" s="139"/>
      <c r="J258" s="139">
        <v>1</v>
      </c>
      <c r="K258" s="134">
        <v>193.36</v>
      </c>
      <c r="L258" s="134"/>
      <c r="M258" s="139">
        <v>1</v>
      </c>
      <c r="N258" s="134">
        <f t="shared" si="16"/>
        <v>193.36</v>
      </c>
      <c r="O258" s="134">
        <f t="shared" si="17"/>
        <v>9.668000000000001</v>
      </c>
      <c r="P258" s="134">
        <f t="shared" si="18"/>
        <v>203.02800000000002</v>
      </c>
      <c r="Q258" s="135"/>
      <c r="R258" s="134"/>
      <c r="S258" s="134"/>
      <c r="T258" s="134"/>
      <c r="U258" s="134"/>
      <c r="V258" s="134">
        <f t="shared" si="15"/>
        <v>9.668000000000001</v>
      </c>
      <c r="W258" s="139"/>
    </row>
    <row r="259" spans="1:23" hidden="1">
      <c r="A259" s="139">
        <v>255</v>
      </c>
      <c r="B259" s="161">
        <v>45653</v>
      </c>
      <c r="C259" s="139" t="s">
        <v>781</v>
      </c>
      <c r="D259" s="139"/>
      <c r="E259" s="159" t="s">
        <v>181</v>
      </c>
      <c r="F259" s="139" t="s">
        <v>689</v>
      </c>
      <c r="G259" s="139" t="s">
        <v>82</v>
      </c>
      <c r="H259" s="139"/>
      <c r="I259" s="139"/>
      <c r="J259" s="139">
        <v>1</v>
      </c>
      <c r="K259" s="134">
        <v>69.5</v>
      </c>
      <c r="L259" s="134"/>
      <c r="M259" s="139">
        <v>1</v>
      </c>
      <c r="N259" s="134">
        <f t="shared" si="16"/>
        <v>69.5</v>
      </c>
      <c r="O259" s="134">
        <f t="shared" si="17"/>
        <v>3.4750000000000001</v>
      </c>
      <c r="P259" s="134">
        <f t="shared" si="18"/>
        <v>72.974999999999994</v>
      </c>
      <c r="Q259" s="135"/>
      <c r="R259" s="134"/>
      <c r="S259" s="134"/>
      <c r="T259" s="134"/>
      <c r="U259" s="134"/>
      <c r="V259" s="134">
        <f t="shared" si="15"/>
        <v>3.4750000000000001</v>
      </c>
      <c r="W259" s="139"/>
    </row>
    <row r="260" spans="1:23" hidden="1">
      <c r="A260" s="139">
        <v>256</v>
      </c>
      <c r="B260" s="161">
        <v>45653</v>
      </c>
      <c r="C260" s="139" t="s">
        <v>781</v>
      </c>
      <c r="D260" s="139"/>
      <c r="E260" s="159" t="s">
        <v>181</v>
      </c>
      <c r="F260" s="139" t="s">
        <v>297</v>
      </c>
      <c r="G260" s="139" t="s">
        <v>82</v>
      </c>
      <c r="H260" s="139"/>
      <c r="I260" s="139"/>
      <c r="J260" s="139">
        <v>1</v>
      </c>
      <c r="K260" s="134">
        <v>543.59</v>
      </c>
      <c r="L260" s="134"/>
      <c r="M260" s="139">
        <v>1</v>
      </c>
      <c r="N260" s="134">
        <f t="shared" si="16"/>
        <v>543.59</v>
      </c>
      <c r="O260" s="134">
        <f t="shared" si="17"/>
        <v>27.179500000000004</v>
      </c>
      <c r="P260" s="134">
        <f t="shared" si="18"/>
        <v>570.76949999999999</v>
      </c>
      <c r="Q260" s="135"/>
      <c r="R260" s="134"/>
      <c r="S260" s="134"/>
      <c r="T260" s="134"/>
      <c r="U260" s="134"/>
      <c r="V260" s="134">
        <f t="shared" si="15"/>
        <v>27.179500000000004</v>
      </c>
      <c r="W260" s="139"/>
    </row>
    <row r="261" spans="1:23" s="139" customFormat="1" hidden="1">
      <c r="A261" s="139">
        <v>257</v>
      </c>
      <c r="B261" s="161">
        <v>45654</v>
      </c>
      <c r="C261" s="139" t="s">
        <v>782</v>
      </c>
      <c r="E261" s="159" t="s">
        <v>510</v>
      </c>
      <c r="F261" s="139" t="s">
        <v>690</v>
      </c>
      <c r="G261" s="139" t="s">
        <v>82</v>
      </c>
      <c r="J261" s="139">
        <v>1</v>
      </c>
      <c r="K261" s="134">
        <v>29.54</v>
      </c>
      <c r="L261" s="134"/>
      <c r="M261" s="139">
        <v>1</v>
      </c>
      <c r="N261" s="134">
        <f t="shared" si="16"/>
        <v>29.54</v>
      </c>
      <c r="O261" s="134">
        <f t="shared" si="17"/>
        <v>1.4770000000000001</v>
      </c>
      <c r="P261" s="134">
        <f t="shared" si="18"/>
        <v>31.016999999999999</v>
      </c>
      <c r="S261" s="134"/>
      <c r="T261" s="134"/>
      <c r="U261" s="134"/>
      <c r="V261" s="134">
        <f t="shared" si="15"/>
        <v>1.4770000000000001</v>
      </c>
    </row>
    <row r="262" spans="1:23" hidden="1">
      <c r="A262" s="139"/>
      <c r="B262" s="144"/>
      <c r="C262" s="139"/>
      <c r="D262" s="139"/>
      <c r="E262" s="139"/>
      <c r="F262" s="139"/>
      <c r="G262" s="139"/>
      <c r="H262" s="139"/>
      <c r="I262" s="139"/>
      <c r="J262" s="139"/>
      <c r="K262" s="134"/>
      <c r="L262" s="134"/>
      <c r="M262" s="139"/>
      <c r="N262" s="134">
        <f t="shared" si="16"/>
        <v>0</v>
      </c>
      <c r="O262" s="134">
        <f t="shared" si="17"/>
        <v>0</v>
      </c>
      <c r="P262" s="134">
        <f t="shared" si="18"/>
        <v>0</v>
      </c>
      <c r="Q262" s="135"/>
      <c r="R262" s="134"/>
      <c r="S262" s="134"/>
      <c r="T262" s="134"/>
      <c r="U262" s="134"/>
      <c r="V262" s="134">
        <f t="shared" si="15"/>
        <v>0</v>
      </c>
      <c r="W262" s="139"/>
    </row>
    <row r="263" spans="1:23" hidden="1">
      <c r="A263" s="139"/>
      <c r="B263" s="144"/>
      <c r="C263" s="139"/>
      <c r="D263" s="139"/>
      <c r="E263" s="139"/>
      <c r="F263" s="139"/>
      <c r="G263" s="139"/>
      <c r="H263" s="139"/>
      <c r="I263" s="139"/>
      <c r="J263" s="139"/>
      <c r="K263" s="137"/>
      <c r="L263" s="139"/>
      <c r="M263" s="139"/>
      <c r="N263" s="134">
        <f t="shared" si="16"/>
        <v>0</v>
      </c>
      <c r="O263" s="134">
        <f t="shared" si="17"/>
        <v>0</v>
      </c>
      <c r="P263" s="134">
        <f t="shared" si="18"/>
        <v>0</v>
      </c>
      <c r="Q263" s="135"/>
      <c r="R263" s="134"/>
      <c r="S263" s="134"/>
      <c r="T263" s="134"/>
      <c r="U263" s="134"/>
      <c r="V263" s="168"/>
      <c r="W263" s="139"/>
    </row>
    <row r="264" spans="1:23" hidden="1">
      <c r="A264" s="139"/>
      <c r="B264" s="144"/>
      <c r="C264" s="139"/>
      <c r="D264" s="139"/>
      <c r="E264" s="139"/>
      <c r="F264" s="139"/>
      <c r="G264" s="139"/>
      <c r="H264" s="139"/>
      <c r="I264" s="139"/>
      <c r="J264" s="139"/>
      <c r="K264" s="137"/>
      <c r="L264" s="139"/>
      <c r="M264" s="139"/>
      <c r="N264" s="134">
        <f t="shared" si="16"/>
        <v>0</v>
      </c>
      <c r="O264" s="134">
        <f t="shared" si="17"/>
        <v>0</v>
      </c>
      <c r="P264" s="134">
        <f t="shared" si="18"/>
        <v>0</v>
      </c>
      <c r="Q264" s="135"/>
      <c r="R264" s="134"/>
      <c r="S264" s="134"/>
      <c r="T264" s="134"/>
      <c r="U264" s="134"/>
      <c r="V264" s="168"/>
      <c r="W264" s="139"/>
    </row>
    <row r="265" spans="1:23" hidden="1">
      <c r="A265" s="139"/>
      <c r="B265" s="162"/>
      <c r="C265" s="139"/>
      <c r="D265" s="139"/>
      <c r="E265" s="139"/>
      <c r="F265" s="139"/>
      <c r="G265" s="139"/>
      <c r="H265" s="139"/>
      <c r="I265" s="139"/>
      <c r="J265" s="139"/>
      <c r="K265" s="137"/>
      <c r="L265" s="139"/>
      <c r="M265" s="139"/>
      <c r="N265" s="134"/>
      <c r="O265" s="134"/>
      <c r="P265" s="134"/>
      <c r="Q265" s="135"/>
      <c r="R265" s="134"/>
      <c r="S265" s="134"/>
      <c r="T265" s="134"/>
      <c r="U265" s="134"/>
      <c r="V265" s="134"/>
      <c r="W265" s="139"/>
    </row>
    <row r="266" spans="1:23">
      <c r="A266" s="163"/>
      <c r="B266" s="163"/>
      <c r="C266" s="163"/>
      <c r="D266" s="163"/>
      <c r="E266" s="163"/>
      <c r="F266" s="163"/>
      <c r="G266" s="163"/>
      <c r="H266" s="163"/>
      <c r="I266" s="163"/>
      <c r="J266" s="163"/>
      <c r="K266" s="138">
        <f>SUBTOTAL(9,K5:K265)</f>
        <v>91904.76</v>
      </c>
      <c r="L266" s="138">
        <f>SUM(L5:L265)</f>
        <v>0</v>
      </c>
      <c r="M266" s="163"/>
      <c r="N266" s="138">
        <f>SUBTOTAL(9,N5:N265)</f>
        <v>403420009.99999285</v>
      </c>
      <c r="O266" s="138">
        <f t="shared" ref="O266:P266" si="19">SUBTOTAL(9,O5:O265)</f>
        <v>20171000.499999642</v>
      </c>
      <c r="P266" s="138">
        <f t="shared" si="19"/>
        <v>423591010.49999249</v>
      </c>
      <c r="Q266" s="64"/>
      <c r="R266" s="154"/>
      <c r="S266" s="154"/>
      <c r="T266" s="138"/>
      <c r="U266" s="138">
        <f>SUBTOTAL(9,U5:U265)</f>
        <v>0</v>
      </c>
      <c r="V266" s="152">
        <f>SUBTOTAL(9,V5:V265)</f>
        <v>20171000.499999642</v>
      </c>
      <c r="W266" s="163"/>
    </row>
    <row r="267" spans="1:23">
      <c r="B267" s="162"/>
    </row>
    <row r="268" spans="1:23">
      <c r="B268" s="162"/>
    </row>
    <row r="269" spans="1:23">
      <c r="B269" s="162"/>
    </row>
    <row r="270" spans="1:23">
      <c r="B270" s="162"/>
    </row>
    <row r="271" spans="1:23">
      <c r="B271" s="162"/>
    </row>
    <row r="272" spans="1:23">
      <c r="B272" s="162"/>
    </row>
    <row r="273" spans="2:2">
      <c r="B273" s="162"/>
    </row>
    <row r="274" spans="2:2">
      <c r="B274" s="162"/>
    </row>
    <row r="275" spans="2:2">
      <c r="B275" s="162"/>
    </row>
    <row r="276" spans="2:2">
      <c r="B276" s="162"/>
    </row>
  </sheetData>
  <autoFilter ref="A4:W265">
    <filterColumn colId="3">
      <customFilters>
        <customFilter operator="notEqual" val=" "/>
      </customFilters>
    </filterColumn>
  </autoFilter>
  <mergeCells count="1">
    <mergeCell ref="K3:L3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V315"/>
  <sheetViews>
    <sheetView topLeftCell="D1" workbookViewId="0">
      <selection activeCell="L311" sqref="L311"/>
    </sheetView>
  </sheetViews>
  <sheetFormatPr defaultColWidth="9.140625" defaultRowHeight="15"/>
  <cols>
    <col min="1" max="1" width="8" style="162" customWidth="1"/>
    <col min="2" max="2" width="15.5703125" style="161" customWidth="1"/>
    <col min="3" max="3" width="21.42578125" style="162" customWidth="1"/>
    <col min="4" max="4" width="18.140625" style="162" customWidth="1"/>
    <col min="5" max="5" width="27.42578125" style="162" customWidth="1"/>
    <col min="6" max="6" width="38.85546875" style="162" customWidth="1"/>
    <col min="7" max="7" width="10.28515625" style="162" customWidth="1"/>
    <col min="8" max="8" width="9.140625" style="162" customWidth="1"/>
    <col min="9" max="9" width="6.85546875" style="162" customWidth="1"/>
    <col min="10" max="10" width="17.5703125" style="130" customWidth="1"/>
    <col min="11" max="11" width="14.28515625" style="162" customWidth="1"/>
    <col min="12" max="12" width="13.42578125" style="162" customWidth="1"/>
    <col min="13" max="13" width="17" style="60" customWidth="1"/>
    <col min="14" max="14" width="14.28515625" style="60" bestFit="1" customWidth="1"/>
    <col min="15" max="15" width="15.28515625" style="60" bestFit="1" customWidth="1"/>
    <col min="16" max="16" width="13.85546875" style="61" customWidth="1"/>
    <col min="17" max="17" width="21.5703125" style="60" customWidth="1"/>
    <col min="18" max="20" width="9.140625" style="60"/>
    <col min="21" max="21" width="17.85546875" style="60" customWidth="1"/>
    <col min="22" max="22" width="18.5703125" style="162" customWidth="1"/>
    <col min="23" max="16384" width="9.140625" style="162"/>
  </cols>
  <sheetData>
    <row r="1" spans="1:22">
      <c r="A1" s="160" t="s">
        <v>61</v>
      </c>
    </row>
    <row r="2" spans="1:22" ht="18.75" customHeight="1">
      <c r="A2" s="160" t="s">
        <v>38</v>
      </c>
    </row>
    <row r="3" spans="1:22" ht="33.75" customHeight="1">
      <c r="A3" s="163" t="s">
        <v>17</v>
      </c>
      <c r="B3" s="164" t="s">
        <v>18</v>
      </c>
      <c r="C3" s="163" t="s">
        <v>19</v>
      </c>
      <c r="D3" s="163" t="s">
        <v>32</v>
      </c>
      <c r="E3" s="163" t="s">
        <v>20</v>
      </c>
      <c r="F3" s="163" t="s">
        <v>21</v>
      </c>
      <c r="G3" s="163" t="s">
        <v>22</v>
      </c>
      <c r="H3" s="163" t="s">
        <v>23</v>
      </c>
      <c r="I3" s="163" t="s">
        <v>24</v>
      </c>
      <c r="J3" s="261" t="s">
        <v>25</v>
      </c>
      <c r="K3" s="262"/>
      <c r="L3" s="165" t="s">
        <v>26</v>
      </c>
      <c r="M3" s="62" t="s">
        <v>27</v>
      </c>
      <c r="N3" s="154" t="s">
        <v>28</v>
      </c>
      <c r="O3" s="62" t="s">
        <v>31</v>
      </c>
      <c r="P3" s="64" t="s">
        <v>29</v>
      </c>
      <c r="Q3" s="154" t="s">
        <v>30</v>
      </c>
      <c r="R3" s="154" t="s">
        <v>33</v>
      </c>
      <c r="S3" s="154" t="s">
        <v>34</v>
      </c>
      <c r="T3" s="154" t="s">
        <v>35</v>
      </c>
      <c r="U3" s="62" t="s">
        <v>36</v>
      </c>
      <c r="V3" s="163" t="s">
        <v>37</v>
      </c>
    </row>
    <row r="4" spans="1:22" ht="15" customHeight="1">
      <c r="A4" s="163"/>
      <c r="B4" s="164"/>
      <c r="C4" s="163"/>
      <c r="D4" s="163"/>
      <c r="E4" s="163"/>
      <c r="F4" s="163"/>
      <c r="G4" s="163"/>
      <c r="H4" s="163"/>
      <c r="I4" s="163"/>
      <c r="J4" s="166" t="s">
        <v>261</v>
      </c>
      <c r="K4" s="163" t="s">
        <v>260</v>
      </c>
      <c r="L4" s="165"/>
      <c r="M4" s="62"/>
      <c r="N4" s="154"/>
      <c r="O4" s="62"/>
      <c r="P4" s="64"/>
      <c r="Q4" s="154"/>
      <c r="R4" s="154"/>
      <c r="S4" s="154"/>
      <c r="T4" s="154"/>
      <c r="U4" s="62"/>
      <c r="V4" s="163"/>
    </row>
    <row r="5" spans="1:22" s="167" customFormat="1" hidden="1">
      <c r="A5" s="139">
        <v>1</v>
      </c>
      <c r="B5" s="135">
        <v>45665</v>
      </c>
      <c r="C5" s="139" t="s">
        <v>794</v>
      </c>
      <c r="D5" s="139"/>
      <c r="E5" s="159" t="s">
        <v>265</v>
      </c>
      <c r="F5" s="139" t="s">
        <v>554</v>
      </c>
      <c r="G5" s="139" t="s">
        <v>987</v>
      </c>
      <c r="H5" s="139"/>
      <c r="I5" s="139">
        <v>1</v>
      </c>
      <c r="J5" s="134">
        <v>108.7</v>
      </c>
      <c r="K5" s="134"/>
      <c r="L5" s="139">
        <v>1</v>
      </c>
      <c r="M5" s="134">
        <f>K5+(J5*L5)</f>
        <v>108.7</v>
      </c>
      <c r="N5" s="134">
        <f>+M5*5%</f>
        <v>5.4350000000000005</v>
      </c>
      <c r="O5" s="134">
        <f>+M5+N5</f>
        <v>114.13500000000001</v>
      </c>
      <c r="P5" s="134"/>
      <c r="Q5" s="134"/>
      <c r="R5" s="134"/>
      <c r="S5" s="134"/>
      <c r="T5" s="134"/>
      <c r="U5" s="134">
        <f>+N5-T5</f>
        <v>5.4350000000000005</v>
      </c>
      <c r="V5" s="139"/>
    </row>
    <row r="6" spans="1:22" s="167" customFormat="1" hidden="1">
      <c r="A6" s="139">
        <v>2</v>
      </c>
      <c r="B6" s="135">
        <v>45665</v>
      </c>
      <c r="C6" s="139" t="s">
        <v>794</v>
      </c>
      <c r="D6" s="139"/>
      <c r="E6" s="159" t="s">
        <v>265</v>
      </c>
      <c r="F6" s="139" t="s">
        <v>271</v>
      </c>
      <c r="G6" s="139" t="s">
        <v>987</v>
      </c>
      <c r="H6" s="139"/>
      <c r="I6" s="139">
        <v>1</v>
      </c>
      <c r="J6" s="134">
        <v>89.3</v>
      </c>
      <c r="K6" s="134"/>
      <c r="L6" s="139">
        <v>1</v>
      </c>
      <c r="M6" s="134">
        <f t="shared" ref="M6:M69" si="0">K6+(J6*L6)</f>
        <v>89.3</v>
      </c>
      <c r="N6" s="134">
        <f t="shared" ref="N6:N69" si="1">+M6*5%</f>
        <v>4.4649999999999999</v>
      </c>
      <c r="O6" s="134">
        <f t="shared" ref="O6:O69" si="2">+M6+N6</f>
        <v>93.765000000000001</v>
      </c>
      <c r="P6" s="134"/>
      <c r="Q6" s="134"/>
      <c r="R6" s="134"/>
      <c r="S6" s="134"/>
      <c r="T6" s="134"/>
      <c r="U6" s="134">
        <f t="shared" ref="U6:U69" si="3">+N6-T6</f>
        <v>4.4649999999999999</v>
      </c>
      <c r="V6" s="139"/>
    </row>
    <row r="7" spans="1:22" s="167" customFormat="1" hidden="1">
      <c r="A7" s="139">
        <v>3</v>
      </c>
      <c r="B7" s="135">
        <v>45665</v>
      </c>
      <c r="C7" s="139" t="s">
        <v>794</v>
      </c>
      <c r="D7" s="139"/>
      <c r="E7" s="159" t="s">
        <v>265</v>
      </c>
      <c r="F7" s="139" t="s">
        <v>912</v>
      </c>
      <c r="G7" s="139" t="s">
        <v>987</v>
      </c>
      <c r="H7" s="139"/>
      <c r="I7" s="139">
        <v>1</v>
      </c>
      <c r="J7" s="134">
        <v>26.23</v>
      </c>
      <c r="K7" s="134"/>
      <c r="L7" s="139">
        <v>1</v>
      </c>
      <c r="M7" s="134">
        <f t="shared" si="0"/>
        <v>26.23</v>
      </c>
      <c r="N7" s="134">
        <f t="shared" si="1"/>
        <v>1.3115000000000001</v>
      </c>
      <c r="O7" s="134">
        <f t="shared" si="2"/>
        <v>27.541499999999999</v>
      </c>
      <c r="P7" s="134"/>
      <c r="Q7" s="134"/>
      <c r="R7" s="134"/>
      <c r="S7" s="134"/>
      <c r="T7" s="134"/>
      <c r="U7" s="134">
        <f t="shared" si="3"/>
        <v>1.3115000000000001</v>
      </c>
      <c r="V7" s="139"/>
    </row>
    <row r="8" spans="1:22" s="167" customFormat="1" hidden="1">
      <c r="A8" s="139">
        <v>4</v>
      </c>
      <c r="B8" s="135">
        <v>45665</v>
      </c>
      <c r="C8" s="139" t="s">
        <v>794</v>
      </c>
      <c r="D8" s="139"/>
      <c r="E8" s="159" t="s">
        <v>265</v>
      </c>
      <c r="F8" s="139" t="s">
        <v>913</v>
      </c>
      <c r="G8" s="139" t="s">
        <v>987</v>
      </c>
      <c r="H8" s="139"/>
      <c r="I8" s="139">
        <v>1</v>
      </c>
      <c r="J8" s="134">
        <v>6.52</v>
      </c>
      <c r="K8" s="134"/>
      <c r="L8" s="139">
        <v>1</v>
      </c>
      <c r="M8" s="134">
        <f t="shared" si="0"/>
        <v>6.52</v>
      </c>
      <c r="N8" s="134">
        <f t="shared" si="1"/>
        <v>0.32600000000000001</v>
      </c>
      <c r="O8" s="134">
        <f t="shared" si="2"/>
        <v>6.8459999999999992</v>
      </c>
      <c r="P8" s="134"/>
      <c r="Q8" s="134"/>
      <c r="R8" s="134"/>
      <c r="S8" s="134"/>
      <c r="T8" s="134"/>
      <c r="U8" s="134">
        <f t="shared" si="3"/>
        <v>0.32600000000000001</v>
      </c>
      <c r="V8" s="139"/>
    </row>
    <row r="9" spans="1:22" s="167" customFormat="1" hidden="1">
      <c r="A9" s="139">
        <v>5</v>
      </c>
      <c r="B9" s="135">
        <v>45665</v>
      </c>
      <c r="C9" s="139" t="s">
        <v>794</v>
      </c>
      <c r="D9" s="139"/>
      <c r="E9" s="159" t="s">
        <v>265</v>
      </c>
      <c r="F9" s="139" t="s">
        <v>914</v>
      </c>
      <c r="G9" s="139" t="s">
        <v>987</v>
      </c>
      <c r="H9" s="139"/>
      <c r="I9" s="139">
        <v>1</v>
      </c>
      <c r="J9" s="134">
        <v>4.24</v>
      </c>
      <c r="K9" s="134"/>
      <c r="L9" s="139">
        <v>1</v>
      </c>
      <c r="M9" s="134">
        <f t="shared" si="0"/>
        <v>4.24</v>
      </c>
      <c r="N9" s="134">
        <f t="shared" si="1"/>
        <v>0.21200000000000002</v>
      </c>
      <c r="O9" s="134">
        <f t="shared" si="2"/>
        <v>4.452</v>
      </c>
      <c r="P9" s="134"/>
      <c r="Q9" s="134"/>
      <c r="R9" s="134"/>
      <c r="S9" s="134"/>
      <c r="T9" s="134"/>
      <c r="U9" s="134">
        <f t="shared" si="3"/>
        <v>0.21200000000000002</v>
      </c>
      <c r="V9" s="139"/>
    </row>
    <row r="10" spans="1:22" s="167" customFormat="1" hidden="1">
      <c r="A10" s="139">
        <v>6</v>
      </c>
      <c r="B10" s="135">
        <v>45665</v>
      </c>
      <c r="C10" s="139" t="s">
        <v>794</v>
      </c>
      <c r="D10" s="139"/>
      <c r="E10" s="159" t="s">
        <v>265</v>
      </c>
      <c r="F10" s="139" t="s">
        <v>915</v>
      </c>
      <c r="G10" s="139" t="s">
        <v>987</v>
      </c>
      <c r="H10" s="139"/>
      <c r="I10" s="139">
        <v>1</v>
      </c>
      <c r="J10" s="134">
        <v>25.44</v>
      </c>
      <c r="K10" s="134"/>
      <c r="L10" s="139">
        <v>1</v>
      </c>
      <c r="M10" s="134">
        <f t="shared" si="0"/>
        <v>25.44</v>
      </c>
      <c r="N10" s="134">
        <f t="shared" si="1"/>
        <v>1.2720000000000002</v>
      </c>
      <c r="O10" s="134">
        <f t="shared" si="2"/>
        <v>26.712000000000003</v>
      </c>
      <c r="P10" s="134"/>
      <c r="Q10" s="134"/>
      <c r="R10" s="134"/>
      <c r="S10" s="134"/>
      <c r="T10" s="134"/>
      <c r="U10" s="134">
        <f t="shared" si="3"/>
        <v>1.2720000000000002</v>
      </c>
      <c r="V10" s="139"/>
    </row>
    <row r="11" spans="1:22" s="167" customFormat="1" hidden="1">
      <c r="A11" s="139">
        <v>7</v>
      </c>
      <c r="B11" s="135">
        <v>45665</v>
      </c>
      <c r="C11" s="139" t="s">
        <v>794</v>
      </c>
      <c r="D11" s="139"/>
      <c r="E11" s="159" t="s">
        <v>265</v>
      </c>
      <c r="F11" s="139" t="s">
        <v>916</v>
      </c>
      <c r="G11" s="139" t="s">
        <v>987</v>
      </c>
      <c r="H11" s="139"/>
      <c r="I11" s="139">
        <v>1</v>
      </c>
      <c r="J11" s="134">
        <v>11.3</v>
      </c>
      <c r="K11" s="134"/>
      <c r="L11" s="139">
        <v>1</v>
      </c>
      <c r="M11" s="134">
        <f t="shared" si="0"/>
        <v>11.3</v>
      </c>
      <c r="N11" s="134">
        <f t="shared" si="1"/>
        <v>0.56500000000000006</v>
      </c>
      <c r="O11" s="134">
        <f t="shared" si="2"/>
        <v>11.865</v>
      </c>
      <c r="P11" s="134"/>
      <c r="Q11" s="134"/>
      <c r="R11" s="134"/>
      <c r="S11" s="134"/>
      <c r="T11" s="134"/>
      <c r="U11" s="134">
        <f t="shared" si="3"/>
        <v>0.56500000000000006</v>
      </c>
      <c r="V11" s="139"/>
    </row>
    <row r="12" spans="1:22" s="167" customFormat="1" hidden="1">
      <c r="A12" s="139">
        <v>8</v>
      </c>
      <c r="B12" s="135">
        <v>45658</v>
      </c>
      <c r="C12" s="139" t="s">
        <v>795</v>
      </c>
      <c r="D12" s="139"/>
      <c r="E12" s="159" t="s">
        <v>263</v>
      </c>
      <c r="F12" s="139" t="s">
        <v>274</v>
      </c>
      <c r="G12" s="139" t="s">
        <v>691</v>
      </c>
      <c r="H12" s="139"/>
      <c r="I12" s="139">
        <v>1</v>
      </c>
      <c r="J12" s="134">
        <v>265.49</v>
      </c>
      <c r="K12" s="134"/>
      <c r="L12" s="139">
        <v>1</v>
      </c>
      <c r="M12" s="134">
        <f t="shared" si="0"/>
        <v>265.49</v>
      </c>
      <c r="N12" s="134">
        <f t="shared" si="1"/>
        <v>13.274500000000002</v>
      </c>
      <c r="O12" s="134">
        <f t="shared" si="2"/>
        <v>278.7645</v>
      </c>
      <c r="P12" s="134"/>
      <c r="Q12" s="134"/>
      <c r="R12" s="134"/>
      <c r="S12" s="134"/>
      <c r="T12" s="134"/>
      <c r="U12" s="134">
        <f t="shared" si="3"/>
        <v>13.274500000000002</v>
      </c>
      <c r="V12" s="139"/>
    </row>
    <row r="13" spans="1:22" s="167" customFormat="1" hidden="1">
      <c r="A13" s="139">
        <v>9</v>
      </c>
      <c r="B13" s="135">
        <v>45658</v>
      </c>
      <c r="C13" s="139" t="s">
        <v>796</v>
      </c>
      <c r="D13" s="139"/>
      <c r="E13" s="159" t="s">
        <v>263</v>
      </c>
      <c r="F13" s="139" t="s">
        <v>274</v>
      </c>
      <c r="G13" s="139" t="s">
        <v>691</v>
      </c>
      <c r="H13" s="139"/>
      <c r="I13" s="139">
        <v>1</v>
      </c>
      <c r="J13" s="134">
        <v>265.49</v>
      </c>
      <c r="K13" s="134"/>
      <c r="L13" s="139">
        <v>1</v>
      </c>
      <c r="M13" s="134">
        <f t="shared" si="0"/>
        <v>265.49</v>
      </c>
      <c r="N13" s="134">
        <f t="shared" si="1"/>
        <v>13.274500000000002</v>
      </c>
      <c r="O13" s="134">
        <f t="shared" si="2"/>
        <v>278.7645</v>
      </c>
      <c r="P13" s="134"/>
      <c r="Q13" s="134"/>
      <c r="R13" s="134"/>
      <c r="S13" s="134"/>
      <c r="T13" s="134"/>
      <c r="U13" s="134">
        <f t="shared" si="3"/>
        <v>13.274500000000002</v>
      </c>
      <c r="V13" s="139"/>
    </row>
    <row r="14" spans="1:22" s="167" customFormat="1" hidden="1">
      <c r="A14" s="139">
        <v>10</v>
      </c>
      <c r="B14" s="135">
        <v>45658</v>
      </c>
      <c r="C14" s="139" t="s">
        <v>797</v>
      </c>
      <c r="D14" s="139"/>
      <c r="E14" s="159" t="s">
        <v>263</v>
      </c>
      <c r="F14" s="139" t="s">
        <v>274</v>
      </c>
      <c r="G14" s="139" t="s">
        <v>691</v>
      </c>
      <c r="H14" s="139"/>
      <c r="I14" s="139">
        <v>1</v>
      </c>
      <c r="J14" s="134">
        <v>265.49</v>
      </c>
      <c r="K14" s="134"/>
      <c r="L14" s="139">
        <v>1</v>
      </c>
      <c r="M14" s="134">
        <f t="shared" si="0"/>
        <v>265.49</v>
      </c>
      <c r="N14" s="134">
        <f t="shared" si="1"/>
        <v>13.274500000000002</v>
      </c>
      <c r="O14" s="134">
        <f t="shared" si="2"/>
        <v>278.7645</v>
      </c>
      <c r="P14" s="134"/>
      <c r="Q14" s="134"/>
      <c r="R14" s="134"/>
      <c r="S14" s="134"/>
      <c r="T14" s="134"/>
      <c r="U14" s="134">
        <f t="shared" si="3"/>
        <v>13.274500000000002</v>
      </c>
      <c r="V14" s="139"/>
    </row>
    <row r="15" spans="1:22" s="167" customFormat="1" hidden="1">
      <c r="A15" s="139">
        <v>11</v>
      </c>
      <c r="B15" s="135">
        <v>45658</v>
      </c>
      <c r="C15" s="139" t="s">
        <v>798</v>
      </c>
      <c r="D15" s="139"/>
      <c r="E15" s="159" t="s">
        <v>263</v>
      </c>
      <c r="F15" s="139" t="s">
        <v>275</v>
      </c>
      <c r="G15" s="139" t="s">
        <v>691</v>
      </c>
      <c r="H15" s="139"/>
      <c r="I15" s="139">
        <v>1</v>
      </c>
      <c r="J15" s="134">
        <v>265.49</v>
      </c>
      <c r="K15" s="134"/>
      <c r="L15" s="139">
        <v>1</v>
      </c>
      <c r="M15" s="134">
        <f t="shared" si="0"/>
        <v>265.49</v>
      </c>
      <c r="N15" s="134">
        <f t="shared" si="1"/>
        <v>13.274500000000002</v>
      </c>
      <c r="O15" s="134">
        <f t="shared" si="2"/>
        <v>278.7645</v>
      </c>
      <c r="P15" s="134"/>
      <c r="Q15" s="134"/>
      <c r="R15" s="134"/>
      <c r="S15" s="134"/>
      <c r="T15" s="134"/>
      <c r="U15" s="134">
        <f t="shared" si="3"/>
        <v>13.274500000000002</v>
      </c>
      <c r="V15" s="139"/>
    </row>
    <row r="16" spans="1:22" s="167" customFormat="1" hidden="1">
      <c r="A16" s="139">
        <v>12</v>
      </c>
      <c r="B16" s="135">
        <v>45658</v>
      </c>
      <c r="C16" s="139" t="s">
        <v>799</v>
      </c>
      <c r="D16" s="139"/>
      <c r="E16" s="159" t="s">
        <v>263</v>
      </c>
      <c r="F16" s="139" t="s">
        <v>274</v>
      </c>
      <c r="G16" s="139" t="s">
        <v>691</v>
      </c>
      <c r="H16" s="139"/>
      <c r="I16" s="139">
        <v>1</v>
      </c>
      <c r="J16" s="134">
        <v>265.49</v>
      </c>
      <c r="K16" s="134"/>
      <c r="L16" s="139">
        <v>1</v>
      </c>
      <c r="M16" s="134">
        <f t="shared" si="0"/>
        <v>265.49</v>
      </c>
      <c r="N16" s="134">
        <f t="shared" si="1"/>
        <v>13.274500000000002</v>
      </c>
      <c r="O16" s="134">
        <f t="shared" si="2"/>
        <v>278.7645</v>
      </c>
      <c r="P16" s="134"/>
      <c r="Q16" s="134"/>
      <c r="R16" s="134"/>
      <c r="S16" s="134"/>
      <c r="T16" s="134"/>
      <c r="U16" s="134">
        <f t="shared" si="3"/>
        <v>13.274500000000002</v>
      </c>
      <c r="V16" s="139"/>
    </row>
    <row r="17" spans="1:22" s="167" customFormat="1" hidden="1">
      <c r="A17" s="139">
        <v>13</v>
      </c>
      <c r="B17" s="135">
        <v>45658</v>
      </c>
      <c r="C17" s="139" t="s">
        <v>800</v>
      </c>
      <c r="D17" s="139"/>
      <c r="E17" s="159" t="s">
        <v>263</v>
      </c>
      <c r="F17" s="139" t="s">
        <v>274</v>
      </c>
      <c r="G17" s="139" t="s">
        <v>691</v>
      </c>
      <c r="H17" s="139"/>
      <c r="I17" s="139">
        <v>1</v>
      </c>
      <c r="J17" s="134">
        <v>265.49</v>
      </c>
      <c r="K17" s="134"/>
      <c r="L17" s="139">
        <v>1</v>
      </c>
      <c r="M17" s="134">
        <f t="shared" si="0"/>
        <v>265.49</v>
      </c>
      <c r="N17" s="134">
        <f t="shared" si="1"/>
        <v>13.274500000000002</v>
      </c>
      <c r="O17" s="134">
        <f t="shared" si="2"/>
        <v>278.7645</v>
      </c>
      <c r="P17" s="134"/>
      <c r="Q17" s="134"/>
      <c r="R17" s="134"/>
      <c r="S17" s="134"/>
      <c r="T17" s="134"/>
      <c r="U17" s="134">
        <f t="shared" si="3"/>
        <v>13.274500000000002</v>
      </c>
      <c r="V17" s="139"/>
    </row>
    <row r="18" spans="1:22" s="167" customFormat="1" hidden="1">
      <c r="A18" s="139">
        <v>14</v>
      </c>
      <c r="B18" s="135">
        <v>45658</v>
      </c>
      <c r="C18" s="139" t="s">
        <v>801</v>
      </c>
      <c r="D18" s="139"/>
      <c r="E18" s="159" t="s">
        <v>263</v>
      </c>
      <c r="F18" s="139" t="s">
        <v>276</v>
      </c>
      <c r="G18" s="139" t="s">
        <v>691</v>
      </c>
      <c r="H18" s="139"/>
      <c r="I18" s="139">
        <v>1</v>
      </c>
      <c r="J18" s="134">
        <v>265.49</v>
      </c>
      <c r="K18" s="134"/>
      <c r="L18" s="139">
        <v>1</v>
      </c>
      <c r="M18" s="134">
        <f t="shared" si="0"/>
        <v>265.49</v>
      </c>
      <c r="N18" s="134">
        <f t="shared" si="1"/>
        <v>13.274500000000002</v>
      </c>
      <c r="O18" s="134">
        <f t="shared" si="2"/>
        <v>278.7645</v>
      </c>
      <c r="P18" s="134"/>
      <c r="Q18" s="134"/>
      <c r="R18" s="134"/>
      <c r="S18" s="134"/>
      <c r="T18" s="134"/>
      <c r="U18" s="134">
        <f t="shared" si="3"/>
        <v>13.274500000000002</v>
      </c>
      <c r="V18" s="139"/>
    </row>
    <row r="19" spans="1:22" s="167" customFormat="1" hidden="1">
      <c r="A19" s="139">
        <v>15</v>
      </c>
      <c r="B19" s="135">
        <v>45658</v>
      </c>
      <c r="C19" s="139" t="s">
        <v>802</v>
      </c>
      <c r="D19" s="139"/>
      <c r="E19" s="159" t="s">
        <v>263</v>
      </c>
      <c r="F19" s="139" t="s">
        <v>276</v>
      </c>
      <c r="G19" s="139" t="s">
        <v>691</v>
      </c>
      <c r="H19" s="139"/>
      <c r="I19" s="139">
        <v>1</v>
      </c>
      <c r="J19" s="134">
        <v>265.49</v>
      </c>
      <c r="K19" s="134"/>
      <c r="L19" s="139">
        <v>1</v>
      </c>
      <c r="M19" s="134">
        <f t="shared" si="0"/>
        <v>265.49</v>
      </c>
      <c r="N19" s="134">
        <f t="shared" si="1"/>
        <v>13.274500000000002</v>
      </c>
      <c r="O19" s="134">
        <f t="shared" si="2"/>
        <v>278.7645</v>
      </c>
      <c r="P19" s="134"/>
      <c r="Q19" s="134"/>
      <c r="R19" s="134"/>
      <c r="S19" s="134"/>
      <c r="T19" s="134"/>
      <c r="U19" s="134">
        <f t="shared" si="3"/>
        <v>13.274500000000002</v>
      </c>
      <c r="V19" s="139"/>
    </row>
    <row r="20" spans="1:22" s="167" customFormat="1" hidden="1">
      <c r="A20" s="139">
        <v>16</v>
      </c>
      <c r="B20" s="135">
        <v>45658</v>
      </c>
      <c r="C20" s="139" t="s">
        <v>803</v>
      </c>
      <c r="D20" s="139"/>
      <c r="E20" s="159" t="s">
        <v>263</v>
      </c>
      <c r="F20" s="139" t="s">
        <v>275</v>
      </c>
      <c r="G20" s="139" t="s">
        <v>691</v>
      </c>
      <c r="H20" s="139"/>
      <c r="I20" s="139">
        <v>1</v>
      </c>
      <c r="J20" s="134">
        <v>265.49</v>
      </c>
      <c r="K20" s="134"/>
      <c r="L20" s="139">
        <v>1</v>
      </c>
      <c r="M20" s="134">
        <f t="shared" si="0"/>
        <v>265.49</v>
      </c>
      <c r="N20" s="134">
        <f t="shared" si="1"/>
        <v>13.274500000000002</v>
      </c>
      <c r="O20" s="134">
        <f t="shared" si="2"/>
        <v>278.7645</v>
      </c>
      <c r="P20" s="134"/>
      <c r="Q20" s="134"/>
      <c r="R20" s="134"/>
      <c r="S20" s="134"/>
      <c r="T20" s="134"/>
      <c r="U20" s="134">
        <f t="shared" si="3"/>
        <v>13.274500000000002</v>
      </c>
      <c r="V20" s="139"/>
    </row>
    <row r="21" spans="1:22" s="167" customFormat="1" hidden="1">
      <c r="A21" s="139">
        <v>17</v>
      </c>
      <c r="B21" s="135">
        <v>45658</v>
      </c>
      <c r="C21" s="139" t="s">
        <v>804</v>
      </c>
      <c r="D21" s="139"/>
      <c r="E21" s="159" t="s">
        <v>263</v>
      </c>
      <c r="F21" s="139" t="s">
        <v>274</v>
      </c>
      <c r="G21" s="139" t="s">
        <v>691</v>
      </c>
      <c r="H21" s="139"/>
      <c r="I21" s="139">
        <v>1</v>
      </c>
      <c r="J21" s="134">
        <v>265.49</v>
      </c>
      <c r="K21" s="134"/>
      <c r="L21" s="139">
        <v>1</v>
      </c>
      <c r="M21" s="134">
        <f t="shared" si="0"/>
        <v>265.49</v>
      </c>
      <c r="N21" s="134">
        <f t="shared" si="1"/>
        <v>13.274500000000002</v>
      </c>
      <c r="O21" s="134">
        <f t="shared" si="2"/>
        <v>278.7645</v>
      </c>
      <c r="P21" s="134"/>
      <c r="Q21" s="134"/>
      <c r="R21" s="134"/>
      <c r="S21" s="134"/>
      <c r="T21" s="134"/>
      <c r="U21" s="134">
        <f t="shared" si="3"/>
        <v>13.274500000000002</v>
      </c>
      <c r="V21" s="139"/>
    </row>
    <row r="22" spans="1:22" s="167" customFormat="1" hidden="1">
      <c r="A22" s="139">
        <v>18</v>
      </c>
      <c r="B22" s="135">
        <v>45658</v>
      </c>
      <c r="C22" s="139" t="s">
        <v>805</v>
      </c>
      <c r="D22" s="139"/>
      <c r="E22" s="159" t="s">
        <v>263</v>
      </c>
      <c r="F22" s="139" t="s">
        <v>277</v>
      </c>
      <c r="G22" s="139" t="s">
        <v>691</v>
      </c>
      <c r="H22" s="139"/>
      <c r="I22" s="139">
        <v>1</v>
      </c>
      <c r="J22" s="134">
        <v>265.49</v>
      </c>
      <c r="K22" s="134"/>
      <c r="L22" s="139">
        <v>1</v>
      </c>
      <c r="M22" s="134">
        <f t="shared" si="0"/>
        <v>265.49</v>
      </c>
      <c r="N22" s="134">
        <f t="shared" si="1"/>
        <v>13.274500000000002</v>
      </c>
      <c r="O22" s="134">
        <f t="shared" si="2"/>
        <v>278.7645</v>
      </c>
      <c r="P22" s="134"/>
      <c r="Q22" s="134"/>
      <c r="R22" s="134"/>
      <c r="S22" s="134"/>
      <c r="T22" s="134"/>
      <c r="U22" s="134">
        <f t="shared" si="3"/>
        <v>13.274500000000002</v>
      </c>
      <c r="V22" s="139"/>
    </row>
    <row r="23" spans="1:22" s="167" customFormat="1">
      <c r="A23" s="139">
        <v>19</v>
      </c>
      <c r="B23" s="135">
        <v>45658</v>
      </c>
      <c r="C23" s="139" t="s">
        <v>806</v>
      </c>
      <c r="D23" s="139"/>
      <c r="E23" s="159" t="s">
        <v>263</v>
      </c>
      <c r="F23" s="139" t="s">
        <v>275</v>
      </c>
      <c r="G23" s="139" t="s">
        <v>691</v>
      </c>
      <c r="H23" s="139"/>
      <c r="I23" s="139">
        <v>1</v>
      </c>
      <c r="J23" s="134">
        <v>265.49</v>
      </c>
      <c r="K23" s="134"/>
      <c r="L23" s="139">
        <v>1</v>
      </c>
      <c r="M23" s="134">
        <f t="shared" si="0"/>
        <v>265.49</v>
      </c>
      <c r="N23" s="134">
        <f t="shared" si="1"/>
        <v>13.274500000000002</v>
      </c>
      <c r="O23" s="134">
        <f t="shared" si="2"/>
        <v>278.7645</v>
      </c>
      <c r="P23" s="134"/>
      <c r="Q23" s="134"/>
      <c r="R23" s="134"/>
      <c r="S23" s="134"/>
      <c r="T23" s="134"/>
      <c r="U23" s="134">
        <f t="shared" si="3"/>
        <v>13.274500000000002</v>
      </c>
      <c r="V23" s="139"/>
    </row>
    <row r="24" spans="1:22" s="167" customFormat="1" hidden="1">
      <c r="A24" s="139">
        <v>20</v>
      </c>
      <c r="B24" s="135">
        <v>45658</v>
      </c>
      <c r="C24" s="139" t="s">
        <v>807</v>
      </c>
      <c r="D24" s="139"/>
      <c r="E24" s="159" t="s">
        <v>263</v>
      </c>
      <c r="F24" s="139" t="s">
        <v>274</v>
      </c>
      <c r="G24" s="139" t="s">
        <v>691</v>
      </c>
      <c r="H24" s="139"/>
      <c r="I24" s="139">
        <v>1</v>
      </c>
      <c r="J24" s="134">
        <v>265.49</v>
      </c>
      <c r="K24" s="134"/>
      <c r="L24" s="139">
        <v>1</v>
      </c>
      <c r="M24" s="134">
        <f t="shared" si="0"/>
        <v>265.49</v>
      </c>
      <c r="N24" s="134">
        <f t="shared" si="1"/>
        <v>13.274500000000002</v>
      </c>
      <c r="O24" s="134">
        <f t="shared" si="2"/>
        <v>278.7645</v>
      </c>
      <c r="P24" s="134"/>
      <c r="Q24" s="134"/>
      <c r="R24" s="134"/>
      <c r="S24" s="134"/>
      <c r="T24" s="134"/>
      <c r="U24" s="134">
        <f t="shared" si="3"/>
        <v>13.274500000000002</v>
      </c>
      <c r="V24" s="139"/>
    </row>
    <row r="25" spans="1:22" s="167" customFormat="1" hidden="1">
      <c r="A25" s="139">
        <v>21</v>
      </c>
      <c r="B25" s="135">
        <v>45659</v>
      </c>
      <c r="C25" s="139" t="s">
        <v>808</v>
      </c>
      <c r="D25" s="139"/>
      <c r="E25" s="159" t="s">
        <v>263</v>
      </c>
      <c r="F25" s="139" t="s">
        <v>139</v>
      </c>
      <c r="G25" s="139" t="s">
        <v>987</v>
      </c>
      <c r="H25" s="139"/>
      <c r="I25" s="139">
        <v>1</v>
      </c>
      <c r="J25" s="134">
        <v>6.64</v>
      </c>
      <c r="K25" s="134"/>
      <c r="L25" s="139">
        <v>1</v>
      </c>
      <c r="M25" s="134">
        <f t="shared" si="0"/>
        <v>6.64</v>
      </c>
      <c r="N25" s="134">
        <f t="shared" si="1"/>
        <v>0.33200000000000002</v>
      </c>
      <c r="O25" s="134">
        <f t="shared" si="2"/>
        <v>6.9719999999999995</v>
      </c>
      <c r="P25" s="134"/>
      <c r="Q25" s="134"/>
      <c r="R25" s="134"/>
      <c r="S25" s="134"/>
      <c r="T25" s="134"/>
      <c r="U25" s="134">
        <f t="shared" si="3"/>
        <v>0.33200000000000002</v>
      </c>
      <c r="V25" s="139"/>
    </row>
    <row r="26" spans="1:22" s="167" customFormat="1" hidden="1">
      <c r="A26" s="139">
        <v>22</v>
      </c>
      <c r="B26" s="135">
        <v>45659</v>
      </c>
      <c r="C26" s="139" t="s">
        <v>808</v>
      </c>
      <c r="D26" s="139"/>
      <c r="E26" s="159" t="s">
        <v>263</v>
      </c>
      <c r="F26" s="139" t="s">
        <v>126</v>
      </c>
      <c r="G26" s="139" t="s">
        <v>987</v>
      </c>
      <c r="H26" s="139"/>
      <c r="I26" s="139">
        <v>1</v>
      </c>
      <c r="J26" s="134">
        <v>6.64</v>
      </c>
      <c r="K26" s="134"/>
      <c r="L26" s="139">
        <v>1</v>
      </c>
      <c r="M26" s="134">
        <f t="shared" si="0"/>
        <v>6.64</v>
      </c>
      <c r="N26" s="134">
        <f t="shared" si="1"/>
        <v>0.33200000000000002</v>
      </c>
      <c r="O26" s="134">
        <f t="shared" si="2"/>
        <v>6.9719999999999995</v>
      </c>
      <c r="P26" s="135"/>
      <c r="Q26" s="134"/>
      <c r="R26" s="134"/>
      <c r="S26" s="134"/>
      <c r="T26" s="134"/>
      <c r="U26" s="134">
        <f t="shared" si="3"/>
        <v>0.33200000000000002</v>
      </c>
      <c r="V26" s="139"/>
    </row>
    <row r="27" spans="1:22" s="167" customFormat="1" hidden="1">
      <c r="A27" s="139">
        <v>23</v>
      </c>
      <c r="B27" s="135">
        <v>45659</v>
      </c>
      <c r="C27" s="139" t="s">
        <v>808</v>
      </c>
      <c r="D27" s="139"/>
      <c r="E27" s="159" t="s">
        <v>263</v>
      </c>
      <c r="F27" s="139" t="s">
        <v>917</v>
      </c>
      <c r="G27" s="139" t="s">
        <v>987</v>
      </c>
      <c r="H27" s="139"/>
      <c r="I27" s="139">
        <v>1</v>
      </c>
      <c r="J27" s="134">
        <v>6.64</v>
      </c>
      <c r="K27" s="134"/>
      <c r="L27" s="139">
        <v>1</v>
      </c>
      <c r="M27" s="134">
        <f t="shared" si="0"/>
        <v>6.64</v>
      </c>
      <c r="N27" s="134">
        <f t="shared" si="1"/>
        <v>0.33200000000000002</v>
      </c>
      <c r="O27" s="134">
        <f t="shared" si="2"/>
        <v>6.9719999999999995</v>
      </c>
      <c r="P27" s="135"/>
      <c r="Q27" s="134"/>
      <c r="R27" s="134"/>
      <c r="S27" s="134"/>
      <c r="T27" s="134"/>
      <c r="U27" s="134">
        <f t="shared" si="3"/>
        <v>0.33200000000000002</v>
      </c>
      <c r="V27" s="139"/>
    </row>
    <row r="28" spans="1:22" s="167" customFormat="1" hidden="1">
      <c r="A28" s="139">
        <v>24</v>
      </c>
      <c r="B28" s="135">
        <v>45659</v>
      </c>
      <c r="C28" s="139" t="s">
        <v>809</v>
      </c>
      <c r="D28" s="139"/>
      <c r="E28" s="159" t="s">
        <v>263</v>
      </c>
      <c r="F28" s="139" t="s">
        <v>139</v>
      </c>
      <c r="G28" s="139" t="s">
        <v>987</v>
      </c>
      <c r="H28" s="139"/>
      <c r="I28" s="139">
        <v>1</v>
      </c>
      <c r="J28" s="134">
        <v>6.64</v>
      </c>
      <c r="K28" s="134"/>
      <c r="L28" s="139">
        <v>1</v>
      </c>
      <c r="M28" s="134">
        <f t="shared" si="0"/>
        <v>6.64</v>
      </c>
      <c r="N28" s="134">
        <f t="shared" si="1"/>
        <v>0.33200000000000002</v>
      </c>
      <c r="O28" s="134">
        <f t="shared" si="2"/>
        <v>6.9719999999999995</v>
      </c>
      <c r="P28" s="135"/>
      <c r="Q28" s="134"/>
      <c r="R28" s="134"/>
      <c r="S28" s="134"/>
      <c r="T28" s="134"/>
      <c r="U28" s="134">
        <f t="shared" si="3"/>
        <v>0.33200000000000002</v>
      </c>
      <c r="V28" s="139"/>
    </row>
    <row r="29" spans="1:22" s="167" customFormat="1" hidden="1">
      <c r="A29" s="139">
        <v>25</v>
      </c>
      <c r="B29" s="135">
        <v>45659</v>
      </c>
      <c r="C29" s="139" t="s">
        <v>810</v>
      </c>
      <c r="D29" s="139"/>
      <c r="E29" s="159" t="s">
        <v>263</v>
      </c>
      <c r="F29" s="139" t="s">
        <v>918</v>
      </c>
      <c r="G29" s="139" t="s">
        <v>987</v>
      </c>
      <c r="H29" s="139"/>
      <c r="I29" s="139">
        <v>1</v>
      </c>
      <c r="J29" s="134">
        <v>17.7</v>
      </c>
      <c r="K29" s="134"/>
      <c r="L29" s="139">
        <v>1</v>
      </c>
      <c r="M29" s="134">
        <f t="shared" si="0"/>
        <v>17.7</v>
      </c>
      <c r="N29" s="134">
        <f t="shared" si="1"/>
        <v>0.88500000000000001</v>
      </c>
      <c r="O29" s="134">
        <f t="shared" si="2"/>
        <v>18.585000000000001</v>
      </c>
      <c r="P29" s="135"/>
      <c r="Q29" s="134"/>
      <c r="R29" s="134"/>
      <c r="S29" s="134"/>
      <c r="T29" s="134"/>
      <c r="U29" s="134">
        <f t="shared" si="3"/>
        <v>0.88500000000000001</v>
      </c>
      <c r="V29" s="139"/>
    </row>
    <row r="30" spans="1:22" s="167" customFormat="1" hidden="1">
      <c r="A30" s="139">
        <v>26</v>
      </c>
      <c r="B30" s="135">
        <v>45659</v>
      </c>
      <c r="C30" s="139" t="s">
        <v>810</v>
      </c>
      <c r="D30" s="139"/>
      <c r="E30" s="159" t="s">
        <v>263</v>
      </c>
      <c r="F30" s="139" t="s">
        <v>139</v>
      </c>
      <c r="G30" s="139" t="s">
        <v>987</v>
      </c>
      <c r="H30" s="139"/>
      <c r="I30" s="139">
        <v>1</v>
      </c>
      <c r="J30" s="134">
        <v>6.64</v>
      </c>
      <c r="K30" s="134"/>
      <c r="L30" s="139">
        <v>1</v>
      </c>
      <c r="M30" s="134">
        <f t="shared" si="0"/>
        <v>6.64</v>
      </c>
      <c r="N30" s="134">
        <f t="shared" si="1"/>
        <v>0.33200000000000002</v>
      </c>
      <c r="O30" s="134">
        <f>+M30+N30</f>
        <v>6.9719999999999995</v>
      </c>
      <c r="P30" s="135"/>
      <c r="Q30" s="134"/>
      <c r="R30" s="134"/>
      <c r="S30" s="134"/>
      <c r="T30" s="134"/>
      <c r="U30" s="134">
        <f t="shared" si="3"/>
        <v>0.33200000000000002</v>
      </c>
      <c r="V30" s="139"/>
    </row>
    <row r="31" spans="1:22" s="167" customFormat="1" hidden="1">
      <c r="A31" s="139">
        <v>27</v>
      </c>
      <c r="B31" s="135">
        <v>45659</v>
      </c>
      <c r="C31" s="139" t="s">
        <v>811</v>
      </c>
      <c r="D31" s="139"/>
      <c r="E31" s="159" t="s">
        <v>263</v>
      </c>
      <c r="F31" s="139" t="s">
        <v>198</v>
      </c>
      <c r="G31" s="139" t="s">
        <v>987</v>
      </c>
      <c r="H31" s="139"/>
      <c r="I31" s="139">
        <v>1</v>
      </c>
      <c r="J31" s="134">
        <v>11.06</v>
      </c>
      <c r="K31" s="134"/>
      <c r="L31" s="139">
        <v>1</v>
      </c>
      <c r="M31" s="134">
        <f t="shared" si="0"/>
        <v>11.06</v>
      </c>
      <c r="N31" s="134">
        <f t="shared" si="1"/>
        <v>0.55300000000000005</v>
      </c>
      <c r="O31" s="134">
        <f t="shared" si="2"/>
        <v>11.613000000000001</v>
      </c>
      <c r="P31" s="142"/>
      <c r="Q31" s="143"/>
      <c r="R31" s="134"/>
      <c r="S31" s="134"/>
      <c r="T31" s="134"/>
      <c r="U31" s="134">
        <f t="shared" si="3"/>
        <v>0.55300000000000005</v>
      </c>
      <c r="V31" s="139"/>
    </row>
    <row r="32" spans="1:22" s="167" customFormat="1" hidden="1">
      <c r="A32" s="139">
        <v>28</v>
      </c>
      <c r="B32" s="135">
        <v>45659</v>
      </c>
      <c r="C32" s="139" t="s">
        <v>811</v>
      </c>
      <c r="D32" s="139"/>
      <c r="E32" s="159" t="s">
        <v>263</v>
      </c>
      <c r="F32" s="139" t="s">
        <v>139</v>
      </c>
      <c r="G32" s="139" t="s">
        <v>987</v>
      </c>
      <c r="H32" s="139"/>
      <c r="I32" s="139">
        <v>1</v>
      </c>
      <c r="J32" s="134">
        <v>6.64</v>
      </c>
      <c r="K32" s="134"/>
      <c r="L32" s="139">
        <v>1</v>
      </c>
      <c r="M32" s="134">
        <f t="shared" si="0"/>
        <v>6.64</v>
      </c>
      <c r="N32" s="134">
        <f t="shared" si="1"/>
        <v>0.33200000000000002</v>
      </c>
      <c r="O32" s="134">
        <f t="shared" si="2"/>
        <v>6.9719999999999995</v>
      </c>
      <c r="P32" s="142"/>
      <c r="Q32" s="143"/>
      <c r="R32" s="134"/>
      <c r="S32" s="134"/>
      <c r="T32" s="134"/>
      <c r="U32" s="134">
        <f t="shared" si="3"/>
        <v>0.33200000000000002</v>
      </c>
      <c r="V32" s="139"/>
    </row>
    <row r="33" spans="1:22" s="167" customFormat="1" hidden="1">
      <c r="A33" s="139">
        <v>29</v>
      </c>
      <c r="B33" s="135">
        <v>45659</v>
      </c>
      <c r="C33" s="139" t="s">
        <v>812</v>
      </c>
      <c r="D33" s="139"/>
      <c r="E33" s="159" t="s">
        <v>263</v>
      </c>
      <c r="F33" s="139" t="s">
        <v>619</v>
      </c>
      <c r="G33" s="139" t="s">
        <v>179</v>
      </c>
      <c r="H33" s="139"/>
      <c r="I33" s="139">
        <v>1</v>
      </c>
      <c r="J33" s="134">
        <v>22.76</v>
      </c>
      <c r="K33" s="134"/>
      <c r="L33" s="139">
        <v>1</v>
      </c>
      <c r="M33" s="134">
        <f t="shared" si="0"/>
        <v>22.76</v>
      </c>
      <c r="N33" s="134">
        <f t="shared" si="1"/>
        <v>1.1380000000000001</v>
      </c>
      <c r="O33" s="134">
        <f t="shared" si="2"/>
        <v>23.898000000000003</v>
      </c>
      <c r="P33" s="142"/>
      <c r="Q33" s="143"/>
      <c r="R33" s="134"/>
      <c r="S33" s="134"/>
      <c r="T33" s="134"/>
      <c r="U33" s="134">
        <f t="shared" si="3"/>
        <v>1.1380000000000001</v>
      </c>
      <c r="V33" s="139"/>
    </row>
    <row r="34" spans="1:22" s="167" customFormat="1" hidden="1">
      <c r="A34" s="139">
        <v>30</v>
      </c>
      <c r="B34" s="135">
        <v>45659</v>
      </c>
      <c r="C34" s="139" t="s">
        <v>812</v>
      </c>
      <c r="D34" s="139"/>
      <c r="E34" s="159" t="s">
        <v>263</v>
      </c>
      <c r="F34" s="139" t="s">
        <v>513</v>
      </c>
      <c r="G34" s="139" t="s">
        <v>179</v>
      </c>
      <c r="H34" s="139"/>
      <c r="I34" s="139">
        <v>1</v>
      </c>
      <c r="J34" s="134">
        <v>15</v>
      </c>
      <c r="K34" s="134"/>
      <c r="L34" s="139">
        <v>1</v>
      </c>
      <c r="M34" s="134">
        <f t="shared" si="0"/>
        <v>15</v>
      </c>
      <c r="N34" s="134">
        <f t="shared" si="1"/>
        <v>0.75</v>
      </c>
      <c r="O34" s="134">
        <f t="shared" si="2"/>
        <v>15.75</v>
      </c>
      <c r="P34" s="142"/>
      <c r="Q34" s="143"/>
      <c r="R34" s="134"/>
      <c r="S34" s="134"/>
      <c r="T34" s="134"/>
      <c r="U34" s="134">
        <f t="shared" si="3"/>
        <v>0.75</v>
      </c>
      <c r="V34" s="139"/>
    </row>
    <row r="35" spans="1:22" hidden="1">
      <c r="A35" s="139">
        <v>31</v>
      </c>
      <c r="B35" s="135">
        <v>45659</v>
      </c>
      <c r="C35" s="139" t="s">
        <v>812</v>
      </c>
      <c r="D35" s="139"/>
      <c r="E35" s="159" t="s">
        <v>263</v>
      </c>
      <c r="F35" s="139" t="s">
        <v>280</v>
      </c>
      <c r="G35" s="139" t="s">
        <v>179</v>
      </c>
      <c r="H35" s="139"/>
      <c r="I35" s="139">
        <v>1</v>
      </c>
      <c r="J35" s="134">
        <v>14.56</v>
      </c>
      <c r="K35" s="134"/>
      <c r="L35" s="139">
        <v>1</v>
      </c>
      <c r="M35" s="134">
        <f t="shared" si="0"/>
        <v>14.56</v>
      </c>
      <c r="N35" s="134">
        <f t="shared" si="1"/>
        <v>0.72800000000000009</v>
      </c>
      <c r="O35" s="134">
        <f t="shared" si="2"/>
        <v>15.288</v>
      </c>
      <c r="P35" s="142"/>
      <c r="Q35" s="143"/>
      <c r="R35" s="134"/>
      <c r="S35" s="134"/>
      <c r="T35" s="134"/>
      <c r="U35" s="134">
        <f t="shared" si="3"/>
        <v>0.72800000000000009</v>
      </c>
      <c r="V35" s="139"/>
    </row>
    <row r="36" spans="1:22" hidden="1">
      <c r="A36" s="139">
        <v>32</v>
      </c>
      <c r="B36" s="135">
        <v>45659</v>
      </c>
      <c r="C36" s="139" t="s">
        <v>812</v>
      </c>
      <c r="D36" s="139"/>
      <c r="E36" s="159" t="s">
        <v>263</v>
      </c>
      <c r="F36" s="139" t="s">
        <v>156</v>
      </c>
      <c r="G36" s="139" t="s">
        <v>179</v>
      </c>
      <c r="H36" s="139"/>
      <c r="I36" s="139">
        <v>1</v>
      </c>
      <c r="J36" s="134">
        <v>13.48</v>
      </c>
      <c r="K36" s="134"/>
      <c r="L36" s="139">
        <v>1</v>
      </c>
      <c r="M36" s="134">
        <f t="shared" si="0"/>
        <v>13.48</v>
      </c>
      <c r="N36" s="134">
        <f t="shared" si="1"/>
        <v>0.67400000000000004</v>
      </c>
      <c r="O36" s="134">
        <f t="shared" si="2"/>
        <v>14.154</v>
      </c>
      <c r="P36" s="142"/>
      <c r="Q36" s="143"/>
      <c r="R36" s="134"/>
      <c r="S36" s="134"/>
      <c r="T36" s="134"/>
      <c r="U36" s="134">
        <f t="shared" si="3"/>
        <v>0.67400000000000004</v>
      </c>
      <c r="V36" s="139"/>
    </row>
    <row r="37" spans="1:22" hidden="1">
      <c r="A37" s="139">
        <v>33</v>
      </c>
      <c r="B37" s="135">
        <v>45659</v>
      </c>
      <c r="C37" s="139" t="s">
        <v>812</v>
      </c>
      <c r="D37" s="139"/>
      <c r="E37" s="159" t="s">
        <v>263</v>
      </c>
      <c r="F37" s="139" t="s">
        <v>125</v>
      </c>
      <c r="G37" s="139" t="s">
        <v>179</v>
      </c>
      <c r="H37" s="139"/>
      <c r="I37" s="139">
        <v>1</v>
      </c>
      <c r="J37" s="134">
        <v>6.66</v>
      </c>
      <c r="K37" s="134"/>
      <c r="L37" s="139">
        <v>1</v>
      </c>
      <c r="M37" s="134">
        <f t="shared" si="0"/>
        <v>6.66</v>
      </c>
      <c r="N37" s="134">
        <f t="shared" si="1"/>
        <v>0.33300000000000002</v>
      </c>
      <c r="O37" s="134">
        <f t="shared" si="2"/>
        <v>6.9930000000000003</v>
      </c>
      <c r="P37" s="142"/>
      <c r="Q37" s="143"/>
      <c r="R37" s="134"/>
      <c r="S37" s="134"/>
      <c r="T37" s="134"/>
      <c r="U37" s="134">
        <f t="shared" si="3"/>
        <v>0.33300000000000002</v>
      </c>
      <c r="V37" s="139"/>
    </row>
    <row r="38" spans="1:22" hidden="1">
      <c r="A38" s="139">
        <v>34</v>
      </c>
      <c r="B38" s="135">
        <v>45659</v>
      </c>
      <c r="C38" s="139" t="s">
        <v>812</v>
      </c>
      <c r="D38" s="139"/>
      <c r="E38" s="159" t="s">
        <v>263</v>
      </c>
      <c r="F38" s="139" t="s">
        <v>76</v>
      </c>
      <c r="G38" s="139" t="s">
        <v>179</v>
      </c>
      <c r="H38" s="139"/>
      <c r="I38" s="139">
        <v>1</v>
      </c>
      <c r="J38" s="134">
        <v>13.86</v>
      </c>
      <c r="K38" s="134"/>
      <c r="L38" s="139">
        <v>1</v>
      </c>
      <c r="M38" s="134">
        <f t="shared" si="0"/>
        <v>13.86</v>
      </c>
      <c r="N38" s="134">
        <f t="shared" si="1"/>
        <v>0.69300000000000006</v>
      </c>
      <c r="O38" s="134">
        <f t="shared" si="2"/>
        <v>14.552999999999999</v>
      </c>
      <c r="P38" s="142"/>
      <c r="Q38" s="143"/>
      <c r="R38" s="134"/>
      <c r="S38" s="134"/>
      <c r="T38" s="134"/>
      <c r="U38" s="134">
        <f t="shared" si="3"/>
        <v>0.69300000000000006</v>
      </c>
      <c r="V38" s="139"/>
    </row>
    <row r="39" spans="1:22" hidden="1">
      <c r="A39" s="139">
        <v>35</v>
      </c>
      <c r="B39" s="135">
        <v>45659</v>
      </c>
      <c r="C39" s="139" t="s">
        <v>812</v>
      </c>
      <c r="D39" s="139"/>
      <c r="E39" s="159" t="s">
        <v>263</v>
      </c>
      <c r="F39" s="139" t="s">
        <v>919</v>
      </c>
      <c r="G39" s="139" t="s">
        <v>179</v>
      </c>
      <c r="H39" s="139"/>
      <c r="I39" s="139">
        <v>1</v>
      </c>
      <c r="J39" s="134">
        <v>21.41</v>
      </c>
      <c r="K39" s="134"/>
      <c r="L39" s="139">
        <v>1</v>
      </c>
      <c r="M39" s="134">
        <f t="shared" si="0"/>
        <v>21.41</v>
      </c>
      <c r="N39" s="134">
        <f t="shared" si="1"/>
        <v>1.0705</v>
      </c>
      <c r="O39" s="134">
        <f t="shared" si="2"/>
        <v>22.480499999999999</v>
      </c>
      <c r="P39" s="142"/>
      <c r="Q39" s="143"/>
      <c r="R39" s="134"/>
      <c r="S39" s="134"/>
      <c r="T39" s="134"/>
      <c r="U39" s="134">
        <f t="shared" si="3"/>
        <v>1.0705</v>
      </c>
      <c r="V39" s="139"/>
    </row>
    <row r="40" spans="1:22" hidden="1">
      <c r="A40" s="139">
        <v>36</v>
      </c>
      <c r="B40" s="135">
        <v>45659</v>
      </c>
      <c r="C40" s="139" t="s">
        <v>812</v>
      </c>
      <c r="D40" s="139"/>
      <c r="E40" s="159" t="s">
        <v>263</v>
      </c>
      <c r="F40" s="139" t="s">
        <v>920</v>
      </c>
      <c r="G40" s="139" t="s">
        <v>179</v>
      </c>
      <c r="H40" s="139"/>
      <c r="I40" s="139">
        <v>1</v>
      </c>
      <c r="J40" s="134">
        <v>43.34</v>
      </c>
      <c r="K40" s="134"/>
      <c r="L40" s="139">
        <v>1</v>
      </c>
      <c r="M40" s="134">
        <f t="shared" si="0"/>
        <v>43.34</v>
      </c>
      <c r="N40" s="134">
        <f t="shared" si="1"/>
        <v>2.1670000000000003</v>
      </c>
      <c r="O40" s="134">
        <f t="shared" si="2"/>
        <v>45.507000000000005</v>
      </c>
      <c r="P40" s="142"/>
      <c r="Q40" s="143"/>
      <c r="R40" s="134"/>
      <c r="S40" s="134"/>
      <c r="T40" s="134"/>
      <c r="U40" s="134">
        <f t="shared" si="3"/>
        <v>2.1670000000000003</v>
      </c>
      <c r="V40" s="139"/>
    </row>
    <row r="41" spans="1:22" hidden="1">
      <c r="A41" s="139">
        <v>37</v>
      </c>
      <c r="B41" s="135">
        <v>45659</v>
      </c>
      <c r="C41" s="139" t="s">
        <v>812</v>
      </c>
      <c r="D41" s="139"/>
      <c r="E41" s="159" t="s">
        <v>263</v>
      </c>
      <c r="F41" s="139" t="s">
        <v>151</v>
      </c>
      <c r="G41" s="139" t="s">
        <v>179</v>
      </c>
      <c r="H41" s="139"/>
      <c r="I41" s="139">
        <v>1</v>
      </c>
      <c r="J41" s="134">
        <v>38.18</v>
      </c>
      <c r="K41" s="134"/>
      <c r="L41" s="139">
        <v>1</v>
      </c>
      <c r="M41" s="134">
        <f t="shared" si="0"/>
        <v>38.18</v>
      </c>
      <c r="N41" s="134">
        <f t="shared" si="1"/>
        <v>1.909</v>
      </c>
      <c r="O41" s="134">
        <f t="shared" si="2"/>
        <v>40.088999999999999</v>
      </c>
      <c r="P41" s="142"/>
      <c r="Q41" s="143"/>
      <c r="R41" s="134"/>
      <c r="S41" s="134"/>
      <c r="T41" s="134"/>
      <c r="U41" s="134">
        <f t="shared" si="3"/>
        <v>1.909</v>
      </c>
      <c r="V41" s="139"/>
    </row>
    <row r="42" spans="1:22" hidden="1">
      <c r="A42" s="139">
        <v>38</v>
      </c>
      <c r="B42" s="135">
        <v>45659</v>
      </c>
      <c r="C42" s="139" t="s">
        <v>812</v>
      </c>
      <c r="D42" s="139"/>
      <c r="E42" s="159" t="s">
        <v>263</v>
      </c>
      <c r="F42" s="139" t="s">
        <v>75</v>
      </c>
      <c r="G42" s="139" t="s">
        <v>179</v>
      </c>
      <c r="H42" s="139"/>
      <c r="I42" s="139">
        <v>1</v>
      </c>
      <c r="J42" s="134">
        <v>31.12</v>
      </c>
      <c r="K42" s="134"/>
      <c r="L42" s="139">
        <v>1</v>
      </c>
      <c r="M42" s="134">
        <f t="shared" si="0"/>
        <v>31.12</v>
      </c>
      <c r="N42" s="134">
        <f t="shared" si="1"/>
        <v>1.556</v>
      </c>
      <c r="O42" s="134">
        <f t="shared" si="2"/>
        <v>32.676000000000002</v>
      </c>
      <c r="P42" s="142"/>
      <c r="Q42" s="143"/>
      <c r="R42" s="134"/>
      <c r="S42" s="134"/>
      <c r="T42" s="134"/>
      <c r="U42" s="134">
        <f t="shared" si="3"/>
        <v>1.556</v>
      </c>
      <c r="V42" s="139"/>
    </row>
    <row r="43" spans="1:22" hidden="1">
      <c r="A43" s="139">
        <v>39</v>
      </c>
      <c r="B43" s="135">
        <v>45659</v>
      </c>
      <c r="C43" s="139" t="s">
        <v>812</v>
      </c>
      <c r="D43" s="139"/>
      <c r="E43" s="159" t="s">
        <v>263</v>
      </c>
      <c r="F43" s="139" t="s">
        <v>653</v>
      </c>
      <c r="G43" s="139" t="s">
        <v>179</v>
      </c>
      <c r="H43" s="139"/>
      <c r="I43" s="139">
        <v>1</v>
      </c>
      <c r="J43" s="134">
        <v>30.88</v>
      </c>
      <c r="K43" s="134"/>
      <c r="L43" s="139">
        <v>1</v>
      </c>
      <c r="M43" s="134">
        <f t="shared" si="0"/>
        <v>30.88</v>
      </c>
      <c r="N43" s="134">
        <f t="shared" si="1"/>
        <v>1.544</v>
      </c>
      <c r="O43" s="134">
        <f t="shared" si="2"/>
        <v>32.423999999999999</v>
      </c>
      <c r="P43" s="142"/>
      <c r="Q43" s="143"/>
      <c r="R43" s="134"/>
      <c r="S43" s="134"/>
      <c r="T43" s="134"/>
      <c r="U43" s="134">
        <f t="shared" si="3"/>
        <v>1.544</v>
      </c>
      <c r="V43" s="139"/>
    </row>
    <row r="44" spans="1:22" hidden="1">
      <c r="A44" s="139">
        <v>40</v>
      </c>
      <c r="B44" s="135">
        <v>45660</v>
      </c>
      <c r="C44" s="139" t="s">
        <v>813</v>
      </c>
      <c r="D44" s="139"/>
      <c r="E44" s="159" t="s">
        <v>263</v>
      </c>
      <c r="F44" s="139" t="s">
        <v>151</v>
      </c>
      <c r="G44" s="139" t="s">
        <v>179</v>
      </c>
      <c r="H44" s="139"/>
      <c r="I44" s="139">
        <v>1</v>
      </c>
      <c r="J44" s="134">
        <v>38.18</v>
      </c>
      <c r="K44" s="134"/>
      <c r="L44" s="139">
        <v>1</v>
      </c>
      <c r="M44" s="134">
        <f t="shared" si="0"/>
        <v>38.18</v>
      </c>
      <c r="N44" s="134">
        <f t="shared" si="1"/>
        <v>1.909</v>
      </c>
      <c r="O44" s="134">
        <f t="shared" si="2"/>
        <v>40.088999999999999</v>
      </c>
      <c r="P44" s="142"/>
      <c r="Q44" s="143"/>
      <c r="R44" s="134"/>
      <c r="S44" s="134"/>
      <c r="T44" s="134"/>
      <c r="U44" s="134">
        <f t="shared" si="3"/>
        <v>1.909</v>
      </c>
      <c r="V44" s="139"/>
    </row>
    <row r="45" spans="1:22" hidden="1">
      <c r="A45" s="139">
        <v>41</v>
      </c>
      <c r="B45" s="135">
        <v>45660</v>
      </c>
      <c r="C45" s="139" t="s">
        <v>813</v>
      </c>
      <c r="D45" s="139"/>
      <c r="E45" s="159" t="s">
        <v>263</v>
      </c>
      <c r="F45" s="139" t="s">
        <v>75</v>
      </c>
      <c r="G45" s="139" t="s">
        <v>179</v>
      </c>
      <c r="H45" s="139"/>
      <c r="I45" s="139">
        <v>1</v>
      </c>
      <c r="J45" s="134">
        <v>31.12</v>
      </c>
      <c r="K45" s="134"/>
      <c r="L45" s="139">
        <v>1</v>
      </c>
      <c r="M45" s="134">
        <f t="shared" si="0"/>
        <v>31.12</v>
      </c>
      <c r="N45" s="134">
        <f t="shared" si="1"/>
        <v>1.556</v>
      </c>
      <c r="O45" s="134">
        <f t="shared" si="2"/>
        <v>32.676000000000002</v>
      </c>
      <c r="P45" s="142"/>
      <c r="Q45" s="143"/>
      <c r="R45" s="134"/>
      <c r="S45" s="134"/>
      <c r="T45" s="134"/>
      <c r="U45" s="134">
        <f t="shared" si="3"/>
        <v>1.556</v>
      </c>
      <c r="V45" s="139"/>
    </row>
    <row r="46" spans="1:22" hidden="1">
      <c r="A46" s="139">
        <v>42</v>
      </c>
      <c r="B46" s="135">
        <v>45660</v>
      </c>
      <c r="C46" s="139" t="s">
        <v>813</v>
      </c>
      <c r="D46" s="139"/>
      <c r="E46" s="159" t="s">
        <v>263</v>
      </c>
      <c r="F46" s="139" t="s">
        <v>76</v>
      </c>
      <c r="G46" s="139" t="s">
        <v>179</v>
      </c>
      <c r="H46" s="139"/>
      <c r="I46" s="139">
        <v>1</v>
      </c>
      <c r="J46" s="134">
        <v>13.86</v>
      </c>
      <c r="K46" s="134"/>
      <c r="L46" s="139">
        <v>1</v>
      </c>
      <c r="M46" s="134">
        <f t="shared" si="0"/>
        <v>13.86</v>
      </c>
      <c r="N46" s="134">
        <f t="shared" si="1"/>
        <v>0.69300000000000006</v>
      </c>
      <c r="O46" s="134">
        <f t="shared" si="2"/>
        <v>14.552999999999999</v>
      </c>
      <c r="P46" s="142"/>
      <c r="Q46" s="143"/>
      <c r="R46" s="134"/>
      <c r="S46" s="134"/>
      <c r="T46" s="134"/>
      <c r="U46" s="134">
        <f t="shared" si="3"/>
        <v>0.69300000000000006</v>
      </c>
      <c r="V46" s="139"/>
    </row>
    <row r="47" spans="1:22" hidden="1">
      <c r="A47" s="139">
        <v>43</v>
      </c>
      <c r="B47" s="135">
        <v>45660</v>
      </c>
      <c r="C47" s="139" t="s">
        <v>814</v>
      </c>
      <c r="D47" s="139"/>
      <c r="E47" s="159" t="s">
        <v>263</v>
      </c>
      <c r="F47" s="139" t="s">
        <v>151</v>
      </c>
      <c r="G47" s="139" t="s">
        <v>179</v>
      </c>
      <c r="H47" s="139"/>
      <c r="I47" s="139">
        <v>1</v>
      </c>
      <c r="J47" s="134">
        <v>38.18</v>
      </c>
      <c r="K47" s="134"/>
      <c r="L47" s="139">
        <v>1</v>
      </c>
      <c r="M47" s="134">
        <f t="shared" si="0"/>
        <v>38.18</v>
      </c>
      <c r="N47" s="134">
        <f t="shared" si="1"/>
        <v>1.909</v>
      </c>
      <c r="O47" s="134">
        <f t="shared" si="2"/>
        <v>40.088999999999999</v>
      </c>
      <c r="P47" s="142"/>
      <c r="Q47" s="143"/>
      <c r="R47" s="134"/>
      <c r="S47" s="134"/>
      <c r="T47" s="134"/>
      <c r="U47" s="134">
        <f t="shared" si="3"/>
        <v>1.909</v>
      </c>
      <c r="V47" s="139"/>
    </row>
    <row r="48" spans="1:22" hidden="1">
      <c r="A48" s="139">
        <v>44</v>
      </c>
      <c r="B48" s="135">
        <v>45660</v>
      </c>
      <c r="C48" s="139" t="s">
        <v>814</v>
      </c>
      <c r="D48" s="139"/>
      <c r="E48" s="159" t="s">
        <v>263</v>
      </c>
      <c r="F48" s="139" t="s">
        <v>75</v>
      </c>
      <c r="G48" s="139" t="s">
        <v>179</v>
      </c>
      <c r="H48" s="139"/>
      <c r="I48" s="139">
        <v>1</v>
      </c>
      <c r="J48" s="134">
        <v>31.12</v>
      </c>
      <c r="K48" s="134"/>
      <c r="L48" s="139">
        <v>1</v>
      </c>
      <c r="M48" s="134">
        <f t="shared" si="0"/>
        <v>31.12</v>
      </c>
      <c r="N48" s="134">
        <f t="shared" si="1"/>
        <v>1.556</v>
      </c>
      <c r="O48" s="134">
        <f t="shared" si="2"/>
        <v>32.676000000000002</v>
      </c>
      <c r="P48" s="142"/>
      <c r="Q48" s="143"/>
      <c r="R48" s="134"/>
      <c r="S48" s="134"/>
      <c r="T48" s="134"/>
      <c r="U48" s="134">
        <f t="shared" si="3"/>
        <v>1.556</v>
      </c>
      <c r="V48" s="139"/>
    </row>
    <row r="49" spans="1:22" hidden="1">
      <c r="A49" s="139">
        <v>45</v>
      </c>
      <c r="B49" s="135">
        <v>45660</v>
      </c>
      <c r="C49" s="139" t="s">
        <v>814</v>
      </c>
      <c r="D49" s="139"/>
      <c r="E49" s="159" t="s">
        <v>263</v>
      </c>
      <c r="F49" s="139" t="s">
        <v>76</v>
      </c>
      <c r="G49" s="139" t="s">
        <v>179</v>
      </c>
      <c r="H49" s="139"/>
      <c r="I49" s="139">
        <v>1</v>
      </c>
      <c r="J49" s="134">
        <v>13.86</v>
      </c>
      <c r="K49" s="134"/>
      <c r="L49" s="139">
        <v>1</v>
      </c>
      <c r="M49" s="134">
        <f t="shared" si="0"/>
        <v>13.86</v>
      </c>
      <c r="N49" s="134">
        <f t="shared" si="1"/>
        <v>0.69300000000000006</v>
      </c>
      <c r="O49" s="134">
        <f t="shared" si="2"/>
        <v>14.552999999999999</v>
      </c>
      <c r="P49" s="142"/>
      <c r="Q49" s="143"/>
      <c r="R49" s="134"/>
      <c r="S49" s="134"/>
      <c r="T49" s="134"/>
      <c r="U49" s="134">
        <f t="shared" si="3"/>
        <v>0.69300000000000006</v>
      </c>
      <c r="V49" s="139"/>
    </row>
    <row r="50" spans="1:22" hidden="1">
      <c r="A50" s="139">
        <v>46</v>
      </c>
      <c r="B50" s="135">
        <v>45663</v>
      </c>
      <c r="C50" s="139" t="s">
        <v>815</v>
      </c>
      <c r="D50" s="139"/>
      <c r="E50" s="159" t="s">
        <v>263</v>
      </c>
      <c r="F50" s="139" t="s">
        <v>921</v>
      </c>
      <c r="G50" s="139" t="s">
        <v>987</v>
      </c>
      <c r="H50" s="139"/>
      <c r="I50" s="139">
        <v>1</v>
      </c>
      <c r="J50" s="134">
        <v>6.62</v>
      </c>
      <c r="K50" s="134"/>
      <c r="L50" s="139">
        <v>1</v>
      </c>
      <c r="M50" s="134">
        <f t="shared" si="0"/>
        <v>6.62</v>
      </c>
      <c r="N50" s="134">
        <f t="shared" si="1"/>
        <v>0.33100000000000002</v>
      </c>
      <c r="O50" s="134">
        <f t="shared" si="2"/>
        <v>6.9510000000000005</v>
      </c>
      <c r="P50" s="142"/>
      <c r="Q50" s="143"/>
      <c r="R50" s="134"/>
      <c r="S50" s="134"/>
      <c r="T50" s="134"/>
      <c r="U50" s="134">
        <f t="shared" si="3"/>
        <v>0.33100000000000002</v>
      </c>
      <c r="V50" s="139"/>
    </row>
    <row r="51" spans="1:22" hidden="1">
      <c r="A51" s="139">
        <v>47</v>
      </c>
      <c r="B51" s="135">
        <v>45663</v>
      </c>
      <c r="C51" s="139" t="s">
        <v>816</v>
      </c>
      <c r="D51" s="139"/>
      <c r="E51" s="159" t="s">
        <v>263</v>
      </c>
      <c r="F51" s="139" t="s">
        <v>922</v>
      </c>
      <c r="G51" s="139" t="s">
        <v>987</v>
      </c>
      <c r="H51" s="139"/>
      <c r="I51" s="139">
        <v>1</v>
      </c>
      <c r="J51" s="134">
        <v>6.62</v>
      </c>
      <c r="K51" s="134"/>
      <c r="L51" s="139">
        <v>1</v>
      </c>
      <c r="M51" s="134">
        <f t="shared" si="0"/>
        <v>6.62</v>
      </c>
      <c r="N51" s="134">
        <f t="shared" si="1"/>
        <v>0.33100000000000002</v>
      </c>
      <c r="O51" s="134">
        <f t="shared" si="2"/>
        <v>6.9510000000000005</v>
      </c>
      <c r="P51" s="142"/>
      <c r="Q51" s="143"/>
      <c r="R51" s="134"/>
      <c r="S51" s="134"/>
      <c r="T51" s="134"/>
      <c r="U51" s="134">
        <f t="shared" si="3"/>
        <v>0.33100000000000002</v>
      </c>
      <c r="V51" s="139"/>
    </row>
    <row r="52" spans="1:22" hidden="1">
      <c r="A52" s="139">
        <v>48</v>
      </c>
      <c r="B52" s="135">
        <v>45663</v>
      </c>
      <c r="C52" s="139" t="s">
        <v>817</v>
      </c>
      <c r="D52" s="139"/>
      <c r="E52" s="159" t="s">
        <v>263</v>
      </c>
      <c r="F52" s="139" t="s">
        <v>923</v>
      </c>
      <c r="G52" s="139" t="s">
        <v>987</v>
      </c>
      <c r="H52" s="139"/>
      <c r="I52" s="139">
        <v>1</v>
      </c>
      <c r="J52" s="134">
        <v>15.45</v>
      </c>
      <c r="K52" s="134"/>
      <c r="L52" s="139">
        <v>1</v>
      </c>
      <c r="M52" s="134">
        <f t="shared" si="0"/>
        <v>15.45</v>
      </c>
      <c r="N52" s="134">
        <f t="shared" si="1"/>
        <v>0.77249999999999996</v>
      </c>
      <c r="O52" s="134">
        <f t="shared" si="2"/>
        <v>16.2225</v>
      </c>
      <c r="P52" s="142"/>
      <c r="Q52" s="143"/>
      <c r="R52" s="134"/>
      <c r="S52" s="134"/>
      <c r="T52" s="134"/>
      <c r="U52" s="134">
        <f t="shared" si="3"/>
        <v>0.77249999999999996</v>
      </c>
      <c r="V52" s="139"/>
    </row>
    <row r="53" spans="1:22" hidden="1">
      <c r="A53" s="139">
        <v>49</v>
      </c>
      <c r="B53" s="135">
        <v>45663</v>
      </c>
      <c r="C53" s="139" t="s">
        <v>818</v>
      </c>
      <c r="D53" s="139"/>
      <c r="E53" s="159" t="s">
        <v>263</v>
      </c>
      <c r="F53" s="139" t="s">
        <v>151</v>
      </c>
      <c r="G53" s="139" t="s">
        <v>179</v>
      </c>
      <c r="H53" s="139"/>
      <c r="I53" s="139">
        <v>1</v>
      </c>
      <c r="J53" s="134">
        <v>38.18</v>
      </c>
      <c r="K53" s="134"/>
      <c r="L53" s="139">
        <v>1</v>
      </c>
      <c r="M53" s="134">
        <f t="shared" si="0"/>
        <v>38.18</v>
      </c>
      <c r="N53" s="134">
        <f t="shared" si="1"/>
        <v>1.909</v>
      </c>
      <c r="O53" s="134">
        <f t="shared" si="2"/>
        <v>40.088999999999999</v>
      </c>
      <c r="P53" s="142"/>
      <c r="Q53" s="143"/>
      <c r="R53" s="134"/>
      <c r="S53" s="134"/>
      <c r="T53" s="134"/>
      <c r="U53" s="134">
        <f t="shared" si="3"/>
        <v>1.909</v>
      </c>
      <c r="V53" s="139"/>
    </row>
    <row r="54" spans="1:22" hidden="1">
      <c r="A54" s="139">
        <v>50</v>
      </c>
      <c r="B54" s="135">
        <v>45663</v>
      </c>
      <c r="C54" s="139" t="s">
        <v>818</v>
      </c>
      <c r="D54" s="139"/>
      <c r="E54" s="159" t="s">
        <v>263</v>
      </c>
      <c r="F54" s="139" t="s">
        <v>75</v>
      </c>
      <c r="G54" s="139" t="s">
        <v>179</v>
      </c>
      <c r="H54" s="139"/>
      <c r="I54" s="139">
        <v>1</v>
      </c>
      <c r="J54" s="134">
        <v>31.12</v>
      </c>
      <c r="K54" s="134"/>
      <c r="L54" s="139">
        <v>1</v>
      </c>
      <c r="M54" s="134">
        <f t="shared" si="0"/>
        <v>31.12</v>
      </c>
      <c r="N54" s="134">
        <f t="shared" si="1"/>
        <v>1.556</v>
      </c>
      <c r="O54" s="134">
        <f t="shared" si="2"/>
        <v>32.676000000000002</v>
      </c>
      <c r="P54" s="142"/>
      <c r="Q54" s="143"/>
      <c r="R54" s="134"/>
      <c r="S54" s="134"/>
      <c r="T54" s="134"/>
      <c r="U54" s="134">
        <f t="shared" si="3"/>
        <v>1.556</v>
      </c>
      <c r="V54" s="139"/>
    </row>
    <row r="55" spans="1:22" hidden="1">
      <c r="A55" s="139">
        <v>51</v>
      </c>
      <c r="B55" s="135">
        <v>45663</v>
      </c>
      <c r="C55" s="139" t="s">
        <v>818</v>
      </c>
      <c r="D55" s="139"/>
      <c r="E55" s="159" t="s">
        <v>263</v>
      </c>
      <c r="F55" s="139" t="s">
        <v>76</v>
      </c>
      <c r="G55" s="139" t="s">
        <v>179</v>
      </c>
      <c r="H55" s="139"/>
      <c r="I55" s="139">
        <v>1</v>
      </c>
      <c r="J55" s="134">
        <v>13.86</v>
      </c>
      <c r="K55" s="134"/>
      <c r="L55" s="139">
        <v>1</v>
      </c>
      <c r="M55" s="134">
        <f t="shared" si="0"/>
        <v>13.86</v>
      </c>
      <c r="N55" s="134">
        <f t="shared" si="1"/>
        <v>0.69300000000000006</v>
      </c>
      <c r="O55" s="134">
        <f t="shared" si="2"/>
        <v>14.552999999999999</v>
      </c>
      <c r="P55" s="142"/>
      <c r="Q55" s="143"/>
      <c r="R55" s="134"/>
      <c r="S55" s="134"/>
      <c r="T55" s="134"/>
      <c r="U55" s="134">
        <f t="shared" si="3"/>
        <v>0.69300000000000006</v>
      </c>
      <c r="V55" s="139"/>
    </row>
    <row r="56" spans="1:22" hidden="1">
      <c r="A56" s="139">
        <v>52</v>
      </c>
      <c r="B56" s="135">
        <v>45663</v>
      </c>
      <c r="C56" s="139" t="s">
        <v>819</v>
      </c>
      <c r="D56" s="139"/>
      <c r="E56" s="159" t="s">
        <v>263</v>
      </c>
      <c r="F56" s="139" t="s">
        <v>151</v>
      </c>
      <c r="G56" s="139" t="s">
        <v>179</v>
      </c>
      <c r="H56" s="139"/>
      <c r="I56" s="139">
        <v>1</v>
      </c>
      <c r="J56" s="134">
        <v>38.18</v>
      </c>
      <c r="K56" s="134"/>
      <c r="L56" s="139">
        <v>1</v>
      </c>
      <c r="M56" s="134">
        <f t="shared" si="0"/>
        <v>38.18</v>
      </c>
      <c r="N56" s="134">
        <f t="shared" si="1"/>
        <v>1.909</v>
      </c>
      <c r="O56" s="134">
        <f t="shared" si="2"/>
        <v>40.088999999999999</v>
      </c>
      <c r="P56" s="142"/>
      <c r="Q56" s="143"/>
      <c r="R56" s="134"/>
      <c r="S56" s="134"/>
      <c r="T56" s="134"/>
      <c r="U56" s="134">
        <f t="shared" si="3"/>
        <v>1.909</v>
      </c>
      <c r="V56" s="139"/>
    </row>
    <row r="57" spans="1:22" s="167" customFormat="1" hidden="1">
      <c r="A57" s="139">
        <v>53</v>
      </c>
      <c r="B57" s="135">
        <v>45663</v>
      </c>
      <c r="C57" s="139" t="s">
        <v>819</v>
      </c>
      <c r="D57" s="139"/>
      <c r="E57" s="159" t="s">
        <v>263</v>
      </c>
      <c r="F57" s="139" t="s">
        <v>76</v>
      </c>
      <c r="G57" s="139" t="s">
        <v>179</v>
      </c>
      <c r="H57" s="139"/>
      <c r="I57" s="139">
        <v>1</v>
      </c>
      <c r="J57" s="134">
        <v>13.86</v>
      </c>
      <c r="K57" s="134"/>
      <c r="L57" s="139">
        <v>1</v>
      </c>
      <c r="M57" s="134">
        <f t="shared" si="0"/>
        <v>13.86</v>
      </c>
      <c r="N57" s="134">
        <f t="shared" si="1"/>
        <v>0.69300000000000006</v>
      </c>
      <c r="O57" s="134">
        <f t="shared" si="2"/>
        <v>14.552999999999999</v>
      </c>
      <c r="P57" s="142"/>
      <c r="Q57" s="143"/>
      <c r="R57" s="134"/>
      <c r="S57" s="134"/>
      <c r="T57" s="134"/>
      <c r="U57" s="134">
        <f t="shared" si="3"/>
        <v>0.69300000000000006</v>
      </c>
      <c r="V57" s="139"/>
    </row>
    <row r="58" spans="1:22" s="167" customFormat="1" hidden="1">
      <c r="A58" s="139">
        <v>54</v>
      </c>
      <c r="B58" s="135">
        <v>45663</v>
      </c>
      <c r="C58" s="139" t="s">
        <v>819</v>
      </c>
      <c r="D58" s="139"/>
      <c r="E58" s="159" t="s">
        <v>263</v>
      </c>
      <c r="F58" s="139" t="s">
        <v>75</v>
      </c>
      <c r="G58" s="139" t="s">
        <v>179</v>
      </c>
      <c r="H58" s="139"/>
      <c r="I58" s="139">
        <v>1</v>
      </c>
      <c r="J58" s="134">
        <v>15.56</v>
      </c>
      <c r="K58" s="134"/>
      <c r="L58" s="139">
        <v>1</v>
      </c>
      <c r="M58" s="134">
        <f t="shared" si="0"/>
        <v>15.56</v>
      </c>
      <c r="N58" s="134">
        <f t="shared" si="1"/>
        <v>0.77800000000000002</v>
      </c>
      <c r="O58" s="134">
        <f t="shared" si="2"/>
        <v>16.338000000000001</v>
      </c>
      <c r="P58" s="142"/>
      <c r="Q58" s="143"/>
      <c r="R58" s="134"/>
      <c r="S58" s="134"/>
      <c r="T58" s="134"/>
      <c r="U58" s="134">
        <f t="shared" si="3"/>
        <v>0.77800000000000002</v>
      </c>
      <c r="V58" s="139"/>
    </row>
    <row r="59" spans="1:22" s="167" customFormat="1" hidden="1">
      <c r="A59" s="139">
        <v>55</v>
      </c>
      <c r="B59" s="135">
        <v>45663</v>
      </c>
      <c r="C59" s="139" t="s">
        <v>820</v>
      </c>
      <c r="D59" s="139"/>
      <c r="E59" s="159" t="s">
        <v>263</v>
      </c>
      <c r="F59" s="139" t="s">
        <v>565</v>
      </c>
      <c r="G59" s="139" t="s">
        <v>179</v>
      </c>
      <c r="H59" s="139"/>
      <c r="I59" s="139">
        <v>1</v>
      </c>
      <c r="J59" s="134">
        <v>9.75</v>
      </c>
      <c r="K59" s="134"/>
      <c r="L59" s="139">
        <v>1</v>
      </c>
      <c r="M59" s="134">
        <f t="shared" si="0"/>
        <v>9.75</v>
      </c>
      <c r="N59" s="134">
        <f t="shared" si="1"/>
        <v>0.48750000000000004</v>
      </c>
      <c r="O59" s="134">
        <f t="shared" si="2"/>
        <v>10.237500000000001</v>
      </c>
      <c r="P59" s="142"/>
      <c r="Q59" s="143"/>
      <c r="R59" s="134"/>
      <c r="S59" s="134"/>
      <c r="T59" s="134"/>
      <c r="U59" s="134">
        <f t="shared" si="3"/>
        <v>0.48750000000000004</v>
      </c>
      <c r="V59" s="139"/>
    </row>
    <row r="60" spans="1:22" s="167" customFormat="1" hidden="1">
      <c r="A60" s="139">
        <v>56</v>
      </c>
      <c r="B60" s="135">
        <v>45663</v>
      </c>
      <c r="C60" s="139" t="s">
        <v>820</v>
      </c>
      <c r="D60" s="139"/>
      <c r="E60" s="159" t="s">
        <v>263</v>
      </c>
      <c r="F60" s="139" t="s">
        <v>561</v>
      </c>
      <c r="G60" s="139" t="s">
        <v>179</v>
      </c>
      <c r="H60" s="139"/>
      <c r="I60" s="139">
        <v>1</v>
      </c>
      <c r="J60" s="134">
        <v>303.74</v>
      </c>
      <c r="K60" s="134"/>
      <c r="L60" s="139">
        <v>1</v>
      </c>
      <c r="M60" s="134">
        <f t="shared" si="0"/>
        <v>303.74</v>
      </c>
      <c r="N60" s="134">
        <f t="shared" si="1"/>
        <v>15.187000000000001</v>
      </c>
      <c r="O60" s="134">
        <f t="shared" si="2"/>
        <v>318.92700000000002</v>
      </c>
      <c r="P60" s="142"/>
      <c r="Q60" s="143"/>
      <c r="R60" s="134"/>
      <c r="S60" s="134"/>
      <c r="T60" s="134"/>
      <c r="U60" s="134">
        <f t="shared" si="3"/>
        <v>15.187000000000001</v>
      </c>
      <c r="V60" s="139"/>
    </row>
    <row r="61" spans="1:22" s="167" customFormat="1" hidden="1">
      <c r="A61" s="139">
        <v>57</v>
      </c>
      <c r="B61" s="135">
        <v>45663</v>
      </c>
      <c r="C61" s="139" t="s">
        <v>820</v>
      </c>
      <c r="D61" s="139"/>
      <c r="E61" s="159" t="s">
        <v>263</v>
      </c>
      <c r="F61" s="139" t="s">
        <v>513</v>
      </c>
      <c r="G61" s="139" t="s">
        <v>179</v>
      </c>
      <c r="H61" s="139"/>
      <c r="I61" s="139">
        <v>1</v>
      </c>
      <c r="J61" s="134">
        <v>20</v>
      </c>
      <c r="K61" s="134"/>
      <c r="L61" s="139">
        <v>1</v>
      </c>
      <c r="M61" s="134">
        <f t="shared" si="0"/>
        <v>20</v>
      </c>
      <c r="N61" s="134">
        <f t="shared" si="1"/>
        <v>1</v>
      </c>
      <c r="O61" s="134">
        <f t="shared" si="2"/>
        <v>21</v>
      </c>
      <c r="P61" s="142"/>
      <c r="Q61" s="143"/>
      <c r="R61" s="134"/>
      <c r="S61" s="134"/>
      <c r="T61" s="134"/>
      <c r="U61" s="134">
        <f t="shared" si="3"/>
        <v>1</v>
      </c>
      <c r="V61" s="139"/>
    </row>
    <row r="62" spans="1:22" s="167" customFormat="1" hidden="1">
      <c r="A62" s="139">
        <v>58</v>
      </c>
      <c r="B62" s="135">
        <v>45664</v>
      </c>
      <c r="C62" s="139" t="s">
        <v>821</v>
      </c>
      <c r="D62" s="139"/>
      <c r="E62" s="159" t="s">
        <v>263</v>
      </c>
      <c r="F62" s="139" t="s">
        <v>75</v>
      </c>
      <c r="G62" s="139" t="s">
        <v>179</v>
      </c>
      <c r="H62" s="139"/>
      <c r="I62" s="139">
        <v>1</v>
      </c>
      <c r="J62" s="134">
        <v>31.12</v>
      </c>
      <c r="K62" s="134"/>
      <c r="L62" s="139">
        <v>1</v>
      </c>
      <c r="M62" s="134">
        <f t="shared" si="0"/>
        <v>31.12</v>
      </c>
      <c r="N62" s="134">
        <f t="shared" si="1"/>
        <v>1.556</v>
      </c>
      <c r="O62" s="134">
        <f t="shared" si="2"/>
        <v>32.676000000000002</v>
      </c>
      <c r="P62" s="142"/>
      <c r="Q62" s="143"/>
      <c r="R62" s="134"/>
      <c r="S62" s="134"/>
      <c r="T62" s="134"/>
      <c r="U62" s="134">
        <f t="shared" si="3"/>
        <v>1.556</v>
      </c>
      <c r="V62" s="139"/>
    </row>
    <row r="63" spans="1:22" s="167" customFormat="1" hidden="1">
      <c r="A63" s="139">
        <v>59</v>
      </c>
      <c r="B63" s="135">
        <v>45664</v>
      </c>
      <c r="C63" s="139" t="s">
        <v>821</v>
      </c>
      <c r="D63" s="139"/>
      <c r="E63" s="159" t="s">
        <v>263</v>
      </c>
      <c r="F63" s="139" t="s">
        <v>76</v>
      </c>
      <c r="G63" s="139" t="s">
        <v>179</v>
      </c>
      <c r="H63" s="139"/>
      <c r="I63" s="139">
        <v>1</v>
      </c>
      <c r="J63" s="134">
        <v>13.86</v>
      </c>
      <c r="K63" s="134"/>
      <c r="L63" s="139">
        <v>1</v>
      </c>
      <c r="M63" s="134">
        <f t="shared" si="0"/>
        <v>13.86</v>
      </c>
      <c r="N63" s="134">
        <f t="shared" si="1"/>
        <v>0.69300000000000006</v>
      </c>
      <c r="O63" s="134">
        <f t="shared" si="2"/>
        <v>14.552999999999999</v>
      </c>
      <c r="P63" s="142"/>
      <c r="Q63" s="143"/>
      <c r="R63" s="134"/>
      <c r="S63" s="134"/>
      <c r="T63" s="134"/>
      <c r="U63" s="134">
        <f t="shared" si="3"/>
        <v>0.69300000000000006</v>
      </c>
      <c r="V63" s="139"/>
    </row>
    <row r="64" spans="1:22" s="167" customFormat="1" hidden="1">
      <c r="A64" s="139">
        <v>60</v>
      </c>
      <c r="B64" s="135">
        <v>45664</v>
      </c>
      <c r="C64" s="139" t="s">
        <v>821</v>
      </c>
      <c r="D64" s="139"/>
      <c r="E64" s="159" t="s">
        <v>263</v>
      </c>
      <c r="F64" s="139" t="s">
        <v>151</v>
      </c>
      <c r="G64" s="139" t="s">
        <v>179</v>
      </c>
      <c r="H64" s="139"/>
      <c r="I64" s="139">
        <v>1</v>
      </c>
      <c r="J64" s="134">
        <v>38.18</v>
      </c>
      <c r="K64" s="134"/>
      <c r="L64" s="139">
        <v>1</v>
      </c>
      <c r="M64" s="134">
        <f t="shared" si="0"/>
        <v>38.18</v>
      </c>
      <c r="N64" s="134">
        <f t="shared" si="1"/>
        <v>1.909</v>
      </c>
      <c r="O64" s="134">
        <f t="shared" si="2"/>
        <v>40.088999999999999</v>
      </c>
      <c r="P64" s="142"/>
      <c r="Q64" s="143"/>
      <c r="R64" s="134"/>
      <c r="S64" s="134"/>
      <c r="T64" s="134"/>
      <c r="U64" s="134">
        <f t="shared" si="3"/>
        <v>1.909</v>
      </c>
      <c r="V64" s="139"/>
    </row>
    <row r="65" spans="1:22" s="167" customFormat="1" hidden="1">
      <c r="A65" s="139">
        <v>61</v>
      </c>
      <c r="B65" s="135">
        <v>45664</v>
      </c>
      <c r="C65" s="139" t="s">
        <v>822</v>
      </c>
      <c r="D65" s="139"/>
      <c r="E65" s="159" t="s">
        <v>263</v>
      </c>
      <c r="F65" s="139" t="s">
        <v>631</v>
      </c>
      <c r="G65" s="139" t="s">
        <v>179</v>
      </c>
      <c r="H65" s="139"/>
      <c r="I65" s="139">
        <v>1</v>
      </c>
      <c r="J65" s="134">
        <v>24.38</v>
      </c>
      <c r="K65" s="134"/>
      <c r="L65" s="139">
        <v>1</v>
      </c>
      <c r="M65" s="134">
        <f t="shared" si="0"/>
        <v>24.38</v>
      </c>
      <c r="N65" s="134">
        <f t="shared" si="1"/>
        <v>1.2190000000000001</v>
      </c>
      <c r="O65" s="134">
        <f t="shared" si="2"/>
        <v>25.599</v>
      </c>
      <c r="P65" s="142"/>
      <c r="Q65" s="143"/>
      <c r="R65" s="134"/>
      <c r="S65" s="134"/>
      <c r="T65" s="134"/>
      <c r="U65" s="134">
        <f t="shared" si="3"/>
        <v>1.2190000000000001</v>
      </c>
      <c r="V65" s="139"/>
    </row>
    <row r="66" spans="1:22" s="167" customFormat="1" hidden="1">
      <c r="A66" s="139">
        <v>62</v>
      </c>
      <c r="B66" s="135">
        <v>45664</v>
      </c>
      <c r="C66" s="139" t="s">
        <v>822</v>
      </c>
      <c r="D66" s="139"/>
      <c r="E66" s="159" t="s">
        <v>263</v>
      </c>
      <c r="F66" s="139" t="s">
        <v>565</v>
      </c>
      <c r="G66" s="139" t="s">
        <v>179</v>
      </c>
      <c r="H66" s="139"/>
      <c r="I66" s="139">
        <v>1</v>
      </c>
      <c r="J66" s="134">
        <v>4.88</v>
      </c>
      <c r="K66" s="134"/>
      <c r="L66" s="139">
        <v>1</v>
      </c>
      <c r="M66" s="134">
        <f t="shared" si="0"/>
        <v>4.88</v>
      </c>
      <c r="N66" s="134">
        <f t="shared" si="1"/>
        <v>0.24399999999999999</v>
      </c>
      <c r="O66" s="134">
        <f t="shared" si="2"/>
        <v>5.1239999999999997</v>
      </c>
      <c r="P66" s="142"/>
      <c r="Q66" s="143"/>
      <c r="R66" s="134"/>
      <c r="S66" s="134"/>
      <c r="T66" s="134"/>
      <c r="U66" s="134">
        <f t="shared" si="3"/>
        <v>0.24399999999999999</v>
      </c>
      <c r="V66" s="139"/>
    </row>
    <row r="67" spans="1:22" s="167" customFormat="1" hidden="1">
      <c r="A67" s="139">
        <v>63</v>
      </c>
      <c r="B67" s="135">
        <v>45668</v>
      </c>
      <c r="C67" s="139" t="s">
        <v>823</v>
      </c>
      <c r="D67" s="139"/>
      <c r="E67" s="159" t="s">
        <v>263</v>
      </c>
      <c r="F67" s="139" t="s">
        <v>924</v>
      </c>
      <c r="G67" s="139" t="s">
        <v>179</v>
      </c>
      <c r="H67" s="139"/>
      <c r="I67" s="139">
        <v>1</v>
      </c>
      <c r="J67" s="134">
        <v>15.28</v>
      </c>
      <c r="K67" s="134"/>
      <c r="L67" s="139">
        <v>1</v>
      </c>
      <c r="M67" s="134">
        <f t="shared" si="0"/>
        <v>15.28</v>
      </c>
      <c r="N67" s="134">
        <f t="shared" si="1"/>
        <v>0.76400000000000001</v>
      </c>
      <c r="O67" s="134">
        <f t="shared" si="2"/>
        <v>16.044</v>
      </c>
      <c r="P67" s="142"/>
      <c r="Q67" s="143"/>
      <c r="R67" s="134"/>
      <c r="S67" s="134"/>
      <c r="T67" s="134"/>
      <c r="U67" s="134">
        <f t="shared" si="3"/>
        <v>0.76400000000000001</v>
      </c>
      <c r="V67" s="139"/>
    </row>
    <row r="68" spans="1:22" s="167" customFormat="1" hidden="1">
      <c r="A68" s="139">
        <v>64</v>
      </c>
      <c r="B68" s="135">
        <v>45668</v>
      </c>
      <c r="C68" s="139" t="s">
        <v>823</v>
      </c>
      <c r="D68" s="139"/>
      <c r="E68" s="159" t="s">
        <v>263</v>
      </c>
      <c r="F68" s="139" t="s">
        <v>632</v>
      </c>
      <c r="G68" s="139" t="s">
        <v>179</v>
      </c>
      <c r="H68" s="139"/>
      <c r="I68" s="139">
        <v>1</v>
      </c>
      <c r="J68" s="134">
        <v>65</v>
      </c>
      <c r="K68" s="134"/>
      <c r="L68" s="139">
        <v>1</v>
      </c>
      <c r="M68" s="134">
        <f t="shared" si="0"/>
        <v>65</v>
      </c>
      <c r="N68" s="134">
        <f t="shared" si="1"/>
        <v>3.25</v>
      </c>
      <c r="O68" s="134">
        <f t="shared" si="2"/>
        <v>68.25</v>
      </c>
      <c r="P68" s="142"/>
      <c r="Q68" s="143"/>
      <c r="R68" s="134"/>
      <c r="S68" s="134"/>
      <c r="T68" s="134"/>
      <c r="U68" s="134">
        <f t="shared" si="3"/>
        <v>3.25</v>
      </c>
      <c r="V68" s="139"/>
    </row>
    <row r="69" spans="1:22" s="167" customFormat="1" hidden="1">
      <c r="A69" s="139">
        <v>65</v>
      </c>
      <c r="B69" s="135">
        <v>45668</v>
      </c>
      <c r="C69" s="139" t="s">
        <v>823</v>
      </c>
      <c r="D69" s="139"/>
      <c r="E69" s="159" t="s">
        <v>263</v>
      </c>
      <c r="F69" s="139" t="s">
        <v>633</v>
      </c>
      <c r="G69" s="139" t="s">
        <v>179</v>
      </c>
      <c r="H69" s="139"/>
      <c r="I69" s="139">
        <v>1</v>
      </c>
      <c r="J69" s="134">
        <v>42.25</v>
      </c>
      <c r="K69" s="134"/>
      <c r="L69" s="139">
        <v>1</v>
      </c>
      <c r="M69" s="134">
        <f t="shared" si="0"/>
        <v>42.25</v>
      </c>
      <c r="N69" s="134">
        <f t="shared" si="1"/>
        <v>2.1125000000000003</v>
      </c>
      <c r="O69" s="134">
        <f t="shared" si="2"/>
        <v>44.362499999999997</v>
      </c>
      <c r="P69" s="142"/>
      <c r="Q69" s="143"/>
      <c r="R69" s="134"/>
      <c r="S69" s="134"/>
      <c r="T69" s="134"/>
      <c r="U69" s="134">
        <f t="shared" si="3"/>
        <v>2.1125000000000003</v>
      </c>
      <c r="V69" s="139"/>
    </row>
    <row r="70" spans="1:22" s="167" customFormat="1" hidden="1">
      <c r="A70" s="139">
        <v>66</v>
      </c>
      <c r="B70" s="135">
        <v>45670</v>
      </c>
      <c r="C70" s="139" t="s">
        <v>824</v>
      </c>
      <c r="D70" s="139"/>
      <c r="E70" s="159" t="s">
        <v>263</v>
      </c>
      <c r="F70" s="139" t="s">
        <v>139</v>
      </c>
      <c r="G70" s="139" t="s">
        <v>987</v>
      </c>
      <c r="H70" s="139"/>
      <c r="I70" s="139">
        <v>1</v>
      </c>
      <c r="J70" s="134">
        <v>6.45</v>
      </c>
      <c r="K70" s="134"/>
      <c r="L70" s="139">
        <v>1</v>
      </c>
      <c r="M70" s="134">
        <f t="shared" ref="M70:M133" si="4">K70+(J70*L70)</f>
        <v>6.45</v>
      </c>
      <c r="N70" s="134">
        <f t="shared" ref="N70:N133" si="5">+M70*5%</f>
        <v>0.32250000000000001</v>
      </c>
      <c r="O70" s="134">
        <f t="shared" ref="O70:O133" si="6">+M70+N70</f>
        <v>6.7725</v>
      </c>
      <c r="P70" s="142"/>
      <c r="Q70" s="143"/>
      <c r="R70" s="134"/>
      <c r="S70" s="134"/>
      <c r="T70" s="134"/>
      <c r="U70" s="134">
        <f t="shared" ref="U70:U167" si="7">+N70-T70</f>
        <v>0.32250000000000001</v>
      </c>
      <c r="V70" s="139"/>
    </row>
    <row r="71" spans="1:22" s="167" customFormat="1" hidden="1">
      <c r="A71" s="139">
        <v>67</v>
      </c>
      <c r="B71" s="135">
        <v>45670</v>
      </c>
      <c r="C71" s="139" t="s">
        <v>824</v>
      </c>
      <c r="D71" s="139"/>
      <c r="E71" s="159" t="s">
        <v>263</v>
      </c>
      <c r="F71" s="139" t="s">
        <v>925</v>
      </c>
      <c r="G71" s="139" t="s">
        <v>987</v>
      </c>
      <c r="H71" s="139"/>
      <c r="I71" s="139">
        <v>1</v>
      </c>
      <c r="J71" s="134">
        <v>4.3</v>
      </c>
      <c r="K71" s="134"/>
      <c r="L71" s="139">
        <v>1</v>
      </c>
      <c r="M71" s="134">
        <f t="shared" si="4"/>
        <v>4.3</v>
      </c>
      <c r="N71" s="134">
        <f t="shared" si="5"/>
        <v>0.215</v>
      </c>
      <c r="O71" s="134">
        <f t="shared" si="6"/>
        <v>4.5149999999999997</v>
      </c>
      <c r="P71" s="134"/>
      <c r="Q71" s="134"/>
      <c r="R71" s="134"/>
      <c r="S71" s="134"/>
      <c r="T71" s="134"/>
      <c r="U71" s="134">
        <f t="shared" si="7"/>
        <v>0.215</v>
      </c>
      <c r="V71" s="139"/>
    </row>
    <row r="72" spans="1:22" s="167" customFormat="1" hidden="1">
      <c r="A72" s="139">
        <v>68</v>
      </c>
      <c r="B72" s="135">
        <v>45670</v>
      </c>
      <c r="C72" s="139" t="s">
        <v>825</v>
      </c>
      <c r="D72" s="139"/>
      <c r="E72" s="159" t="s">
        <v>263</v>
      </c>
      <c r="F72" s="139" t="s">
        <v>139</v>
      </c>
      <c r="G72" s="139" t="s">
        <v>987</v>
      </c>
      <c r="H72" s="139"/>
      <c r="I72" s="139">
        <v>1</v>
      </c>
      <c r="J72" s="134">
        <v>6.45</v>
      </c>
      <c r="K72" s="134"/>
      <c r="L72" s="139">
        <v>1</v>
      </c>
      <c r="M72" s="134">
        <f t="shared" si="4"/>
        <v>6.45</v>
      </c>
      <c r="N72" s="134">
        <f t="shared" si="5"/>
        <v>0.32250000000000001</v>
      </c>
      <c r="O72" s="134">
        <f t="shared" si="6"/>
        <v>6.7725</v>
      </c>
      <c r="P72" s="134"/>
      <c r="Q72" s="134"/>
      <c r="R72" s="134"/>
      <c r="S72" s="134"/>
      <c r="T72" s="134"/>
      <c r="U72" s="134">
        <f t="shared" si="7"/>
        <v>0.32250000000000001</v>
      </c>
      <c r="V72" s="139"/>
    </row>
    <row r="73" spans="1:22" s="167" customFormat="1" hidden="1">
      <c r="A73" s="139">
        <v>69</v>
      </c>
      <c r="B73" s="135">
        <v>45670</v>
      </c>
      <c r="C73" s="139" t="s">
        <v>825</v>
      </c>
      <c r="D73" s="139"/>
      <c r="E73" s="159" t="s">
        <v>263</v>
      </c>
      <c r="F73" s="139" t="s">
        <v>126</v>
      </c>
      <c r="G73" s="139" t="s">
        <v>987</v>
      </c>
      <c r="H73" s="139"/>
      <c r="I73" s="139">
        <v>1</v>
      </c>
      <c r="J73" s="134">
        <v>6.45</v>
      </c>
      <c r="K73" s="134"/>
      <c r="L73" s="139">
        <v>1</v>
      </c>
      <c r="M73" s="134">
        <f t="shared" si="4"/>
        <v>6.45</v>
      </c>
      <c r="N73" s="134">
        <f t="shared" si="5"/>
        <v>0.32250000000000001</v>
      </c>
      <c r="O73" s="134">
        <f t="shared" si="6"/>
        <v>6.7725</v>
      </c>
      <c r="P73" s="134"/>
      <c r="Q73" s="134"/>
      <c r="R73" s="134"/>
      <c r="S73" s="134"/>
      <c r="T73" s="134"/>
      <c r="U73" s="134">
        <f t="shared" si="7"/>
        <v>0.32250000000000001</v>
      </c>
      <c r="V73" s="139"/>
    </row>
    <row r="74" spans="1:22" s="167" customFormat="1" hidden="1">
      <c r="A74" s="139">
        <v>70</v>
      </c>
      <c r="B74" s="135">
        <v>45670</v>
      </c>
      <c r="C74" s="139" t="s">
        <v>826</v>
      </c>
      <c r="D74" s="139"/>
      <c r="E74" s="159" t="s">
        <v>263</v>
      </c>
      <c r="F74" s="139" t="s">
        <v>139</v>
      </c>
      <c r="G74" s="139" t="s">
        <v>987</v>
      </c>
      <c r="H74" s="139"/>
      <c r="I74" s="139">
        <v>1</v>
      </c>
      <c r="J74" s="134">
        <v>6.45</v>
      </c>
      <c r="K74" s="134"/>
      <c r="L74" s="139">
        <v>1</v>
      </c>
      <c r="M74" s="134">
        <f t="shared" si="4"/>
        <v>6.45</v>
      </c>
      <c r="N74" s="134">
        <f t="shared" si="5"/>
        <v>0.32250000000000001</v>
      </c>
      <c r="O74" s="134">
        <f t="shared" si="6"/>
        <v>6.7725</v>
      </c>
      <c r="P74" s="134"/>
      <c r="Q74" s="134"/>
      <c r="R74" s="134"/>
      <c r="S74" s="134"/>
      <c r="T74" s="134"/>
      <c r="U74" s="134">
        <f t="shared" si="7"/>
        <v>0.32250000000000001</v>
      </c>
      <c r="V74" s="139"/>
    </row>
    <row r="75" spans="1:22" s="167" customFormat="1" hidden="1">
      <c r="A75" s="139">
        <v>71</v>
      </c>
      <c r="B75" s="135">
        <v>45670</v>
      </c>
      <c r="C75" s="139" t="s">
        <v>827</v>
      </c>
      <c r="D75" s="139"/>
      <c r="E75" s="159" t="s">
        <v>263</v>
      </c>
      <c r="F75" s="139" t="s">
        <v>139</v>
      </c>
      <c r="G75" s="139" t="s">
        <v>987</v>
      </c>
      <c r="H75" s="139"/>
      <c r="I75" s="139">
        <v>1</v>
      </c>
      <c r="J75" s="134">
        <v>6.45</v>
      </c>
      <c r="K75" s="134"/>
      <c r="L75" s="139">
        <v>1</v>
      </c>
      <c r="M75" s="134">
        <f t="shared" si="4"/>
        <v>6.45</v>
      </c>
      <c r="N75" s="134">
        <f t="shared" si="5"/>
        <v>0.32250000000000001</v>
      </c>
      <c r="O75" s="134">
        <f t="shared" si="6"/>
        <v>6.7725</v>
      </c>
      <c r="P75" s="134"/>
      <c r="Q75" s="134"/>
      <c r="R75" s="134"/>
      <c r="S75" s="134"/>
      <c r="T75" s="134"/>
      <c r="U75" s="134">
        <f>+N75-T75</f>
        <v>0.32250000000000001</v>
      </c>
      <c r="V75" s="139"/>
    </row>
    <row r="76" spans="1:22" s="167" customFormat="1" hidden="1">
      <c r="A76" s="139">
        <v>72</v>
      </c>
      <c r="B76" s="135">
        <v>45670</v>
      </c>
      <c r="C76" s="139" t="s">
        <v>828</v>
      </c>
      <c r="D76" s="139"/>
      <c r="E76" s="159" t="s">
        <v>263</v>
      </c>
      <c r="F76" s="139" t="s">
        <v>541</v>
      </c>
      <c r="G76" s="139" t="s">
        <v>179</v>
      </c>
      <c r="H76" s="139"/>
      <c r="I76" s="139">
        <v>1</v>
      </c>
      <c r="J76" s="134">
        <v>6.33</v>
      </c>
      <c r="K76" s="134"/>
      <c r="L76" s="139">
        <v>1</v>
      </c>
      <c r="M76" s="134">
        <f t="shared" si="4"/>
        <v>6.33</v>
      </c>
      <c r="N76" s="134">
        <f t="shared" si="5"/>
        <v>0.3165</v>
      </c>
      <c r="O76" s="134">
        <f>+M76+N76</f>
        <v>6.6464999999999996</v>
      </c>
      <c r="P76" s="134"/>
      <c r="Q76" s="134"/>
      <c r="R76" s="134"/>
      <c r="S76" s="134"/>
      <c r="T76" s="134"/>
      <c r="U76" s="134">
        <f t="shared" si="7"/>
        <v>0.3165</v>
      </c>
      <c r="V76" s="139"/>
    </row>
    <row r="77" spans="1:22" s="167" customFormat="1" hidden="1">
      <c r="A77" s="139">
        <v>73</v>
      </c>
      <c r="B77" s="135">
        <v>45670</v>
      </c>
      <c r="C77" s="139" t="s">
        <v>828</v>
      </c>
      <c r="D77" s="139"/>
      <c r="E77" s="159" t="s">
        <v>263</v>
      </c>
      <c r="F77" s="139" t="s">
        <v>151</v>
      </c>
      <c r="G77" s="139" t="s">
        <v>179</v>
      </c>
      <c r="H77" s="139"/>
      <c r="I77" s="139">
        <v>1</v>
      </c>
      <c r="J77" s="134">
        <v>38.18</v>
      </c>
      <c r="K77" s="134"/>
      <c r="L77" s="139">
        <v>1</v>
      </c>
      <c r="M77" s="134">
        <f t="shared" si="4"/>
        <v>38.18</v>
      </c>
      <c r="N77" s="134">
        <f t="shared" si="5"/>
        <v>1.909</v>
      </c>
      <c r="O77" s="134">
        <f t="shared" si="6"/>
        <v>40.088999999999999</v>
      </c>
      <c r="P77" s="134"/>
      <c r="Q77" s="134"/>
      <c r="R77" s="134"/>
      <c r="S77" s="134"/>
      <c r="T77" s="134"/>
      <c r="U77" s="134">
        <f t="shared" si="7"/>
        <v>1.909</v>
      </c>
      <c r="V77" s="139"/>
    </row>
    <row r="78" spans="1:22" s="167" customFormat="1" hidden="1">
      <c r="A78" s="139">
        <v>74</v>
      </c>
      <c r="B78" s="144">
        <v>45670</v>
      </c>
      <c r="C78" s="139" t="s">
        <v>829</v>
      </c>
      <c r="D78" s="139"/>
      <c r="E78" s="159" t="s">
        <v>263</v>
      </c>
      <c r="F78" s="139" t="s">
        <v>75</v>
      </c>
      <c r="G78" s="139" t="s">
        <v>179</v>
      </c>
      <c r="H78" s="139"/>
      <c r="I78" s="139">
        <v>1</v>
      </c>
      <c r="J78" s="134">
        <v>31.12</v>
      </c>
      <c r="K78" s="134"/>
      <c r="L78" s="139">
        <v>1</v>
      </c>
      <c r="M78" s="134">
        <f t="shared" si="4"/>
        <v>31.12</v>
      </c>
      <c r="N78" s="134">
        <f t="shared" si="5"/>
        <v>1.556</v>
      </c>
      <c r="O78" s="134">
        <f t="shared" si="6"/>
        <v>32.676000000000002</v>
      </c>
      <c r="P78" s="134"/>
      <c r="Q78" s="134"/>
      <c r="R78" s="134"/>
      <c r="S78" s="134"/>
      <c r="T78" s="134"/>
      <c r="U78" s="134">
        <f>+N78-T78</f>
        <v>1.556</v>
      </c>
      <c r="V78" s="140"/>
    </row>
    <row r="79" spans="1:22" s="167" customFormat="1" hidden="1">
      <c r="A79" s="139">
        <v>75</v>
      </c>
      <c r="B79" s="144">
        <v>45670</v>
      </c>
      <c r="C79" s="139" t="s">
        <v>829</v>
      </c>
      <c r="D79" s="139"/>
      <c r="E79" s="159" t="s">
        <v>263</v>
      </c>
      <c r="F79" s="139" t="s">
        <v>76</v>
      </c>
      <c r="G79" s="139" t="s">
        <v>179</v>
      </c>
      <c r="H79" s="139"/>
      <c r="I79" s="139">
        <v>1</v>
      </c>
      <c r="J79" s="134">
        <v>13.86</v>
      </c>
      <c r="K79" s="134"/>
      <c r="L79" s="139">
        <v>1</v>
      </c>
      <c r="M79" s="134">
        <f t="shared" si="4"/>
        <v>13.86</v>
      </c>
      <c r="N79" s="134">
        <f t="shared" si="5"/>
        <v>0.69300000000000006</v>
      </c>
      <c r="O79" s="134">
        <f t="shared" si="6"/>
        <v>14.552999999999999</v>
      </c>
      <c r="P79" s="134"/>
      <c r="Q79" s="134"/>
      <c r="R79" s="134"/>
      <c r="S79" s="134"/>
      <c r="T79" s="134"/>
      <c r="U79" s="134">
        <f t="shared" si="7"/>
        <v>0.69300000000000006</v>
      </c>
      <c r="V79" s="140"/>
    </row>
    <row r="80" spans="1:22" s="167" customFormat="1" hidden="1">
      <c r="A80" s="139">
        <v>76</v>
      </c>
      <c r="B80" s="144">
        <v>45670</v>
      </c>
      <c r="C80" s="139" t="s">
        <v>829</v>
      </c>
      <c r="D80" s="139"/>
      <c r="E80" s="159" t="s">
        <v>263</v>
      </c>
      <c r="F80" s="139" t="s">
        <v>151</v>
      </c>
      <c r="G80" s="139" t="s">
        <v>179</v>
      </c>
      <c r="H80" s="139"/>
      <c r="I80" s="139">
        <v>1</v>
      </c>
      <c r="J80" s="134">
        <v>38.18</v>
      </c>
      <c r="K80" s="134"/>
      <c r="L80" s="139">
        <v>1</v>
      </c>
      <c r="M80" s="134">
        <f t="shared" si="4"/>
        <v>38.18</v>
      </c>
      <c r="N80" s="134">
        <f t="shared" si="5"/>
        <v>1.909</v>
      </c>
      <c r="O80" s="134">
        <f t="shared" si="6"/>
        <v>40.088999999999999</v>
      </c>
      <c r="P80" s="134"/>
      <c r="Q80" s="134"/>
      <c r="R80" s="134"/>
      <c r="S80" s="134"/>
      <c r="T80" s="134"/>
      <c r="U80" s="134">
        <f t="shared" si="7"/>
        <v>1.909</v>
      </c>
      <c r="V80" s="140"/>
    </row>
    <row r="81" spans="1:22" s="167" customFormat="1" hidden="1">
      <c r="A81" s="139">
        <v>77</v>
      </c>
      <c r="B81" s="144">
        <v>45670</v>
      </c>
      <c r="C81" s="139" t="s">
        <v>830</v>
      </c>
      <c r="D81" s="139"/>
      <c r="E81" s="159" t="s">
        <v>263</v>
      </c>
      <c r="F81" s="139" t="s">
        <v>76</v>
      </c>
      <c r="G81" s="139" t="s">
        <v>179</v>
      </c>
      <c r="H81" s="139"/>
      <c r="I81" s="139">
        <v>1</v>
      </c>
      <c r="J81" s="134">
        <v>13.86</v>
      </c>
      <c r="K81" s="134"/>
      <c r="L81" s="139">
        <v>1</v>
      </c>
      <c r="M81" s="134">
        <f t="shared" si="4"/>
        <v>13.86</v>
      </c>
      <c r="N81" s="134">
        <f t="shared" si="5"/>
        <v>0.69300000000000006</v>
      </c>
      <c r="O81" s="134">
        <f t="shared" si="6"/>
        <v>14.552999999999999</v>
      </c>
      <c r="P81" s="134"/>
      <c r="Q81" s="134"/>
      <c r="R81" s="134"/>
      <c r="S81" s="134"/>
      <c r="T81" s="134"/>
      <c r="U81" s="134">
        <f t="shared" si="7"/>
        <v>0.69300000000000006</v>
      </c>
      <c r="V81" s="140"/>
    </row>
    <row r="82" spans="1:22" s="167" customFormat="1" hidden="1">
      <c r="A82" s="139">
        <v>78</v>
      </c>
      <c r="B82" s="144">
        <v>45670</v>
      </c>
      <c r="C82" s="139" t="s">
        <v>830</v>
      </c>
      <c r="D82" s="139"/>
      <c r="E82" s="159" t="s">
        <v>263</v>
      </c>
      <c r="F82" s="139" t="s">
        <v>151</v>
      </c>
      <c r="G82" s="139" t="s">
        <v>179</v>
      </c>
      <c r="H82" s="139"/>
      <c r="I82" s="139">
        <v>1</v>
      </c>
      <c r="J82" s="134">
        <v>38.18</v>
      </c>
      <c r="K82" s="134"/>
      <c r="L82" s="139">
        <v>1</v>
      </c>
      <c r="M82" s="134">
        <f t="shared" si="4"/>
        <v>38.18</v>
      </c>
      <c r="N82" s="134">
        <f t="shared" si="5"/>
        <v>1.909</v>
      </c>
      <c r="O82" s="134">
        <f t="shared" si="6"/>
        <v>40.088999999999999</v>
      </c>
      <c r="P82" s="134"/>
      <c r="Q82" s="134"/>
      <c r="R82" s="134"/>
      <c r="S82" s="134"/>
      <c r="T82" s="134"/>
      <c r="U82" s="134">
        <f t="shared" si="7"/>
        <v>1.909</v>
      </c>
      <c r="V82" s="140"/>
    </row>
    <row r="83" spans="1:22" s="167" customFormat="1" hidden="1">
      <c r="A83" s="139">
        <v>79</v>
      </c>
      <c r="B83" s="144">
        <v>45670</v>
      </c>
      <c r="C83" s="139" t="s">
        <v>830</v>
      </c>
      <c r="D83" s="139"/>
      <c r="E83" s="159" t="s">
        <v>263</v>
      </c>
      <c r="F83" s="139" t="s">
        <v>75</v>
      </c>
      <c r="G83" s="139" t="s">
        <v>179</v>
      </c>
      <c r="H83" s="139"/>
      <c r="I83" s="139">
        <v>1</v>
      </c>
      <c r="J83" s="134">
        <v>31.12</v>
      </c>
      <c r="K83" s="134"/>
      <c r="L83" s="139">
        <v>1</v>
      </c>
      <c r="M83" s="134">
        <f t="shared" si="4"/>
        <v>31.12</v>
      </c>
      <c r="N83" s="134">
        <f t="shared" si="5"/>
        <v>1.556</v>
      </c>
      <c r="O83" s="134">
        <f t="shared" si="6"/>
        <v>32.676000000000002</v>
      </c>
      <c r="P83" s="134"/>
      <c r="Q83" s="134"/>
      <c r="R83" s="134"/>
      <c r="S83" s="134"/>
      <c r="T83" s="134"/>
      <c r="U83" s="134">
        <f t="shared" si="7"/>
        <v>1.556</v>
      </c>
      <c r="V83" s="140"/>
    </row>
    <row r="84" spans="1:22" s="167" customFormat="1" hidden="1">
      <c r="A84" s="139">
        <v>80</v>
      </c>
      <c r="B84" s="144">
        <v>45671</v>
      </c>
      <c r="C84" s="139" t="s">
        <v>831</v>
      </c>
      <c r="D84" s="139"/>
      <c r="E84" s="159" t="s">
        <v>263</v>
      </c>
      <c r="F84" s="139" t="s">
        <v>926</v>
      </c>
      <c r="G84" s="139" t="s">
        <v>987</v>
      </c>
      <c r="H84" s="139"/>
      <c r="I84" s="139">
        <v>1</v>
      </c>
      <c r="J84" s="134">
        <v>10.75</v>
      </c>
      <c r="K84" s="134"/>
      <c r="L84" s="139">
        <v>1</v>
      </c>
      <c r="M84" s="134">
        <f t="shared" si="4"/>
        <v>10.75</v>
      </c>
      <c r="N84" s="134">
        <f t="shared" si="5"/>
        <v>0.53749999999999998</v>
      </c>
      <c r="O84" s="134">
        <f t="shared" si="6"/>
        <v>11.2875</v>
      </c>
      <c r="P84" s="135"/>
      <c r="Q84" s="134"/>
      <c r="R84" s="134"/>
      <c r="S84" s="134"/>
      <c r="T84" s="134"/>
      <c r="U84" s="134">
        <f t="shared" si="7"/>
        <v>0.53749999999999998</v>
      </c>
      <c r="V84" s="140"/>
    </row>
    <row r="85" spans="1:22" s="167" customFormat="1" hidden="1">
      <c r="A85" s="139">
        <v>81</v>
      </c>
      <c r="B85" s="144">
        <v>45671</v>
      </c>
      <c r="C85" s="139" t="s">
        <v>832</v>
      </c>
      <c r="D85" s="139"/>
      <c r="E85" s="159" t="s">
        <v>263</v>
      </c>
      <c r="F85" s="139" t="s">
        <v>927</v>
      </c>
      <c r="G85" s="139" t="s">
        <v>987</v>
      </c>
      <c r="H85" s="139"/>
      <c r="I85" s="139">
        <v>1</v>
      </c>
      <c r="J85" s="134">
        <v>6.45</v>
      </c>
      <c r="K85" s="134"/>
      <c r="L85" s="139">
        <v>1</v>
      </c>
      <c r="M85" s="134">
        <f t="shared" si="4"/>
        <v>6.45</v>
      </c>
      <c r="N85" s="134">
        <f t="shared" si="5"/>
        <v>0.32250000000000001</v>
      </c>
      <c r="O85" s="134">
        <f t="shared" si="6"/>
        <v>6.7725</v>
      </c>
      <c r="P85" s="135"/>
      <c r="Q85" s="134"/>
      <c r="R85" s="134"/>
      <c r="S85" s="134"/>
      <c r="T85" s="134"/>
      <c r="U85" s="134">
        <f t="shared" si="7"/>
        <v>0.32250000000000001</v>
      </c>
      <c r="V85" s="140"/>
    </row>
    <row r="86" spans="1:22" s="167" customFormat="1" hidden="1">
      <c r="A86" s="139">
        <v>82</v>
      </c>
      <c r="B86" s="144">
        <v>45671</v>
      </c>
      <c r="C86" s="139" t="s">
        <v>833</v>
      </c>
      <c r="D86" s="139"/>
      <c r="E86" s="159" t="s">
        <v>263</v>
      </c>
      <c r="F86" s="139" t="s">
        <v>279</v>
      </c>
      <c r="G86" s="139" t="s">
        <v>987</v>
      </c>
      <c r="H86" s="139"/>
      <c r="I86" s="139">
        <v>1</v>
      </c>
      <c r="J86" s="134">
        <v>25.81</v>
      </c>
      <c r="K86" s="134"/>
      <c r="L86" s="139">
        <v>1</v>
      </c>
      <c r="M86" s="134">
        <f t="shared" si="4"/>
        <v>25.81</v>
      </c>
      <c r="N86" s="134">
        <f t="shared" si="5"/>
        <v>1.2905</v>
      </c>
      <c r="O86" s="134">
        <f t="shared" si="6"/>
        <v>27.1005</v>
      </c>
      <c r="P86" s="135"/>
      <c r="Q86" s="134"/>
      <c r="R86" s="134"/>
      <c r="S86" s="134"/>
      <c r="T86" s="134"/>
      <c r="U86" s="134">
        <f t="shared" si="7"/>
        <v>1.2905</v>
      </c>
      <c r="V86" s="140"/>
    </row>
    <row r="87" spans="1:22" s="167" customFormat="1" hidden="1">
      <c r="A87" s="139">
        <v>83</v>
      </c>
      <c r="B87" s="144">
        <v>45671</v>
      </c>
      <c r="C87" s="139" t="s">
        <v>834</v>
      </c>
      <c r="D87" s="139"/>
      <c r="E87" s="159" t="s">
        <v>263</v>
      </c>
      <c r="F87" s="139" t="s">
        <v>928</v>
      </c>
      <c r="G87" s="139" t="s">
        <v>987</v>
      </c>
      <c r="H87" s="139"/>
      <c r="I87" s="139">
        <v>1</v>
      </c>
      <c r="J87" s="134">
        <v>12.9</v>
      </c>
      <c r="K87" s="134"/>
      <c r="L87" s="139">
        <v>1</v>
      </c>
      <c r="M87" s="134">
        <f t="shared" si="4"/>
        <v>12.9</v>
      </c>
      <c r="N87" s="134">
        <f t="shared" si="5"/>
        <v>0.64500000000000002</v>
      </c>
      <c r="O87" s="134">
        <f t="shared" si="6"/>
        <v>13.545</v>
      </c>
      <c r="P87" s="135"/>
      <c r="Q87" s="134"/>
      <c r="R87" s="134"/>
      <c r="S87" s="134"/>
      <c r="T87" s="134"/>
      <c r="U87" s="134">
        <f t="shared" si="7"/>
        <v>0.64500000000000002</v>
      </c>
      <c r="V87" s="140"/>
    </row>
    <row r="88" spans="1:22" s="167" customFormat="1" hidden="1">
      <c r="A88" s="139">
        <v>84</v>
      </c>
      <c r="B88" s="144">
        <v>45671</v>
      </c>
      <c r="C88" s="139" t="s">
        <v>834</v>
      </c>
      <c r="D88" s="139"/>
      <c r="E88" s="159" t="s">
        <v>263</v>
      </c>
      <c r="F88" s="139" t="s">
        <v>139</v>
      </c>
      <c r="G88" s="139" t="s">
        <v>987</v>
      </c>
      <c r="H88" s="139"/>
      <c r="I88" s="139">
        <v>1</v>
      </c>
      <c r="J88" s="134">
        <v>6.45</v>
      </c>
      <c r="K88" s="134"/>
      <c r="L88" s="139">
        <v>1</v>
      </c>
      <c r="M88" s="134">
        <f t="shared" si="4"/>
        <v>6.45</v>
      </c>
      <c r="N88" s="134">
        <f t="shared" si="5"/>
        <v>0.32250000000000001</v>
      </c>
      <c r="O88" s="134">
        <f t="shared" si="6"/>
        <v>6.7725</v>
      </c>
      <c r="P88" s="135"/>
      <c r="Q88" s="134"/>
      <c r="R88" s="134"/>
      <c r="S88" s="134"/>
      <c r="T88" s="134"/>
      <c r="U88" s="134">
        <f t="shared" si="7"/>
        <v>0.32250000000000001</v>
      </c>
      <c r="V88" s="140"/>
    </row>
    <row r="89" spans="1:22" s="167" customFormat="1" hidden="1">
      <c r="A89" s="139">
        <v>85</v>
      </c>
      <c r="B89" s="144">
        <v>45671</v>
      </c>
      <c r="C89" s="139" t="s">
        <v>835</v>
      </c>
      <c r="D89" s="139"/>
      <c r="E89" s="159" t="s">
        <v>263</v>
      </c>
      <c r="F89" s="139" t="s">
        <v>198</v>
      </c>
      <c r="G89" s="139" t="s">
        <v>987</v>
      </c>
      <c r="H89" s="139"/>
      <c r="I89" s="139">
        <v>1</v>
      </c>
      <c r="J89" s="134">
        <v>6.45</v>
      </c>
      <c r="K89" s="134"/>
      <c r="L89" s="139">
        <v>1</v>
      </c>
      <c r="M89" s="134">
        <f t="shared" si="4"/>
        <v>6.45</v>
      </c>
      <c r="N89" s="134">
        <f t="shared" si="5"/>
        <v>0.32250000000000001</v>
      </c>
      <c r="O89" s="134">
        <f t="shared" si="6"/>
        <v>6.7725</v>
      </c>
      <c r="P89" s="135"/>
      <c r="Q89" s="134"/>
      <c r="R89" s="134"/>
      <c r="S89" s="134"/>
      <c r="T89" s="134"/>
      <c r="U89" s="134">
        <f t="shared" si="7"/>
        <v>0.32250000000000001</v>
      </c>
      <c r="V89" s="140"/>
    </row>
    <row r="90" spans="1:22" s="167" customFormat="1" hidden="1">
      <c r="A90" s="139">
        <v>86</v>
      </c>
      <c r="B90" s="144">
        <v>45671</v>
      </c>
      <c r="C90" s="139" t="s">
        <v>836</v>
      </c>
      <c r="D90" s="139"/>
      <c r="E90" s="159" t="s">
        <v>263</v>
      </c>
      <c r="F90" s="139" t="s">
        <v>271</v>
      </c>
      <c r="G90" s="139" t="s">
        <v>987</v>
      </c>
      <c r="H90" s="139"/>
      <c r="I90" s="139">
        <v>1</v>
      </c>
      <c r="J90" s="134">
        <v>100.09</v>
      </c>
      <c r="K90" s="134"/>
      <c r="L90" s="139">
        <v>1</v>
      </c>
      <c r="M90" s="134">
        <f t="shared" si="4"/>
        <v>100.09</v>
      </c>
      <c r="N90" s="134">
        <f t="shared" si="5"/>
        <v>5.0045000000000002</v>
      </c>
      <c r="O90" s="134">
        <f t="shared" si="6"/>
        <v>105.09450000000001</v>
      </c>
      <c r="P90" s="135"/>
      <c r="Q90" s="134"/>
      <c r="R90" s="134"/>
      <c r="S90" s="134"/>
      <c r="T90" s="134"/>
      <c r="U90" s="134">
        <f t="shared" si="7"/>
        <v>5.0045000000000002</v>
      </c>
      <c r="V90" s="140"/>
    </row>
    <row r="91" spans="1:22" s="167" customFormat="1" hidden="1">
      <c r="A91" s="139">
        <v>87</v>
      </c>
      <c r="B91" s="144">
        <v>45671</v>
      </c>
      <c r="C91" s="139" t="s">
        <v>836</v>
      </c>
      <c r="D91" s="139"/>
      <c r="E91" s="159" t="s">
        <v>263</v>
      </c>
      <c r="F91" s="139" t="s">
        <v>929</v>
      </c>
      <c r="G91" s="139" t="s">
        <v>987</v>
      </c>
      <c r="H91" s="139"/>
      <c r="I91" s="139">
        <v>1</v>
      </c>
      <c r="J91" s="134">
        <v>75.48</v>
      </c>
      <c r="K91" s="134"/>
      <c r="L91" s="139">
        <v>1</v>
      </c>
      <c r="M91" s="134">
        <f t="shared" si="4"/>
        <v>75.48</v>
      </c>
      <c r="N91" s="134">
        <f t="shared" si="5"/>
        <v>3.7740000000000005</v>
      </c>
      <c r="O91" s="134">
        <f t="shared" si="6"/>
        <v>79.254000000000005</v>
      </c>
      <c r="P91" s="135"/>
      <c r="Q91" s="134"/>
      <c r="R91" s="134"/>
      <c r="S91" s="134"/>
      <c r="T91" s="134"/>
      <c r="U91" s="134">
        <f t="shared" si="7"/>
        <v>3.7740000000000005</v>
      </c>
      <c r="V91" s="140"/>
    </row>
    <row r="92" spans="1:22" s="167" customFormat="1" hidden="1">
      <c r="A92" s="139">
        <v>88</v>
      </c>
      <c r="B92" s="144">
        <v>45671</v>
      </c>
      <c r="C92" s="139" t="s">
        <v>836</v>
      </c>
      <c r="D92" s="139"/>
      <c r="E92" s="159" t="s">
        <v>263</v>
      </c>
      <c r="F92" s="139" t="s">
        <v>930</v>
      </c>
      <c r="G92" s="139" t="s">
        <v>987</v>
      </c>
      <c r="H92" s="139"/>
      <c r="I92" s="139">
        <v>1</v>
      </c>
      <c r="J92" s="134">
        <v>64.52</v>
      </c>
      <c r="K92" s="134"/>
      <c r="L92" s="139">
        <v>1</v>
      </c>
      <c r="M92" s="134">
        <f t="shared" si="4"/>
        <v>64.52</v>
      </c>
      <c r="N92" s="134">
        <f t="shared" si="5"/>
        <v>3.226</v>
      </c>
      <c r="O92" s="134">
        <f t="shared" si="6"/>
        <v>67.745999999999995</v>
      </c>
      <c r="P92" s="171"/>
      <c r="Q92" s="134"/>
      <c r="R92" s="134"/>
      <c r="S92" s="134"/>
      <c r="T92" s="134"/>
      <c r="U92" s="134">
        <f t="shared" si="7"/>
        <v>3.226</v>
      </c>
      <c r="V92" s="140"/>
    </row>
    <row r="93" spans="1:22" s="167" customFormat="1" hidden="1">
      <c r="A93" s="139">
        <v>89</v>
      </c>
      <c r="B93" s="144">
        <v>45671</v>
      </c>
      <c r="C93" s="139" t="s">
        <v>836</v>
      </c>
      <c r="D93" s="139"/>
      <c r="E93" s="159" t="s">
        <v>263</v>
      </c>
      <c r="F93" s="139" t="s">
        <v>931</v>
      </c>
      <c r="G93" s="139" t="s">
        <v>987</v>
      </c>
      <c r="H93" s="139"/>
      <c r="I93" s="139">
        <v>1</v>
      </c>
      <c r="J93" s="134">
        <v>45.54</v>
      </c>
      <c r="K93" s="134"/>
      <c r="L93" s="139">
        <v>1</v>
      </c>
      <c r="M93" s="134">
        <f t="shared" si="4"/>
        <v>45.54</v>
      </c>
      <c r="N93" s="134">
        <f t="shared" si="5"/>
        <v>2.2770000000000001</v>
      </c>
      <c r="O93" s="134">
        <f t="shared" si="6"/>
        <v>47.817</v>
      </c>
      <c r="P93" s="171"/>
      <c r="Q93" s="169"/>
      <c r="R93" s="134"/>
      <c r="S93" s="134"/>
      <c r="T93" s="134"/>
      <c r="U93" s="134">
        <f t="shared" si="7"/>
        <v>2.2770000000000001</v>
      </c>
      <c r="V93" s="140"/>
    </row>
    <row r="94" spans="1:22" s="167" customFormat="1" hidden="1">
      <c r="A94" s="139">
        <v>90</v>
      </c>
      <c r="B94" s="144">
        <v>45671</v>
      </c>
      <c r="C94" s="139" t="s">
        <v>836</v>
      </c>
      <c r="D94" s="139"/>
      <c r="E94" s="159" t="s">
        <v>263</v>
      </c>
      <c r="F94" s="139" t="s">
        <v>71</v>
      </c>
      <c r="G94" s="139" t="s">
        <v>987</v>
      </c>
      <c r="H94" s="139"/>
      <c r="I94" s="139">
        <v>1</v>
      </c>
      <c r="J94" s="134">
        <v>25.81</v>
      </c>
      <c r="K94" s="134"/>
      <c r="L94" s="139">
        <v>1</v>
      </c>
      <c r="M94" s="134">
        <f t="shared" si="4"/>
        <v>25.81</v>
      </c>
      <c r="N94" s="134">
        <f t="shared" si="5"/>
        <v>1.2905</v>
      </c>
      <c r="O94" s="134">
        <f t="shared" si="6"/>
        <v>27.1005</v>
      </c>
      <c r="P94" s="135"/>
      <c r="Q94" s="134"/>
      <c r="R94" s="134"/>
      <c r="S94" s="134"/>
      <c r="T94" s="134"/>
      <c r="U94" s="134">
        <f t="shared" si="7"/>
        <v>1.2905</v>
      </c>
      <c r="V94" s="140"/>
    </row>
    <row r="95" spans="1:22" s="167" customFormat="1" hidden="1">
      <c r="A95" s="139">
        <v>91</v>
      </c>
      <c r="B95" s="144">
        <v>45671</v>
      </c>
      <c r="C95" s="139" t="s">
        <v>836</v>
      </c>
      <c r="D95" s="139"/>
      <c r="E95" s="159" t="s">
        <v>263</v>
      </c>
      <c r="F95" s="139" t="s">
        <v>200</v>
      </c>
      <c r="G95" s="139" t="s">
        <v>987</v>
      </c>
      <c r="H95" s="139"/>
      <c r="I95" s="139">
        <v>1</v>
      </c>
      <c r="J95" s="134">
        <v>17.2</v>
      </c>
      <c r="K95" s="134"/>
      <c r="L95" s="139">
        <v>1</v>
      </c>
      <c r="M95" s="134">
        <f t="shared" si="4"/>
        <v>17.2</v>
      </c>
      <c r="N95" s="134">
        <f t="shared" si="5"/>
        <v>0.86</v>
      </c>
      <c r="O95" s="134">
        <f t="shared" si="6"/>
        <v>18.059999999999999</v>
      </c>
      <c r="P95" s="171"/>
      <c r="Q95" s="169"/>
      <c r="R95" s="134"/>
      <c r="S95" s="134"/>
      <c r="T95" s="134"/>
      <c r="U95" s="134">
        <f>+N95-T95</f>
        <v>0.86</v>
      </c>
      <c r="V95" s="140"/>
    </row>
    <row r="96" spans="1:22" s="167" customFormat="1" hidden="1">
      <c r="A96" s="139">
        <v>92</v>
      </c>
      <c r="B96" s="144">
        <v>45671</v>
      </c>
      <c r="C96" s="139" t="s">
        <v>836</v>
      </c>
      <c r="D96" s="139"/>
      <c r="E96" s="159" t="s">
        <v>263</v>
      </c>
      <c r="F96" s="139" t="s">
        <v>932</v>
      </c>
      <c r="G96" s="139" t="s">
        <v>987</v>
      </c>
      <c r="H96" s="139"/>
      <c r="I96" s="139">
        <v>1</v>
      </c>
      <c r="J96" s="134">
        <v>6.99</v>
      </c>
      <c r="K96" s="134"/>
      <c r="L96" s="139">
        <v>1</v>
      </c>
      <c r="M96" s="134">
        <f t="shared" si="4"/>
        <v>6.99</v>
      </c>
      <c r="N96" s="134">
        <f t="shared" si="5"/>
        <v>0.34950000000000003</v>
      </c>
      <c r="O96" s="134">
        <f t="shared" si="6"/>
        <v>7.3395000000000001</v>
      </c>
      <c r="P96" s="171"/>
      <c r="Q96" s="169"/>
      <c r="R96" s="134"/>
      <c r="S96" s="134"/>
      <c r="T96" s="134"/>
      <c r="U96" s="134">
        <f t="shared" si="7"/>
        <v>0.34950000000000003</v>
      </c>
      <c r="V96" s="140"/>
    </row>
    <row r="97" spans="1:22" s="167" customFormat="1" hidden="1">
      <c r="A97" s="139">
        <v>93</v>
      </c>
      <c r="B97" s="144">
        <v>45671</v>
      </c>
      <c r="C97" s="139" t="s">
        <v>836</v>
      </c>
      <c r="D97" s="139"/>
      <c r="E97" s="159" t="s">
        <v>263</v>
      </c>
      <c r="F97" s="139" t="s">
        <v>933</v>
      </c>
      <c r="G97" s="139" t="s">
        <v>987</v>
      </c>
      <c r="H97" s="139"/>
      <c r="I97" s="139">
        <v>1</v>
      </c>
      <c r="J97" s="134">
        <v>5.59</v>
      </c>
      <c r="K97" s="134"/>
      <c r="L97" s="139">
        <v>1</v>
      </c>
      <c r="M97" s="134">
        <f t="shared" si="4"/>
        <v>5.59</v>
      </c>
      <c r="N97" s="134">
        <f t="shared" si="5"/>
        <v>0.27950000000000003</v>
      </c>
      <c r="O97" s="134">
        <f t="shared" si="6"/>
        <v>5.8694999999999995</v>
      </c>
      <c r="P97" s="135"/>
      <c r="Q97" s="134"/>
      <c r="R97" s="134"/>
      <c r="S97" s="134"/>
      <c r="T97" s="134"/>
      <c r="U97" s="134">
        <f t="shared" si="7"/>
        <v>0.27950000000000003</v>
      </c>
      <c r="V97" s="140"/>
    </row>
    <row r="98" spans="1:22" s="167" customFormat="1" hidden="1">
      <c r="A98" s="139">
        <v>94</v>
      </c>
      <c r="B98" s="144">
        <v>45673</v>
      </c>
      <c r="C98" s="139" t="s">
        <v>837</v>
      </c>
      <c r="D98" s="139"/>
      <c r="E98" s="159" t="s">
        <v>263</v>
      </c>
      <c r="F98" s="139" t="s">
        <v>75</v>
      </c>
      <c r="G98" s="139" t="s">
        <v>179</v>
      </c>
      <c r="H98" s="139"/>
      <c r="I98" s="139">
        <v>1</v>
      </c>
      <c r="J98" s="134">
        <v>5.91</v>
      </c>
      <c r="K98" s="134"/>
      <c r="L98" s="139">
        <v>1</v>
      </c>
      <c r="M98" s="134">
        <f t="shared" si="4"/>
        <v>5.91</v>
      </c>
      <c r="N98" s="134">
        <f t="shared" si="5"/>
        <v>0.29550000000000004</v>
      </c>
      <c r="O98" s="134">
        <f t="shared" si="6"/>
        <v>6.2054999999999998</v>
      </c>
      <c r="P98" s="135"/>
      <c r="Q98" s="134"/>
      <c r="R98" s="134"/>
      <c r="S98" s="134"/>
      <c r="T98" s="134"/>
      <c r="U98" s="134">
        <f t="shared" si="7"/>
        <v>0.29550000000000004</v>
      </c>
      <c r="V98" s="140"/>
    </row>
    <row r="99" spans="1:22" s="167" customFormat="1" hidden="1">
      <c r="A99" s="139">
        <v>95</v>
      </c>
      <c r="B99" s="144">
        <v>45673</v>
      </c>
      <c r="C99" s="139" t="s">
        <v>837</v>
      </c>
      <c r="D99" s="139"/>
      <c r="E99" s="159" t="s">
        <v>263</v>
      </c>
      <c r="F99" s="139" t="s">
        <v>151</v>
      </c>
      <c r="G99" s="139" t="s">
        <v>179</v>
      </c>
      <c r="H99" s="139"/>
      <c r="I99" s="139">
        <v>1</v>
      </c>
      <c r="J99" s="134">
        <v>38.18</v>
      </c>
      <c r="K99" s="134"/>
      <c r="L99" s="139">
        <v>1</v>
      </c>
      <c r="M99" s="134">
        <f t="shared" si="4"/>
        <v>38.18</v>
      </c>
      <c r="N99" s="134">
        <f t="shared" si="5"/>
        <v>1.909</v>
      </c>
      <c r="O99" s="134">
        <f t="shared" si="6"/>
        <v>40.088999999999999</v>
      </c>
      <c r="P99" s="135"/>
      <c r="Q99" s="134"/>
      <c r="R99" s="134"/>
      <c r="S99" s="134"/>
      <c r="T99" s="134"/>
      <c r="U99" s="134">
        <f t="shared" si="7"/>
        <v>1.909</v>
      </c>
      <c r="V99" s="140"/>
    </row>
    <row r="100" spans="1:22" s="167" customFormat="1" hidden="1">
      <c r="A100" s="139">
        <v>96</v>
      </c>
      <c r="B100" s="144">
        <v>45673</v>
      </c>
      <c r="C100" s="139" t="s">
        <v>837</v>
      </c>
      <c r="D100" s="139"/>
      <c r="E100" s="159" t="s">
        <v>263</v>
      </c>
      <c r="F100" s="139" t="s">
        <v>541</v>
      </c>
      <c r="G100" s="139" t="s">
        <v>179</v>
      </c>
      <c r="H100" s="139"/>
      <c r="I100" s="139">
        <v>1</v>
      </c>
      <c r="J100" s="134">
        <v>6.33</v>
      </c>
      <c r="K100" s="134"/>
      <c r="L100" s="139">
        <v>1</v>
      </c>
      <c r="M100" s="134">
        <f>K100+(J100*L100)</f>
        <v>6.33</v>
      </c>
      <c r="N100" s="134">
        <f t="shared" si="5"/>
        <v>0.3165</v>
      </c>
      <c r="O100" s="134">
        <f t="shared" si="6"/>
        <v>6.6464999999999996</v>
      </c>
      <c r="P100" s="171"/>
      <c r="Q100" s="169"/>
      <c r="R100" s="134"/>
      <c r="S100" s="134"/>
      <c r="T100" s="134"/>
      <c r="U100" s="134">
        <f t="shared" si="7"/>
        <v>0.3165</v>
      </c>
      <c r="V100" s="140"/>
    </row>
    <row r="101" spans="1:22" s="167" customFormat="1" hidden="1">
      <c r="A101" s="139">
        <v>97</v>
      </c>
      <c r="B101" s="144">
        <v>45675</v>
      </c>
      <c r="C101" s="139" t="s">
        <v>838</v>
      </c>
      <c r="D101" s="139"/>
      <c r="E101" s="159" t="s">
        <v>263</v>
      </c>
      <c r="F101" s="139" t="s">
        <v>934</v>
      </c>
      <c r="G101" s="139" t="s">
        <v>987</v>
      </c>
      <c r="H101" s="139"/>
      <c r="I101" s="139">
        <v>1</v>
      </c>
      <c r="J101" s="134">
        <v>10.75</v>
      </c>
      <c r="K101" s="134"/>
      <c r="L101" s="139">
        <v>1</v>
      </c>
      <c r="M101" s="134">
        <f t="shared" si="4"/>
        <v>10.75</v>
      </c>
      <c r="N101" s="134">
        <f t="shared" si="5"/>
        <v>0.53749999999999998</v>
      </c>
      <c r="O101" s="134">
        <f t="shared" si="6"/>
        <v>11.2875</v>
      </c>
      <c r="P101" s="171"/>
      <c r="Q101" s="169"/>
      <c r="R101" s="134"/>
      <c r="S101" s="134"/>
      <c r="T101" s="134"/>
      <c r="U101" s="134">
        <f t="shared" si="7"/>
        <v>0.53749999999999998</v>
      </c>
      <c r="V101" s="140"/>
    </row>
    <row r="102" spans="1:22" s="167" customFormat="1" hidden="1">
      <c r="A102" s="139">
        <v>98</v>
      </c>
      <c r="B102" s="144">
        <v>45675</v>
      </c>
      <c r="C102" s="139" t="s">
        <v>839</v>
      </c>
      <c r="D102" s="139"/>
      <c r="E102" s="159" t="s">
        <v>263</v>
      </c>
      <c r="F102" s="139" t="s">
        <v>200</v>
      </c>
      <c r="G102" s="139" t="s">
        <v>987</v>
      </c>
      <c r="H102" s="139"/>
      <c r="I102" s="139">
        <v>1</v>
      </c>
      <c r="J102" s="134">
        <v>14.2</v>
      </c>
      <c r="K102" s="134"/>
      <c r="L102" s="139">
        <v>1</v>
      </c>
      <c r="M102" s="134">
        <f t="shared" si="4"/>
        <v>14.2</v>
      </c>
      <c r="N102" s="134">
        <f t="shared" si="5"/>
        <v>0.71</v>
      </c>
      <c r="O102" s="134">
        <f t="shared" si="6"/>
        <v>14.91</v>
      </c>
      <c r="P102" s="171"/>
      <c r="Q102" s="169"/>
      <c r="R102" s="134"/>
      <c r="S102" s="134"/>
      <c r="T102" s="134"/>
      <c r="U102" s="134">
        <f t="shared" si="7"/>
        <v>0.71</v>
      </c>
      <c r="V102" s="140"/>
    </row>
    <row r="103" spans="1:22" s="167" customFormat="1" hidden="1">
      <c r="A103" s="139">
        <v>99</v>
      </c>
      <c r="B103" s="144">
        <v>45675</v>
      </c>
      <c r="C103" s="139" t="s">
        <v>840</v>
      </c>
      <c r="D103" s="139"/>
      <c r="E103" s="159" t="s">
        <v>263</v>
      </c>
      <c r="F103" s="139" t="s">
        <v>631</v>
      </c>
      <c r="G103" s="139" t="s">
        <v>179</v>
      </c>
      <c r="H103" s="139"/>
      <c r="I103" s="139">
        <v>1</v>
      </c>
      <c r="J103" s="134">
        <v>24.38</v>
      </c>
      <c r="K103" s="134"/>
      <c r="L103" s="139">
        <v>1</v>
      </c>
      <c r="M103" s="134">
        <f t="shared" si="4"/>
        <v>24.38</v>
      </c>
      <c r="N103" s="134">
        <f t="shared" si="5"/>
        <v>1.2190000000000001</v>
      </c>
      <c r="O103" s="134">
        <f t="shared" si="6"/>
        <v>25.599</v>
      </c>
      <c r="P103" s="171"/>
      <c r="Q103" s="169"/>
      <c r="R103" s="134"/>
      <c r="S103" s="134"/>
      <c r="T103" s="134"/>
      <c r="U103" s="134">
        <f t="shared" si="7"/>
        <v>1.2190000000000001</v>
      </c>
      <c r="V103" s="140"/>
    </row>
    <row r="104" spans="1:22" s="167" customFormat="1" hidden="1">
      <c r="A104" s="139">
        <v>100</v>
      </c>
      <c r="B104" s="144">
        <v>45675</v>
      </c>
      <c r="C104" s="139" t="s">
        <v>840</v>
      </c>
      <c r="D104" s="139"/>
      <c r="E104" s="159" t="s">
        <v>263</v>
      </c>
      <c r="F104" s="139" t="s">
        <v>76</v>
      </c>
      <c r="G104" s="139" t="s">
        <v>179</v>
      </c>
      <c r="H104" s="139"/>
      <c r="I104" s="139">
        <v>1</v>
      </c>
      <c r="J104" s="134">
        <v>13.86</v>
      </c>
      <c r="K104" s="134"/>
      <c r="L104" s="139">
        <v>1</v>
      </c>
      <c r="M104" s="134">
        <f t="shared" si="4"/>
        <v>13.86</v>
      </c>
      <c r="N104" s="134">
        <f t="shared" si="5"/>
        <v>0.69300000000000006</v>
      </c>
      <c r="O104" s="134">
        <f t="shared" si="6"/>
        <v>14.552999999999999</v>
      </c>
      <c r="P104" s="171"/>
      <c r="Q104" s="169"/>
      <c r="R104" s="134"/>
      <c r="S104" s="134"/>
      <c r="T104" s="134"/>
      <c r="U104" s="134">
        <f t="shared" si="7"/>
        <v>0.69300000000000006</v>
      </c>
      <c r="V104" s="140"/>
    </row>
    <row r="105" spans="1:22" s="167" customFormat="1" hidden="1">
      <c r="A105" s="139">
        <v>101</v>
      </c>
      <c r="B105" s="144">
        <v>45675</v>
      </c>
      <c r="C105" s="139" t="s">
        <v>840</v>
      </c>
      <c r="D105" s="139"/>
      <c r="E105" s="159" t="s">
        <v>263</v>
      </c>
      <c r="F105" s="139" t="s">
        <v>151</v>
      </c>
      <c r="G105" s="139" t="s">
        <v>179</v>
      </c>
      <c r="H105" s="139"/>
      <c r="I105" s="139">
        <v>1</v>
      </c>
      <c r="J105" s="134">
        <v>38.18</v>
      </c>
      <c r="K105" s="134"/>
      <c r="L105" s="139">
        <v>1</v>
      </c>
      <c r="M105" s="134">
        <f t="shared" si="4"/>
        <v>38.18</v>
      </c>
      <c r="N105" s="134">
        <f t="shared" si="5"/>
        <v>1.909</v>
      </c>
      <c r="O105" s="134">
        <f t="shared" si="6"/>
        <v>40.088999999999999</v>
      </c>
      <c r="P105" s="171"/>
      <c r="Q105" s="169"/>
      <c r="R105" s="134"/>
      <c r="S105" s="134"/>
      <c r="T105" s="134"/>
      <c r="U105" s="134">
        <f t="shared" si="7"/>
        <v>1.909</v>
      </c>
      <c r="V105" s="140"/>
    </row>
    <row r="106" spans="1:22" s="167" customFormat="1" hidden="1">
      <c r="A106" s="139">
        <v>102</v>
      </c>
      <c r="B106" s="144">
        <v>45675</v>
      </c>
      <c r="C106" s="139" t="s">
        <v>840</v>
      </c>
      <c r="D106" s="139"/>
      <c r="E106" s="159" t="s">
        <v>263</v>
      </c>
      <c r="F106" s="139" t="s">
        <v>75</v>
      </c>
      <c r="G106" s="139" t="s">
        <v>179</v>
      </c>
      <c r="H106" s="139"/>
      <c r="I106" s="139">
        <v>1</v>
      </c>
      <c r="J106" s="134">
        <v>31.12</v>
      </c>
      <c r="K106" s="134"/>
      <c r="L106" s="139">
        <v>1</v>
      </c>
      <c r="M106" s="134">
        <f t="shared" si="4"/>
        <v>31.12</v>
      </c>
      <c r="N106" s="134">
        <f t="shared" si="5"/>
        <v>1.556</v>
      </c>
      <c r="O106" s="134">
        <f t="shared" si="6"/>
        <v>32.676000000000002</v>
      </c>
      <c r="P106" s="171"/>
      <c r="Q106" s="169"/>
      <c r="R106" s="134"/>
      <c r="S106" s="134"/>
      <c r="T106" s="134"/>
      <c r="U106" s="134">
        <f t="shared" si="7"/>
        <v>1.556</v>
      </c>
      <c r="V106" s="140"/>
    </row>
    <row r="107" spans="1:22" s="167" customFormat="1" hidden="1">
      <c r="A107" s="139">
        <v>103</v>
      </c>
      <c r="B107" s="144">
        <v>45677</v>
      </c>
      <c r="C107" s="139" t="s">
        <v>841</v>
      </c>
      <c r="D107" s="139"/>
      <c r="E107" s="159" t="s">
        <v>263</v>
      </c>
      <c r="F107" s="139" t="s">
        <v>126</v>
      </c>
      <c r="G107" s="139" t="s">
        <v>987</v>
      </c>
      <c r="H107" s="139"/>
      <c r="I107" s="139">
        <v>1</v>
      </c>
      <c r="J107" s="134">
        <v>6.45</v>
      </c>
      <c r="K107" s="134"/>
      <c r="L107" s="139">
        <v>1</v>
      </c>
      <c r="M107" s="134">
        <f t="shared" si="4"/>
        <v>6.45</v>
      </c>
      <c r="N107" s="134">
        <f t="shared" si="5"/>
        <v>0.32250000000000001</v>
      </c>
      <c r="O107" s="134">
        <f t="shared" si="6"/>
        <v>6.7725</v>
      </c>
      <c r="P107" s="171"/>
      <c r="Q107" s="169"/>
      <c r="R107" s="134"/>
      <c r="S107" s="134"/>
      <c r="T107" s="134"/>
      <c r="U107" s="134">
        <f t="shared" si="7"/>
        <v>0.32250000000000001</v>
      </c>
      <c r="V107" s="140"/>
    </row>
    <row r="108" spans="1:22" s="167" customFormat="1" hidden="1">
      <c r="A108" s="139">
        <v>104</v>
      </c>
      <c r="B108" s="144">
        <v>45677</v>
      </c>
      <c r="C108" s="139" t="s">
        <v>841</v>
      </c>
      <c r="D108" s="139"/>
      <c r="E108" s="159" t="s">
        <v>263</v>
      </c>
      <c r="F108" s="139" t="s">
        <v>935</v>
      </c>
      <c r="G108" s="139" t="s">
        <v>987</v>
      </c>
      <c r="H108" s="139"/>
      <c r="I108" s="139">
        <v>1</v>
      </c>
      <c r="J108" s="134">
        <v>6.45</v>
      </c>
      <c r="K108" s="134"/>
      <c r="L108" s="139">
        <v>1</v>
      </c>
      <c r="M108" s="134">
        <f t="shared" si="4"/>
        <v>6.45</v>
      </c>
      <c r="N108" s="134">
        <f t="shared" si="5"/>
        <v>0.32250000000000001</v>
      </c>
      <c r="O108" s="134">
        <f t="shared" si="6"/>
        <v>6.7725</v>
      </c>
      <c r="P108" s="171"/>
      <c r="Q108" s="169"/>
      <c r="R108" s="134"/>
      <c r="S108" s="134"/>
      <c r="T108" s="134"/>
      <c r="U108" s="134">
        <f t="shared" si="7"/>
        <v>0.32250000000000001</v>
      </c>
      <c r="V108" s="140"/>
    </row>
    <row r="109" spans="1:22" s="167" customFormat="1" hidden="1">
      <c r="A109" s="139">
        <v>105</v>
      </c>
      <c r="B109" s="144">
        <v>45677</v>
      </c>
      <c r="C109" s="139" t="s">
        <v>842</v>
      </c>
      <c r="D109" s="139"/>
      <c r="E109" s="159" t="s">
        <v>263</v>
      </c>
      <c r="F109" s="139" t="s">
        <v>935</v>
      </c>
      <c r="G109" s="139" t="s">
        <v>987</v>
      </c>
      <c r="H109" s="139"/>
      <c r="I109" s="139">
        <v>1</v>
      </c>
      <c r="J109" s="134">
        <v>6.45</v>
      </c>
      <c r="K109" s="134"/>
      <c r="L109" s="139">
        <v>1</v>
      </c>
      <c r="M109" s="134">
        <f t="shared" si="4"/>
        <v>6.45</v>
      </c>
      <c r="N109" s="134">
        <f t="shared" si="5"/>
        <v>0.32250000000000001</v>
      </c>
      <c r="O109" s="134">
        <f t="shared" si="6"/>
        <v>6.7725</v>
      </c>
      <c r="P109" s="171"/>
      <c r="Q109" s="169"/>
      <c r="R109" s="134"/>
      <c r="S109" s="134"/>
      <c r="T109" s="134"/>
      <c r="U109" s="134">
        <f t="shared" si="7"/>
        <v>0.32250000000000001</v>
      </c>
      <c r="V109" s="140"/>
    </row>
    <row r="110" spans="1:22" s="167" customFormat="1" hidden="1">
      <c r="A110" s="139">
        <v>106</v>
      </c>
      <c r="B110" s="144">
        <v>45677</v>
      </c>
      <c r="C110" s="139" t="s">
        <v>843</v>
      </c>
      <c r="D110" s="139"/>
      <c r="E110" s="159" t="s">
        <v>263</v>
      </c>
      <c r="F110" s="139" t="s">
        <v>935</v>
      </c>
      <c r="G110" s="139" t="s">
        <v>987</v>
      </c>
      <c r="H110" s="139"/>
      <c r="I110" s="139">
        <v>1</v>
      </c>
      <c r="J110" s="134">
        <v>6.45</v>
      </c>
      <c r="K110" s="134"/>
      <c r="L110" s="139">
        <v>1</v>
      </c>
      <c r="M110" s="134">
        <f t="shared" si="4"/>
        <v>6.45</v>
      </c>
      <c r="N110" s="134">
        <f t="shared" si="5"/>
        <v>0.32250000000000001</v>
      </c>
      <c r="O110" s="134">
        <f t="shared" si="6"/>
        <v>6.7725</v>
      </c>
      <c r="P110" s="171"/>
      <c r="Q110" s="169"/>
      <c r="R110" s="134"/>
      <c r="S110" s="134"/>
      <c r="T110" s="134"/>
      <c r="U110" s="134">
        <f t="shared" si="7"/>
        <v>0.32250000000000001</v>
      </c>
      <c r="V110" s="140"/>
    </row>
    <row r="111" spans="1:22" s="167" customFormat="1" hidden="1">
      <c r="A111" s="139">
        <v>107</v>
      </c>
      <c r="B111" s="144">
        <v>45677</v>
      </c>
      <c r="C111" s="139" t="s">
        <v>844</v>
      </c>
      <c r="D111" s="139"/>
      <c r="E111" s="159" t="s">
        <v>263</v>
      </c>
      <c r="F111" s="139" t="s">
        <v>935</v>
      </c>
      <c r="G111" s="139" t="s">
        <v>987</v>
      </c>
      <c r="H111" s="139"/>
      <c r="I111" s="139">
        <v>1</v>
      </c>
      <c r="J111" s="134">
        <v>6.45</v>
      </c>
      <c r="K111" s="134"/>
      <c r="L111" s="139">
        <v>1</v>
      </c>
      <c r="M111" s="134">
        <f t="shared" si="4"/>
        <v>6.45</v>
      </c>
      <c r="N111" s="134">
        <f t="shared" si="5"/>
        <v>0.32250000000000001</v>
      </c>
      <c r="O111" s="134">
        <f t="shared" si="6"/>
        <v>6.7725</v>
      </c>
      <c r="P111" s="171"/>
      <c r="Q111" s="169"/>
      <c r="R111" s="134"/>
      <c r="S111" s="134"/>
      <c r="T111" s="134"/>
      <c r="U111" s="134">
        <f t="shared" si="7"/>
        <v>0.32250000000000001</v>
      </c>
      <c r="V111" s="140"/>
    </row>
    <row r="112" spans="1:22" s="167" customFormat="1" hidden="1">
      <c r="A112" s="139">
        <v>108</v>
      </c>
      <c r="B112" s="144">
        <v>45678</v>
      </c>
      <c r="C112" s="139" t="s">
        <v>845</v>
      </c>
      <c r="D112" s="139"/>
      <c r="E112" s="159" t="s">
        <v>263</v>
      </c>
      <c r="F112" s="139" t="s">
        <v>151</v>
      </c>
      <c r="G112" s="139" t="s">
        <v>179</v>
      </c>
      <c r="H112" s="139"/>
      <c r="I112" s="139">
        <v>1</v>
      </c>
      <c r="J112" s="134">
        <v>38.18</v>
      </c>
      <c r="K112" s="134"/>
      <c r="L112" s="139">
        <v>1</v>
      </c>
      <c r="M112" s="134">
        <f t="shared" si="4"/>
        <v>38.18</v>
      </c>
      <c r="N112" s="134">
        <f t="shared" si="5"/>
        <v>1.909</v>
      </c>
      <c r="O112" s="134">
        <f t="shared" si="6"/>
        <v>40.088999999999999</v>
      </c>
      <c r="P112" s="171"/>
      <c r="Q112" s="169"/>
      <c r="R112" s="134"/>
      <c r="S112" s="134"/>
      <c r="T112" s="134"/>
      <c r="U112" s="134">
        <f t="shared" si="7"/>
        <v>1.909</v>
      </c>
      <c r="V112" s="140"/>
    </row>
    <row r="113" spans="1:22" s="167" customFormat="1" hidden="1">
      <c r="A113" s="139">
        <v>109</v>
      </c>
      <c r="B113" s="144">
        <v>45678</v>
      </c>
      <c r="C113" s="139" t="s">
        <v>845</v>
      </c>
      <c r="D113" s="139"/>
      <c r="E113" s="159" t="s">
        <v>263</v>
      </c>
      <c r="F113" s="139" t="s">
        <v>75</v>
      </c>
      <c r="G113" s="139" t="s">
        <v>179</v>
      </c>
      <c r="H113" s="139"/>
      <c r="I113" s="139">
        <v>1</v>
      </c>
      <c r="J113" s="134">
        <v>31.12</v>
      </c>
      <c r="K113" s="134"/>
      <c r="L113" s="139">
        <v>1</v>
      </c>
      <c r="M113" s="134">
        <f t="shared" si="4"/>
        <v>31.12</v>
      </c>
      <c r="N113" s="134">
        <f t="shared" si="5"/>
        <v>1.556</v>
      </c>
      <c r="O113" s="134">
        <f t="shared" si="6"/>
        <v>32.676000000000002</v>
      </c>
      <c r="P113" s="171"/>
      <c r="Q113" s="169"/>
      <c r="R113" s="134"/>
      <c r="S113" s="134"/>
      <c r="T113" s="134"/>
      <c r="U113" s="134">
        <f t="shared" si="7"/>
        <v>1.556</v>
      </c>
      <c r="V113" s="140"/>
    </row>
    <row r="114" spans="1:22" s="167" customFormat="1" hidden="1">
      <c r="A114" s="139">
        <v>110</v>
      </c>
      <c r="B114" s="144">
        <v>45678</v>
      </c>
      <c r="C114" s="139" t="s">
        <v>845</v>
      </c>
      <c r="D114" s="139"/>
      <c r="E114" s="159" t="s">
        <v>263</v>
      </c>
      <c r="F114" s="139" t="s">
        <v>76</v>
      </c>
      <c r="G114" s="139" t="s">
        <v>179</v>
      </c>
      <c r="H114" s="139"/>
      <c r="I114" s="139">
        <v>1</v>
      </c>
      <c r="J114" s="134">
        <v>13.86</v>
      </c>
      <c r="K114" s="134"/>
      <c r="L114" s="139">
        <v>1</v>
      </c>
      <c r="M114" s="134">
        <f t="shared" si="4"/>
        <v>13.86</v>
      </c>
      <c r="N114" s="134">
        <f t="shared" si="5"/>
        <v>0.69300000000000006</v>
      </c>
      <c r="O114" s="134">
        <f t="shared" si="6"/>
        <v>14.552999999999999</v>
      </c>
      <c r="P114" s="171"/>
      <c r="Q114" s="169"/>
      <c r="R114" s="134"/>
      <c r="S114" s="134"/>
      <c r="T114" s="134"/>
      <c r="U114" s="134">
        <f t="shared" si="7"/>
        <v>0.69300000000000006</v>
      </c>
      <c r="V114" s="140"/>
    </row>
    <row r="115" spans="1:22" s="167" customFormat="1" hidden="1">
      <c r="A115" s="139">
        <v>111</v>
      </c>
      <c r="B115" s="144">
        <v>45678</v>
      </c>
      <c r="C115" s="139" t="s">
        <v>846</v>
      </c>
      <c r="D115" s="139"/>
      <c r="E115" s="159" t="s">
        <v>263</v>
      </c>
      <c r="F115" s="139" t="s">
        <v>75</v>
      </c>
      <c r="G115" s="139" t="s">
        <v>179</v>
      </c>
      <c r="H115" s="139"/>
      <c r="I115" s="139">
        <v>1</v>
      </c>
      <c r="J115" s="134">
        <v>15.56</v>
      </c>
      <c r="K115" s="134"/>
      <c r="L115" s="139">
        <v>1</v>
      </c>
      <c r="M115" s="134">
        <f t="shared" si="4"/>
        <v>15.56</v>
      </c>
      <c r="N115" s="134">
        <f t="shared" si="5"/>
        <v>0.77800000000000002</v>
      </c>
      <c r="O115" s="134">
        <f t="shared" si="6"/>
        <v>16.338000000000001</v>
      </c>
      <c r="P115" s="171"/>
      <c r="Q115" s="169"/>
      <c r="R115" s="134"/>
      <c r="S115" s="134"/>
      <c r="T115" s="134"/>
      <c r="U115" s="134">
        <f t="shared" si="7"/>
        <v>0.77800000000000002</v>
      </c>
      <c r="V115" s="140"/>
    </row>
    <row r="116" spans="1:22" s="167" customFormat="1" hidden="1">
      <c r="A116" s="139">
        <v>112</v>
      </c>
      <c r="B116" s="144">
        <v>45678</v>
      </c>
      <c r="C116" s="139" t="s">
        <v>846</v>
      </c>
      <c r="D116" s="139"/>
      <c r="E116" s="159" t="s">
        <v>263</v>
      </c>
      <c r="F116" s="139" t="s">
        <v>76</v>
      </c>
      <c r="G116" s="139" t="s">
        <v>179</v>
      </c>
      <c r="H116" s="139"/>
      <c r="I116" s="139">
        <v>1</v>
      </c>
      <c r="J116" s="134">
        <v>13.86</v>
      </c>
      <c r="K116" s="134"/>
      <c r="L116" s="139">
        <v>1</v>
      </c>
      <c r="M116" s="134">
        <f t="shared" si="4"/>
        <v>13.86</v>
      </c>
      <c r="N116" s="134">
        <f t="shared" si="5"/>
        <v>0.69300000000000006</v>
      </c>
      <c r="O116" s="134">
        <f t="shared" si="6"/>
        <v>14.552999999999999</v>
      </c>
      <c r="P116" s="171"/>
      <c r="Q116" s="169"/>
      <c r="R116" s="134"/>
      <c r="S116" s="134"/>
      <c r="T116" s="134"/>
      <c r="U116" s="134">
        <f t="shared" si="7"/>
        <v>0.69300000000000006</v>
      </c>
      <c r="V116" s="140"/>
    </row>
    <row r="117" spans="1:22" s="167" customFormat="1" hidden="1">
      <c r="A117" s="139">
        <v>113</v>
      </c>
      <c r="B117" s="144">
        <v>45678</v>
      </c>
      <c r="C117" s="139" t="s">
        <v>846</v>
      </c>
      <c r="D117" s="139"/>
      <c r="E117" s="159" t="s">
        <v>263</v>
      </c>
      <c r="F117" s="139" t="s">
        <v>151</v>
      </c>
      <c r="G117" s="139" t="s">
        <v>179</v>
      </c>
      <c r="H117" s="139"/>
      <c r="I117" s="139">
        <v>1</v>
      </c>
      <c r="J117" s="134">
        <v>38.18</v>
      </c>
      <c r="K117" s="134"/>
      <c r="L117" s="139">
        <v>1</v>
      </c>
      <c r="M117" s="134">
        <f t="shared" si="4"/>
        <v>38.18</v>
      </c>
      <c r="N117" s="134">
        <f t="shared" si="5"/>
        <v>1.909</v>
      </c>
      <c r="O117" s="134">
        <f t="shared" si="6"/>
        <v>40.088999999999999</v>
      </c>
      <c r="P117" s="171"/>
      <c r="Q117" s="169"/>
      <c r="R117" s="134"/>
      <c r="S117" s="134"/>
      <c r="T117" s="134"/>
      <c r="U117" s="134">
        <f t="shared" si="7"/>
        <v>1.909</v>
      </c>
      <c r="V117" s="140"/>
    </row>
    <row r="118" spans="1:22" s="167" customFormat="1" hidden="1">
      <c r="A118" s="139">
        <v>114</v>
      </c>
      <c r="B118" s="144">
        <v>45678</v>
      </c>
      <c r="C118" s="139" t="s">
        <v>847</v>
      </c>
      <c r="D118" s="139"/>
      <c r="E118" s="159" t="s">
        <v>263</v>
      </c>
      <c r="F118" s="139" t="s">
        <v>151</v>
      </c>
      <c r="G118" s="139" t="s">
        <v>179</v>
      </c>
      <c r="H118" s="139"/>
      <c r="I118" s="139">
        <v>1</v>
      </c>
      <c r="J118" s="134">
        <v>38.18</v>
      </c>
      <c r="K118" s="134"/>
      <c r="L118" s="139">
        <v>1</v>
      </c>
      <c r="M118" s="134">
        <f t="shared" si="4"/>
        <v>38.18</v>
      </c>
      <c r="N118" s="134">
        <f t="shared" si="5"/>
        <v>1.909</v>
      </c>
      <c r="O118" s="134">
        <f t="shared" si="6"/>
        <v>40.088999999999999</v>
      </c>
      <c r="P118" s="171"/>
      <c r="Q118" s="169"/>
      <c r="R118" s="134"/>
      <c r="S118" s="134"/>
      <c r="T118" s="134"/>
      <c r="U118" s="134">
        <f t="shared" si="7"/>
        <v>1.909</v>
      </c>
      <c r="V118" s="140"/>
    </row>
    <row r="119" spans="1:22" s="167" customFormat="1" hidden="1">
      <c r="A119" s="139">
        <v>115</v>
      </c>
      <c r="B119" s="144">
        <v>45678</v>
      </c>
      <c r="C119" s="139" t="s">
        <v>847</v>
      </c>
      <c r="D119" s="139"/>
      <c r="E119" s="159" t="s">
        <v>263</v>
      </c>
      <c r="F119" s="139" t="s">
        <v>75</v>
      </c>
      <c r="G119" s="139" t="s">
        <v>179</v>
      </c>
      <c r="H119" s="139"/>
      <c r="I119" s="139">
        <v>1</v>
      </c>
      <c r="J119" s="134">
        <v>31.12</v>
      </c>
      <c r="K119" s="134"/>
      <c r="L119" s="139">
        <v>1</v>
      </c>
      <c r="M119" s="134">
        <f t="shared" si="4"/>
        <v>31.12</v>
      </c>
      <c r="N119" s="134">
        <f t="shared" si="5"/>
        <v>1.556</v>
      </c>
      <c r="O119" s="134">
        <f t="shared" si="6"/>
        <v>32.676000000000002</v>
      </c>
      <c r="P119" s="134"/>
      <c r="Q119" s="134"/>
      <c r="R119" s="134"/>
      <c r="S119" s="134"/>
      <c r="T119" s="134"/>
      <c r="U119" s="134">
        <f t="shared" si="7"/>
        <v>1.556</v>
      </c>
      <c r="V119" s="140"/>
    </row>
    <row r="120" spans="1:22" s="167" customFormat="1" hidden="1">
      <c r="A120" s="139">
        <v>116</v>
      </c>
      <c r="B120" s="144">
        <v>45678</v>
      </c>
      <c r="C120" s="139" t="s">
        <v>847</v>
      </c>
      <c r="D120" s="139"/>
      <c r="E120" s="159" t="s">
        <v>263</v>
      </c>
      <c r="F120" s="139" t="s">
        <v>76</v>
      </c>
      <c r="G120" s="139" t="s">
        <v>179</v>
      </c>
      <c r="H120" s="139"/>
      <c r="I120" s="139">
        <v>1</v>
      </c>
      <c r="J120" s="134">
        <v>13.86</v>
      </c>
      <c r="K120" s="134"/>
      <c r="L120" s="139">
        <v>1</v>
      </c>
      <c r="M120" s="134">
        <f t="shared" si="4"/>
        <v>13.86</v>
      </c>
      <c r="N120" s="134">
        <f t="shared" si="5"/>
        <v>0.69300000000000006</v>
      </c>
      <c r="O120" s="134">
        <f t="shared" si="6"/>
        <v>14.552999999999999</v>
      </c>
      <c r="P120" s="171"/>
      <c r="Q120" s="169"/>
      <c r="R120" s="134"/>
      <c r="S120" s="134"/>
      <c r="T120" s="134"/>
      <c r="U120" s="134">
        <f t="shared" si="7"/>
        <v>0.69300000000000006</v>
      </c>
      <c r="V120" s="140"/>
    </row>
    <row r="121" spans="1:22" s="167" customFormat="1" hidden="1">
      <c r="A121" s="139">
        <v>117</v>
      </c>
      <c r="B121" s="144">
        <v>45681</v>
      </c>
      <c r="C121" s="139" t="s">
        <v>848</v>
      </c>
      <c r="D121" s="139"/>
      <c r="E121" s="159" t="s">
        <v>263</v>
      </c>
      <c r="F121" s="139" t="s">
        <v>151</v>
      </c>
      <c r="G121" s="139" t="s">
        <v>179</v>
      </c>
      <c r="H121" s="139"/>
      <c r="I121" s="139">
        <v>1</v>
      </c>
      <c r="J121" s="134">
        <v>38.18</v>
      </c>
      <c r="K121" s="134"/>
      <c r="L121" s="139">
        <v>1</v>
      </c>
      <c r="M121" s="134">
        <f t="shared" si="4"/>
        <v>38.18</v>
      </c>
      <c r="N121" s="134">
        <f t="shared" si="5"/>
        <v>1.909</v>
      </c>
      <c r="O121" s="134">
        <f t="shared" si="6"/>
        <v>40.088999999999999</v>
      </c>
      <c r="P121" s="171"/>
      <c r="Q121" s="169"/>
      <c r="R121" s="134"/>
      <c r="S121" s="134"/>
      <c r="T121" s="134"/>
      <c r="U121" s="134">
        <f t="shared" si="7"/>
        <v>1.909</v>
      </c>
      <c r="V121" s="140"/>
    </row>
    <row r="122" spans="1:22" s="167" customFormat="1" hidden="1">
      <c r="A122" s="139">
        <v>118</v>
      </c>
      <c r="B122" s="144">
        <v>45681</v>
      </c>
      <c r="C122" s="139" t="s">
        <v>848</v>
      </c>
      <c r="D122" s="139"/>
      <c r="E122" s="159" t="s">
        <v>263</v>
      </c>
      <c r="F122" s="139" t="s">
        <v>75</v>
      </c>
      <c r="G122" s="139" t="s">
        <v>179</v>
      </c>
      <c r="H122" s="139"/>
      <c r="I122" s="139">
        <v>1</v>
      </c>
      <c r="J122" s="134">
        <v>5.91</v>
      </c>
      <c r="K122" s="134"/>
      <c r="L122" s="139">
        <v>1</v>
      </c>
      <c r="M122" s="134">
        <f t="shared" si="4"/>
        <v>5.91</v>
      </c>
      <c r="N122" s="134">
        <f t="shared" si="5"/>
        <v>0.29550000000000004</v>
      </c>
      <c r="O122" s="134">
        <f t="shared" si="6"/>
        <v>6.2054999999999998</v>
      </c>
      <c r="P122" s="171"/>
      <c r="Q122" s="169"/>
      <c r="R122" s="134"/>
      <c r="S122" s="134"/>
      <c r="T122" s="134"/>
      <c r="U122" s="134">
        <f t="shared" si="7"/>
        <v>0.29550000000000004</v>
      </c>
      <c r="V122" s="140"/>
    </row>
    <row r="123" spans="1:22" s="167" customFormat="1" hidden="1">
      <c r="A123" s="139">
        <v>119</v>
      </c>
      <c r="B123" s="144">
        <v>45681</v>
      </c>
      <c r="C123" s="139" t="s">
        <v>848</v>
      </c>
      <c r="D123" s="139"/>
      <c r="E123" s="159" t="s">
        <v>263</v>
      </c>
      <c r="F123" s="139" t="s">
        <v>76</v>
      </c>
      <c r="G123" s="139" t="s">
        <v>179</v>
      </c>
      <c r="H123" s="139"/>
      <c r="I123" s="139">
        <v>1</v>
      </c>
      <c r="J123" s="134">
        <v>5.42</v>
      </c>
      <c r="K123" s="134"/>
      <c r="L123" s="139">
        <v>1</v>
      </c>
      <c r="M123" s="134">
        <f t="shared" si="4"/>
        <v>5.42</v>
      </c>
      <c r="N123" s="134">
        <f t="shared" si="5"/>
        <v>0.27100000000000002</v>
      </c>
      <c r="O123" s="134">
        <f t="shared" si="6"/>
        <v>5.6909999999999998</v>
      </c>
      <c r="P123" s="171"/>
      <c r="Q123" s="169"/>
      <c r="R123" s="134"/>
      <c r="S123" s="134"/>
      <c r="T123" s="134"/>
      <c r="U123" s="134">
        <f t="shared" si="7"/>
        <v>0.27100000000000002</v>
      </c>
      <c r="V123" s="140"/>
    </row>
    <row r="124" spans="1:22" s="167" customFormat="1" hidden="1">
      <c r="A124" s="139">
        <v>120</v>
      </c>
      <c r="B124" s="144">
        <v>45682</v>
      </c>
      <c r="C124" s="139" t="s">
        <v>849</v>
      </c>
      <c r="D124" s="139"/>
      <c r="E124" s="159" t="s">
        <v>263</v>
      </c>
      <c r="F124" s="139" t="s">
        <v>512</v>
      </c>
      <c r="G124" s="139" t="s">
        <v>987</v>
      </c>
      <c r="H124" s="139"/>
      <c r="I124" s="139">
        <v>1</v>
      </c>
      <c r="J124" s="134">
        <v>12.85</v>
      </c>
      <c r="K124" s="134"/>
      <c r="L124" s="139">
        <v>1</v>
      </c>
      <c r="M124" s="134">
        <f t="shared" si="4"/>
        <v>12.85</v>
      </c>
      <c r="N124" s="134">
        <f t="shared" si="5"/>
        <v>0.64250000000000007</v>
      </c>
      <c r="O124" s="134">
        <f t="shared" si="6"/>
        <v>13.4925</v>
      </c>
      <c r="P124" s="171"/>
      <c r="Q124" s="169"/>
      <c r="R124" s="134"/>
      <c r="S124" s="134"/>
      <c r="T124" s="134"/>
      <c r="U124" s="134">
        <f t="shared" si="7"/>
        <v>0.64250000000000007</v>
      </c>
      <c r="V124" s="140"/>
    </row>
    <row r="125" spans="1:22" s="167" customFormat="1" hidden="1">
      <c r="A125" s="139">
        <v>121</v>
      </c>
      <c r="B125" s="144">
        <v>45682</v>
      </c>
      <c r="C125" s="139" t="s">
        <v>849</v>
      </c>
      <c r="D125" s="139"/>
      <c r="E125" s="159" t="s">
        <v>263</v>
      </c>
      <c r="F125" s="139" t="s">
        <v>936</v>
      </c>
      <c r="G125" s="139" t="s">
        <v>987</v>
      </c>
      <c r="H125" s="139"/>
      <c r="I125" s="139">
        <v>1</v>
      </c>
      <c r="J125" s="134">
        <v>4.28</v>
      </c>
      <c r="K125" s="134"/>
      <c r="L125" s="139">
        <v>1</v>
      </c>
      <c r="M125" s="134">
        <f t="shared" si="4"/>
        <v>4.28</v>
      </c>
      <c r="N125" s="134">
        <f t="shared" si="5"/>
        <v>0.21400000000000002</v>
      </c>
      <c r="O125" s="134">
        <f t="shared" si="6"/>
        <v>4.4940000000000007</v>
      </c>
      <c r="P125" s="171"/>
      <c r="Q125" s="169"/>
      <c r="R125" s="134"/>
      <c r="S125" s="134"/>
      <c r="T125" s="134"/>
      <c r="U125" s="134">
        <f t="shared" si="7"/>
        <v>0.21400000000000002</v>
      </c>
      <c r="V125" s="140"/>
    </row>
    <row r="126" spans="1:22" s="167" customFormat="1" hidden="1">
      <c r="A126" s="139">
        <v>122</v>
      </c>
      <c r="B126" s="144">
        <v>45682</v>
      </c>
      <c r="C126" s="139" t="s">
        <v>850</v>
      </c>
      <c r="D126" s="139"/>
      <c r="E126" s="159" t="s">
        <v>263</v>
      </c>
      <c r="F126" s="139" t="s">
        <v>937</v>
      </c>
      <c r="G126" s="139" t="s">
        <v>987</v>
      </c>
      <c r="H126" s="139"/>
      <c r="I126" s="139">
        <v>1</v>
      </c>
      <c r="J126" s="134">
        <v>12.85</v>
      </c>
      <c r="K126" s="134"/>
      <c r="L126" s="139">
        <v>1</v>
      </c>
      <c r="M126" s="134">
        <f t="shared" si="4"/>
        <v>12.85</v>
      </c>
      <c r="N126" s="134">
        <f t="shared" si="5"/>
        <v>0.64250000000000007</v>
      </c>
      <c r="O126" s="134">
        <f t="shared" si="6"/>
        <v>13.4925</v>
      </c>
      <c r="P126" s="171"/>
      <c r="Q126" s="169"/>
      <c r="R126" s="134"/>
      <c r="S126" s="134"/>
      <c r="T126" s="134"/>
      <c r="U126" s="134">
        <f t="shared" si="7"/>
        <v>0.64250000000000007</v>
      </c>
      <c r="V126" s="140"/>
    </row>
    <row r="127" spans="1:22" s="167" customFormat="1" hidden="1">
      <c r="A127" s="139">
        <v>123</v>
      </c>
      <c r="B127" s="144">
        <v>45682</v>
      </c>
      <c r="C127" s="139" t="s">
        <v>850</v>
      </c>
      <c r="D127" s="139"/>
      <c r="E127" s="159" t="s">
        <v>263</v>
      </c>
      <c r="F127" s="139" t="s">
        <v>590</v>
      </c>
      <c r="G127" s="139" t="s">
        <v>987</v>
      </c>
      <c r="H127" s="139"/>
      <c r="I127" s="139">
        <v>1</v>
      </c>
      <c r="J127" s="134">
        <v>12.85</v>
      </c>
      <c r="K127" s="134"/>
      <c r="L127" s="139">
        <v>1</v>
      </c>
      <c r="M127" s="134">
        <f t="shared" si="4"/>
        <v>12.85</v>
      </c>
      <c r="N127" s="134">
        <f t="shared" si="5"/>
        <v>0.64250000000000007</v>
      </c>
      <c r="O127" s="134">
        <f t="shared" si="6"/>
        <v>13.4925</v>
      </c>
      <c r="P127" s="171"/>
      <c r="Q127" s="169"/>
      <c r="R127" s="134"/>
      <c r="S127" s="134"/>
      <c r="T127" s="134"/>
      <c r="U127" s="134">
        <f t="shared" si="7"/>
        <v>0.64250000000000007</v>
      </c>
      <c r="V127" s="140"/>
    </row>
    <row r="128" spans="1:22" s="167" customFormat="1" hidden="1">
      <c r="A128" s="139">
        <v>124</v>
      </c>
      <c r="B128" s="144">
        <v>45682</v>
      </c>
      <c r="C128" s="139" t="s">
        <v>850</v>
      </c>
      <c r="D128" s="139"/>
      <c r="E128" s="159" t="s">
        <v>263</v>
      </c>
      <c r="F128" s="139" t="s">
        <v>938</v>
      </c>
      <c r="G128" s="139" t="s">
        <v>987</v>
      </c>
      <c r="H128" s="139"/>
      <c r="I128" s="139">
        <v>1</v>
      </c>
      <c r="J128" s="134">
        <v>8.57</v>
      </c>
      <c r="K128" s="134"/>
      <c r="L128" s="139">
        <v>1</v>
      </c>
      <c r="M128" s="134">
        <f t="shared" si="4"/>
        <v>8.57</v>
      </c>
      <c r="N128" s="134">
        <f t="shared" si="5"/>
        <v>0.42850000000000005</v>
      </c>
      <c r="O128" s="134">
        <f t="shared" si="6"/>
        <v>8.9984999999999999</v>
      </c>
      <c r="P128" s="171"/>
      <c r="Q128" s="169"/>
      <c r="R128" s="134"/>
      <c r="S128" s="134"/>
      <c r="T128" s="134"/>
      <c r="U128" s="134">
        <f t="shared" si="7"/>
        <v>0.42850000000000005</v>
      </c>
      <c r="V128" s="140"/>
    </row>
    <row r="129" spans="1:22" s="167" customFormat="1" hidden="1">
      <c r="A129" s="139">
        <v>125</v>
      </c>
      <c r="B129" s="144">
        <v>45685</v>
      </c>
      <c r="C129" s="139" t="s">
        <v>851</v>
      </c>
      <c r="D129" s="139"/>
      <c r="E129" s="159" t="s">
        <v>263</v>
      </c>
      <c r="F129" s="139" t="s">
        <v>939</v>
      </c>
      <c r="G129" s="139" t="s">
        <v>987</v>
      </c>
      <c r="H129" s="139"/>
      <c r="I129" s="139">
        <v>1</v>
      </c>
      <c r="J129" s="134">
        <v>0.56000000000000005</v>
      </c>
      <c r="K129" s="134"/>
      <c r="L129" s="139">
        <v>1</v>
      </c>
      <c r="M129" s="134">
        <f t="shared" si="4"/>
        <v>0.56000000000000005</v>
      </c>
      <c r="N129" s="134">
        <f t="shared" si="5"/>
        <v>2.8000000000000004E-2</v>
      </c>
      <c r="O129" s="134">
        <f t="shared" si="6"/>
        <v>0.58800000000000008</v>
      </c>
      <c r="P129" s="171"/>
      <c r="Q129" s="169"/>
      <c r="R129" s="134"/>
      <c r="S129" s="134"/>
      <c r="T129" s="134"/>
      <c r="U129" s="134">
        <f t="shared" si="7"/>
        <v>2.8000000000000004E-2</v>
      </c>
      <c r="V129" s="140"/>
    </row>
    <row r="130" spans="1:22" s="167" customFormat="1" hidden="1">
      <c r="A130" s="139">
        <v>126</v>
      </c>
      <c r="B130" s="144">
        <v>45685</v>
      </c>
      <c r="C130" s="139" t="s">
        <v>851</v>
      </c>
      <c r="D130" s="139"/>
      <c r="E130" s="159" t="s">
        <v>263</v>
      </c>
      <c r="F130" s="139" t="s">
        <v>236</v>
      </c>
      <c r="G130" s="139" t="s">
        <v>987</v>
      </c>
      <c r="H130" s="139"/>
      <c r="I130" s="139">
        <v>1</v>
      </c>
      <c r="J130" s="134">
        <v>6.48</v>
      </c>
      <c r="K130" s="134"/>
      <c r="L130" s="139">
        <v>1</v>
      </c>
      <c r="M130" s="134">
        <f t="shared" si="4"/>
        <v>6.48</v>
      </c>
      <c r="N130" s="134">
        <f t="shared" si="5"/>
        <v>0.32400000000000007</v>
      </c>
      <c r="O130" s="134">
        <f t="shared" si="6"/>
        <v>6.8040000000000003</v>
      </c>
      <c r="P130" s="171"/>
      <c r="Q130" s="169"/>
      <c r="R130" s="134"/>
      <c r="S130" s="134"/>
      <c r="T130" s="134"/>
      <c r="U130" s="134">
        <f t="shared" si="7"/>
        <v>0.32400000000000007</v>
      </c>
      <c r="V130" s="140"/>
    </row>
    <row r="131" spans="1:22" s="167" customFormat="1" hidden="1">
      <c r="A131" s="139">
        <v>127</v>
      </c>
      <c r="B131" s="144">
        <v>45685</v>
      </c>
      <c r="C131" s="139" t="s">
        <v>851</v>
      </c>
      <c r="D131" s="139"/>
      <c r="E131" s="159" t="s">
        <v>263</v>
      </c>
      <c r="F131" s="139" t="s">
        <v>940</v>
      </c>
      <c r="G131" s="139" t="s">
        <v>987</v>
      </c>
      <c r="H131" s="139"/>
      <c r="I131" s="139">
        <v>1</v>
      </c>
      <c r="J131" s="134">
        <v>6.48</v>
      </c>
      <c r="K131" s="134"/>
      <c r="L131" s="139">
        <v>1</v>
      </c>
      <c r="M131" s="134">
        <f t="shared" si="4"/>
        <v>6.48</v>
      </c>
      <c r="N131" s="134">
        <f t="shared" si="5"/>
        <v>0.32400000000000007</v>
      </c>
      <c r="O131" s="134">
        <f t="shared" si="6"/>
        <v>6.8040000000000003</v>
      </c>
      <c r="P131" s="171"/>
      <c r="Q131" s="169"/>
      <c r="R131" s="134"/>
      <c r="S131" s="134"/>
      <c r="T131" s="134"/>
      <c r="U131" s="134">
        <f t="shared" si="7"/>
        <v>0.32400000000000007</v>
      </c>
      <c r="V131" s="140"/>
    </row>
    <row r="132" spans="1:22" s="167" customFormat="1" hidden="1">
      <c r="A132" s="139">
        <v>128</v>
      </c>
      <c r="B132" s="144">
        <v>45685</v>
      </c>
      <c r="C132" s="139" t="s">
        <v>851</v>
      </c>
      <c r="D132" s="139"/>
      <c r="E132" s="159" t="s">
        <v>263</v>
      </c>
      <c r="F132" s="139" t="s">
        <v>941</v>
      </c>
      <c r="G132" s="139" t="s">
        <v>987</v>
      </c>
      <c r="H132" s="139"/>
      <c r="I132" s="139">
        <v>1</v>
      </c>
      <c r="J132" s="134">
        <v>10.8</v>
      </c>
      <c r="K132" s="134"/>
      <c r="L132" s="139">
        <v>1</v>
      </c>
      <c r="M132" s="134">
        <f t="shared" si="4"/>
        <v>10.8</v>
      </c>
      <c r="N132" s="134">
        <f t="shared" si="5"/>
        <v>0.54</v>
      </c>
      <c r="O132" s="134">
        <f t="shared" si="6"/>
        <v>11.34</v>
      </c>
      <c r="P132" s="171"/>
      <c r="Q132" s="169"/>
      <c r="R132" s="134"/>
      <c r="S132" s="134"/>
      <c r="T132" s="134"/>
      <c r="U132" s="134">
        <f t="shared" si="7"/>
        <v>0.54</v>
      </c>
      <c r="V132" s="140"/>
    </row>
    <row r="133" spans="1:22" s="167" customFormat="1" hidden="1">
      <c r="A133" s="139">
        <v>129</v>
      </c>
      <c r="B133" s="144">
        <v>45685</v>
      </c>
      <c r="C133" s="139" t="s">
        <v>852</v>
      </c>
      <c r="D133" s="139"/>
      <c r="E133" s="159" t="s">
        <v>263</v>
      </c>
      <c r="F133" s="139" t="s">
        <v>139</v>
      </c>
      <c r="G133" s="139" t="s">
        <v>987</v>
      </c>
      <c r="H133" s="139"/>
      <c r="I133" s="139">
        <v>1</v>
      </c>
      <c r="J133" s="134">
        <v>6.48</v>
      </c>
      <c r="K133" s="134"/>
      <c r="L133" s="139">
        <v>1</v>
      </c>
      <c r="M133" s="134">
        <f t="shared" si="4"/>
        <v>6.48</v>
      </c>
      <c r="N133" s="134">
        <f t="shared" si="5"/>
        <v>0.32400000000000007</v>
      </c>
      <c r="O133" s="134">
        <f t="shared" si="6"/>
        <v>6.8040000000000003</v>
      </c>
      <c r="P133" s="172"/>
      <c r="Q133" s="134"/>
      <c r="R133" s="134"/>
      <c r="S133" s="134"/>
      <c r="T133" s="134"/>
      <c r="U133" s="134">
        <f t="shared" si="7"/>
        <v>0.32400000000000007</v>
      </c>
      <c r="V133" s="140"/>
    </row>
    <row r="134" spans="1:22" s="167" customFormat="1" hidden="1">
      <c r="A134" s="139">
        <v>130</v>
      </c>
      <c r="B134" s="144">
        <v>45685</v>
      </c>
      <c r="C134" s="139" t="s">
        <v>852</v>
      </c>
      <c r="D134" s="139"/>
      <c r="E134" s="159" t="s">
        <v>263</v>
      </c>
      <c r="F134" s="139" t="s">
        <v>942</v>
      </c>
      <c r="G134" s="139" t="s">
        <v>987</v>
      </c>
      <c r="H134" s="139"/>
      <c r="I134" s="139">
        <v>1</v>
      </c>
      <c r="J134" s="134">
        <v>6.48</v>
      </c>
      <c r="K134" s="134"/>
      <c r="L134" s="139">
        <v>1</v>
      </c>
      <c r="M134" s="134">
        <f t="shared" ref="M134:M197" si="8">K134+(J134*L134)</f>
        <v>6.48</v>
      </c>
      <c r="N134" s="134">
        <f t="shared" ref="N134:N197" si="9">+M134*5%</f>
        <v>0.32400000000000007</v>
      </c>
      <c r="O134" s="134">
        <f t="shared" ref="O134:O197" si="10">+M134+N134</f>
        <v>6.8040000000000003</v>
      </c>
      <c r="P134" s="172"/>
      <c r="Q134" s="134"/>
      <c r="R134" s="134"/>
      <c r="S134" s="134"/>
      <c r="T134" s="134"/>
      <c r="U134" s="134">
        <f t="shared" si="7"/>
        <v>0.32400000000000007</v>
      </c>
      <c r="V134" s="140"/>
    </row>
    <row r="135" spans="1:22" s="167" customFormat="1" hidden="1">
      <c r="A135" s="139">
        <v>131</v>
      </c>
      <c r="B135" s="144">
        <v>45685</v>
      </c>
      <c r="C135" s="139" t="s">
        <v>853</v>
      </c>
      <c r="D135" s="139"/>
      <c r="E135" s="159" t="s">
        <v>263</v>
      </c>
      <c r="F135" s="139" t="s">
        <v>151</v>
      </c>
      <c r="G135" s="139" t="s">
        <v>179</v>
      </c>
      <c r="H135" s="139"/>
      <c r="I135" s="139">
        <v>1</v>
      </c>
      <c r="J135" s="134">
        <v>38.18</v>
      </c>
      <c r="K135" s="134"/>
      <c r="L135" s="139">
        <v>1</v>
      </c>
      <c r="M135" s="134">
        <f t="shared" si="8"/>
        <v>38.18</v>
      </c>
      <c r="N135" s="134">
        <f t="shared" si="9"/>
        <v>1.909</v>
      </c>
      <c r="O135" s="134">
        <f t="shared" si="10"/>
        <v>40.088999999999999</v>
      </c>
      <c r="P135" s="171"/>
      <c r="Q135" s="169"/>
      <c r="R135" s="134"/>
      <c r="S135" s="134"/>
      <c r="T135" s="134"/>
      <c r="U135" s="134">
        <f t="shared" si="7"/>
        <v>1.909</v>
      </c>
      <c r="V135" s="140"/>
    </row>
    <row r="136" spans="1:22" s="167" customFormat="1" hidden="1">
      <c r="A136" s="139">
        <v>132</v>
      </c>
      <c r="B136" s="144">
        <v>45685</v>
      </c>
      <c r="C136" s="139" t="s">
        <v>854</v>
      </c>
      <c r="D136" s="139"/>
      <c r="E136" s="159" t="s">
        <v>263</v>
      </c>
      <c r="F136" s="139" t="s">
        <v>139</v>
      </c>
      <c r="G136" s="139" t="s">
        <v>987</v>
      </c>
      <c r="H136" s="139"/>
      <c r="I136" s="139">
        <v>1</v>
      </c>
      <c r="J136" s="134">
        <v>6.48</v>
      </c>
      <c r="K136" s="134"/>
      <c r="L136" s="139">
        <v>1</v>
      </c>
      <c r="M136" s="134">
        <f t="shared" si="8"/>
        <v>6.48</v>
      </c>
      <c r="N136" s="134">
        <f t="shared" si="9"/>
        <v>0.32400000000000007</v>
      </c>
      <c r="O136" s="134">
        <f t="shared" si="10"/>
        <v>6.8040000000000003</v>
      </c>
      <c r="P136" s="171"/>
      <c r="Q136" s="169"/>
      <c r="R136" s="134"/>
      <c r="S136" s="134"/>
      <c r="T136" s="134"/>
      <c r="U136" s="134">
        <f t="shared" si="7"/>
        <v>0.32400000000000007</v>
      </c>
      <c r="V136" s="140"/>
    </row>
    <row r="137" spans="1:22" s="167" customFormat="1" hidden="1">
      <c r="A137" s="139">
        <v>133</v>
      </c>
      <c r="B137" s="144">
        <v>45685</v>
      </c>
      <c r="C137" s="139" t="s">
        <v>854</v>
      </c>
      <c r="D137" s="139"/>
      <c r="E137" s="159" t="s">
        <v>263</v>
      </c>
      <c r="F137" s="139" t="s">
        <v>512</v>
      </c>
      <c r="G137" s="139" t="s">
        <v>987</v>
      </c>
      <c r="H137" s="139"/>
      <c r="I137" s="139">
        <v>1</v>
      </c>
      <c r="J137" s="134">
        <v>6.48</v>
      </c>
      <c r="K137" s="134"/>
      <c r="L137" s="139">
        <v>1</v>
      </c>
      <c r="M137" s="134">
        <f t="shared" si="8"/>
        <v>6.48</v>
      </c>
      <c r="N137" s="134">
        <f t="shared" si="9"/>
        <v>0.32400000000000007</v>
      </c>
      <c r="O137" s="134">
        <f t="shared" si="10"/>
        <v>6.8040000000000003</v>
      </c>
      <c r="P137" s="171"/>
      <c r="Q137" s="169"/>
      <c r="R137" s="134"/>
      <c r="S137" s="134"/>
      <c r="T137" s="134"/>
      <c r="U137" s="134">
        <f t="shared" si="7"/>
        <v>0.32400000000000007</v>
      </c>
      <c r="V137" s="140"/>
    </row>
    <row r="138" spans="1:22" s="167" customFormat="1" hidden="1">
      <c r="A138" s="139">
        <v>134</v>
      </c>
      <c r="B138" s="144">
        <v>45685</v>
      </c>
      <c r="C138" s="139" t="s">
        <v>855</v>
      </c>
      <c r="D138" s="139"/>
      <c r="E138" s="159" t="s">
        <v>263</v>
      </c>
      <c r="F138" s="139" t="s">
        <v>139</v>
      </c>
      <c r="G138" s="139" t="s">
        <v>987</v>
      </c>
      <c r="H138" s="139"/>
      <c r="I138" s="139">
        <v>1</v>
      </c>
      <c r="J138" s="134">
        <v>6.48</v>
      </c>
      <c r="K138" s="134"/>
      <c r="L138" s="139">
        <v>1</v>
      </c>
      <c r="M138" s="134">
        <f t="shared" si="8"/>
        <v>6.48</v>
      </c>
      <c r="N138" s="134">
        <f t="shared" si="9"/>
        <v>0.32400000000000007</v>
      </c>
      <c r="O138" s="134">
        <f t="shared" si="10"/>
        <v>6.8040000000000003</v>
      </c>
      <c r="P138" s="171"/>
      <c r="Q138" s="169"/>
      <c r="R138" s="134"/>
      <c r="S138" s="134"/>
      <c r="T138" s="134"/>
      <c r="U138" s="134">
        <f t="shared" si="7"/>
        <v>0.32400000000000007</v>
      </c>
      <c r="V138" s="140"/>
    </row>
    <row r="139" spans="1:22" s="167" customFormat="1" hidden="1">
      <c r="A139" s="139">
        <v>135</v>
      </c>
      <c r="B139" s="144">
        <v>45685</v>
      </c>
      <c r="C139" s="139" t="s">
        <v>855</v>
      </c>
      <c r="D139" s="139"/>
      <c r="E139" s="159" t="s">
        <v>263</v>
      </c>
      <c r="F139" s="139" t="s">
        <v>943</v>
      </c>
      <c r="G139" s="139" t="s">
        <v>987</v>
      </c>
      <c r="H139" s="139"/>
      <c r="I139" s="139">
        <v>1</v>
      </c>
      <c r="J139" s="134">
        <v>6.48</v>
      </c>
      <c r="K139" s="134"/>
      <c r="L139" s="139">
        <v>1</v>
      </c>
      <c r="M139" s="134">
        <f t="shared" si="8"/>
        <v>6.48</v>
      </c>
      <c r="N139" s="134">
        <f t="shared" si="9"/>
        <v>0.32400000000000007</v>
      </c>
      <c r="O139" s="134">
        <f t="shared" si="10"/>
        <v>6.8040000000000003</v>
      </c>
      <c r="P139" s="171"/>
      <c r="Q139" s="169"/>
      <c r="R139" s="134"/>
      <c r="S139" s="134"/>
      <c r="T139" s="134"/>
      <c r="U139" s="134">
        <f t="shared" si="7"/>
        <v>0.32400000000000007</v>
      </c>
      <c r="V139" s="140"/>
    </row>
    <row r="140" spans="1:22" s="167" customFormat="1" hidden="1">
      <c r="A140" s="139">
        <v>136</v>
      </c>
      <c r="B140" s="144">
        <v>45685</v>
      </c>
      <c r="C140" s="139" t="s">
        <v>855</v>
      </c>
      <c r="D140" s="139"/>
      <c r="E140" s="159" t="s">
        <v>263</v>
      </c>
      <c r="F140" s="139" t="s">
        <v>278</v>
      </c>
      <c r="G140" s="139" t="s">
        <v>987</v>
      </c>
      <c r="H140" s="139"/>
      <c r="I140" s="139">
        <v>1</v>
      </c>
      <c r="J140" s="134">
        <v>6.48</v>
      </c>
      <c r="K140" s="134"/>
      <c r="L140" s="139">
        <v>1</v>
      </c>
      <c r="M140" s="134">
        <f t="shared" si="8"/>
        <v>6.48</v>
      </c>
      <c r="N140" s="134">
        <f t="shared" si="9"/>
        <v>0.32400000000000007</v>
      </c>
      <c r="O140" s="134">
        <f t="shared" si="10"/>
        <v>6.8040000000000003</v>
      </c>
      <c r="P140" s="134"/>
      <c r="Q140" s="134"/>
      <c r="R140" s="134"/>
      <c r="S140" s="134"/>
      <c r="T140" s="134"/>
      <c r="U140" s="134">
        <f t="shared" si="7"/>
        <v>0.32400000000000007</v>
      </c>
      <c r="V140" s="140"/>
    </row>
    <row r="141" spans="1:22" s="167" customFormat="1" hidden="1">
      <c r="A141" s="139">
        <v>137</v>
      </c>
      <c r="B141" s="144">
        <v>45685</v>
      </c>
      <c r="C141" s="139" t="s">
        <v>856</v>
      </c>
      <c r="D141" s="139"/>
      <c r="E141" s="159" t="s">
        <v>263</v>
      </c>
      <c r="F141" s="139" t="s">
        <v>151</v>
      </c>
      <c r="G141" s="139" t="s">
        <v>179</v>
      </c>
      <c r="H141" s="139"/>
      <c r="I141" s="139">
        <v>1</v>
      </c>
      <c r="J141" s="134">
        <v>38.18</v>
      </c>
      <c r="K141" s="134"/>
      <c r="L141" s="139">
        <v>1</v>
      </c>
      <c r="M141" s="134">
        <f t="shared" si="8"/>
        <v>38.18</v>
      </c>
      <c r="N141" s="134">
        <f t="shared" si="9"/>
        <v>1.909</v>
      </c>
      <c r="O141" s="134">
        <f t="shared" si="10"/>
        <v>40.088999999999999</v>
      </c>
      <c r="P141" s="134"/>
      <c r="Q141" s="134"/>
      <c r="R141" s="134"/>
      <c r="S141" s="134"/>
      <c r="T141" s="134"/>
      <c r="U141" s="134">
        <f t="shared" si="7"/>
        <v>1.909</v>
      </c>
      <c r="V141" s="140"/>
    </row>
    <row r="142" spans="1:22" s="167" customFormat="1" hidden="1">
      <c r="A142" s="139">
        <v>138</v>
      </c>
      <c r="B142" s="144">
        <v>45685</v>
      </c>
      <c r="C142" s="139" t="s">
        <v>856</v>
      </c>
      <c r="D142" s="139"/>
      <c r="E142" s="159" t="s">
        <v>263</v>
      </c>
      <c r="F142" s="139" t="s">
        <v>75</v>
      </c>
      <c r="G142" s="139" t="s">
        <v>179</v>
      </c>
      <c r="H142" s="139"/>
      <c r="I142" s="139">
        <v>1</v>
      </c>
      <c r="J142" s="134">
        <v>31.12</v>
      </c>
      <c r="K142" s="134"/>
      <c r="L142" s="139">
        <v>1</v>
      </c>
      <c r="M142" s="134">
        <f t="shared" si="8"/>
        <v>31.12</v>
      </c>
      <c r="N142" s="134">
        <f t="shared" si="9"/>
        <v>1.556</v>
      </c>
      <c r="O142" s="134">
        <f t="shared" si="10"/>
        <v>32.676000000000002</v>
      </c>
      <c r="P142" s="134"/>
      <c r="Q142" s="134"/>
      <c r="R142" s="134"/>
      <c r="S142" s="134"/>
      <c r="T142" s="134"/>
      <c r="U142" s="134">
        <f t="shared" si="7"/>
        <v>1.556</v>
      </c>
      <c r="V142" s="140"/>
    </row>
    <row r="143" spans="1:22" s="167" customFormat="1" hidden="1">
      <c r="A143" s="139">
        <v>139</v>
      </c>
      <c r="B143" s="144">
        <v>45685</v>
      </c>
      <c r="C143" s="139" t="s">
        <v>856</v>
      </c>
      <c r="D143" s="139"/>
      <c r="E143" s="159" t="s">
        <v>263</v>
      </c>
      <c r="F143" s="139" t="s">
        <v>76</v>
      </c>
      <c r="G143" s="139" t="s">
        <v>179</v>
      </c>
      <c r="H143" s="139"/>
      <c r="I143" s="139">
        <v>1</v>
      </c>
      <c r="J143" s="134">
        <v>13.86</v>
      </c>
      <c r="K143" s="134"/>
      <c r="L143" s="139">
        <v>1</v>
      </c>
      <c r="M143" s="134">
        <f t="shared" si="8"/>
        <v>13.86</v>
      </c>
      <c r="N143" s="134">
        <f t="shared" si="9"/>
        <v>0.69300000000000006</v>
      </c>
      <c r="O143" s="134">
        <f t="shared" si="10"/>
        <v>14.552999999999999</v>
      </c>
      <c r="P143" s="134"/>
      <c r="Q143" s="134"/>
      <c r="R143" s="134"/>
      <c r="S143" s="134"/>
      <c r="T143" s="134"/>
      <c r="U143" s="134">
        <f t="shared" si="7"/>
        <v>0.69300000000000006</v>
      </c>
      <c r="V143" s="140"/>
    </row>
    <row r="144" spans="1:22" s="167" customFormat="1" hidden="1">
      <c r="A144" s="139">
        <v>140</v>
      </c>
      <c r="B144" s="144">
        <v>45685</v>
      </c>
      <c r="C144" s="139" t="s">
        <v>857</v>
      </c>
      <c r="D144" s="139"/>
      <c r="E144" s="159" t="s">
        <v>263</v>
      </c>
      <c r="F144" s="139" t="s">
        <v>139</v>
      </c>
      <c r="G144" s="139" t="s">
        <v>987</v>
      </c>
      <c r="H144" s="139"/>
      <c r="I144" s="139">
        <v>1</v>
      </c>
      <c r="J144" s="134">
        <v>6.48</v>
      </c>
      <c r="K144" s="134"/>
      <c r="L144" s="139">
        <v>1</v>
      </c>
      <c r="M144" s="134">
        <f t="shared" si="8"/>
        <v>6.48</v>
      </c>
      <c r="N144" s="134">
        <f t="shared" si="9"/>
        <v>0.32400000000000007</v>
      </c>
      <c r="O144" s="134">
        <f t="shared" si="10"/>
        <v>6.8040000000000003</v>
      </c>
      <c r="P144" s="134"/>
      <c r="Q144" s="134"/>
      <c r="R144" s="134"/>
      <c r="S144" s="134"/>
      <c r="T144" s="134"/>
      <c r="U144" s="134">
        <f t="shared" si="7"/>
        <v>0.32400000000000007</v>
      </c>
      <c r="V144" s="140"/>
    </row>
    <row r="145" spans="1:22" s="167" customFormat="1" hidden="1">
      <c r="A145" s="139">
        <v>141</v>
      </c>
      <c r="B145" s="144">
        <v>45685</v>
      </c>
      <c r="C145" s="139" t="s">
        <v>857</v>
      </c>
      <c r="D145" s="139"/>
      <c r="E145" s="159" t="s">
        <v>263</v>
      </c>
      <c r="F145" s="139" t="s">
        <v>512</v>
      </c>
      <c r="G145" s="139" t="s">
        <v>987</v>
      </c>
      <c r="H145" s="139"/>
      <c r="I145" s="139">
        <v>1</v>
      </c>
      <c r="J145" s="134">
        <v>6.48</v>
      </c>
      <c r="K145" s="134"/>
      <c r="L145" s="139">
        <v>1</v>
      </c>
      <c r="M145" s="134">
        <f t="shared" si="8"/>
        <v>6.48</v>
      </c>
      <c r="N145" s="134">
        <f t="shared" si="9"/>
        <v>0.32400000000000007</v>
      </c>
      <c r="O145" s="134">
        <f t="shared" si="10"/>
        <v>6.8040000000000003</v>
      </c>
      <c r="P145" s="134"/>
      <c r="Q145" s="134"/>
      <c r="R145" s="134"/>
      <c r="S145" s="134"/>
      <c r="T145" s="134"/>
      <c r="U145" s="134">
        <f t="shared" si="7"/>
        <v>0.32400000000000007</v>
      </c>
      <c r="V145" s="140"/>
    </row>
    <row r="146" spans="1:22" s="167" customFormat="1" hidden="1">
      <c r="A146" s="139">
        <v>142</v>
      </c>
      <c r="B146" s="144">
        <v>45685</v>
      </c>
      <c r="C146" s="139" t="s">
        <v>857</v>
      </c>
      <c r="D146" s="139"/>
      <c r="E146" s="159" t="s">
        <v>263</v>
      </c>
      <c r="F146" s="139" t="s">
        <v>944</v>
      </c>
      <c r="G146" s="139" t="s">
        <v>987</v>
      </c>
      <c r="H146" s="139"/>
      <c r="I146" s="139">
        <v>1</v>
      </c>
      <c r="J146" s="134">
        <v>1.1200000000000001</v>
      </c>
      <c r="K146" s="134"/>
      <c r="L146" s="139">
        <v>1</v>
      </c>
      <c r="M146" s="134">
        <f t="shared" si="8"/>
        <v>1.1200000000000001</v>
      </c>
      <c r="N146" s="134">
        <f t="shared" si="9"/>
        <v>5.6000000000000008E-2</v>
      </c>
      <c r="O146" s="134">
        <f t="shared" si="10"/>
        <v>1.1760000000000002</v>
      </c>
      <c r="P146" s="134"/>
      <c r="Q146" s="134"/>
      <c r="R146" s="134"/>
      <c r="S146" s="134"/>
      <c r="T146" s="134"/>
      <c r="U146" s="134">
        <f t="shared" si="7"/>
        <v>5.6000000000000008E-2</v>
      </c>
      <c r="V146" s="140"/>
    </row>
    <row r="147" spans="1:22" s="167" customFormat="1" hidden="1">
      <c r="A147" s="139">
        <v>143</v>
      </c>
      <c r="B147" s="144">
        <v>45685</v>
      </c>
      <c r="C147" s="139" t="s">
        <v>858</v>
      </c>
      <c r="D147" s="139"/>
      <c r="E147" s="159" t="s">
        <v>263</v>
      </c>
      <c r="F147" s="139" t="s">
        <v>151</v>
      </c>
      <c r="G147" s="139" t="s">
        <v>179</v>
      </c>
      <c r="H147" s="139"/>
      <c r="I147" s="139">
        <v>1</v>
      </c>
      <c r="J147" s="134">
        <v>38.18</v>
      </c>
      <c r="K147" s="134"/>
      <c r="L147" s="139">
        <v>1</v>
      </c>
      <c r="M147" s="134">
        <f t="shared" si="8"/>
        <v>38.18</v>
      </c>
      <c r="N147" s="134">
        <f t="shared" si="9"/>
        <v>1.909</v>
      </c>
      <c r="O147" s="134">
        <f t="shared" si="10"/>
        <v>40.088999999999999</v>
      </c>
      <c r="P147" s="134"/>
      <c r="Q147" s="134"/>
      <c r="R147" s="134"/>
      <c r="S147" s="134"/>
      <c r="T147" s="134"/>
      <c r="U147" s="134">
        <f t="shared" si="7"/>
        <v>1.909</v>
      </c>
      <c r="V147" s="140"/>
    </row>
    <row r="148" spans="1:22" s="167" customFormat="1" hidden="1">
      <c r="A148" s="139">
        <v>144</v>
      </c>
      <c r="B148" s="144">
        <v>45685</v>
      </c>
      <c r="C148" s="139" t="s">
        <v>858</v>
      </c>
      <c r="D148" s="139"/>
      <c r="E148" s="159" t="s">
        <v>263</v>
      </c>
      <c r="F148" s="139" t="s">
        <v>75</v>
      </c>
      <c r="G148" s="139" t="s">
        <v>179</v>
      </c>
      <c r="H148" s="139"/>
      <c r="I148" s="139">
        <v>1</v>
      </c>
      <c r="J148" s="134">
        <v>31.12</v>
      </c>
      <c r="K148" s="134"/>
      <c r="L148" s="139">
        <v>1</v>
      </c>
      <c r="M148" s="134">
        <f t="shared" si="8"/>
        <v>31.12</v>
      </c>
      <c r="N148" s="134">
        <f t="shared" si="9"/>
        <v>1.556</v>
      </c>
      <c r="O148" s="134">
        <f t="shared" si="10"/>
        <v>32.676000000000002</v>
      </c>
      <c r="P148" s="134"/>
      <c r="Q148" s="134"/>
      <c r="R148" s="134"/>
      <c r="S148" s="134"/>
      <c r="T148" s="134"/>
      <c r="U148" s="134">
        <f t="shared" si="7"/>
        <v>1.556</v>
      </c>
      <c r="V148" s="140"/>
    </row>
    <row r="149" spans="1:22" s="167" customFormat="1" hidden="1">
      <c r="A149" s="139">
        <v>145</v>
      </c>
      <c r="B149" s="144">
        <v>45685</v>
      </c>
      <c r="C149" s="139" t="s">
        <v>858</v>
      </c>
      <c r="D149" s="139"/>
      <c r="E149" s="159" t="s">
        <v>263</v>
      </c>
      <c r="F149" s="139" t="s">
        <v>76</v>
      </c>
      <c r="G149" s="139" t="s">
        <v>179</v>
      </c>
      <c r="H149" s="139"/>
      <c r="I149" s="139">
        <v>1</v>
      </c>
      <c r="J149" s="134">
        <v>13.86</v>
      </c>
      <c r="K149" s="134"/>
      <c r="L149" s="139">
        <v>1</v>
      </c>
      <c r="M149" s="134">
        <f t="shared" si="8"/>
        <v>13.86</v>
      </c>
      <c r="N149" s="134">
        <f t="shared" si="9"/>
        <v>0.69300000000000006</v>
      </c>
      <c r="O149" s="134">
        <f t="shared" si="10"/>
        <v>14.552999999999999</v>
      </c>
      <c r="P149" s="134"/>
      <c r="Q149" s="134"/>
      <c r="R149" s="134"/>
      <c r="S149" s="134"/>
      <c r="T149" s="134"/>
      <c r="U149" s="134">
        <f t="shared" si="7"/>
        <v>0.69300000000000006</v>
      </c>
      <c r="V149" s="140"/>
    </row>
    <row r="150" spans="1:22" s="167" customFormat="1" hidden="1">
      <c r="A150" s="139">
        <v>146</v>
      </c>
      <c r="B150" s="144">
        <v>45685</v>
      </c>
      <c r="C150" s="139" t="s">
        <v>859</v>
      </c>
      <c r="D150" s="139"/>
      <c r="E150" s="159" t="s">
        <v>263</v>
      </c>
      <c r="F150" s="139" t="s">
        <v>151</v>
      </c>
      <c r="G150" s="139" t="s">
        <v>179</v>
      </c>
      <c r="H150" s="139"/>
      <c r="I150" s="139">
        <v>1</v>
      </c>
      <c r="J150" s="134">
        <v>38.18</v>
      </c>
      <c r="K150" s="134"/>
      <c r="L150" s="139">
        <v>1</v>
      </c>
      <c r="M150" s="134">
        <f t="shared" si="8"/>
        <v>38.18</v>
      </c>
      <c r="N150" s="134">
        <f t="shared" si="9"/>
        <v>1.909</v>
      </c>
      <c r="O150" s="134">
        <f t="shared" si="10"/>
        <v>40.088999999999999</v>
      </c>
      <c r="P150" s="134"/>
      <c r="Q150" s="134"/>
      <c r="R150" s="134"/>
      <c r="S150" s="134"/>
      <c r="T150" s="134"/>
      <c r="U150" s="134">
        <f t="shared" si="7"/>
        <v>1.909</v>
      </c>
      <c r="V150" s="140"/>
    </row>
    <row r="151" spans="1:22" s="167" customFormat="1" hidden="1">
      <c r="A151" s="139">
        <v>147</v>
      </c>
      <c r="B151" s="144">
        <v>45685</v>
      </c>
      <c r="C151" s="139" t="s">
        <v>859</v>
      </c>
      <c r="D151" s="139"/>
      <c r="E151" s="159" t="s">
        <v>263</v>
      </c>
      <c r="F151" s="139" t="s">
        <v>75</v>
      </c>
      <c r="G151" s="139" t="s">
        <v>179</v>
      </c>
      <c r="H151" s="139"/>
      <c r="I151" s="139">
        <v>1</v>
      </c>
      <c r="J151" s="134">
        <v>31.12</v>
      </c>
      <c r="K151" s="134"/>
      <c r="L151" s="139">
        <v>1</v>
      </c>
      <c r="M151" s="134">
        <f t="shared" si="8"/>
        <v>31.12</v>
      </c>
      <c r="N151" s="134">
        <f t="shared" si="9"/>
        <v>1.556</v>
      </c>
      <c r="O151" s="134">
        <f t="shared" si="10"/>
        <v>32.676000000000002</v>
      </c>
      <c r="P151" s="134"/>
      <c r="Q151" s="134"/>
      <c r="R151" s="134"/>
      <c r="S151" s="134"/>
      <c r="T151" s="134"/>
      <c r="U151" s="134">
        <f t="shared" si="7"/>
        <v>1.556</v>
      </c>
      <c r="V151" s="140"/>
    </row>
    <row r="152" spans="1:22" s="167" customFormat="1" hidden="1">
      <c r="A152" s="139">
        <v>148</v>
      </c>
      <c r="B152" s="144">
        <v>45685</v>
      </c>
      <c r="C152" s="139" t="s">
        <v>859</v>
      </c>
      <c r="D152" s="139"/>
      <c r="E152" s="159" t="s">
        <v>263</v>
      </c>
      <c r="F152" s="139" t="s">
        <v>631</v>
      </c>
      <c r="G152" s="139" t="s">
        <v>179</v>
      </c>
      <c r="H152" s="139"/>
      <c r="I152" s="139">
        <v>1</v>
      </c>
      <c r="J152" s="134">
        <v>24.38</v>
      </c>
      <c r="K152" s="134"/>
      <c r="L152" s="139">
        <v>1</v>
      </c>
      <c r="M152" s="134">
        <f t="shared" si="8"/>
        <v>24.38</v>
      </c>
      <c r="N152" s="134">
        <f t="shared" si="9"/>
        <v>1.2190000000000001</v>
      </c>
      <c r="O152" s="134">
        <f t="shared" si="10"/>
        <v>25.599</v>
      </c>
      <c r="P152" s="134"/>
      <c r="Q152" s="134"/>
      <c r="R152" s="134"/>
      <c r="S152" s="134"/>
      <c r="T152" s="134"/>
      <c r="U152" s="134">
        <f t="shared" si="7"/>
        <v>1.2190000000000001</v>
      </c>
      <c r="V152" s="140"/>
    </row>
    <row r="153" spans="1:22" s="167" customFormat="1" hidden="1">
      <c r="A153" s="139">
        <v>149</v>
      </c>
      <c r="B153" s="144">
        <v>45685</v>
      </c>
      <c r="C153" s="139" t="s">
        <v>859</v>
      </c>
      <c r="D153" s="139"/>
      <c r="E153" s="159" t="s">
        <v>263</v>
      </c>
      <c r="F153" s="139" t="s">
        <v>76</v>
      </c>
      <c r="G153" s="139" t="s">
        <v>179</v>
      </c>
      <c r="H153" s="139"/>
      <c r="I153" s="139">
        <v>1</v>
      </c>
      <c r="J153" s="134">
        <v>13.86</v>
      </c>
      <c r="K153" s="134"/>
      <c r="L153" s="139">
        <v>1</v>
      </c>
      <c r="M153" s="134">
        <f t="shared" si="8"/>
        <v>13.86</v>
      </c>
      <c r="N153" s="134">
        <f t="shared" si="9"/>
        <v>0.69300000000000006</v>
      </c>
      <c r="O153" s="134">
        <f t="shared" si="10"/>
        <v>14.552999999999999</v>
      </c>
      <c r="P153" s="134"/>
      <c r="Q153" s="134"/>
      <c r="R153" s="134"/>
      <c r="S153" s="134"/>
      <c r="T153" s="134"/>
      <c r="U153" s="134">
        <f t="shared" si="7"/>
        <v>0.69300000000000006</v>
      </c>
      <c r="V153" s="140"/>
    </row>
    <row r="154" spans="1:22" s="167" customFormat="1" hidden="1">
      <c r="A154" s="139">
        <v>150</v>
      </c>
      <c r="B154" s="144">
        <v>45685</v>
      </c>
      <c r="C154" s="139" t="s">
        <v>859</v>
      </c>
      <c r="D154" s="139"/>
      <c r="E154" s="159" t="s">
        <v>263</v>
      </c>
      <c r="F154" s="139" t="s">
        <v>565</v>
      </c>
      <c r="G154" s="139" t="s">
        <v>179</v>
      </c>
      <c r="H154" s="139"/>
      <c r="I154" s="139">
        <v>1</v>
      </c>
      <c r="J154" s="134">
        <v>4.88</v>
      </c>
      <c r="K154" s="134"/>
      <c r="L154" s="139">
        <v>1</v>
      </c>
      <c r="M154" s="134">
        <f t="shared" si="8"/>
        <v>4.88</v>
      </c>
      <c r="N154" s="134">
        <f t="shared" si="9"/>
        <v>0.24399999999999999</v>
      </c>
      <c r="O154" s="134">
        <f t="shared" si="10"/>
        <v>5.1239999999999997</v>
      </c>
      <c r="P154" s="134"/>
      <c r="Q154" s="134"/>
      <c r="R154" s="134"/>
      <c r="S154" s="134"/>
      <c r="T154" s="134"/>
      <c r="U154" s="134">
        <f t="shared" si="7"/>
        <v>0.24399999999999999</v>
      </c>
      <c r="V154" s="140"/>
    </row>
    <row r="155" spans="1:22" s="167" customFormat="1" hidden="1">
      <c r="A155" s="139">
        <v>151</v>
      </c>
      <c r="B155" s="144">
        <v>45685</v>
      </c>
      <c r="C155" s="139" t="s">
        <v>860</v>
      </c>
      <c r="D155" s="139"/>
      <c r="E155" s="159" t="s">
        <v>263</v>
      </c>
      <c r="F155" s="139" t="s">
        <v>288</v>
      </c>
      <c r="G155" s="139" t="s">
        <v>179</v>
      </c>
      <c r="H155" s="139"/>
      <c r="I155" s="139">
        <v>1</v>
      </c>
      <c r="J155" s="134">
        <v>29.25</v>
      </c>
      <c r="K155" s="134"/>
      <c r="L155" s="139">
        <v>1</v>
      </c>
      <c r="M155" s="134">
        <f t="shared" si="8"/>
        <v>29.25</v>
      </c>
      <c r="N155" s="134">
        <f t="shared" si="9"/>
        <v>1.4625000000000001</v>
      </c>
      <c r="O155" s="134">
        <f t="shared" si="10"/>
        <v>30.712499999999999</v>
      </c>
      <c r="P155" s="134"/>
      <c r="Q155" s="134"/>
      <c r="R155" s="134"/>
      <c r="S155" s="134"/>
      <c r="T155" s="134"/>
      <c r="U155" s="134">
        <f t="shared" si="7"/>
        <v>1.4625000000000001</v>
      </c>
      <c r="V155" s="140"/>
    </row>
    <row r="156" spans="1:22" s="167" customFormat="1" hidden="1">
      <c r="A156" s="139">
        <v>152</v>
      </c>
      <c r="B156" s="144">
        <v>45685</v>
      </c>
      <c r="C156" s="139" t="s">
        <v>860</v>
      </c>
      <c r="D156" s="139"/>
      <c r="E156" s="159" t="s">
        <v>263</v>
      </c>
      <c r="F156" s="139" t="s">
        <v>156</v>
      </c>
      <c r="G156" s="139" t="s">
        <v>179</v>
      </c>
      <c r="H156" s="139"/>
      <c r="I156" s="139">
        <v>1</v>
      </c>
      <c r="J156" s="134">
        <v>20.22</v>
      </c>
      <c r="K156" s="134"/>
      <c r="L156" s="139">
        <v>1</v>
      </c>
      <c r="M156" s="134">
        <f t="shared" si="8"/>
        <v>20.22</v>
      </c>
      <c r="N156" s="134">
        <f t="shared" si="9"/>
        <v>1.0109999999999999</v>
      </c>
      <c r="O156" s="134">
        <f t="shared" si="10"/>
        <v>21.230999999999998</v>
      </c>
      <c r="P156" s="134"/>
      <c r="Q156" s="134"/>
      <c r="R156" s="134"/>
      <c r="S156" s="134"/>
      <c r="T156" s="134"/>
      <c r="U156" s="134">
        <f t="shared" si="7"/>
        <v>1.0109999999999999</v>
      </c>
      <c r="V156" s="140"/>
    </row>
    <row r="157" spans="1:22" s="167" customFormat="1" hidden="1">
      <c r="A157" s="139">
        <v>153</v>
      </c>
      <c r="B157" s="144">
        <v>45685</v>
      </c>
      <c r="C157" s="139" t="s">
        <v>860</v>
      </c>
      <c r="D157" s="139"/>
      <c r="E157" s="159" t="s">
        <v>263</v>
      </c>
      <c r="F157" s="139" t="s">
        <v>513</v>
      </c>
      <c r="G157" s="139" t="s">
        <v>179</v>
      </c>
      <c r="H157" s="139"/>
      <c r="I157" s="139">
        <v>1</v>
      </c>
      <c r="J157" s="134">
        <v>7.03</v>
      </c>
      <c r="K157" s="134"/>
      <c r="L157" s="139">
        <v>1</v>
      </c>
      <c r="M157" s="134">
        <f t="shared" si="8"/>
        <v>7.03</v>
      </c>
      <c r="N157" s="134">
        <f t="shared" si="9"/>
        <v>0.35150000000000003</v>
      </c>
      <c r="O157" s="134">
        <f t="shared" si="10"/>
        <v>7.3815</v>
      </c>
      <c r="P157" s="134"/>
      <c r="Q157" s="134"/>
      <c r="R157" s="134"/>
      <c r="S157" s="134"/>
      <c r="T157" s="134"/>
      <c r="U157" s="134">
        <f t="shared" si="7"/>
        <v>0.35150000000000003</v>
      </c>
      <c r="V157" s="140"/>
    </row>
    <row r="158" spans="1:22" s="167" customFormat="1" hidden="1">
      <c r="A158" s="139">
        <v>154</v>
      </c>
      <c r="B158" s="144">
        <v>45685</v>
      </c>
      <c r="C158" s="139" t="s">
        <v>861</v>
      </c>
      <c r="D158" s="139"/>
      <c r="E158" s="159" t="s">
        <v>263</v>
      </c>
      <c r="F158" s="139" t="s">
        <v>631</v>
      </c>
      <c r="G158" s="139" t="s">
        <v>179</v>
      </c>
      <c r="H158" s="139"/>
      <c r="I158" s="139">
        <v>1</v>
      </c>
      <c r="J158" s="134">
        <v>24.38</v>
      </c>
      <c r="K158" s="134"/>
      <c r="L158" s="139">
        <v>1</v>
      </c>
      <c r="M158" s="134">
        <f t="shared" si="8"/>
        <v>24.38</v>
      </c>
      <c r="N158" s="134">
        <f t="shared" si="9"/>
        <v>1.2190000000000001</v>
      </c>
      <c r="O158" s="134">
        <f t="shared" si="10"/>
        <v>25.599</v>
      </c>
      <c r="P158" s="134"/>
      <c r="Q158" s="134"/>
      <c r="R158" s="134"/>
      <c r="S158" s="134"/>
      <c r="T158" s="134"/>
      <c r="U158" s="134">
        <f t="shared" si="7"/>
        <v>1.2190000000000001</v>
      </c>
      <c r="V158" s="140"/>
    </row>
    <row r="159" spans="1:22" s="167" customFormat="1" hidden="1">
      <c r="A159" s="139">
        <v>155</v>
      </c>
      <c r="B159" s="144">
        <v>45685</v>
      </c>
      <c r="C159" s="139" t="s">
        <v>861</v>
      </c>
      <c r="D159" s="139"/>
      <c r="E159" s="159" t="s">
        <v>263</v>
      </c>
      <c r="F159" s="139" t="s">
        <v>565</v>
      </c>
      <c r="G159" s="139" t="s">
        <v>179</v>
      </c>
      <c r="H159" s="139"/>
      <c r="I159" s="139">
        <v>1</v>
      </c>
      <c r="J159" s="134">
        <v>4.88</v>
      </c>
      <c r="K159" s="134"/>
      <c r="L159" s="139">
        <v>1</v>
      </c>
      <c r="M159" s="134">
        <f t="shared" si="8"/>
        <v>4.88</v>
      </c>
      <c r="N159" s="134">
        <f t="shared" si="9"/>
        <v>0.24399999999999999</v>
      </c>
      <c r="O159" s="134">
        <f t="shared" si="10"/>
        <v>5.1239999999999997</v>
      </c>
      <c r="P159" s="134"/>
      <c r="Q159" s="134"/>
      <c r="R159" s="134"/>
      <c r="S159" s="134"/>
      <c r="T159" s="134"/>
      <c r="U159" s="134">
        <f t="shared" si="7"/>
        <v>0.24399999999999999</v>
      </c>
      <c r="V159" s="140"/>
    </row>
    <row r="160" spans="1:22" s="167" customFormat="1" hidden="1">
      <c r="A160" s="139">
        <v>156</v>
      </c>
      <c r="B160" s="144">
        <v>45687</v>
      </c>
      <c r="C160" s="139" t="s">
        <v>862</v>
      </c>
      <c r="D160" s="139"/>
      <c r="E160" s="159" t="s">
        <v>263</v>
      </c>
      <c r="F160" s="139" t="s">
        <v>151</v>
      </c>
      <c r="G160" s="139" t="s">
        <v>179</v>
      </c>
      <c r="H160" s="139"/>
      <c r="I160" s="139">
        <v>1</v>
      </c>
      <c r="J160" s="134">
        <v>38.18</v>
      </c>
      <c r="K160" s="134"/>
      <c r="L160" s="139">
        <v>1</v>
      </c>
      <c r="M160" s="134">
        <f t="shared" si="8"/>
        <v>38.18</v>
      </c>
      <c r="N160" s="134">
        <f t="shared" si="9"/>
        <v>1.909</v>
      </c>
      <c r="O160" s="134">
        <f t="shared" si="10"/>
        <v>40.088999999999999</v>
      </c>
      <c r="P160" s="134"/>
      <c r="Q160" s="134"/>
      <c r="R160" s="134"/>
      <c r="S160" s="134"/>
      <c r="T160" s="134"/>
      <c r="U160" s="134">
        <f t="shared" si="7"/>
        <v>1.909</v>
      </c>
      <c r="V160" s="140"/>
    </row>
    <row r="161" spans="1:22" s="167" customFormat="1" hidden="1">
      <c r="A161" s="139">
        <v>157</v>
      </c>
      <c r="B161" s="144">
        <v>45687</v>
      </c>
      <c r="C161" s="139" t="s">
        <v>862</v>
      </c>
      <c r="D161" s="139"/>
      <c r="E161" s="159" t="s">
        <v>263</v>
      </c>
      <c r="F161" s="139" t="s">
        <v>76</v>
      </c>
      <c r="G161" s="139" t="s">
        <v>179</v>
      </c>
      <c r="H161" s="139"/>
      <c r="I161" s="139">
        <v>1</v>
      </c>
      <c r="J161" s="134">
        <v>5.42</v>
      </c>
      <c r="K161" s="134"/>
      <c r="L161" s="139">
        <v>1</v>
      </c>
      <c r="M161" s="134">
        <f t="shared" si="8"/>
        <v>5.42</v>
      </c>
      <c r="N161" s="134">
        <f t="shared" si="9"/>
        <v>0.27100000000000002</v>
      </c>
      <c r="O161" s="134">
        <f t="shared" si="10"/>
        <v>5.6909999999999998</v>
      </c>
      <c r="P161" s="134"/>
      <c r="Q161" s="134"/>
      <c r="R161" s="134"/>
      <c r="S161" s="134"/>
      <c r="T161" s="134"/>
      <c r="U161" s="134">
        <f t="shared" si="7"/>
        <v>0.27100000000000002</v>
      </c>
      <c r="V161" s="140"/>
    </row>
    <row r="162" spans="1:22" s="167" customFormat="1" hidden="1">
      <c r="A162" s="139">
        <v>158</v>
      </c>
      <c r="B162" s="144">
        <v>45687</v>
      </c>
      <c r="C162" s="139" t="s">
        <v>862</v>
      </c>
      <c r="D162" s="139"/>
      <c r="E162" s="159" t="s">
        <v>263</v>
      </c>
      <c r="F162" s="139" t="s">
        <v>287</v>
      </c>
      <c r="G162" s="139" t="s">
        <v>179</v>
      </c>
      <c r="H162" s="139"/>
      <c r="I162" s="139">
        <v>1</v>
      </c>
      <c r="J162" s="134">
        <v>5.41</v>
      </c>
      <c r="K162" s="134"/>
      <c r="L162" s="139">
        <v>1</v>
      </c>
      <c r="M162" s="134">
        <f t="shared" si="8"/>
        <v>5.41</v>
      </c>
      <c r="N162" s="134">
        <f t="shared" si="9"/>
        <v>0.27050000000000002</v>
      </c>
      <c r="O162" s="134">
        <f t="shared" si="10"/>
        <v>5.6805000000000003</v>
      </c>
      <c r="P162" s="134"/>
      <c r="Q162" s="134"/>
      <c r="R162" s="134"/>
      <c r="S162" s="134"/>
      <c r="T162" s="134"/>
      <c r="U162" s="134">
        <f t="shared" si="7"/>
        <v>0.27050000000000002</v>
      </c>
      <c r="V162" s="140"/>
    </row>
    <row r="163" spans="1:22" s="167" customFormat="1" hidden="1">
      <c r="A163" s="139">
        <v>159</v>
      </c>
      <c r="B163" s="144">
        <v>45687</v>
      </c>
      <c r="C163" s="139" t="s">
        <v>863</v>
      </c>
      <c r="D163" s="139"/>
      <c r="E163" s="159" t="s">
        <v>263</v>
      </c>
      <c r="F163" s="139" t="s">
        <v>279</v>
      </c>
      <c r="G163" s="139" t="s">
        <v>987</v>
      </c>
      <c r="H163" s="139"/>
      <c r="I163" s="139">
        <v>1</v>
      </c>
      <c r="J163" s="134">
        <v>26.26</v>
      </c>
      <c r="K163" s="134"/>
      <c r="L163" s="139">
        <v>1</v>
      </c>
      <c r="M163" s="134">
        <f t="shared" si="8"/>
        <v>26.26</v>
      </c>
      <c r="N163" s="134">
        <f t="shared" si="9"/>
        <v>1.3130000000000002</v>
      </c>
      <c r="O163" s="134">
        <f t="shared" si="10"/>
        <v>27.573</v>
      </c>
      <c r="P163" s="134"/>
      <c r="Q163" s="134"/>
      <c r="R163" s="134"/>
      <c r="S163" s="134"/>
      <c r="T163" s="134"/>
      <c r="U163" s="134">
        <f t="shared" si="7"/>
        <v>1.3130000000000002</v>
      </c>
      <c r="V163" s="140"/>
    </row>
    <row r="164" spans="1:22" s="167" customFormat="1" hidden="1">
      <c r="A164" s="139">
        <v>160</v>
      </c>
      <c r="B164" s="144">
        <v>45663</v>
      </c>
      <c r="C164" s="139" t="s">
        <v>864</v>
      </c>
      <c r="D164" s="139"/>
      <c r="E164" s="159" t="s">
        <v>788</v>
      </c>
      <c r="F164" s="139" t="s">
        <v>649</v>
      </c>
      <c r="G164" s="139" t="s">
        <v>179</v>
      </c>
      <c r="H164" s="139"/>
      <c r="I164" s="139">
        <v>1</v>
      </c>
      <c r="J164" s="134">
        <v>21.35</v>
      </c>
      <c r="K164" s="134"/>
      <c r="L164" s="139">
        <v>1</v>
      </c>
      <c r="M164" s="134">
        <f t="shared" si="8"/>
        <v>21.35</v>
      </c>
      <c r="N164" s="134">
        <f t="shared" si="9"/>
        <v>1.0675000000000001</v>
      </c>
      <c r="O164" s="134">
        <f t="shared" si="10"/>
        <v>22.4175</v>
      </c>
      <c r="P164" s="134"/>
      <c r="Q164" s="134"/>
      <c r="R164" s="134"/>
      <c r="S164" s="134"/>
      <c r="T164" s="134"/>
      <c r="U164" s="134">
        <f t="shared" si="7"/>
        <v>1.0675000000000001</v>
      </c>
      <c r="V164" s="140"/>
    </row>
    <row r="165" spans="1:22" s="167" customFormat="1" hidden="1">
      <c r="A165" s="139">
        <v>161</v>
      </c>
      <c r="B165" s="144">
        <v>45663</v>
      </c>
      <c r="C165" s="139" t="s">
        <v>864</v>
      </c>
      <c r="D165" s="139"/>
      <c r="E165" s="159" t="s">
        <v>788</v>
      </c>
      <c r="F165" s="139" t="s">
        <v>75</v>
      </c>
      <c r="G165" s="139" t="s">
        <v>179</v>
      </c>
      <c r="H165" s="139"/>
      <c r="I165" s="139">
        <v>1</v>
      </c>
      <c r="J165" s="134">
        <v>65.12</v>
      </c>
      <c r="K165" s="134"/>
      <c r="L165" s="139">
        <v>1</v>
      </c>
      <c r="M165" s="134">
        <f t="shared" si="8"/>
        <v>65.12</v>
      </c>
      <c r="N165" s="134">
        <f t="shared" si="9"/>
        <v>3.2560000000000002</v>
      </c>
      <c r="O165" s="134">
        <f t="shared" si="10"/>
        <v>68.376000000000005</v>
      </c>
      <c r="P165" s="134"/>
      <c r="Q165" s="134"/>
      <c r="R165" s="134"/>
      <c r="S165" s="134"/>
      <c r="T165" s="134"/>
      <c r="U165" s="134">
        <f t="shared" si="7"/>
        <v>3.2560000000000002</v>
      </c>
      <c r="V165" s="140"/>
    </row>
    <row r="166" spans="1:22" s="167" customFormat="1" hidden="1">
      <c r="A166" s="139">
        <v>162</v>
      </c>
      <c r="B166" s="144">
        <v>45663</v>
      </c>
      <c r="C166" s="139" t="s">
        <v>864</v>
      </c>
      <c r="D166" s="139"/>
      <c r="E166" s="159" t="s">
        <v>788</v>
      </c>
      <c r="F166" s="139" t="s">
        <v>76</v>
      </c>
      <c r="G166" s="139" t="s">
        <v>179</v>
      </c>
      <c r="H166" s="139"/>
      <c r="I166" s="139">
        <v>1</v>
      </c>
      <c r="J166" s="134">
        <v>43.9</v>
      </c>
      <c r="K166" s="134"/>
      <c r="L166" s="139">
        <v>1</v>
      </c>
      <c r="M166" s="134">
        <f t="shared" si="8"/>
        <v>43.9</v>
      </c>
      <c r="N166" s="134">
        <f t="shared" si="9"/>
        <v>2.1949999999999998</v>
      </c>
      <c r="O166" s="134">
        <f t="shared" si="10"/>
        <v>46.094999999999999</v>
      </c>
      <c r="P166" s="168"/>
      <c r="Q166" s="168"/>
      <c r="R166" s="168"/>
      <c r="S166" s="168"/>
      <c r="T166" s="168"/>
      <c r="U166" s="134">
        <f t="shared" si="7"/>
        <v>2.1949999999999998</v>
      </c>
      <c r="V166" s="140"/>
    </row>
    <row r="167" spans="1:22" hidden="1">
      <c r="A167" s="139">
        <v>163</v>
      </c>
      <c r="B167" s="144">
        <v>45663</v>
      </c>
      <c r="C167" s="139" t="s">
        <v>864</v>
      </c>
      <c r="D167" s="139"/>
      <c r="E167" s="159" t="s">
        <v>788</v>
      </c>
      <c r="F167" s="139" t="s">
        <v>188</v>
      </c>
      <c r="G167" s="139" t="s">
        <v>179</v>
      </c>
      <c r="H167" s="139"/>
      <c r="I167" s="139">
        <v>1</v>
      </c>
      <c r="J167" s="134">
        <v>42.7</v>
      </c>
      <c r="K167" s="134"/>
      <c r="L167" s="139">
        <v>1</v>
      </c>
      <c r="M167" s="134">
        <f t="shared" si="8"/>
        <v>42.7</v>
      </c>
      <c r="N167" s="134">
        <f t="shared" si="9"/>
        <v>2.1350000000000002</v>
      </c>
      <c r="O167" s="134">
        <f t="shared" si="10"/>
        <v>44.835000000000001</v>
      </c>
      <c r="P167" s="135"/>
      <c r="Q167" s="134"/>
      <c r="R167" s="134"/>
      <c r="S167" s="134"/>
      <c r="T167" s="134"/>
      <c r="U167" s="134">
        <f t="shared" si="7"/>
        <v>2.1350000000000002</v>
      </c>
      <c r="V167" s="139"/>
    </row>
    <row r="168" spans="1:22" hidden="1">
      <c r="A168" s="139">
        <v>164</v>
      </c>
      <c r="B168" s="144">
        <v>45664</v>
      </c>
      <c r="C168" s="139" t="s">
        <v>865</v>
      </c>
      <c r="D168" s="139"/>
      <c r="E168" s="159" t="s">
        <v>788</v>
      </c>
      <c r="F168" s="139" t="s">
        <v>75</v>
      </c>
      <c r="G168" s="139" t="s">
        <v>179</v>
      </c>
      <c r="H168" s="139"/>
      <c r="I168" s="139">
        <v>1</v>
      </c>
      <c r="J168" s="134">
        <v>65.12</v>
      </c>
      <c r="K168" s="134"/>
      <c r="L168" s="139">
        <v>1</v>
      </c>
      <c r="M168" s="134">
        <f t="shared" si="8"/>
        <v>65.12</v>
      </c>
      <c r="N168" s="134">
        <f t="shared" si="9"/>
        <v>3.2560000000000002</v>
      </c>
      <c r="O168" s="134">
        <f t="shared" si="10"/>
        <v>68.376000000000005</v>
      </c>
      <c r="P168" s="135"/>
      <c r="Q168" s="134"/>
      <c r="R168" s="134"/>
      <c r="S168" s="134"/>
      <c r="T168" s="134"/>
      <c r="U168" s="134">
        <f t="shared" ref="U168:U231" si="11">+N168-T168</f>
        <v>3.2560000000000002</v>
      </c>
      <c r="V168" s="139"/>
    </row>
    <row r="169" spans="1:22" hidden="1">
      <c r="A169" s="139">
        <v>165</v>
      </c>
      <c r="B169" s="144">
        <v>45670</v>
      </c>
      <c r="C169" s="139" t="s">
        <v>866</v>
      </c>
      <c r="D169" s="139"/>
      <c r="E169" s="159" t="s">
        <v>233</v>
      </c>
      <c r="F169" s="139" t="s">
        <v>235</v>
      </c>
      <c r="G169" s="139" t="s">
        <v>179</v>
      </c>
      <c r="H169" s="139"/>
      <c r="I169" s="139">
        <v>1</v>
      </c>
      <c r="J169" s="134">
        <v>323.81</v>
      </c>
      <c r="K169" s="134"/>
      <c r="L169" s="139">
        <v>1</v>
      </c>
      <c r="M169" s="134">
        <f t="shared" si="8"/>
        <v>323.81</v>
      </c>
      <c r="N169" s="134">
        <f t="shared" si="9"/>
        <v>16.1905</v>
      </c>
      <c r="O169" s="134">
        <f t="shared" si="10"/>
        <v>340.00049999999999</v>
      </c>
      <c r="P169" s="135"/>
      <c r="Q169" s="134"/>
      <c r="R169" s="134"/>
      <c r="S169" s="134"/>
      <c r="T169" s="134"/>
      <c r="U169" s="134">
        <f t="shared" si="11"/>
        <v>16.1905</v>
      </c>
      <c r="V169" s="139"/>
    </row>
    <row r="170" spans="1:22" hidden="1">
      <c r="A170" s="139">
        <v>166</v>
      </c>
      <c r="B170" s="144">
        <v>45673</v>
      </c>
      <c r="C170" s="139" t="s">
        <v>867</v>
      </c>
      <c r="D170" s="139"/>
      <c r="E170" s="159" t="s">
        <v>180</v>
      </c>
      <c r="F170" s="139" t="s">
        <v>945</v>
      </c>
      <c r="G170" s="139" t="s">
        <v>987</v>
      </c>
      <c r="H170" s="139"/>
      <c r="I170" s="139">
        <v>1</v>
      </c>
      <c r="J170" s="134">
        <v>10.35</v>
      </c>
      <c r="K170" s="134"/>
      <c r="L170" s="139">
        <v>1</v>
      </c>
      <c r="M170" s="134">
        <f t="shared" si="8"/>
        <v>10.35</v>
      </c>
      <c r="N170" s="134">
        <f t="shared" si="9"/>
        <v>0.51749999999999996</v>
      </c>
      <c r="O170" s="134">
        <f t="shared" si="10"/>
        <v>10.8675</v>
      </c>
      <c r="P170" s="135"/>
      <c r="Q170" s="134"/>
      <c r="R170" s="134"/>
      <c r="S170" s="134"/>
      <c r="T170" s="134"/>
      <c r="U170" s="134">
        <f t="shared" si="11"/>
        <v>0.51749999999999996</v>
      </c>
      <c r="V170" s="139"/>
    </row>
    <row r="171" spans="1:22" hidden="1">
      <c r="A171" s="139">
        <v>167</v>
      </c>
      <c r="B171" s="144">
        <v>45674</v>
      </c>
      <c r="C171" s="139" t="s">
        <v>868</v>
      </c>
      <c r="D171" s="139"/>
      <c r="E171" s="159" t="s">
        <v>180</v>
      </c>
      <c r="F171" s="139" t="s">
        <v>946</v>
      </c>
      <c r="G171" s="139" t="s">
        <v>179</v>
      </c>
      <c r="H171" s="139"/>
      <c r="I171" s="139">
        <v>1</v>
      </c>
      <c r="J171" s="134">
        <v>161.9</v>
      </c>
      <c r="K171" s="134"/>
      <c r="L171" s="139">
        <v>1</v>
      </c>
      <c r="M171" s="134">
        <f t="shared" si="8"/>
        <v>161.9</v>
      </c>
      <c r="N171" s="134">
        <f t="shared" si="9"/>
        <v>8.0950000000000006</v>
      </c>
      <c r="O171" s="134">
        <f t="shared" si="10"/>
        <v>169.995</v>
      </c>
      <c r="P171" s="135"/>
      <c r="Q171" s="134"/>
      <c r="R171" s="134"/>
      <c r="S171" s="134"/>
      <c r="T171" s="134"/>
      <c r="U171" s="134">
        <f t="shared" si="11"/>
        <v>8.0950000000000006</v>
      </c>
      <c r="V171" s="139"/>
    </row>
    <row r="172" spans="1:22" hidden="1">
      <c r="A172" s="139">
        <v>168</v>
      </c>
      <c r="B172" s="144">
        <v>45674</v>
      </c>
      <c r="C172" s="139" t="s">
        <v>868</v>
      </c>
      <c r="D172" s="139"/>
      <c r="E172" s="159" t="s">
        <v>180</v>
      </c>
      <c r="F172" s="139" t="s">
        <v>75</v>
      </c>
      <c r="G172" s="139" t="s">
        <v>179</v>
      </c>
      <c r="H172" s="139"/>
      <c r="I172" s="139">
        <v>1</v>
      </c>
      <c r="J172" s="134">
        <v>72.42</v>
      </c>
      <c r="K172" s="134"/>
      <c r="L172" s="139">
        <v>1</v>
      </c>
      <c r="M172" s="134">
        <f t="shared" si="8"/>
        <v>72.42</v>
      </c>
      <c r="N172" s="134">
        <f t="shared" si="9"/>
        <v>3.6210000000000004</v>
      </c>
      <c r="O172" s="134">
        <f t="shared" si="10"/>
        <v>76.040999999999997</v>
      </c>
      <c r="P172" s="135"/>
      <c r="Q172" s="134"/>
      <c r="R172" s="134"/>
      <c r="S172" s="134"/>
      <c r="T172" s="134"/>
      <c r="U172" s="134">
        <f t="shared" si="11"/>
        <v>3.6210000000000004</v>
      </c>
      <c r="V172" s="139"/>
    </row>
    <row r="173" spans="1:22" hidden="1">
      <c r="A173" s="139">
        <v>169</v>
      </c>
      <c r="B173" s="144">
        <v>45674</v>
      </c>
      <c r="C173" s="139" t="s">
        <v>868</v>
      </c>
      <c r="D173" s="139"/>
      <c r="E173" s="159" t="s">
        <v>180</v>
      </c>
      <c r="F173" s="139" t="s">
        <v>75</v>
      </c>
      <c r="G173" s="139" t="s">
        <v>179</v>
      </c>
      <c r="H173" s="139"/>
      <c r="I173" s="139">
        <v>1</v>
      </c>
      <c r="J173" s="134">
        <v>45.12</v>
      </c>
      <c r="K173" s="134"/>
      <c r="L173" s="139">
        <v>1</v>
      </c>
      <c r="M173" s="134">
        <f t="shared" si="8"/>
        <v>45.12</v>
      </c>
      <c r="N173" s="134">
        <f t="shared" si="9"/>
        <v>2.2559999999999998</v>
      </c>
      <c r="O173" s="134">
        <f t="shared" si="10"/>
        <v>47.375999999999998</v>
      </c>
      <c r="P173" s="135"/>
      <c r="Q173" s="134"/>
      <c r="R173" s="134"/>
      <c r="S173" s="134"/>
      <c r="T173" s="134"/>
      <c r="U173" s="134">
        <f t="shared" si="11"/>
        <v>2.2559999999999998</v>
      </c>
      <c r="V173" s="139"/>
    </row>
    <row r="174" spans="1:22" hidden="1">
      <c r="A174" s="139">
        <v>170</v>
      </c>
      <c r="B174" s="144">
        <v>45674</v>
      </c>
      <c r="C174" s="139" t="s">
        <v>868</v>
      </c>
      <c r="D174" s="139"/>
      <c r="E174" s="159" t="s">
        <v>180</v>
      </c>
      <c r="F174" s="139" t="s">
        <v>76</v>
      </c>
      <c r="G174" s="139" t="s">
        <v>179</v>
      </c>
      <c r="H174" s="139"/>
      <c r="I174" s="139">
        <v>1</v>
      </c>
      <c r="J174" s="134">
        <v>28.4</v>
      </c>
      <c r="K174" s="134"/>
      <c r="L174" s="139">
        <v>1</v>
      </c>
      <c r="M174" s="134">
        <f t="shared" si="8"/>
        <v>28.4</v>
      </c>
      <c r="N174" s="134">
        <f t="shared" si="9"/>
        <v>1.42</v>
      </c>
      <c r="O174" s="134">
        <f t="shared" si="10"/>
        <v>29.82</v>
      </c>
      <c r="P174" s="135"/>
      <c r="Q174" s="134"/>
      <c r="R174" s="134"/>
      <c r="S174" s="134"/>
      <c r="T174" s="134"/>
      <c r="U174" s="134">
        <f t="shared" si="11"/>
        <v>1.42</v>
      </c>
      <c r="V174" s="139"/>
    </row>
    <row r="175" spans="1:22" hidden="1">
      <c r="A175" s="139">
        <v>171</v>
      </c>
      <c r="B175" s="144">
        <v>45677</v>
      </c>
      <c r="C175" s="139" t="s">
        <v>869</v>
      </c>
      <c r="D175" s="139"/>
      <c r="E175" s="159" t="s">
        <v>180</v>
      </c>
      <c r="F175" s="139" t="s">
        <v>139</v>
      </c>
      <c r="G175" s="139" t="s">
        <v>987</v>
      </c>
      <c r="H175" s="139"/>
      <c r="I175" s="139">
        <v>1</v>
      </c>
      <c r="J175" s="134">
        <v>10.66</v>
      </c>
      <c r="K175" s="134"/>
      <c r="L175" s="139">
        <v>1</v>
      </c>
      <c r="M175" s="134">
        <f t="shared" si="8"/>
        <v>10.66</v>
      </c>
      <c r="N175" s="134">
        <f t="shared" si="9"/>
        <v>0.53300000000000003</v>
      </c>
      <c r="O175" s="134">
        <f t="shared" si="10"/>
        <v>11.193</v>
      </c>
      <c r="P175" s="135"/>
      <c r="Q175" s="134"/>
      <c r="R175" s="134"/>
      <c r="S175" s="134"/>
      <c r="T175" s="134"/>
      <c r="U175" s="134">
        <f t="shared" si="11"/>
        <v>0.53300000000000003</v>
      </c>
      <c r="V175" s="139"/>
    </row>
    <row r="176" spans="1:22" hidden="1">
      <c r="A176" s="139">
        <v>172</v>
      </c>
      <c r="B176" s="144">
        <v>45677</v>
      </c>
      <c r="C176" s="139" t="s">
        <v>870</v>
      </c>
      <c r="D176" s="139"/>
      <c r="E176" s="159" t="s">
        <v>180</v>
      </c>
      <c r="F176" s="139" t="s">
        <v>139</v>
      </c>
      <c r="G176" s="139" t="s">
        <v>987</v>
      </c>
      <c r="H176" s="139"/>
      <c r="I176" s="139">
        <v>1</v>
      </c>
      <c r="J176" s="134">
        <v>10.66</v>
      </c>
      <c r="K176" s="134"/>
      <c r="L176" s="139">
        <v>1</v>
      </c>
      <c r="M176" s="134">
        <f t="shared" si="8"/>
        <v>10.66</v>
      </c>
      <c r="N176" s="134">
        <f t="shared" si="9"/>
        <v>0.53300000000000003</v>
      </c>
      <c r="O176" s="134">
        <f t="shared" si="10"/>
        <v>11.193</v>
      </c>
      <c r="P176" s="135"/>
      <c r="Q176" s="134"/>
      <c r="R176" s="134"/>
      <c r="S176" s="134"/>
      <c r="T176" s="134"/>
      <c r="U176" s="134">
        <f t="shared" si="11"/>
        <v>0.53300000000000003</v>
      </c>
      <c r="V176" s="139"/>
    </row>
    <row r="177" spans="1:22" hidden="1">
      <c r="A177" s="139">
        <v>173</v>
      </c>
      <c r="B177" s="144">
        <v>45677</v>
      </c>
      <c r="C177" s="139" t="s">
        <v>871</v>
      </c>
      <c r="D177" s="139"/>
      <c r="E177" s="159" t="s">
        <v>180</v>
      </c>
      <c r="F177" s="139" t="s">
        <v>75</v>
      </c>
      <c r="G177" s="139" t="s">
        <v>179</v>
      </c>
      <c r="H177" s="139"/>
      <c r="I177" s="139">
        <v>1</v>
      </c>
      <c r="J177" s="134">
        <v>72.42</v>
      </c>
      <c r="K177" s="134"/>
      <c r="L177" s="139">
        <v>1</v>
      </c>
      <c r="M177" s="134">
        <f t="shared" si="8"/>
        <v>72.42</v>
      </c>
      <c r="N177" s="134">
        <f t="shared" si="9"/>
        <v>3.6210000000000004</v>
      </c>
      <c r="O177" s="134">
        <f t="shared" si="10"/>
        <v>76.040999999999997</v>
      </c>
      <c r="P177" s="135"/>
      <c r="Q177" s="134"/>
      <c r="R177" s="134"/>
      <c r="S177" s="134"/>
      <c r="T177" s="134"/>
      <c r="U177" s="134">
        <f t="shared" si="11"/>
        <v>3.6210000000000004</v>
      </c>
      <c r="V177" s="139"/>
    </row>
    <row r="178" spans="1:22" hidden="1">
      <c r="A178" s="139">
        <v>174</v>
      </c>
      <c r="B178" s="144">
        <v>45677</v>
      </c>
      <c r="C178" s="139" t="s">
        <v>871</v>
      </c>
      <c r="D178" s="139"/>
      <c r="E178" s="159" t="s">
        <v>180</v>
      </c>
      <c r="F178" s="139" t="s">
        <v>75</v>
      </c>
      <c r="G178" s="139" t="s">
        <v>179</v>
      </c>
      <c r="H178" s="139"/>
      <c r="I178" s="139">
        <v>1</v>
      </c>
      <c r="J178" s="134">
        <v>45.12</v>
      </c>
      <c r="K178" s="134"/>
      <c r="L178" s="139">
        <v>1</v>
      </c>
      <c r="M178" s="134">
        <f t="shared" si="8"/>
        <v>45.12</v>
      </c>
      <c r="N178" s="134">
        <f t="shared" si="9"/>
        <v>2.2559999999999998</v>
      </c>
      <c r="O178" s="134">
        <f t="shared" si="10"/>
        <v>47.375999999999998</v>
      </c>
      <c r="P178" s="135"/>
      <c r="Q178" s="134"/>
      <c r="R178" s="134"/>
      <c r="S178" s="134"/>
      <c r="T178" s="134"/>
      <c r="U178" s="134">
        <f t="shared" si="11"/>
        <v>2.2559999999999998</v>
      </c>
      <c r="V178" s="139"/>
    </row>
    <row r="179" spans="1:22" hidden="1">
      <c r="A179" s="139">
        <v>175</v>
      </c>
      <c r="B179" s="144">
        <v>45677</v>
      </c>
      <c r="C179" s="139" t="s">
        <v>871</v>
      </c>
      <c r="D179" s="139"/>
      <c r="E179" s="159" t="s">
        <v>180</v>
      </c>
      <c r="F179" s="139" t="s">
        <v>76</v>
      </c>
      <c r="G179" s="139" t="s">
        <v>179</v>
      </c>
      <c r="H179" s="139"/>
      <c r="I179" s="139">
        <v>1</v>
      </c>
      <c r="J179" s="134">
        <v>28.4</v>
      </c>
      <c r="K179" s="134"/>
      <c r="L179" s="139">
        <v>1</v>
      </c>
      <c r="M179" s="134">
        <f t="shared" si="8"/>
        <v>28.4</v>
      </c>
      <c r="N179" s="134">
        <f t="shared" si="9"/>
        <v>1.42</v>
      </c>
      <c r="O179" s="134">
        <f t="shared" si="10"/>
        <v>29.82</v>
      </c>
      <c r="P179" s="135"/>
      <c r="Q179" s="134"/>
      <c r="R179" s="134"/>
      <c r="S179" s="134"/>
      <c r="T179" s="134"/>
      <c r="U179" s="134">
        <f t="shared" si="11"/>
        <v>1.42</v>
      </c>
      <c r="V179" s="139"/>
    </row>
    <row r="180" spans="1:22" hidden="1">
      <c r="A180" s="139">
        <v>176</v>
      </c>
      <c r="B180" s="144">
        <v>45677</v>
      </c>
      <c r="C180" s="139" t="s">
        <v>871</v>
      </c>
      <c r="D180" s="139"/>
      <c r="E180" s="159" t="s">
        <v>180</v>
      </c>
      <c r="F180" s="139" t="s">
        <v>235</v>
      </c>
      <c r="G180" s="139" t="s">
        <v>179</v>
      </c>
      <c r="H180" s="139"/>
      <c r="I180" s="139">
        <v>1</v>
      </c>
      <c r="J180" s="134">
        <v>80.95</v>
      </c>
      <c r="K180" s="134"/>
      <c r="L180" s="139">
        <v>1</v>
      </c>
      <c r="M180" s="134">
        <f t="shared" si="8"/>
        <v>80.95</v>
      </c>
      <c r="N180" s="134">
        <f t="shared" si="9"/>
        <v>4.0475000000000003</v>
      </c>
      <c r="O180" s="134">
        <f t="shared" si="10"/>
        <v>84.997500000000002</v>
      </c>
      <c r="P180" s="135"/>
      <c r="Q180" s="134"/>
      <c r="R180" s="134"/>
      <c r="S180" s="134"/>
      <c r="T180" s="134"/>
      <c r="U180" s="134">
        <f t="shared" si="11"/>
        <v>4.0475000000000003</v>
      </c>
      <c r="V180" s="139"/>
    </row>
    <row r="181" spans="1:22" hidden="1">
      <c r="A181" s="139">
        <v>177</v>
      </c>
      <c r="B181" s="144">
        <v>45677</v>
      </c>
      <c r="C181" s="139" t="s">
        <v>872</v>
      </c>
      <c r="D181" s="139"/>
      <c r="E181" s="159" t="s">
        <v>180</v>
      </c>
      <c r="F181" s="139" t="s">
        <v>139</v>
      </c>
      <c r="G181" s="139" t="s">
        <v>987</v>
      </c>
      <c r="H181" s="139"/>
      <c r="I181" s="139">
        <v>1</v>
      </c>
      <c r="J181" s="134">
        <v>10.66</v>
      </c>
      <c r="K181" s="134"/>
      <c r="L181" s="139">
        <v>1</v>
      </c>
      <c r="M181" s="134">
        <f t="shared" si="8"/>
        <v>10.66</v>
      </c>
      <c r="N181" s="134">
        <f t="shared" si="9"/>
        <v>0.53300000000000003</v>
      </c>
      <c r="O181" s="134">
        <f t="shared" si="10"/>
        <v>11.193</v>
      </c>
      <c r="P181" s="135"/>
      <c r="Q181" s="134"/>
      <c r="R181" s="134"/>
      <c r="S181" s="134"/>
      <c r="T181" s="134"/>
      <c r="U181" s="134">
        <f t="shared" si="11"/>
        <v>0.53300000000000003</v>
      </c>
      <c r="V181" s="139"/>
    </row>
    <row r="182" spans="1:22" hidden="1">
      <c r="A182" s="139">
        <v>178</v>
      </c>
      <c r="B182" s="144">
        <v>45677</v>
      </c>
      <c r="C182" s="139" t="s">
        <v>873</v>
      </c>
      <c r="D182" s="139"/>
      <c r="E182" s="159" t="s">
        <v>180</v>
      </c>
      <c r="F182" s="139" t="s">
        <v>139</v>
      </c>
      <c r="G182" s="139" t="s">
        <v>987</v>
      </c>
      <c r="H182" s="139"/>
      <c r="I182" s="139">
        <v>1</v>
      </c>
      <c r="J182" s="134">
        <v>10.66</v>
      </c>
      <c r="K182" s="134"/>
      <c r="L182" s="139">
        <v>1</v>
      </c>
      <c r="M182" s="134">
        <f t="shared" si="8"/>
        <v>10.66</v>
      </c>
      <c r="N182" s="134">
        <f t="shared" si="9"/>
        <v>0.53300000000000003</v>
      </c>
      <c r="O182" s="134">
        <f t="shared" si="10"/>
        <v>11.193</v>
      </c>
      <c r="P182" s="135"/>
      <c r="Q182" s="134"/>
      <c r="R182" s="134"/>
      <c r="S182" s="134"/>
      <c r="T182" s="134"/>
      <c r="U182" s="134">
        <f t="shared" si="11"/>
        <v>0.53300000000000003</v>
      </c>
      <c r="V182" s="139"/>
    </row>
    <row r="183" spans="1:22" hidden="1">
      <c r="A183" s="139">
        <v>179</v>
      </c>
      <c r="B183" s="144">
        <v>45677</v>
      </c>
      <c r="C183" s="139" t="s">
        <v>874</v>
      </c>
      <c r="D183" s="139"/>
      <c r="E183" s="159" t="s">
        <v>180</v>
      </c>
      <c r="F183" s="139" t="s">
        <v>75</v>
      </c>
      <c r="G183" s="139" t="s">
        <v>179</v>
      </c>
      <c r="H183" s="139"/>
      <c r="I183" s="139">
        <v>1</v>
      </c>
      <c r="J183" s="134">
        <v>45.12</v>
      </c>
      <c r="K183" s="134"/>
      <c r="L183" s="139">
        <v>1</v>
      </c>
      <c r="M183" s="134">
        <f t="shared" si="8"/>
        <v>45.12</v>
      </c>
      <c r="N183" s="134">
        <f t="shared" si="9"/>
        <v>2.2559999999999998</v>
      </c>
      <c r="O183" s="134">
        <f t="shared" si="10"/>
        <v>47.375999999999998</v>
      </c>
      <c r="P183" s="135"/>
      <c r="Q183" s="134"/>
      <c r="R183" s="134"/>
      <c r="S183" s="134"/>
      <c r="T183" s="134"/>
      <c r="U183" s="134">
        <f t="shared" si="11"/>
        <v>2.2559999999999998</v>
      </c>
      <c r="V183" s="139"/>
    </row>
    <row r="184" spans="1:22" hidden="1">
      <c r="A184" s="139">
        <v>180</v>
      </c>
      <c r="B184" s="144">
        <v>45677</v>
      </c>
      <c r="C184" s="139" t="s">
        <v>874</v>
      </c>
      <c r="D184" s="139"/>
      <c r="E184" s="159" t="s">
        <v>180</v>
      </c>
      <c r="F184" s="139" t="s">
        <v>76</v>
      </c>
      <c r="G184" s="139" t="s">
        <v>179</v>
      </c>
      <c r="H184" s="139"/>
      <c r="I184" s="139">
        <v>1</v>
      </c>
      <c r="J184" s="134">
        <v>28.4</v>
      </c>
      <c r="K184" s="134"/>
      <c r="L184" s="139">
        <v>1</v>
      </c>
      <c r="M184" s="134">
        <f t="shared" si="8"/>
        <v>28.4</v>
      </c>
      <c r="N184" s="134">
        <f t="shared" si="9"/>
        <v>1.42</v>
      </c>
      <c r="O184" s="134">
        <f t="shared" si="10"/>
        <v>29.82</v>
      </c>
      <c r="P184" s="135"/>
      <c r="Q184" s="134"/>
      <c r="R184" s="134"/>
      <c r="S184" s="134"/>
      <c r="T184" s="134"/>
      <c r="U184" s="134">
        <f t="shared" si="11"/>
        <v>1.42</v>
      </c>
      <c r="V184" s="139"/>
    </row>
    <row r="185" spans="1:22" hidden="1">
      <c r="A185" s="139">
        <v>181</v>
      </c>
      <c r="B185" s="144">
        <v>45677</v>
      </c>
      <c r="C185" s="139" t="s">
        <v>874</v>
      </c>
      <c r="D185" s="139"/>
      <c r="E185" s="159" t="s">
        <v>180</v>
      </c>
      <c r="F185" s="139" t="s">
        <v>75</v>
      </c>
      <c r="G185" s="139" t="s">
        <v>179</v>
      </c>
      <c r="H185" s="139"/>
      <c r="I185" s="139">
        <v>1</v>
      </c>
      <c r="J185" s="134">
        <v>72.42</v>
      </c>
      <c r="K185" s="134"/>
      <c r="L185" s="139">
        <v>1</v>
      </c>
      <c r="M185" s="134">
        <f t="shared" si="8"/>
        <v>72.42</v>
      </c>
      <c r="N185" s="134">
        <f t="shared" si="9"/>
        <v>3.6210000000000004</v>
      </c>
      <c r="O185" s="134">
        <f t="shared" si="10"/>
        <v>76.040999999999997</v>
      </c>
      <c r="P185" s="135"/>
      <c r="Q185" s="134"/>
      <c r="R185" s="134"/>
      <c r="S185" s="134"/>
      <c r="T185" s="134"/>
      <c r="U185" s="134">
        <f t="shared" si="11"/>
        <v>3.6210000000000004</v>
      </c>
      <c r="V185" s="139"/>
    </row>
    <row r="186" spans="1:22" hidden="1">
      <c r="A186" s="139">
        <v>182</v>
      </c>
      <c r="B186" s="144">
        <v>45677</v>
      </c>
      <c r="C186" s="139" t="s">
        <v>874</v>
      </c>
      <c r="D186" s="139"/>
      <c r="E186" s="159" t="s">
        <v>180</v>
      </c>
      <c r="F186" s="139" t="s">
        <v>235</v>
      </c>
      <c r="G186" s="139" t="s">
        <v>179</v>
      </c>
      <c r="H186" s="139"/>
      <c r="I186" s="139">
        <v>1</v>
      </c>
      <c r="J186" s="134">
        <v>161.9</v>
      </c>
      <c r="K186" s="134"/>
      <c r="L186" s="139">
        <v>1</v>
      </c>
      <c r="M186" s="134">
        <f t="shared" si="8"/>
        <v>161.9</v>
      </c>
      <c r="N186" s="134">
        <f t="shared" si="9"/>
        <v>8.0950000000000006</v>
      </c>
      <c r="O186" s="134">
        <f t="shared" si="10"/>
        <v>169.995</v>
      </c>
      <c r="P186" s="135"/>
      <c r="Q186" s="134"/>
      <c r="R186" s="134"/>
      <c r="S186" s="134"/>
      <c r="T186" s="134"/>
      <c r="U186" s="134">
        <f t="shared" si="11"/>
        <v>8.0950000000000006</v>
      </c>
      <c r="V186" s="139"/>
    </row>
    <row r="187" spans="1:22" hidden="1">
      <c r="A187" s="139">
        <v>183</v>
      </c>
      <c r="B187" s="144">
        <v>45677</v>
      </c>
      <c r="C187" s="139" t="s">
        <v>875</v>
      </c>
      <c r="D187" s="139"/>
      <c r="E187" s="159" t="s">
        <v>180</v>
      </c>
      <c r="F187" s="139" t="s">
        <v>235</v>
      </c>
      <c r="G187" s="139" t="s">
        <v>179</v>
      </c>
      <c r="H187" s="139"/>
      <c r="I187" s="139">
        <v>1</v>
      </c>
      <c r="J187" s="134">
        <v>161.9</v>
      </c>
      <c r="K187" s="134"/>
      <c r="L187" s="139">
        <v>1</v>
      </c>
      <c r="M187" s="134">
        <f t="shared" si="8"/>
        <v>161.9</v>
      </c>
      <c r="N187" s="134">
        <f t="shared" si="9"/>
        <v>8.0950000000000006</v>
      </c>
      <c r="O187" s="134">
        <f t="shared" si="10"/>
        <v>169.995</v>
      </c>
      <c r="P187" s="135"/>
      <c r="Q187" s="134"/>
      <c r="R187" s="134"/>
      <c r="S187" s="134"/>
      <c r="T187" s="134"/>
      <c r="U187" s="134">
        <f t="shared" si="11"/>
        <v>8.0950000000000006</v>
      </c>
      <c r="V187" s="139"/>
    </row>
    <row r="188" spans="1:22" hidden="1">
      <c r="A188" s="139">
        <v>184</v>
      </c>
      <c r="B188" s="144">
        <v>45677</v>
      </c>
      <c r="C188" s="139" t="s">
        <v>875</v>
      </c>
      <c r="D188" s="139"/>
      <c r="E188" s="159" t="s">
        <v>180</v>
      </c>
      <c r="F188" s="139" t="s">
        <v>75</v>
      </c>
      <c r="G188" s="139" t="s">
        <v>179</v>
      </c>
      <c r="H188" s="139"/>
      <c r="I188" s="139">
        <v>1</v>
      </c>
      <c r="J188" s="134">
        <v>72.42</v>
      </c>
      <c r="K188" s="134"/>
      <c r="L188" s="139">
        <v>1</v>
      </c>
      <c r="M188" s="134">
        <f t="shared" si="8"/>
        <v>72.42</v>
      </c>
      <c r="N188" s="134">
        <f t="shared" si="9"/>
        <v>3.6210000000000004</v>
      </c>
      <c r="O188" s="134">
        <f t="shared" si="10"/>
        <v>76.040999999999997</v>
      </c>
      <c r="P188" s="135"/>
      <c r="Q188" s="134"/>
      <c r="R188" s="134"/>
      <c r="S188" s="134"/>
      <c r="T188" s="134"/>
      <c r="U188" s="134">
        <f t="shared" si="11"/>
        <v>3.6210000000000004</v>
      </c>
      <c r="V188" s="139"/>
    </row>
    <row r="189" spans="1:22" hidden="1">
      <c r="A189" s="139">
        <v>185</v>
      </c>
      <c r="B189" s="144">
        <v>45677</v>
      </c>
      <c r="C189" s="139" t="s">
        <v>875</v>
      </c>
      <c r="D189" s="139"/>
      <c r="E189" s="159" t="s">
        <v>180</v>
      </c>
      <c r="F189" s="139" t="s">
        <v>75</v>
      </c>
      <c r="G189" s="139" t="s">
        <v>179</v>
      </c>
      <c r="H189" s="139"/>
      <c r="I189" s="139">
        <v>1</v>
      </c>
      <c r="J189" s="134">
        <v>45.12</v>
      </c>
      <c r="K189" s="134"/>
      <c r="L189" s="139">
        <v>1</v>
      </c>
      <c r="M189" s="134">
        <f t="shared" si="8"/>
        <v>45.12</v>
      </c>
      <c r="N189" s="134">
        <f t="shared" si="9"/>
        <v>2.2559999999999998</v>
      </c>
      <c r="O189" s="134">
        <f t="shared" si="10"/>
        <v>47.375999999999998</v>
      </c>
      <c r="P189" s="135"/>
      <c r="Q189" s="134"/>
      <c r="R189" s="134"/>
      <c r="S189" s="134"/>
      <c r="T189" s="134"/>
      <c r="U189" s="134">
        <f t="shared" si="11"/>
        <v>2.2559999999999998</v>
      </c>
      <c r="V189" s="139"/>
    </row>
    <row r="190" spans="1:22" hidden="1">
      <c r="A190" s="139">
        <v>186</v>
      </c>
      <c r="B190" s="144">
        <v>45677</v>
      </c>
      <c r="C190" s="139" t="s">
        <v>875</v>
      </c>
      <c r="D190" s="139"/>
      <c r="E190" s="159" t="s">
        <v>180</v>
      </c>
      <c r="F190" s="139" t="s">
        <v>76</v>
      </c>
      <c r="G190" s="139" t="s">
        <v>179</v>
      </c>
      <c r="H190" s="139"/>
      <c r="I190" s="139">
        <v>1</v>
      </c>
      <c r="J190" s="134">
        <v>28.4</v>
      </c>
      <c r="K190" s="134"/>
      <c r="L190" s="139">
        <v>1</v>
      </c>
      <c r="M190" s="134">
        <f t="shared" si="8"/>
        <v>28.4</v>
      </c>
      <c r="N190" s="134">
        <f t="shared" si="9"/>
        <v>1.42</v>
      </c>
      <c r="O190" s="134">
        <f t="shared" si="10"/>
        <v>29.82</v>
      </c>
      <c r="P190" s="135"/>
      <c r="Q190" s="134"/>
      <c r="R190" s="134"/>
      <c r="S190" s="134"/>
      <c r="T190" s="134"/>
      <c r="U190" s="134">
        <f t="shared" si="11"/>
        <v>1.42</v>
      </c>
      <c r="V190" s="139"/>
    </row>
    <row r="191" spans="1:22" hidden="1">
      <c r="A191" s="139">
        <v>187</v>
      </c>
      <c r="B191" s="144">
        <v>45677</v>
      </c>
      <c r="C191" s="139" t="s">
        <v>876</v>
      </c>
      <c r="D191" s="139"/>
      <c r="E191" s="159" t="s">
        <v>180</v>
      </c>
      <c r="F191" s="139" t="s">
        <v>75</v>
      </c>
      <c r="G191" s="139" t="s">
        <v>179</v>
      </c>
      <c r="H191" s="139"/>
      <c r="I191" s="139">
        <v>1</v>
      </c>
      <c r="J191" s="134">
        <v>45.12</v>
      </c>
      <c r="K191" s="134"/>
      <c r="L191" s="139">
        <v>1</v>
      </c>
      <c r="M191" s="134">
        <f t="shared" si="8"/>
        <v>45.12</v>
      </c>
      <c r="N191" s="134">
        <f t="shared" si="9"/>
        <v>2.2559999999999998</v>
      </c>
      <c r="O191" s="134">
        <f t="shared" si="10"/>
        <v>47.375999999999998</v>
      </c>
      <c r="P191" s="135"/>
      <c r="Q191" s="134"/>
      <c r="R191" s="134"/>
      <c r="S191" s="134"/>
      <c r="T191" s="134"/>
      <c r="U191" s="134">
        <f t="shared" si="11"/>
        <v>2.2559999999999998</v>
      </c>
      <c r="V191" s="139"/>
    </row>
    <row r="192" spans="1:22" hidden="1">
      <c r="A192" s="139">
        <v>188</v>
      </c>
      <c r="B192" s="144">
        <v>45677</v>
      </c>
      <c r="C192" s="139" t="s">
        <v>876</v>
      </c>
      <c r="D192" s="139"/>
      <c r="E192" s="159" t="s">
        <v>180</v>
      </c>
      <c r="F192" s="139" t="s">
        <v>76</v>
      </c>
      <c r="G192" s="139" t="s">
        <v>179</v>
      </c>
      <c r="H192" s="139"/>
      <c r="I192" s="139">
        <v>1</v>
      </c>
      <c r="J192" s="134">
        <v>28.4</v>
      </c>
      <c r="K192" s="134"/>
      <c r="L192" s="139">
        <v>1</v>
      </c>
      <c r="M192" s="134">
        <f t="shared" si="8"/>
        <v>28.4</v>
      </c>
      <c r="N192" s="134">
        <f t="shared" si="9"/>
        <v>1.42</v>
      </c>
      <c r="O192" s="134">
        <f t="shared" si="10"/>
        <v>29.82</v>
      </c>
      <c r="P192" s="135"/>
      <c r="Q192" s="134"/>
      <c r="R192" s="134"/>
      <c r="S192" s="134"/>
      <c r="T192" s="134"/>
      <c r="U192" s="134">
        <f t="shared" si="11"/>
        <v>1.42</v>
      </c>
      <c r="V192" s="139"/>
    </row>
    <row r="193" spans="1:22" hidden="1">
      <c r="A193" s="139">
        <v>189</v>
      </c>
      <c r="B193" s="144">
        <v>45677</v>
      </c>
      <c r="C193" s="139" t="s">
        <v>876</v>
      </c>
      <c r="D193" s="139"/>
      <c r="E193" s="159" t="s">
        <v>180</v>
      </c>
      <c r="F193" s="139" t="s">
        <v>946</v>
      </c>
      <c r="G193" s="139" t="s">
        <v>179</v>
      </c>
      <c r="H193" s="139"/>
      <c r="I193" s="139">
        <v>1</v>
      </c>
      <c r="J193" s="134">
        <v>161.9</v>
      </c>
      <c r="K193" s="134"/>
      <c r="L193" s="139">
        <v>1</v>
      </c>
      <c r="M193" s="134">
        <f t="shared" si="8"/>
        <v>161.9</v>
      </c>
      <c r="N193" s="134">
        <f t="shared" si="9"/>
        <v>8.0950000000000006</v>
      </c>
      <c r="O193" s="134">
        <f t="shared" si="10"/>
        <v>169.995</v>
      </c>
      <c r="P193" s="135"/>
      <c r="Q193" s="134"/>
      <c r="R193" s="134"/>
      <c r="S193" s="134"/>
      <c r="T193" s="134"/>
      <c r="U193" s="134">
        <f t="shared" si="11"/>
        <v>8.0950000000000006</v>
      </c>
      <c r="V193" s="139"/>
    </row>
    <row r="194" spans="1:22" hidden="1">
      <c r="A194" s="139">
        <v>190</v>
      </c>
      <c r="B194" s="144">
        <v>45677</v>
      </c>
      <c r="C194" s="139" t="s">
        <v>876</v>
      </c>
      <c r="D194" s="139"/>
      <c r="E194" s="159" t="s">
        <v>180</v>
      </c>
      <c r="F194" s="139" t="s">
        <v>75</v>
      </c>
      <c r="G194" s="139" t="s">
        <v>179</v>
      </c>
      <c r="H194" s="139"/>
      <c r="I194" s="139">
        <v>1</v>
      </c>
      <c r="J194" s="134">
        <v>72.42</v>
      </c>
      <c r="K194" s="134"/>
      <c r="L194" s="139">
        <v>1</v>
      </c>
      <c r="M194" s="134">
        <f t="shared" si="8"/>
        <v>72.42</v>
      </c>
      <c r="N194" s="134">
        <f t="shared" si="9"/>
        <v>3.6210000000000004</v>
      </c>
      <c r="O194" s="134">
        <f t="shared" si="10"/>
        <v>76.040999999999997</v>
      </c>
      <c r="P194" s="135"/>
      <c r="Q194" s="134"/>
      <c r="R194" s="134"/>
      <c r="S194" s="134"/>
      <c r="T194" s="134"/>
      <c r="U194" s="134">
        <f t="shared" si="11"/>
        <v>3.6210000000000004</v>
      </c>
      <c r="V194" s="139"/>
    </row>
    <row r="195" spans="1:22" hidden="1">
      <c r="A195" s="139">
        <v>191</v>
      </c>
      <c r="B195" s="144">
        <v>45664</v>
      </c>
      <c r="C195" s="139" t="s">
        <v>877</v>
      </c>
      <c r="D195" s="139"/>
      <c r="E195" s="159" t="s">
        <v>266</v>
      </c>
      <c r="F195" s="139" t="s">
        <v>565</v>
      </c>
      <c r="G195" s="139" t="s">
        <v>179</v>
      </c>
      <c r="H195" s="139"/>
      <c r="I195" s="139">
        <v>1</v>
      </c>
      <c r="J195" s="134">
        <v>15</v>
      </c>
      <c r="K195" s="134"/>
      <c r="L195" s="139">
        <v>1</v>
      </c>
      <c r="M195" s="134">
        <f t="shared" si="8"/>
        <v>15</v>
      </c>
      <c r="N195" s="134">
        <f t="shared" si="9"/>
        <v>0.75</v>
      </c>
      <c r="O195" s="134">
        <f t="shared" si="10"/>
        <v>15.75</v>
      </c>
      <c r="P195" s="135"/>
      <c r="Q195" s="134"/>
      <c r="R195" s="134"/>
      <c r="S195" s="134"/>
      <c r="T195" s="134"/>
      <c r="U195" s="134">
        <f t="shared" si="11"/>
        <v>0.75</v>
      </c>
      <c r="V195" s="139"/>
    </row>
    <row r="196" spans="1:22" hidden="1">
      <c r="A196" s="139">
        <v>192</v>
      </c>
      <c r="B196" s="144">
        <v>45664</v>
      </c>
      <c r="C196" s="139" t="s">
        <v>877</v>
      </c>
      <c r="D196" s="139"/>
      <c r="E196" s="159" t="s">
        <v>266</v>
      </c>
      <c r="F196" s="139" t="s">
        <v>150</v>
      </c>
      <c r="G196" s="139" t="s">
        <v>179</v>
      </c>
      <c r="H196" s="139"/>
      <c r="I196" s="139">
        <v>1</v>
      </c>
      <c r="J196" s="134">
        <v>14.63</v>
      </c>
      <c r="K196" s="134"/>
      <c r="L196" s="139">
        <v>1</v>
      </c>
      <c r="M196" s="134">
        <f t="shared" si="8"/>
        <v>14.63</v>
      </c>
      <c r="N196" s="134">
        <f t="shared" si="9"/>
        <v>0.73150000000000004</v>
      </c>
      <c r="O196" s="134">
        <f t="shared" si="10"/>
        <v>15.361500000000001</v>
      </c>
      <c r="P196" s="135"/>
      <c r="Q196" s="134"/>
      <c r="R196" s="134"/>
      <c r="S196" s="134"/>
      <c r="T196" s="134"/>
      <c r="U196" s="134">
        <f t="shared" si="11"/>
        <v>0.73150000000000004</v>
      </c>
      <c r="V196" s="139"/>
    </row>
    <row r="197" spans="1:22" hidden="1">
      <c r="A197" s="139">
        <v>193</v>
      </c>
      <c r="B197" s="144">
        <v>45664</v>
      </c>
      <c r="C197" s="139" t="s">
        <v>878</v>
      </c>
      <c r="D197" s="139"/>
      <c r="E197" s="159" t="s">
        <v>266</v>
      </c>
      <c r="F197" s="139" t="s">
        <v>125</v>
      </c>
      <c r="G197" s="139" t="s">
        <v>179</v>
      </c>
      <c r="H197" s="139"/>
      <c r="I197" s="139">
        <v>1</v>
      </c>
      <c r="J197" s="134">
        <v>10.24</v>
      </c>
      <c r="K197" s="134"/>
      <c r="L197" s="139">
        <v>1</v>
      </c>
      <c r="M197" s="134">
        <f t="shared" si="8"/>
        <v>10.24</v>
      </c>
      <c r="N197" s="134">
        <f t="shared" si="9"/>
        <v>0.51200000000000001</v>
      </c>
      <c r="O197" s="134">
        <f t="shared" si="10"/>
        <v>10.752000000000001</v>
      </c>
      <c r="P197" s="135"/>
      <c r="Q197" s="134"/>
      <c r="R197" s="134"/>
      <c r="S197" s="134"/>
      <c r="T197" s="134"/>
      <c r="U197" s="134">
        <f t="shared" si="11"/>
        <v>0.51200000000000001</v>
      </c>
      <c r="V197" s="139"/>
    </row>
    <row r="198" spans="1:22" hidden="1">
      <c r="A198" s="139">
        <v>194</v>
      </c>
      <c r="B198" s="144">
        <v>45664</v>
      </c>
      <c r="C198" s="139" t="s">
        <v>878</v>
      </c>
      <c r="D198" s="139"/>
      <c r="E198" s="159" t="s">
        <v>266</v>
      </c>
      <c r="F198" s="139" t="s">
        <v>529</v>
      </c>
      <c r="G198" s="139" t="s">
        <v>179</v>
      </c>
      <c r="H198" s="139"/>
      <c r="I198" s="139">
        <v>1</v>
      </c>
      <c r="J198" s="134">
        <v>16.8</v>
      </c>
      <c r="K198" s="134"/>
      <c r="L198" s="139">
        <v>1</v>
      </c>
      <c r="M198" s="134">
        <f t="shared" ref="M198:M261" si="12">K198+(J198*L198)</f>
        <v>16.8</v>
      </c>
      <c r="N198" s="134">
        <f t="shared" ref="N198:N261" si="13">+M198*5%</f>
        <v>0.84000000000000008</v>
      </c>
      <c r="O198" s="134">
        <f t="shared" ref="O198:O261" si="14">+M198+N198</f>
        <v>17.64</v>
      </c>
      <c r="P198" s="135"/>
      <c r="Q198" s="134"/>
      <c r="R198" s="134"/>
      <c r="S198" s="134"/>
      <c r="T198" s="134"/>
      <c r="U198" s="134">
        <f t="shared" si="11"/>
        <v>0.84000000000000008</v>
      </c>
      <c r="V198" s="139"/>
    </row>
    <row r="199" spans="1:22" hidden="1">
      <c r="A199" s="139">
        <v>195</v>
      </c>
      <c r="B199" s="144">
        <v>45664</v>
      </c>
      <c r="C199" s="139" t="s">
        <v>878</v>
      </c>
      <c r="D199" s="139"/>
      <c r="E199" s="159" t="s">
        <v>266</v>
      </c>
      <c r="F199" s="139" t="s">
        <v>565</v>
      </c>
      <c r="G199" s="139" t="s">
        <v>179</v>
      </c>
      <c r="H199" s="139"/>
      <c r="I199" s="139">
        <v>1</v>
      </c>
      <c r="J199" s="134">
        <v>7.5</v>
      </c>
      <c r="K199" s="134"/>
      <c r="L199" s="139">
        <v>1</v>
      </c>
      <c r="M199" s="134">
        <f t="shared" si="12"/>
        <v>7.5</v>
      </c>
      <c r="N199" s="134">
        <f t="shared" si="13"/>
        <v>0.375</v>
      </c>
      <c r="O199" s="134">
        <f t="shared" si="14"/>
        <v>7.875</v>
      </c>
      <c r="P199" s="135"/>
      <c r="Q199" s="134"/>
      <c r="R199" s="134"/>
      <c r="S199" s="134"/>
      <c r="T199" s="134"/>
      <c r="U199" s="134">
        <f t="shared" si="11"/>
        <v>0.375</v>
      </c>
      <c r="V199" s="139"/>
    </row>
    <row r="200" spans="1:22" hidden="1">
      <c r="A200" s="139">
        <v>196</v>
      </c>
      <c r="B200" s="144">
        <v>45665</v>
      </c>
      <c r="C200" s="139" t="s">
        <v>879</v>
      </c>
      <c r="D200" s="139"/>
      <c r="E200" s="159" t="s">
        <v>266</v>
      </c>
      <c r="F200" s="139" t="s">
        <v>947</v>
      </c>
      <c r="G200" s="139" t="s">
        <v>179</v>
      </c>
      <c r="H200" s="139"/>
      <c r="I200" s="139">
        <v>1</v>
      </c>
      <c r="J200" s="134">
        <v>9.94</v>
      </c>
      <c r="K200" s="134"/>
      <c r="L200" s="139">
        <v>1</v>
      </c>
      <c r="M200" s="134">
        <f t="shared" si="12"/>
        <v>9.94</v>
      </c>
      <c r="N200" s="134">
        <f t="shared" si="13"/>
        <v>0.497</v>
      </c>
      <c r="O200" s="134">
        <f t="shared" si="14"/>
        <v>10.436999999999999</v>
      </c>
      <c r="P200" s="135"/>
      <c r="Q200" s="134"/>
      <c r="R200" s="134"/>
      <c r="S200" s="134"/>
      <c r="T200" s="134"/>
      <c r="U200" s="134">
        <f t="shared" si="11"/>
        <v>0.497</v>
      </c>
      <c r="V200" s="139"/>
    </row>
    <row r="201" spans="1:22" hidden="1">
      <c r="A201" s="139">
        <v>197</v>
      </c>
      <c r="B201" s="144">
        <v>45681</v>
      </c>
      <c r="C201" s="139" t="s">
        <v>880</v>
      </c>
      <c r="D201" s="139"/>
      <c r="E201" s="159" t="s">
        <v>266</v>
      </c>
      <c r="F201" s="139" t="s">
        <v>125</v>
      </c>
      <c r="G201" s="139" t="s">
        <v>179</v>
      </c>
      <c r="H201" s="139"/>
      <c r="I201" s="139">
        <v>1</v>
      </c>
      <c r="J201" s="134">
        <v>5</v>
      </c>
      <c r="K201" s="134"/>
      <c r="L201" s="139">
        <v>1</v>
      </c>
      <c r="M201" s="134">
        <f t="shared" si="12"/>
        <v>5</v>
      </c>
      <c r="N201" s="134">
        <f t="shared" si="13"/>
        <v>0.25</v>
      </c>
      <c r="O201" s="134">
        <f t="shared" si="14"/>
        <v>5.25</v>
      </c>
      <c r="P201" s="135"/>
      <c r="Q201" s="134"/>
      <c r="R201" s="134"/>
      <c r="S201" s="134"/>
      <c r="T201" s="134"/>
      <c r="U201" s="134">
        <f t="shared" si="11"/>
        <v>0.25</v>
      </c>
      <c r="V201" s="139"/>
    </row>
    <row r="202" spans="1:22" hidden="1">
      <c r="A202" s="139">
        <v>198</v>
      </c>
      <c r="B202" s="144">
        <v>45681</v>
      </c>
      <c r="C202" s="139" t="s">
        <v>880</v>
      </c>
      <c r="D202" s="139"/>
      <c r="E202" s="159" t="s">
        <v>266</v>
      </c>
      <c r="F202" s="139" t="s">
        <v>286</v>
      </c>
      <c r="G202" s="139" t="s">
        <v>179</v>
      </c>
      <c r="H202" s="139"/>
      <c r="I202" s="139">
        <v>1</v>
      </c>
      <c r="J202" s="134">
        <v>32.5</v>
      </c>
      <c r="K202" s="134"/>
      <c r="L202" s="139">
        <v>1</v>
      </c>
      <c r="M202" s="134">
        <f t="shared" si="12"/>
        <v>32.5</v>
      </c>
      <c r="N202" s="134">
        <f t="shared" si="13"/>
        <v>1.625</v>
      </c>
      <c r="O202" s="134">
        <f t="shared" si="14"/>
        <v>34.125</v>
      </c>
      <c r="P202" s="135"/>
      <c r="Q202" s="134"/>
      <c r="R202" s="134"/>
      <c r="S202" s="134"/>
      <c r="T202" s="134"/>
      <c r="U202" s="134">
        <f t="shared" si="11"/>
        <v>1.625</v>
      </c>
      <c r="V202" s="139"/>
    </row>
    <row r="203" spans="1:22" hidden="1">
      <c r="A203" s="139">
        <v>199</v>
      </c>
      <c r="B203" s="144">
        <v>45681</v>
      </c>
      <c r="C203" s="139" t="s">
        <v>880</v>
      </c>
      <c r="D203" s="139"/>
      <c r="E203" s="159" t="s">
        <v>266</v>
      </c>
      <c r="F203" s="139" t="s">
        <v>948</v>
      </c>
      <c r="G203" s="139" t="s">
        <v>179</v>
      </c>
      <c r="H203" s="139"/>
      <c r="I203" s="139">
        <v>1</v>
      </c>
      <c r="J203" s="134">
        <v>8.75</v>
      </c>
      <c r="K203" s="134"/>
      <c r="L203" s="139">
        <v>1</v>
      </c>
      <c r="M203" s="134">
        <f t="shared" si="12"/>
        <v>8.75</v>
      </c>
      <c r="N203" s="134">
        <f t="shared" si="13"/>
        <v>0.4375</v>
      </c>
      <c r="O203" s="134">
        <f t="shared" si="14"/>
        <v>9.1875</v>
      </c>
      <c r="P203" s="135"/>
      <c r="Q203" s="134"/>
      <c r="R203" s="134"/>
      <c r="S203" s="134"/>
      <c r="T203" s="134"/>
      <c r="U203" s="134">
        <f t="shared" si="11"/>
        <v>0.4375</v>
      </c>
      <c r="V203" s="139"/>
    </row>
    <row r="204" spans="1:22" hidden="1">
      <c r="A204" s="139">
        <v>200</v>
      </c>
      <c r="B204" s="144">
        <v>45681</v>
      </c>
      <c r="C204" s="139" t="s">
        <v>881</v>
      </c>
      <c r="D204" s="139"/>
      <c r="E204" s="159" t="s">
        <v>266</v>
      </c>
      <c r="F204" s="139" t="s">
        <v>565</v>
      </c>
      <c r="G204" s="139" t="s">
        <v>179</v>
      </c>
      <c r="H204" s="139"/>
      <c r="I204" s="139">
        <v>1</v>
      </c>
      <c r="J204" s="134">
        <v>7.5</v>
      </c>
      <c r="K204" s="134"/>
      <c r="L204" s="139">
        <v>1</v>
      </c>
      <c r="M204" s="134">
        <f t="shared" si="12"/>
        <v>7.5</v>
      </c>
      <c r="N204" s="134">
        <f t="shared" si="13"/>
        <v>0.375</v>
      </c>
      <c r="O204" s="134">
        <f t="shared" si="14"/>
        <v>7.875</v>
      </c>
      <c r="P204" s="135"/>
      <c r="Q204" s="134"/>
      <c r="R204" s="134"/>
      <c r="S204" s="134"/>
      <c r="T204" s="134"/>
      <c r="U204" s="134">
        <f t="shared" si="11"/>
        <v>0.375</v>
      </c>
      <c r="V204" s="139"/>
    </row>
    <row r="205" spans="1:22" hidden="1">
      <c r="A205" s="139">
        <v>201</v>
      </c>
      <c r="B205" s="144">
        <v>45685</v>
      </c>
      <c r="C205" s="139" t="s">
        <v>882</v>
      </c>
      <c r="D205" s="139"/>
      <c r="E205" s="159" t="s">
        <v>266</v>
      </c>
      <c r="F205" s="139" t="s">
        <v>151</v>
      </c>
      <c r="G205" s="139" t="s">
        <v>179</v>
      </c>
      <c r="H205" s="139"/>
      <c r="I205" s="139">
        <v>1</v>
      </c>
      <c r="J205" s="134">
        <v>28.62</v>
      </c>
      <c r="K205" s="134"/>
      <c r="L205" s="139">
        <v>1</v>
      </c>
      <c r="M205" s="134">
        <f t="shared" si="12"/>
        <v>28.62</v>
      </c>
      <c r="N205" s="134">
        <f t="shared" si="13"/>
        <v>1.431</v>
      </c>
      <c r="O205" s="134">
        <f t="shared" si="14"/>
        <v>30.051000000000002</v>
      </c>
      <c r="P205" s="135"/>
      <c r="Q205" s="134"/>
      <c r="R205" s="134"/>
      <c r="S205" s="134"/>
      <c r="T205" s="134"/>
      <c r="U205" s="134">
        <f t="shared" si="11"/>
        <v>1.431</v>
      </c>
      <c r="V205" s="139"/>
    </row>
    <row r="206" spans="1:22" hidden="1">
      <c r="A206" s="139">
        <v>202</v>
      </c>
      <c r="B206" s="144">
        <v>45675</v>
      </c>
      <c r="C206" s="139" t="s">
        <v>883</v>
      </c>
      <c r="D206" s="139"/>
      <c r="E206" s="159" t="s">
        <v>267</v>
      </c>
      <c r="F206" s="139" t="s">
        <v>289</v>
      </c>
      <c r="G206" s="139" t="s">
        <v>987</v>
      </c>
      <c r="H206" s="139"/>
      <c r="I206" s="139">
        <v>1</v>
      </c>
      <c r="J206" s="134">
        <v>6.45</v>
      </c>
      <c r="K206" s="134"/>
      <c r="L206" s="139">
        <v>1</v>
      </c>
      <c r="M206" s="134">
        <f t="shared" si="12"/>
        <v>6.45</v>
      </c>
      <c r="N206" s="134">
        <f t="shared" si="13"/>
        <v>0.32250000000000001</v>
      </c>
      <c r="O206" s="134">
        <f t="shared" si="14"/>
        <v>6.7725</v>
      </c>
      <c r="P206" s="135"/>
      <c r="Q206" s="134"/>
      <c r="R206" s="134"/>
      <c r="S206" s="134"/>
      <c r="T206" s="134"/>
      <c r="U206" s="134">
        <f t="shared" si="11"/>
        <v>0.32250000000000001</v>
      </c>
      <c r="V206" s="139"/>
    </row>
    <row r="207" spans="1:22" hidden="1">
      <c r="A207" s="139">
        <v>203</v>
      </c>
      <c r="B207" s="144">
        <v>45675</v>
      </c>
      <c r="C207" s="139" t="s">
        <v>884</v>
      </c>
      <c r="D207" s="139"/>
      <c r="E207" s="159" t="s">
        <v>267</v>
      </c>
      <c r="F207" s="139" t="s">
        <v>949</v>
      </c>
      <c r="G207" s="139" t="s">
        <v>987</v>
      </c>
      <c r="H207" s="139"/>
      <c r="I207" s="139">
        <v>1</v>
      </c>
      <c r="J207" s="134">
        <v>10.75</v>
      </c>
      <c r="K207" s="134"/>
      <c r="L207" s="139">
        <v>1</v>
      </c>
      <c r="M207" s="134">
        <f t="shared" si="12"/>
        <v>10.75</v>
      </c>
      <c r="N207" s="134">
        <f t="shared" si="13"/>
        <v>0.53749999999999998</v>
      </c>
      <c r="O207" s="134">
        <f t="shared" si="14"/>
        <v>11.2875</v>
      </c>
      <c r="P207" s="135"/>
      <c r="Q207" s="134"/>
      <c r="R207" s="134"/>
      <c r="S207" s="134"/>
      <c r="T207" s="134"/>
      <c r="U207" s="134">
        <f t="shared" si="11"/>
        <v>0.53749999999999998</v>
      </c>
      <c r="V207" s="139"/>
    </row>
    <row r="208" spans="1:22" hidden="1">
      <c r="A208" s="139">
        <v>204</v>
      </c>
      <c r="B208" s="144">
        <v>45675</v>
      </c>
      <c r="C208" s="139" t="s">
        <v>884</v>
      </c>
      <c r="D208" s="139"/>
      <c r="E208" s="159" t="s">
        <v>267</v>
      </c>
      <c r="F208" s="139" t="s">
        <v>289</v>
      </c>
      <c r="G208" s="139" t="s">
        <v>987</v>
      </c>
      <c r="H208" s="139"/>
      <c r="I208" s="139">
        <v>1</v>
      </c>
      <c r="J208" s="134">
        <v>6.45</v>
      </c>
      <c r="K208" s="134"/>
      <c r="L208" s="139">
        <v>1</v>
      </c>
      <c r="M208" s="134">
        <f t="shared" si="12"/>
        <v>6.45</v>
      </c>
      <c r="N208" s="134">
        <f t="shared" si="13"/>
        <v>0.32250000000000001</v>
      </c>
      <c r="O208" s="134">
        <f t="shared" si="14"/>
        <v>6.7725</v>
      </c>
      <c r="P208" s="135"/>
      <c r="Q208" s="134"/>
      <c r="R208" s="134"/>
      <c r="S208" s="134"/>
      <c r="T208" s="134"/>
      <c r="U208" s="134">
        <f t="shared" si="11"/>
        <v>0.32250000000000001</v>
      </c>
      <c r="V208" s="139"/>
    </row>
    <row r="209" spans="1:22" hidden="1">
      <c r="A209" s="139">
        <v>205</v>
      </c>
      <c r="B209" s="144">
        <v>45675</v>
      </c>
      <c r="C209" s="139" t="s">
        <v>884</v>
      </c>
      <c r="D209" s="139"/>
      <c r="E209" s="159" t="s">
        <v>267</v>
      </c>
      <c r="F209" s="139" t="s">
        <v>236</v>
      </c>
      <c r="G209" s="139" t="s">
        <v>987</v>
      </c>
      <c r="H209" s="139"/>
      <c r="I209" s="139">
        <v>1</v>
      </c>
      <c r="J209" s="134">
        <v>6.45</v>
      </c>
      <c r="K209" s="134"/>
      <c r="L209" s="139">
        <v>1</v>
      </c>
      <c r="M209" s="134">
        <f t="shared" si="12"/>
        <v>6.45</v>
      </c>
      <c r="N209" s="134">
        <f t="shared" si="13"/>
        <v>0.32250000000000001</v>
      </c>
      <c r="O209" s="134">
        <f t="shared" si="14"/>
        <v>6.7725</v>
      </c>
      <c r="P209" s="135"/>
      <c r="Q209" s="134"/>
      <c r="R209" s="134"/>
      <c r="S209" s="134"/>
      <c r="T209" s="134"/>
      <c r="U209" s="134">
        <f t="shared" si="11"/>
        <v>0.32250000000000001</v>
      </c>
      <c r="V209" s="139"/>
    </row>
    <row r="210" spans="1:22" hidden="1">
      <c r="A210" s="139">
        <v>206</v>
      </c>
      <c r="B210" s="144">
        <v>45675</v>
      </c>
      <c r="C210" s="139" t="s">
        <v>884</v>
      </c>
      <c r="D210" s="139"/>
      <c r="E210" s="159" t="s">
        <v>267</v>
      </c>
      <c r="F210" s="139" t="s">
        <v>200</v>
      </c>
      <c r="G210" s="139" t="s">
        <v>987</v>
      </c>
      <c r="H210" s="139"/>
      <c r="I210" s="139">
        <v>1</v>
      </c>
      <c r="J210" s="134">
        <v>17.2</v>
      </c>
      <c r="K210" s="134"/>
      <c r="L210" s="139">
        <v>1</v>
      </c>
      <c r="M210" s="134">
        <f t="shared" si="12"/>
        <v>17.2</v>
      </c>
      <c r="N210" s="134">
        <f t="shared" si="13"/>
        <v>0.86</v>
      </c>
      <c r="O210" s="134">
        <f t="shared" si="14"/>
        <v>18.059999999999999</v>
      </c>
      <c r="P210" s="135"/>
      <c r="Q210" s="134"/>
      <c r="R210" s="134"/>
      <c r="S210" s="134"/>
      <c r="T210" s="134"/>
      <c r="U210" s="134">
        <f t="shared" si="11"/>
        <v>0.86</v>
      </c>
      <c r="V210" s="139"/>
    </row>
    <row r="211" spans="1:22" hidden="1">
      <c r="A211" s="139">
        <v>207</v>
      </c>
      <c r="B211" s="144">
        <v>45675</v>
      </c>
      <c r="C211" s="139" t="s">
        <v>884</v>
      </c>
      <c r="D211" s="139"/>
      <c r="E211" s="159" t="s">
        <v>267</v>
      </c>
      <c r="F211" s="139" t="s">
        <v>950</v>
      </c>
      <c r="G211" s="139" t="s">
        <v>987</v>
      </c>
      <c r="H211" s="139"/>
      <c r="I211" s="139">
        <v>1</v>
      </c>
      <c r="J211" s="134">
        <v>10.9</v>
      </c>
      <c r="K211" s="134"/>
      <c r="L211" s="139">
        <v>1</v>
      </c>
      <c r="M211" s="134">
        <f t="shared" si="12"/>
        <v>10.9</v>
      </c>
      <c r="N211" s="134">
        <f t="shared" si="13"/>
        <v>0.54500000000000004</v>
      </c>
      <c r="O211" s="134">
        <f t="shared" si="14"/>
        <v>11.445</v>
      </c>
      <c r="P211" s="135"/>
      <c r="Q211" s="134"/>
      <c r="R211" s="134"/>
      <c r="S211" s="134"/>
      <c r="T211" s="134"/>
      <c r="U211" s="134">
        <f t="shared" si="11"/>
        <v>0.54500000000000004</v>
      </c>
      <c r="V211" s="139"/>
    </row>
    <row r="212" spans="1:22" hidden="1">
      <c r="A212" s="139">
        <v>208</v>
      </c>
      <c r="B212" s="144">
        <v>45679</v>
      </c>
      <c r="C212" s="139" t="s">
        <v>885</v>
      </c>
      <c r="D212" s="139"/>
      <c r="E212" s="159" t="s">
        <v>267</v>
      </c>
      <c r="F212" s="139" t="s">
        <v>686</v>
      </c>
      <c r="G212" s="139" t="s">
        <v>179</v>
      </c>
      <c r="H212" s="139"/>
      <c r="I212" s="139">
        <v>1</v>
      </c>
      <c r="J212" s="134">
        <v>30.78</v>
      </c>
      <c r="K212" s="134"/>
      <c r="L212" s="139">
        <v>1</v>
      </c>
      <c r="M212" s="134">
        <f t="shared" si="12"/>
        <v>30.78</v>
      </c>
      <c r="N212" s="134">
        <f t="shared" si="13"/>
        <v>1.5390000000000001</v>
      </c>
      <c r="O212" s="134">
        <f t="shared" si="14"/>
        <v>32.319000000000003</v>
      </c>
      <c r="P212" s="135"/>
      <c r="Q212" s="134"/>
      <c r="R212" s="134"/>
      <c r="S212" s="134"/>
      <c r="T212" s="134"/>
      <c r="U212" s="134">
        <f t="shared" si="11"/>
        <v>1.5390000000000001</v>
      </c>
      <c r="V212" s="139"/>
    </row>
    <row r="213" spans="1:22" hidden="1">
      <c r="A213" s="139">
        <v>209</v>
      </c>
      <c r="B213" s="144">
        <v>45679</v>
      </c>
      <c r="C213" s="139" t="s">
        <v>885</v>
      </c>
      <c r="D213" s="139"/>
      <c r="E213" s="159" t="s">
        <v>267</v>
      </c>
      <c r="F213" s="139" t="s">
        <v>602</v>
      </c>
      <c r="G213" s="139" t="s">
        <v>179</v>
      </c>
      <c r="H213" s="139"/>
      <c r="I213" s="139">
        <v>1</v>
      </c>
      <c r="J213" s="134">
        <v>131.79</v>
      </c>
      <c r="K213" s="134"/>
      <c r="L213" s="139">
        <v>1</v>
      </c>
      <c r="M213" s="134">
        <f t="shared" si="12"/>
        <v>131.79</v>
      </c>
      <c r="N213" s="134">
        <f t="shared" si="13"/>
        <v>6.5895000000000001</v>
      </c>
      <c r="O213" s="134">
        <f t="shared" si="14"/>
        <v>138.37949999999998</v>
      </c>
      <c r="P213" s="135"/>
      <c r="Q213" s="134"/>
      <c r="R213" s="134"/>
      <c r="S213" s="134"/>
      <c r="T213" s="134"/>
      <c r="U213" s="134">
        <f t="shared" si="11"/>
        <v>6.5895000000000001</v>
      </c>
      <c r="V213" s="139"/>
    </row>
    <row r="214" spans="1:22" hidden="1">
      <c r="A214" s="139">
        <v>210</v>
      </c>
      <c r="B214" s="144">
        <v>45679</v>
      </c>
      <c r="C214" s="139" t="s">
        <v>885</v>
      </c>
      <c r="D214" s="139"/>
      <c r="E214" s="159" t="s">
        <v>267</v>
      </c>
      <c r="F214" s="139" t="s">
        <v>75</v>
      </c>
      <c r="G214" s="139" t="s">
        <v>179</v>
      </c>
      <c r="H214" s="139"/>
      <c r="I214" s="139">
        <v>1</v>
      </c>
      <c r="J214" s="134">
        <v>5.91</v>
      </c>
      <c r="K214" s="134"/>
      <c r="L214" s="139">
        <v>1</v>
      </c>
      <c r="M214" s="134">
        <f t="shared" si="12"/>
        <v>5.91</v>
      </c>
      <c r="N214" s="134">
        <f t="shared" si="13"/>
        <v>0.29550000000000004</v>
      </c>
      <c r="O214" s="134">
        <f t="shared" si="14"/>
        <v>6.2054999999999998</v>
      </c>
      <c r="P214" s="135"/>
      <c r="Q214" s="134"/>
      <c r="R214" s="134"/>
      <c r="S214" s="134"/>
      <c r="T214" s="134"/>
      <c r="U214" s="134">
        <f t="shared" si="11"/>
        <v>0.29550000000000004</v>
      </c>
      <c r="V214" s="139"/>
    </row>
    <row r="215" spans="1:22" hidden="1">
      <c r="A215" s="139">
        <v>211</v>
      </c>
      <c r="B215" s="144">
        <v>45679</v>
      </c>
      <c r="C215" s="139" t="s">
        <v>885</v>
      </c>
      <c r="D215" s="139"/>
      <c r="E215" s="159" t="s">
        <v>267</v>
      </c>
      <c r="F215" s="139" t="s">
        <v>151</v>
      </c>
      <c r="G215" s="139" t="s">
        <v>179</v>
      </c>
      <c r="H215" s="139"/>
      <c r="I215" s="139">
        <v>1</v>
      </c>
      <c r="J215" s="134">
        <v>38.18</v>
      </c>
      <c r="K215" s="134"/>
      <c r="L215" s="139">
        <v>1</v>
      </c>
      <c r="M215" s="134">
        <f t="shared" si="12"/>
        <v>38.18</v>
      </c>
      <c r="N215" s="134">
        <f t="shared" si="13"/>
        <v>1.909</v>
      </c>
      <c r="O215" s="134">
        <f t="shared" si="14"/>
        <v>40.088999999999999</v>
      </c>
      <c r="P215" s="135"/>
      <c r="Q215" s="134"/>
      <c r="R215" s="134"/>
      <c r="S215" s="134"/>
      <c r="T215" s="134"/>
      <c r="U215" s="134">
        <f t="shared" si="11"/>
        <v>1.909</v>
      </c>
      <c r="V215" s="139"/>
    </row>
    <row r="216" spans="1:22" hidden="1">
      <c r="A216" s="139">
        <v>212</v>
      </c>
      <c r="B216" s="144">
        <v>45679</v>
      </c>
      <c r="C216" s="139" t="s">
        <v>885</v>
      </c>
      <c r="D216" s="139"/>
      <c r="E216" s="159" t="s">
        <v>267</v>
      </c>
      <c r="F216" s="139" t="s">
        <v>124</v>
      </c>
      <c r="G216" s="139" t="s">
        <v>179</v>
      </c>
      <c r="H216" s="139"/>
      <c r="I216" s="139">
        <v>1</v>
      </c>
      <c r="J216" s="134">
        <v>13.32</v>
      </c>
      <c r="K216" s="134"/>
      <c r="L216" s="139">
        <v>1</v>
      </c>
      <c r="M216" s="134">
        <f t="shared" si="12"/>
        <v>13.32</v>
      </c>
      <c r="N216" s="134">
        <f t="shared" si="13"/>
        <v>0.66600000000000004</v>
      </c>
      <c r="O216" s="134">
        <f t="shared" si="14"/>
        <v>13.986000000000001</v>
      </c>
      <c r="P216" s="135"/>
      <c r="Q216" s="134"/>
      <c r="R216" s="134"/>
      <c r="S216" s="134"/>
      <c r="T216" s="134"/>
      <c r="U216" s="134">
        <f t="shared" si="11"/>
        <v>0.66600000000000004</v>
      </c>
      <c r="V216" s="139"/>
    </row>
    <row r="217" spans="1:22" hidden="1">
      <c r="A217" s="139">
        <v>213</v>
      </c>
      <c r="B217" s="144">
        <v>45679</v>
      </c>
      <c r="C217" s="139" t="s">
        <v>885</v>
      </c>
      <c r="D217" s="139"/>
      <c r="E217" s="159" t="s">
        <v>267</v>
      </c>
      <c r="F217" s="139" t="s">
        <v>280</v>
      </c>
      <c r="G217" s="139" t="s">
        <v>179</v>
      </c>
      <c r="H217" s="139"/>
      <c r="I217" s="139">
        <v>1</v>
      </c>
      <c r="J217" s="134">
        <v>38.21</v>
      </c>
      <c r="K217" s="134"/>
      <c r="L217" s="139">
        <v>1</v>
      </c>
      <c r="M217" s="134">
        <f t="shared" si="12"/>
        <v>38.21</v>
      </c>
      <c r="N217" s="134">
        <f t="shared" si="13"/>
        <v>1.9105000000000001</v>
      </c>
      <c r="O217" s="134">
        <f t="shared" si="14"/>
        <v>40.1205</v>
      </c>
      <c r="P217" s="135"/>
      <c r="Q217" s="134"/>
      <c r="R217" s="134"/>
      <c r="S217" s="134"/>
      <c r="T217" s="134"/>
      <c r="U217" s="134">
        <f t="shared" si="11"/>
        <v>1.9105000000000001</v>
      </c>
      <c r="V217" s="139"/>
    </row>
    <row r="218" spans="1:22" hidden="1">
      <c r="A218" s="139">
        <v>214</v>
      </c>
      <c r="B218" s="144">
        <v>45679</v>
      </c>
      <c r="C218" s="139" t="s">
        <v>885</v>
      </c>
      <c r="D218" s="139"/>
      <c r="E218" s="159" t="s">
        <v>267</v>
      </c>
      <c r="F218" s="139" t="s">
        <v>513</v>
      </c>
      <c r="G218" s="139" t="s">
        <v>179</v>
      </c>
      <c r="H218" s="139"/>
      <c r="I218" s="139">
        <v>1</v>
      </c>
      <c r="J218" s="134">
        <v>28.12</v>
      </c>
      <c r="K218" s="134"/>
      <c r="L218" s="139">
        <v>1</v>
      </c>
      <c r="M218" s="134">
        <f t="shared" si="12"/>
        <v>28.12</v>
      </c>
      <c r="N218" s="134">
        <f t="shared" si="13"/>
        <v>1.4060000000000001</v>
      </c>
      <c r="O218" s="134">
        <f t="shared" si="14"/>
        <v>29.526</v>
      </c>
      <c r="P218" s="135"/>
      <c r="Q218" s="134"/>
      <c r="R218" s="134"/>
      <c r="S218" s="134"/>
      <c r="T218" s="134"/>
      <c r="U218" s="134">
        <f t="shared" si="11"/>
        <v>1.4060000000000001</v>
      </c>
      <c r="V218" s="139"/>
    </row>
    <row r="219" spans="1:22" hidden="1">
      <c r="A219" s="139">
        <v>215</v>
      </c>
      <c r="B219" s="144">
        <v>45679</v>
      </c>
      <c r="C219" s="139" t="s">
        <v>885</v>
      </c>
      <c r="D219" s="139"/>
      <c r="E219" s="159" t="s">
        <v>267</v>
      </c>
      <c r="F219" s="139" t="s">
        <v>68</v>
      </c>
      <c r="G219" s="139" t="s">
        <v>179</v>
      </c>
      <c r="H219" s="139"/>
      <c r="I219" s="139">
        <v>1</v>
      </c>
      <c r="J219" s="134">
        <v>4.25</v>
      </c>
      <c r="K219" s="134"/>
      <c r="L219" s="139">
        <v>1</v>
      </c>
      <c r="M219" s="134">
        <f t="shared" si="12"/>
        <v>4.25</v>
      </c>
      <c r="N219" s="134">
        <f t="shared" si="13"/>
        <v>0.21250000000000002</v>
      </c>
      <c r="O219" s="134">
        <f t="shared" si="14"/>
        <v>4.4625000000000004</v>
      </c>
      <c r="P219" s="135"/>
      <c r="Q219" s="134"/>
      <c r="R219" s="134"/>
      <c r="S219" s="134"/>
      <c r="T219" s="134"/>
      <c r="U219" s="134">
        <f t="shared" si="11"/>
        <v>0.21250000000000002</v>
      </c>
      <c r="V219" s="139"/>
    </row>
    <row r="220" spans="1:22" hidden="1">
      <c r="A220" s="139">
        <v>216</v>
      </c>
      <c r="B220" s="144">
        <v>45679</v>
      </c>
      <c r="C220" s="139" t="s">
        <v>885</v>
      </c>
      <c r="D220" s="139"/>
      <c r="E220" s="159" t="s">
        <v>267</v>
      </c>
      <c r="F220" s="139" t="s">
        <v>125</v>
      </c>
      <c r="G220" s="139" t="s">
        <v>179</v>
      </c>
      <c r="H220" s="139"/>
      <c r="I220" s="139">
        <v>1</v>
      </c>
      <c r="J220" s="134">
        <v>13.32</v>
      </c>
      <c r="K220" s="134"/>
      <c r="L220" s="139">
        <v>1</v>
      </c>
      <c r="M220" s="134">
        <f t="shared" si="12"/>
        <v>13.32</v>
      </c>
      <c r="N220" s="134">
        <f t="shared" si="13"/>
        <v>0.66600000000000004</v>
      </c>
      <c r="O220" s="134">
        <f t="shared" si="14"/>
        <v>13.986000000000001</v>
      </c>
      <c r="P220" s="135"/>
      <c r="Q220" s="134"/>
      <c r="R220" s="134"/>
      <c r="S220" s="134"/>
      <c r="T220" s="134"/>
      <c r="U220" s="134">
        <f t="shared" si="11"/>
        <v>0.66600000000000004</v>
      </c>
      <c r="V220" s="139"/>
    </row>
    <row r="221" spans="1:22" hidden="1">
      <c r="A221" s="139">
        <v>217</v>
      </c>
      <c r="B221" s="144">
        <v>45679</v>
      </c>
      <c r="C221" s="139" t="s">
        <v>885</v>
      </c>
      <c r="D221" s="139"/>
      <c r="E221" s="159" t="s">
        <v>267</v>
      </c>
      <c r="F221" s="139" t="s">
        <v>632</v>
      </c>
      <c r="G221" s="139" t="s">
        <v>179</v>
      </c>
      <c r="H221" s="139"/>
      <c r="I221" s="139">
        <v>1</v>
      </c>
      <c r="J221" s="134">
        <v>65</v>
      </c>
      <c r="K221" s="134"/>
      <c r="L221" s="139">
        <v>1</v>
      </c>
      <c r="M221" s="134">
        <f t="shared" si="12"/>
        <v>65</v>
      </c>
      <c r="N221" s="134">
        <f t="shared" si="13"/>
        <v>3.25</v>
      </c>
      <c r="O221" s="134">
        <f t="shared" si="14"/>
        <v>68.25</v>
      </c>
      <c r="P221" s="135"/>
      <c r="Q221" s="134"/>
      <c r="R221" s="134"/>
      <c r="S221" s="134"/>
      <c r="T221" s="134"/>
      <c r="U221" s="134">
        <f t="shared" si="11"/>
        <v>3.25</v>
      </c>
      <c r="V221" s="139"/>
    </row>
    <row r="222" spans="1:22" hidden="1">
      <c r="A222" s="139">
        <v>218</v>
      </c>
      <c r="B222" s="144">
        <v>45679</v>
      </c>
      <c r="C222" s="139" t="s">
        <v>885</v>
      </c>
      <c r="D222" s="139"/>
      <c r="E222" s="159" t="s">
        <v>267</v>
      </c>
      <c r="F222" s="139" t="s">
        <v>620</v>
      </c>
      <c r="G222" s="139" t="s">
        <v>179</v>
      </c>
      <c r="H222" s="139"/>
      <c r="I222" s="139">
        <v>1</v>
      </c>
      <c r="J222" s="134">
        <v>29.26</v>
      </c>
      <c r="K222" s="134"/>
      <c r="L222" s="139">
        <v>1</v>
      </c>
      <c r="M222" s="134">
        <f t="shared" si="12"/>
        <v>29.26</v>
      </c>
      <c r="N222" s="134">
        <f t="shared" si="13"/>
        <v>1.4630000000000001</v>
      </c>
      <c r="O222" s="134">
        <f t="shared" si="14"/>
        <v>30.723000000000003</v>
      </c>
      <c r="P222" s="135"/>
      <c r="Q222" s="134"/>
      <c r="R222" s="134"/>
      <c r="S222" s="134"/>
      <c r="T222" s="134"/>
      <c r="U222" s="134">
        <f t="shared" si="11"/>
        <v>1.4630000000000001</v>
      </c>
      <c r="V222" s="139"/>
    </row>
    <row r="223" spans="1:22" hidden="1">
      <c r="A223" s="139">
        <v>219</v>
      </c>
      <c r="B223" s="144">
        <v>45679</v>
      </c>
      <c r="C223" s="139" t="s">
        <v>885</v>
      </c>
      <c r="D223" s="139"/>
      <c r="E223" s="159" t="s">
        <v>267</v>
      </c>
      <c r="F223" s="139" t="s">
        <v>603</v>
      </c>
      <c r="G223" s="139" t="s">
        <v>179</v>
      </c>
      <c r="H223" s="139"/>
      <c r="I223" s="139">
        <v>1</v>
      </c>
      <c r="J223" s="134">
        <v>6.5</v>
      </c>
      <c r="K223" s="134"/>
      <c r="L223" s="139">
        <v>1</v>
      </c>
      <c r="M223" s="134">
        <f t="shared" si="12"/>
        <v>6.5</v>
      </c>
      <c r="N223" s="134">
        <f t="shared" si="13"/>
        <v>0.32500000000000001</v>
      </c>
      <c r="O223" s="134">
        <f t="shared" si="14"/>
        <v>6.8250000000000002</v>
      </c>
      <c r="P223" s="135"/>
      <c r="Q223" s="134"/>
      <c r="R223" s="134"/>
      <c r="S223" s="134"/>
      <c r="T223" s="134"/>
      <c r="U223" s="134">
        <f t="shared" si="11"/>
        <v>0.32500000000000001</v>
      </c>
      <c r="V223" s="139"/>
    </row>
    <row r="224" spans="1:22" hidden="1">
      <c r="A224" s="139">
        <v>220</v>
      </c>
      <c r="B224" s="144">
        <v>45679</v>
      </c>
      <c r="C224" s="139" t="s">
        <v>885</v>
      </c>
      <c r="D224" s="139"/>
      <c r="E224" s="159" t="s">
        <v>267</v>
      </c>
      <c r="F224" s="139" t="s">
        <v>286</v>
      </c>
      <c r="G224" s="139" t="s">
        <v>179</v>
      </c>
      <c r="H224" s="139"/>
      <c r="I224" s="139">
        <v>1</v>
      </c>
      <c r="J224" s="134">
        <v>42.25</v>
      </c>
      <c r="K224" s="134"/>
      <c r="L224" s="139">
        <v>1</v>
      </c>
      <c r="M224" s="134">
        <f t="shared" si="12"/>
        <v>42.25</v>
      </c>
      <c r="N224" s="134">
        <f t="shared" si="13"/>
        <v>2.1125000000000003</v>
      </c>
      <c r="O224" s="134">
        <f t="shared" si="14"/>
        <v>44.362499999999997</v>
      </c>
      <c r="P224" s="135"/>
      <c r="Q224" s="134"/>
      <c r="R224" s="134"/>
      <c r="S224" s="134"/>
      <c r="T224" s="134"/>
      <c r="U224" s="134">
        <f t="shared" si="11"/>
        <v>2.1125000000000003</v>
      </c>
      <c r="V224" s="139"/>
    </row>
    <row r="225" spans="1:22" hidden="1">
      <c r="A225" s="139">
        <v>221</v>
      </c>
      <c r="B225" s="144">
        <v>45679</v>
      </c>
      <c r="C225" s="139" t="s">
        <v>885</v>
      </c>
      <c r="D225" s="139"/>
      <c r="E225" s="159" t="s">
        <v>267</v>
      </c>
      <c r="F225" s="139" t="s">
        <v>528</v>
      </c>
      <c r="G225" s="139" t="s">
        <v>179</v>
      </c>
      <c r="H225" s="139"/>
      <c r="I225" s="139">
        <v>1</v>
      </c>
      <c r="J225" s="134">
        <v>40.299999999999997</v>
      </c>
      <c r="K225" s="134"/>
      <c r="L225" s="139">
        <v>1</v>
      </c>
      <c r="M225" s="134">
        <f t="shared" si="12"/>
        <v>40.299999999999997</v>
      </c>
      <c r="N225" s="134">
        <f t="shared" si="13"/>
        <v>2.0150000000000001</v>
      </c>
      <c r="O225" s="134">
        <f t="shared" si="14"/>
        <v>42.314999999999998</v>
      </c>
      <c r="P225" s="135"/>
      <c r="Q225" s="134"/>
      <c r="R225" s="134"/>
      <c r="S225" s="134"/>
      <c r="T225" s="134"/>
      <c r="U225" s="134">
        <f t="shared" si="11"/>
        <v>2.0150000000000001</v>
      </c>
      <c r="V225" s="139"/>
    </row>
    <row r="226" spans="1:22" hidden="1">
      <c r="A226" s="139">
        <v>222</v>
      </c>
      <c r="B226" s="144">
        <v>45679</v>
      </c>
      <c r="C226" s="139" t="s">
        <v>885</v>
      </c>
      <c r="D226" s="139"/>
      <c r="E226" s="159" t="s">
        <v>267</v>
      </c>
      <c r="F226" s="139" t="s">
        <v>529</v>
      </c>
      <c r="G226" s="139" t="s">
        <v>179</v>
      </c>
      <c r="H226" s="139"/>
      <c r="I226" s="139">
        <v>1</v>
      </c>
      <c r="J226" s="134">
        <v>24.04</v>
      </c>
      <c r="K226" s="134"/>
      <c r="L226" s="139">
        <v>1</v>
      </c>
      <c r="M226" s="134">
        <f t="shared" si="12"/>
        <v>24.04</v>
      </c>
      <c r="N226" s="134">
        <f t="shared" si="13"/>
        <v>1.202</v>
      </c>
      <c r="O226" s="134">
        <f t="shared" si="14"/>
        <v>25.241999999999997</v>
      </c>
      <c r="P226" s="135"/>
      <c r="Q226" s="134"/>
      <c r="R226" s="134"/>
      <c r="S226" s="134"/>
      <c r="T226" s="134"/>
      <c r="U226" s="134">
        <f t="shared" si="11"/>
        <v>1.202</v>
      </c>
      <c r="V226" s="139"/>
    </row>
    <row r="227" spans="1:22" hidden="1">
      <c r="A227" s="139">
        <v>223</v>
      </c>
      <c r="B227" s="144">
        <v>45679</v>
      </c>
      <c r="C227" s="139" t="s">
        <v>885</v>
      </c>
      <c r="D227" s="139"/>
      <c r="E227" s="159" t="s">
        <v>267</v>
      </c>
      <c r="F227" s="139" t="s">
        <v>604</v>
      </c>
      <c r="G227" s="139" t="s">
        <v>179</v>
      </c>
      <c r="H227" s="139"/>
      <c r="I227" s="139">
        <v>1</v>
      </c>
      <c r="J227" s="134">
        <v>24</v>
      </c>
      <c r="K227" s="134"/>
      <c r="L227" s="139">
        <v>1</v>
      </c>
      <c r="M227" s="134">
        <f t="shared" si="12"/>
        <v>24</v>
      </c>
      <c r="N227" s="134">
        <f t="shared" si="13"/>
        <v>1.2000000000000002</v>
      </c>
      <c r="O227" s="134">
        <f t="shared" si="14"/>
        <v>25.2</v>
      </c>
      <c r="P227" s="135"/>
      <c r="Q227" s="134"/>
      <c r="R227" s="134"/>
      <c r="S227" s="134"/>
      <c r="T227" s="134"/>
      <c r="U227" s="134">
        <f t="shared" si="11"/>
        <v>1.2000000000000002</v>
      </c>
      <c r="V227" s="139"/>
    </row>
    <row r="228" spans="1:22" hidden="1">
      <c r="A228" s="139">
        <v>224</v>
      </c>
      <c r="B228" s="144">
        <v>45679</v>
      </c>
      <c r="C228" s="139" t="s">
        <v>885</v>
      </c>
      <c r="D228" s="139"/>
      <c r="E228" s="159" t="s">
        <v>267</v>
      </c>
      <c r="F228" s="139" t="s">
        <v>951</v>
      </c>
      <c r="G228" s="139" t="s">
        <v>179</v>
      </c>
      <c r="H228" s="139"/>
      <c r="I228" s="139">
        <v>1</v>
      </c>
      <c r="J228" s="134">
        <v>22.75</v>
      </c>
      <c r="K228" s="134"/>
      <c r="L228" s="139">
        <v>1</v>
      </c>
      <c r="M228" s="134">
        <f t="shared" si="12"/>
        <v>22.75</v>
      </c>
      <c r="N228" s="134">
        <f t="shared" si="13"/>
        <v>1.1375</v>
      </c>
      <c r="O228" s="134">
        <f t="shared" si="14"/>
        <v>23.887499999999999</v>
      </c>
      <c r="P228" s="135"/>
      <c r="Q228" s="134"/>
      <c r="R228" s="134"/>
      <c r="S228" s="134"/>
      <c r="T228" s="134"/>
      <c r="U228" s="134">
        <f t="shared" si="11"/>
        <v>1.1375</v>
      </c>
      <c r="V228" s="139"/>
    </row>
    <row r="229" spans="1:22" hidden="1">
      <c r="A229" s="139">
        <v>225</v>
      </c>
      <c r="B229" s="144">
        <v>45679</v>
      </c>
      <c r="C229" s="139" t="s">
        <v>885</v>
      </c>
      <c r="D229" s="139"/>
      <c r="E229" s="159" t="s">
        <v>267</v>
      </c>
      <c r="F229" s="139" t="s">
        <v>604</v>
      </c>
      <c r="G229" s="139" t="s">
        <v>179</v>
      </c>
      <c r="H229" s="139"/>
      <c r="I229" s="139">
        <v>1</v>
      </c>
      <c r="J229" s="134">
        <v>21.38</v>
      </c>
      <c r="K229" s="134"/>
      <c r="L229" s="139">
        <v>1</v>
      </c>
      <c r="M229" s="134">
        <f t="shared" si="12"/>
        <v>21.38</v>
      </c>
      <c r="N229" s="134">
        <f t="shared" si="13"/>
        <v>1.069</v>
      </c>
      <c r="O229" s="134">
        <f t="shared" si="14"/>
        <v>22.448999999999998</v>
      </c>
      <c r="P229" s="135"/>
      <c r="Q229" s="134"/>
      <c r="R229" s="134"/>
      <c r="S229" s="134"/>
      <c r="T229" s="134"/>
      <c r="U229" s="134">
        <f t="shared" si="11"/>
        <v>1.069</v>
      </c>
      <c r="V229" s="139"/>
    </row>
    <row r="230" spans="1:22" hidden="1">
      <c r="A230" s="139">
        <v>226</v>
      </c>
      <c r="B230" s="144">
        <v>45679</v>
      </c>
      <c r="C230" s="139" t="s">
        <v>885</v>
      </c>
      <c r="D230" s="139"/>
      <c r="E230" s="159" t="s">
        <v>267</v>
      </c>
      <c r="F230" s="139" t="s">
        <v>291</v>
      </c>
      <c r="G230" s="139" t="s">
        <v>179</v>
      </c>
      <c r="H230" s="139"/>
      <c r="I230" s="139">
        <v>1</v>
      </c>
      <c r="J230" s="134">
        <v>14.63</v>
      </c>
      <c r="K230" s="134"/>
      <c r="L230" s="139">
        <v>1</v>
      </c>
      <c r="M230" s="134">
        <f t="shared" si="12"/>
        <v>14.63</v>
      </c>
      <c r="N230" s="134">
        <f t="shared" si="13"/>
        <v>0.73150000000000004</v>
      </c>
      <c r="O230" s="134">
        <f t="shared" si="14"/>
        <v>15.361500000000001</v>
      </c>
      <c r="P230" s="135"/>
      <c r="Q230" s="134"/>
      <c r="R230" s="134"/>
      <c r="S230" s="134"/>
      <c r="T230" s="134"/>
      <c r="U230" s="134">
        <f t="shared" si="11"/>
        <v>0.73150000000000004</v>
      </c>
      <c r="V230" s="139"/>
    </row>
    <row r="231" spans="1:22" hidden="1">
      <c r="A231" s="139">
        <v>227</v>
      </c>
      <c r="B231" s="144">
        <v>45679</v>
      </c>
      <c r="C231" s="139" t="s">
        <v>885</v>
      </c>
      <c r="D231" s="139"/>
      <c r="E231" s="159" t="s">
        <v>267</v>
      </c>
      <c r="F231" s="139" t="s">
        <v>952</v>
      </c>
      <c r="G231" s="139" t="s">
        <v>179</v>
      </c>
      <c r="H231" s="139"/>
      <c r="I231" s="139">
        <v>1</v>
      </c>
      <c r="J231" s="134">
        <v>19.5</v>
      </c>
      <c r="K231" s="134"/>
      <c r="L231" s="139">
        <v>1</v>
      </c>
      <c r="M231" s="134">
        <f t="shared" si="12"/>
        <v>19.5</v>
      </c>
      <c r="N231" s="134">
        <f t="shared" si="13"/>
        <v>0.97500000000000009</v>
      </c>
      <c r="O231" s="134">
        <f t="shared" si="14"/>
        <v>20.475000000000001</v>
      </c>
      <c r="P231" s="135"/>
      <c r="Q231" s="134"/>
      <c r="R231" s="134"/>
      <c r="S231" s="134"/>
      <c r="T231" s="134"/>
      <c r="U231" s="134">
        <f t="shared" si="11"/>
        <v>0.97500000000000009</v>
      </c>
      <c r="V231" s="139"/>
    </row>
    <row r="232" spans="1:22" hidden="1">
      <c r="A232" s="139">
        <v>228</v>
      </c>
      <c r="B232" s="144">
        <v>45679</v>
      </c>
      <c r="C232" s="139" t="s">
        <v>885</v>
      </c>
      <c r="D232" s="139"/>
      <c r="E232" s="159" t="s">
        <v>267</v>
      </c>
      <c r="F232" s="139" t="s">
        <v>541</v>
      </c>
      <c r="G232" s="139" t="s">
        <v>179</v>
      </c>
      <c r="H232" s="139"/>
      <c r="I232" s="139">
        <v>1</v>
      </c>
      <c r="J232" s="134">
        <v>6.33</v>
      </c>
      <c r="K232" s="134"/>
      <c r="L232" s="139">
        <v>1</v>
      </c>
      <c r="M232" s="134">
        <f t="shared" si="12"/>
        <v>6.33</v>
      </c>
      <c r="N232" s="134">
        <f t="shared" si="13"/>
        <v>0.3165</v>
      </c>
      <c r="O232" s="134">
        <f t="shared" si="14"/>
        <v>6.6464999999999996</v>
      </c>
      <c r="P232" s="135"/>
      <c r="Q232" s="134"/>
      <c r="R232" s="134"/>
      <c r="S232" s="134"/>
      <c r="T232" s="134"/>
      <c r="U232" s="134">
        <f t="shared" ref="U232:U295" si="15">+N232-T232</f>
        <v>0.3165</v>
      </c>
      <c r="V232" s="139"/>
    </row>
    <row r="233" spans="1:22" hidden="1">
      <c r="A233" s="139">
        <v>229</v>
      </c>
      <c r="B233" s="144">
        <v>45679</v>
      </c>
      <c r="C233" s="139" t="s">
        <v>885</v>
      </c>
      <c r="D233" s="139"/>
      <c r="E233" s="159" t="s">
        <v>267</v>
      </c>
      <c r="F233" s="139" t="s">
        <v>687</v>
      </c>
      <c r="G233" s="139" t="s">
        <v>179</v>
      </c>
      <c r="H233" s="139"/>
      <c r="I233" s="139">
        <v>1</v>
      </c>
      <c r="J233" s="134">
        <v>211.25</v>
      </c>
      <c r="K233" s="134"/>
      <c r="L233" s="139">
        <v>1</v>
      </c>
      <c r="M233" s="134">
        <f t="shared" si="12"/>
        <v>211.25</v>
      </c>
      <c r="N233" s="134">
        <f t="shared" si="13"/>
        <v>10.5625</v>
      </c>
      <c r="O233" s="134">
        <f t="shared" si="14"/>
        <v>221.8125</v>
      </c>
      <c r="P233" s="135"/>
      <c r="Q233" s="134"/>
      <c r="R233" s="134"/>
      <c r="S233" s="134"/>
      <c r="T233" s="134"/>
      <c r="U233" s="134">
        <f t="shared" si="15"/>
        <v>10.5625</v>
      </c>
      <c r="V233" s="139"/>
    </row>
    <row r="234" spans="1:22" hidden="1">
      <c r="A234" s="139">
        <v>230</v>
      </c>
      <c r="B234" s="144">
        <v>45679</v>
      </c>
      <c r="C234" s="139" t="s">
        <v>885</v>
      </c>
      <c r="D234" s="139"/>
      <c r="E234" s="159" t="s">
        <v>267</v>
      </c>
      <c r="F234" s="139" t="s">
        <v>953</v>
      </c>
      <c r="G234" s="139" t="s">
        <v>179</v>
      </c>
      <c r="H234" s="139"/>
      <c r="I234" s="139">
        <v>1</v>
      </c>
      <c r="J234" s="134">
        <v>32.5</v>
      </c>
      <c r="K234" s="134"/>
      <c r="L234" s="139">
        <v>1</v>
      </c>
      <c r="M234" s="134">
        <f t="shared" si="12"/>
        <v>32.5</v>
      </c>
      <c r="N234" s="134">
        <f t="shared" si="13"/>
        <v>1.625</v>
      </c>
      <c r="O234" s="134">
        <f t="shared" si="14"/>
        <v>34.125</v>
      </c>
      <c r="P234" s="135"/>
      <c r="Q234" s="134"/>
      <c r="R234" s="134"/>
      <c r="S234" s="134"/>
      <c r="T234" s="134"/>
      <c r="U234" s="134">
        <f t="shared" si="15"/>
        <v>1.625</v>
      </c>
      <c r="V234" s="139"/>
    </row>
    <row r="235" spans="1:22" hidden="1">
      <c r="A235" s="139">
        <v>231</v>
      </c>
      <c r="B235" s="144">
        <v>45679</v>
      </c>
      <c r="C235" s="139" t="s">
        <v>885</v>
      </c>
      <c r="D235" s="139"/>
      <c r="E235" s="159" t="s">
        <v>267</v>
      </c>
      <c r="F235" s="139" t="s">
        <v>292</v>
      </c>
      <c r="G235" s="139" t="s">
        <v>179</v>
      </c>
      <c r="H235" s="139"/>
      <c r="I235" s="139">
        <v>1</v>
      </c>
      <c r="J235" s="134">
        <v>21.13</v>
      </c>
      <c r="K235" s="134"/>
      <c r="L235" s="139">
        <v>1</v>
      </c>
      <c r="M235" s="134">
        <f t="shared" si="12"/>
        <v>21.13</v>
      </c>
      <c r="N235" s="134">
        <f t="shared" si="13"/>
        <v>1.0565</v>
      </c>
      <c r="O235" s="134">
        <f t="shared" si="14"/>
        <v>22.186499999999999</v>
      </c>
      <c r="P235" s="135"/>
      <c r="Q235" s="134"/>
      <c r="R235" s="134"/>
      <c r="S235" s="134"/>
      <c r="T235" s="134"/>
      <c r="U235" s="134">
        <f t="shared" si="15"/>
        <v>1.0565</v>
      </c>
      <c r="V235" s="139"/>
    </row>
    <row r="236" spans="1:22" hidden="1">
      <c r="A236" s="139">
        <v>232</v>
      </c>
      <c r="B236" s="144">
        <v>45679</v>
      </c>
      <c r="C236" s="139" t="s">
        <v>885</v>
      </c>
      <c r="D236" s="139"/>
      <c r="E236" s="159" t="s">
        <v>267</v>
      </c>
      <c r="F236" s="139" t="s">
        <v>924</v>
      </c>
      <c r="G236" s="139" t="s">
        <v>179</v>
      </c>
      <c r="H236" s="139"/>
      <c r="I236" s="139">
        <v>1</v>
      </c>
      <c r="J236" s="134">
        <v>15.28</v>
      </c>
      <c r="K236" s="134"/>
      <c r="L236" s="139">
        <v>1</v>
      </c>
      <c r="M236" s="134">
        <f t="shared" si="12"/>
        <v>15.28</v>
      </c>
      <c r="N236" s="134">
        <f t="shared" si="13"/>
        <v>0.76400000000000001</v>
      </c>
      <c r="O236" s="134">
        <f t="shared" si="14"/>
        <v>16.044</v>
      </c>
      <c r="P236" s="135"/>
      <c r="Q236" s="134"/>
      <c r="R236" s="134"/>
      <c r="S236" s="134"/>
      <c r="T236" s="134"/>
      <c r="U236" s="134">
        <f t="shared" si="15"/>
        <v>0.76400000000000001</v>
      </c>
      <c r="V236" s="139"/>
    </row>
    <row r="237" spans="1:22" hidden="1">
      <c r="A237" s="139">
        <v>233</v>
      </c>
      <c r="B237" s="144">
        <v>45679</v>
      </c>
      <c r="C237" s="139" t="s">
        <v>885</v>
      </c>
      <c r="D237" s="139"/>
      <c r="E237" s="159" t="s">
        <v>267</v>
      </c>
      <c r="F237" s="139" t="s">
        <v>293</v>
      </c>
      <c r="G237" s="139" t="s">
        <v>179</v>
      </c>
      <c r="H237" s="139"/>
      <c r="I237" s="139">
        <v>1</v>
      </c>
      <c r="J237" s="134">
        <v>9.75</v>
      </c>
      <c r="K237" s="134"/>
      <c r="L237" s="139">
        <v>1</v>
      </c>
      <c r="M237" s="134">
        <f t="shared" si="12"/>
        <v>9.75</v>
      </c>
      <c r="N237" s="134">
        <f t="shared" si="13"/>
        <v>0.48750000000000004</v>
      </c>
      <c r="O237" s="134">
        <f t="shared" si="14"/>
        <v>10.237500000000001</v>
      </c>
      <c r="P237" s="135"/>
      <c r="Q237" s="134"/>
      <c r="R237" s="134"/>
      <c r="S237" s="134"/>
      <c r="T237" s="134"/>
      <c r="U237" s="134">
        <f t="shared" si="15"/>
        <v>0.48750000000000004</v>
      </c>
      <c r="V237" s="139"/>
    </row>
    <row r="238" spans="1:22" hidden="1">
      <c r="A238" s="139">
        <v>234</v>
      </c>
      <c r="B238" s="144">
        <v>45679</v>
      </c>
      <c r="C238" s="139" t="s">
        <v>885</v>
      </c>
      <c r="D238" s="139"/>
      <c r="E238" s="159" t="s">
        <v>267</v>
      </c>
      <c r="F238" s="139" t="s">
        <v>74</v>
      </c>
      <c r="G238" s="139" t="s">
        <v>179</v>
      </c>
      <c r="H238" s="139"/>
      <c r="I238" s="139">
        <v>1</v>
      </c>
      <c r="J238" s="134">
        <v>8.1300000000000008</v>
      </c>
      <c r="K238" s="134"/>
      <c r="L238" s="139">
        <v>1</v>
      </c>
      <c r="M238" s="134">
        <f t="shared" si="12"/>
        <v>8.1300000000000008</v>
      </c>
      <c r="N238" s="134">
        <f t="shared" si="13"/>
        <v>0.40650000000000008</v>
      </c>
      <c r="O238" s="134">
        <f t="shared" si="14"/>
        <v>8.5365000000000002</v>
      </c>
      <c r="P238" s="135"/>
      <c r="Q238" s="134"/>
      <c r="R238" s="134"/>
      <c r="S238" s="134"/>
      <c r="T238" s="134"/>
      <c r="U238" s="134">
        <f t="shared" si="15"/>
        <v>0.40650000000000008</v>
      </c>
      <c r="V238" s="139"/>
    </row>
    <row r="239" spans="1:22" hidden="1">
      <c r="A239" s="139">
        <v>235</v>
      </c>
      <c r="B239" s="144">
        <v>45679</v>
      </c>
      <c r="C239" s="139" t="s">
        <v>885</v>
      </c>
      <c r="D239" s="139"/>
      <c r="E239" s="159" t="s">
        <v>267</v>
      </c>
      <c r="F239" s="139" t="s">
        <v>606</v>
      </c>
      <c r="G239" s="139" t="s">
        <v>179</v>
      </c>
      <c r="H239" s="139"/>
      <c r="I239" s="139">
        <v>1</v>
      </c>
      <c r="J239" s="134">
        <v>6.5</v>
      </c>
      <c r="K239" s="134"/>
      <c r="L239" s="139">
        <v>1</v>
      </c>
      <c r="M239" s="134">
        <f t="shared" si="12"/>
        <v>6.5</v>
      </c>
      <c r="N239" s="134">
        <f t="shared" si="13"/>
        <v>0.32500000000000001</v>
      </c>
      <c r="O239" s="134">
        <f t="shared" si="14"/>
        <v>6.8250000000000002</v>
      </c>
      <c r="P239" s="135"/>
      <c r="Q239" s="134"/>
      <c r="R239" s="134"/>
      <c r="S239" s="134"/>
      <c r="T239" s="134"/>
      <c r="U239" s="134">
        <f t="shared" si="15"/>
        <v>0.32500000000000001</v>
      </c>
      <c r="V239" s="139"/>
    </row>
    <row r="240" spans="1:22" hidden="1">
      <c r="A240" s="139">
        <v>236</v>
      </c>
      <c r="B240" s="144">
        <v>45679</v>
      </c>
      <c r="C240" s="139" t="s">
        <v>885</v>
      </c>
      <c r="D240" s="139"/>
      <c r="E240" s="159" t="s">
        <v>267</v>
      </c>
      <c r="F240" s="139" t="s">
        <v>519</v>
      </c>
      <c r="G240" s="139" t="s">
        <v>179</v>
      </c>
      <c r="H240" s="139"/>
      <c r="I240" s="139">
        <v>1</v>
      </c>
      <c r="J240" s="134">
        <v>14.63</v>
      </c>
      <c r="K240" s="134"/>
      <c r="L240" s="139">
        <v>1</v>
      </c>
      <c r="M240" s="134">
        <f t="shared" si="12"/>
        <v>14.63</v>
      </c>
      <c r="N240" s="134">
        <f t="shared" si="13"/>
        <v>0.73150000000000004</v>
      </c>
      <c r="O240" s="134">
        <f t="shared" si="14"/>
        <v>15.361500000000001</v>
      </c>
      <c r="P240" s="135"/>
      <c r="Q240" s="134"/>
      <c r="R240" s="134"/>
      <c r="S240" s="134"/>
      <c r="T240" s="134"/>
      <c r="U240" s="134">
        <f t="shared" si="15"/>
        <v>0.73150000000000004</v>
      </c>
      <c r="V240" s="139"/>
    </row>
    <row r="241" spans="1:22" hidden="1">
      <c r="A241" s="139">
        <v>237</v>
      </c>
      <c r="B241" s="144">
        <v>45679</v>
      </c>
      <c r="C241" s="139" t="s">
        <v>885</v>
      </c>
      <c r="D241" s="139"/>
      <c r="E241" s="159" t="s">
        <v>267</v>
      </c>
      <c r="F241" s="139" t="s">
        <v>608</v>
      </c>
      <c r="G241" s="139" t="s">
        <v>179</v>
      </c>
      <c r="H241" s="139"/>
      <c r="I241" s="139">
        <v>1</v>
      </c>
      <c r="J241" s="134">
        <v>76.959999999999994</v>
      </c>
      <c r="K241" s="134"/>
      <c r="L241" s="139">
        <v>1</v>
      </c>
      <c r="M241" s="134">
        <f t="shared" si="12"/>
        <v>76.959999999999994</v>
      </c>
      <c r="N241" s="134">
        <f t="shared" si="13"/>
        <v>3.8479999999999999</v>
      </c>
      <c r="O241" s="134">
        <f t="shared" si="14"/>
        <v>80.807999999999993</v>
      </c>
      <c r="P241" s="135"/>
      <c r="Q241" s="134"/>
      <c r="R241" s="134"/>
      <c r="S241" s="134"/>
      <c r="T241" s="134"/>
      <c r="U241" s="134">
        <f t="shared" si="15"/>
        <v>3.8479999999999999</v>
      </c>
      <c r="V241" s="139"/>
    </row>
    <row r="242" spans="1:22" hidden="1">
      <c r="A242" s="139">
        <v>238</v>
      </c>
      <c r="B242" s="144">
        <v>45679</v>
      </c>
      <c r="C242" s="139" t="s">
        <v>885</v>
      </c>
      <c r="D242" s="139"/>
      <c r="E242" s="159" t="s">
        <v>267</v>
      </c>
      <c r="F242" s="139" t="s">
        <v>610</v>
      </c>
      <c r="G242" s="139" t="s">
        <v>179</v>
      </c>
      <c r="H242" s="139"/>
      <c r="I242" s="139">
        <v>1</v>
      </c>
      <c r="J242" s="134">
        <v>40.950000000000003</v>
      </c>
      <c r="K242" s="134"/>
      <c r="L242" s="139">
        <v>1</v>
      </c>
      <c r="M242" s="134">
        <f t="shared" si="12"/>
        <v>40.950000000000003</v>
      </c>
      <c r="N242" s="134">
        <f t="shared" si="13"/>
        <v>2.0475000000000003</v>
      </c>
      <c r="O242" s="134">
        <f t="shared" si="14"/>
        <v>42.997500000000002</v>
      </c>
      <c r="P242" s="135"/>
      <c r="Q242" s="134"/>
      <c r="R242" s="134"/>
      <c r="S242" s="134"/>
      <c r="T242" s="134"/>
      <c r="U242" s="134">
        <f t="shared" si="15"/>
        <v>2.0475000000000003</v>
      </c>
      <c r="V242" s="139"/>
    </row>
    <row r="243" spans="1:22" hidden="1">
      <c r="A243" s="139">
        <v>239</v>
      </c>
      <c r="B243" s="144">
        <v>45679</v>
      </c>
      <c r="C243" s="139" t="s">
        <v>885</v>
      </c>
      <c r="D243" s="139"/>
      <c r="E243" s="159" t="s">
        <v>267</v>
      </c>
      <c r="F243" s="139" t="s">
        <v>611</v>
      </c>
      <c r="G243" s="139" t="s">
        <v>179</v>
      </c>
      <c r="H243" s="139"/>
      <c r="I243" s="139">
        <v>1</v>
      </c>
      <c r="J243" s="134">
        <v>40.950000000000003</v>
      </c>
      <c r="K243" s="134"/>
      <c r="L243" s="139">
        <v>1</v>
      </c>
      <c r="M243" s="134">
        <f t="shared" si="12"/>
        <v>40.950000000000003</v>
      </c>
      <c r="N243" s="134">
        <f t="shared" si="13"/>
        <v>2.0475000000000003</v>
      </c>
      <c r="O243" s="134">
        <f t="shared" si="14"/>
        <v>42.997500000000002</v>
      </c>
      <c r="P243" s="135"/>
      <c r="Q243" s="134"/>
      <c r="R243" s="134"/>
      <c r="S243" s="134"/>
      <c r="T243" s="134"/>
      <c r="U243" s="134">
        <f t="shared" si="15"/>
        <v>2.0475000000000003</v>
      </c>
      <c r="V243" s="139"/>
    </row>
    <row r="244" spans="1:22" hidden="1">
      <c r="A244" s="139">
        <v>240</v>
      </c>
      <c r="B244" s="144">
        <v>45679</v>
      </c>
      <c r="C244" s="139" t="s">
        <v>885</v>
      </c>
      <c r="D244" s="139"/>
      <c r="E244" s="159" t="s">
        <v>267</v>
      </c>
      <c r="F244" s="139" t="s">
        <v>609</v>
      </c>
      <c r="G244" s="139" t="s">
        <v>179</v>
      </c>
      <c r="H244" s="139"/>
      <c r="I244" s="139">
        <v>1</v>
      </c>
      <c r="J244" s="134">
        <v>40.950000000000003</v>
      </c>
      <c r="K244" s="134"/>
      <c r="L244" s="139">
        <v>1</v>
      </c>
      <c r="M244" s="134">
        <f t="shared" si="12"/>
        <v>40.950000000000003</v>
      </c>
      <c r="N244" s="134">
        <f t="shared" si="13"/>
        <v>2.0475000000000003</v>
      </c>
      <c r="O244" s="134">
        <f t="shared" si="14"/>
        <v>42.997500000000002</v>
      </c>
      <c r="P244" s="135"/>
      <c r="Q244" s="134"/>
      <c r="R244" s="134"/>
      <c r="S244" s="134"/>
      <c r="T244" s="134"/>
      <c r="U244" s="134">
        <f t="shared" si="15"/>
        <v>2.0475000000000003</v>
      </c>
      <c r="V244" s="139"/>
    </row>
    <row r="245" spans="1:22" hidden="1">
      <c r="A245" s="139">
        <v>241</v>
      </c>
      <c r="B245" s="144">
        <v>45679</v>
      </c>
      <c r="C245" s="139" t="s">
        <v>885</v>
      </c>
      <c r="D245" s="139"/>
      <c r="E245" s="159" t="s">
        <v>267</v>
      </c>
      <c r="F245" s="139" t="s">
        <v>954</v>
      </c>
      <c r="G245" s="139" t="s">
        <v>179</v>
      </c>
      <c r="H245" s="139"/>
      <c r="I245" s="139">
        <v>1</v>
      </c>
      <c r="J245" s="134">
        <v>35.979999999999997</v>
      </c>
      <c r="K245" s="134"/>
      <c r="L245" s="139">
        <v>1</v>
      </c>
      <c r="M245" s="134">
        <f t="shared" si="12"/>
        <v>35.979999999999997</v>
      </c>
      <c r="N245" s="134">
        <f t="shared" si="13"/>
        <v>1.7989999999999999</v>
      </c>
      <c r="O245" s="134">
        <f t="shared" si="14"/>
        <v>37.778999999999996</v>
      </c>
      <c r="P245" s="135"/>
      <c r="Q245" s="134"/>
      <c r="R245" s="134"/>
      <c r="S245" s="134"/>
      <c r="T245" s="134"/>
      <c r="U245" s="134">
        <f t="shared" si="15"/>
        <v>1.7989999999999999</v>
      </c>
      <c r="V245" s="139"/>
    </row>
    <row r="246" spans="1:22" hidden="1">
      <c r="A246" s="139">
        <v>242</v>
      </c>
      <c r="B246" s="144">
        <v>45679</v>
      </c>
      <c r="C246" s="139" t="s">
        <v>885</v>
      </c>
      <c r="D246" s="139"/>
      <c r="E246" s="159" t="s">
        <v>267</v>
      </c>
      <c r="F246" s="139" t="s">
        <v>955</v>
      </c>
      <c r="G246" s="139" t="s">
        <v>179</v>
      </c>
      <c r="H246" s="139"/>
      <c r="I246" s="139">
        <v>1</v>
      </c>
      <c r="J246" s="134">
        <v>32.5</v>
      </c>
      <c r="K246" s="134"/>
      <c r="L246" s="139">
        <v>1</v>
      </c>
      <c r="M246" s="134">
        <f t="shared" si="12"/>
        <v>32.5</v>
      </c>
      <c r="N246" s="134">
        <f t="shared" si="13"/>
        <v>1.625</v>
      </c>
      <c r="O246" s="134">
        <f t="shared" si="14"/>
        <v>34.125</v>
      </c>
      <c r="P246" s="135"/>
      <c r="Q246" s="134"/>
      <c r="R246" s="134"/>
      <c r="S246" s="134"/>
      <c r="T246" s="134"/>
      <c r="U246" s="134">
        <f t="shared" si="15"/>
        <v>1.625</v>
      </c>
      <c r="V246" s="139"/>
    </row>
    <row r="247" spans="1:22" hidden="1">
      <c r="A247" s="139">
        <v>243</v>
      </c>
      <c r="B247" s="144">
        <v>45679</v>
      </c>
      <c r="C247" s="139" t="s">
        <v>885</v>
      </c>
      <c r="D247" s="139"/>
      <c r="E247" s="159" t="s">
        <v>267</v>
      </c>
      <c r="F247" s="139" t="s">
        <v>956</v>
      </c>
      <c r="G247" s="139" t="s">
        <v>179</v>
      </c>
      <c r="H247" s="139"/>
      <c r="I247" s="139">
        <v>1</v>
      </c>
      <c r="J247" s="134">
        <v>66.48</v>
      </c>
      <c r="K247" s="134"/>
      <c r="L247" s="139">
        <v>1</v>
      </c>
      <c r="M247" s="134">
        <f t="shared" si="12"/>
        <v>66.48</v>
      </c>
      <c r="N247" s="134">
        <f t="shared" si="13"/>
        <v>3.3240000000000003</v>
      </c>
      <c r="O247" s="134">
        <f t="shared" si="14"/>
        <v>69.804000000000002</v>
      </c>
      <c r="P247" s="135"/>
      <c r="Q247" s="134"/>
      <c r="R247" s="134"/>
      <c r="S247" s="134"/>
      <c r="T247" s="134"/>
      <c r="U247" s="134">
        <f t="shared" si="15"/>
        <v>3.3240000000000003</v>
      </c>
      <c r="V247" s="139"/>
    </row>
    <row r="248" spans="1:22" hidden="1">
      <c r="A248" s="139">
        <v>244</v>
      </c>
      <c r="B248" s="144">
        <v>45679</v>
      </c>
      <c r="C248" s="139" t="s">
        <v>885</v>
      </c>
      <c r="D248" s="139"/>
      <c r="E248" s="159" t="s">
        <v>267</v>
      </c>
      <c r="F248" s="139" t="s">
        <v>633</v>
      </c>
      <c r="G248" s="139" t="s">
        <v>179</v>
      </c>
      <c r="H248" s="139"/>
      <c r="I248" s="139">
        <v>1</v>
      </c>
      <c r="J248" s="134">
        <v>42.25</v>
      </c>
      <c r="K248" s="134"/>
      <c r="L248" s="139">
        <v>1</v>
      </c>
      <c r="M248" s="134">
        <f t="shared" si="12"/>
        <v>42.25</v>
      </c>
      <c r="N248" s="134">
        <f t="shared" si="13"/>
        <v>2.1125000000000003</v>
      </c>
      <c r="O248" s="134">
        <f t="shared" si="14"/>
        <v>44.362499999999997</v>
      </c>
      <c r="P248" s="135"/>
      <c r="Q248" s="134"/>
      <c r="R248" s="134"/>
      <c r="S248" s="134"/>
      <c r="T248" s="134"/>
      <c r="U248" s="134">
        <f t="shared" si="15"/>
        <v>2.1125000000000003</v>
      </c>
      <c r="V248" s="139"/>
    </row>
    <row r="249" spans="1:22" hidden="1">
      <c r="A249" s="139">
        <v>245</v>
      </c>
      <c r="B249" s="144">
        <v>45679</v>
      </c>
      <c r="C249" s="139" t="s">
        <v>885</v>
      </c>
      <c r="D249" s="139"/>
      <c r="E249" s="159" t="s">
        <v>267</v>
      </c>
      <c r="F249" s="139" t="s">
        <v>688</v>
      </c>
      <c r="G249" s="139" t="s">
        <v>179</v>
      </c>
      <c r="H249" s="139"/>
      <c r="I249" s="139">
        <v>1</v>
      </c>
      <c r="J249" s="134">
        <v>35.56</v>
      </c>
      <c r="K249" s="134"/>
      <c r="L249" s="139">
        <v>1</v>
      </c>
      <c r="M249" s="134">
        <f t="shared" si="12"/>
        <v>35.56</v>
      </c>
      <c r="N249" s="134">
        <f t="shared" si="13"/>
        <v>1.7780000000000002</v>
      </c>
      <c r="O249" s="134">
        <f t="shared" si="14"/>
        <v>37.338000000000001</v>
      </c>
      <c r="P249" s="135"/>
      <c r="Q249" s="134"/>
      <c r="R249" s="134"/>
      <c r="S249" s="134"/>
      <c r="T249" s="134"/>
      <c r="U249" s="134">
        <f t="shared" si="15"/>
        <v>1.7780000000000002</v>
      </c>
      <c r="V249" s="139"/>
    </row>
    <row r="250" spans="1:22" hidden="1">
      <c r="A250" s="139">
        <v>246</v>
      </c>
      <c r="B250" s="144">
        <v>45679</v>
      </c>
      <c r="C250" s="139" t="s">
        <v>885</v>
      </c>
      <c r="D250" s="139"/>
      <c r="E250" s="159" t="s">
        <v>267</v>
      </c>
      <c r="F250" s="139" t="s">
        <v>301</v>
      </c>
      <c r="G250" s="139" t="s">
        <v>179</v>
      </c>
      <c r="H250" s="139"/>
      <c r="I250" s="139">
        <v>1</v>
      </c>
      <c r="J250" s="134">
        <v>24.38</v>
      </c>
      <c r="K250" s="134"/>
      <c r="L250" s="139">
        <v>1</v>
      </c>
      <c r="M250" s="134">
        <f t="shared" si="12"/>
        <v>24.38</v>
      </c>
      <c r="N250" s="134">
        <f t="shared" si="13"/>
        <v>1.2190000000000001</v>
      </c>
      <c r="O250" s="134">
        <f t="shared" si="14"/>
        <v>25.599</v>
      </c>
      <c r="P250" s="135"/>
      <c r="Q250" s="134"/>
      <c r="R250" s="134"/>
      <c r="S250" s="134"/>
      <c r="T250" s="134"/>
      <c r="U250" s="134">
        <f t="shared" si="15"/>
        <v>1.2190000000000001</v>
      </c>
      <c r="V250" s="139"/>
    </row>
    <row r="251" spans="1:22" hidden="1">
      <c r="A251" s="139">
        <v>247</v>
      </c>
      <c r="B251" s="161">
        <v>45679</v>
      </c>
      <c r="C251" s="139" t="s">
        <v>885</v>
      </c>
      <c r="D251" s="139"/>
      <c r="E251" s="159" t="s">
        <v>267</v>
      </c>
      <c r="F251" s="139" t="s">
        <v>957</v>
      </c>
      <c r="G251" s="139" t="s">
        <v>179</v>
      </c>
      <c r="H251" s="139"/>
      <c r="I251" s="139">
        <v>1</v>
      </c>
      <c r="J251" s="134">
        <v>16.52</v>
      </c>
      <c r="K251" s="134"/>
      <c r="L251" s="139">
        <v>1</v>
      </c>
      <c r="M251" s="134">
        <f t="shared" si="12"/>
        <v>16.52</v>
      </c>
      <c r="N251" s="134">
        <f t="shared" si="13"/>
        <v>0.82600000000000007</v>
      </c>
      <c r="O251" s="134">
        <f t="shared" si="14"/>
        <v>17.346</v>
      </c>
      <c r="P251" s="135"/>
      <c r="Q251" s="134"/>
      <c r="R251" s="134"/>
      <c r="S251" s="134"/>
      <c r="T251" s="134"/>
      <c r="U251" s="134">
        <f t="shared" si="15"/>
        <v>0.82600000000000007</v>
      </c>
      <c r="V251" s="139"/>
    </row>
    <row r="252" spans="1:22" hidden="1">
      <c r="A252" s="139">
        <v>248</v>
      </c>
      <c r="B252" s="161">
        <v>45679</v>
      </c>
      <c r="C252" s="139" t="s">
        <v>885</v>
      </c>
      <c r="D252" s="139"/>
      <c r="E252" s="159" t="s">
        <v>267</v>
      </c>
      <c r="F252" s="139" t="s">
        <v>625</v>
      </c>
      <c r="G252" s="139" t="s">
        <v>179</v>
      </c>
      <c r="H252" s="139"/>
      <c r="I252" s="139">
        <v>1</v>
      </c>
      <c r="J252" s="134">
        <v>14.32</v>
      </c>
      <c r="K252" s="134"/>
      <c r="L252" s="139">
        <v>1</v>
      </c>
      <c r="M252" s="134">
        <f t="shared" si="12"/>
        <v>14.32</v>
      </c>
      <c r="N252" s="134">
        <f t="shared" si="13"/>
        <v>0.71600000000000008</v>
      </c>
      <c r="O252" s="134">
        <f t="shared" si="14"/>
        <v>15.036</v>
      </c>
      <c r="P252" s="135"/>
      <c r="Q252" s="134"/>
      <c r="R252" s="134"/>
      <c r="S252" s="134"/>
      <c r="T252" s="134"/>
      <c r="U252" s="134">
        <f t="shared" si="15"/>
        <v>0.71600000000000008</v>
      </c>
      <c r="V252" s="139"/>
    </row>
    <row r="253" spans="1:22" hidden="1">
      <c r="A253" s="139">
        <v>249</v>
      </c>
      <c r="B253" s="161">
        <v>45679</v>
      </c>
      <c r="C253" s="139" t="s">
        <v>885</v>
      </c>
      <c r="D253" s="139"/>
      <c r="E253" s="159" t="s">
        <v>267</v>
      </c>
      <c r="F253" s="139" t="s">
        <v>622</v>
      </c>
      <c r="G253" s="139" t="s">
        <v>179</v>
      </c>
      <c r="H253" s="139"/>
      <c r="I253" s="139">
        <v>1</v>
      </c>
      <c r="J253" s="134">
        <v>13.57</v>
      </c>
      <c r="K253" s="134"/>
      <c r="L253" s="139">
        <v>1</v>
      </c>
      <c r="M253" s="134">
        <f t="shared" si="12"/>
        <v>13.57</v>
      </c>
      <c r="N253" s="134">
        <f t="shared" si="13"/>
        <v>0.6785000000000001</v>
      </c>
      <c r="O253" s="134">
        <f t="shared" si="14"/>
        <v>14.2485</v>
      </c>
      <c r="P253" s="135"/>
      <c r="Q253" s="134"/>
      <c r="R253" s="134"/>
      <c r="S253" s="134"/>
      <c r="T253" s="134"/>
      <c r="U253" s="134">
        <f t="shared" si="15"/>
        <v>0.6785000000000001</v>
      </c>
      <c r="V253" s="139"/>
    </row>
    <row r="254" spans="1:22" hidden="1">
      <c r="A254" s="139">
        <v>250</v>
      </c>
      <c r="B254" s="161">
        <v>45685</v>
      </c>
      <c r="C254" s="139" t="s">
        <v>886</v>
      </c>
      <c r="D254" s="139"/>
      <c r="E254" s="159" t="s">
        <v>267</v>
      </c>
      <c r="F254" s="139" t="s">
        <v>958</v>
      </c>
      <c r="G254" s="139" t="s">
        <v>987</v>
      </c>
      <c r="H254" s="139"/>
      <c r="I254" s="139">
        <v>1</v>
      </c>
      <c r="J254" s="134">
        <v>5.73</v>
      </c>
      <c r="K254" s="134"/>
      <c r="L254" s="139">
        <v>1</v>
      </c>
      <c r="M254" s="134">
        <f t="shared" si="12"/>
        <v>5.73</v>
      </c>
      <c r="N254" s="134">
        <f t="shared" si="13"/>
        <v>0.28650000000000003</v>
      </c>
      <c r="O254" s="134">
        <f t="shared" si="14"/>
        <v>6.0165000000000006</v>
      </c>
      <c r="P254" s="135"/>
      <c r="Q254" s="134"/>
      <c r="R254" s="134"/>
      <c r="S254" s="134"/>
      <c r="T254" s="134"/>
      <c r="U254" s="134">
        <f t="shared" si="15"/>
        <v>0.28650000000000003</v>
      </c>
      <c r="V254" s="139"/>
    </row>
    <row r="255" spans="1:22" hidden="1">
      <c r="A255" s="139">
        <v>251</v>
      </c>
      <c r="B255" s="161">
        <v>45685</v>
      </c>
      <c r="C255" s="139" t="s">
        <v>886</v>
      </c>
      <c r="D255" s="139"/>
      <c r="E255" s="159" t="s">
        <v>267</v>
      </c>
      <c r="F255" s="139" t="s">
        <v>959</v>
      </c>
      <c r="G255" s="139" t="s">
        <v>987</v>
      </c>
      <c r="H255" s="139"/>
      <c r="I255" s="139">
        <v>1</v>
      </c>
      <c r="J255" s="134">
        <v>5.73</v>
      </c>
      <c r="K255" s="134"/>
      <c r="L255" s="139">
        <v>1</v>
      </c>
      <c r="M255" s="134">
        <f t="shared" si="12"/>
        <v>5.73</v>
      </c>
      <c r="N255" s="134">
        <f t="shared" si="13"/>
        <v>0.28650000000000003</v>
      </c>
      <c r="O255" s="134">
        <f t="shared" si="14"/>
        <v>6.0165000000000006</v>
      </c>
      <c r="P255" s="135"/>
      <c r="Q255" s="134"/>
      <c r="R255" s="134"/>
      <c r="S255" s="134"/>
      <c r="T255" s="134"/>
      <c r="U255" s="134">
        <f t="shared" si="15"/>
        <v>0.28650000000000003</v>
      </c>
      <c r="V255" s="139"/>
    </row>
    <row r="256" spans="1:22" hidden="1">
      <c r="A256" s="139">
        <v>252</v>
      </c>
      <c r="B256" s="161">
        <v>45685</v>
      </c>
      <c r="C256" s="139" t="s">
        <v>886</v>
      </c>
      <c r="D256" s="139"/>
      <c r="E256" s="159" t="s">
        <v>267</v>
      </c>
      <c r="F256" s="139" t="s">
        <v>960</v>
      </c>
      <c r="G256" s="139" t="s">
        <v>987</v>
      </c>
      <c r="H256" s="139"/>
      <c r="I256" s="139">
        <v>1</v>
      </c>
      <c r="J256" s="134">
        <v>5.73</v>
      </c>
      <c r="K256" s="134"/>
      <c r="L256" s="139">
        <v>1</v>
      </c>
      <c r="M256" s="134">
        <f t="shared" si="12"/>
        <v>5.73</v>
      </c>
      <c r="N256" s="134">
        <f t="shared" si="13"/>
        <v>0.28650000000000003</v>
      </c>
      <c r="O256" s="134">
        <f t="shared" si="14"/>
        <v>6.0165000000000006</v>
      </c>
      <c r="P256" s="135"/>
      <c r="Q256" s="134"/>
      <c r="R256" s="134"/>
      <c r="S256" s="134"/>
      <c r="T256" s="134"/>
      <c r="U256" s="134">
        <f t="shared" si="15"/>
        <v>0.28650000000000003</v>
      </c>
      <c r="V256" s="139"/>
    </row>
    <row r="257" spans="1:22" hidden="1">
      <c r="A257" s="139">
        <v>253</v>
      </c>
      <c r="B257" s="161">
        <v>45685</v>
      </c>
      <c r="C257" s="139" t="s">
        <v>886</v>
      </c>
      <c r="D257" s="139"/>
      <c r="E257" s="159" t="s">
        <v>267</v>
      </c>
      <c r="F257" s="139" t="s">
        <v>961</v>
      </c>
      <c r="G257" s="139" t="s">
        <v>987</v>
      </c>
      <c r="H257" s="139"/>
      <c r="I257" s="139">
        <v>1</v>
      </c>
      <c r="J257" s="134">
        <v>157.49</v>
      </c>
      <c r="K257" s="134"/>
      <c r="L257" s="139">
        <v>1</v>
      </c>
      <c r="M257" s="134">
        <f t="shared" si="12"/>
        <v>157.49</v>
      </c>
      <c r="N257" s="134">
        <f t="shared" si="13"/>
        <v>7.8745000000000012</v>
      </c>
      <c r="O257" s="134">
        <f t="shared" si="14"/>
        <v>165.36450000000002</v>
      </c>
      <c r="P257" s="135"/>
      <c r="Q257" s="134"/>
      <c r="R257" s="134"/>
      <c r="S257" s="134"/>
      <c r="T257" s="134"/>
      <c r="U257" s="134">
        <f t="shared" si="15"/>
        <v>7.8745000000000012</v>
      </c>
      <c r="V257" s="139"/>
    </row>
    <row r="258" spans="1:22" hidden="1">
      <c r="A258" s="139">
        <v>254</v>
      </c>
      <c r="B258" s="161">
        <v>45685</v>
      </c>
      <c r="C258" s="139" t="s">
        <v>886</v>
      </c>
      <c r="E258" s="159" t="s">
        <v>267</v>
      </c>
      <c r="F258" s="139" t="s">
        <v>962</v>
      </c>
      <c r="G258" s="139" t="s">
        <v>987</v>
      </c>
      <c r="I258" s="139">
        <v>1</v>
      </c>
      <c r="J258" s="134">
        <v>110.13</v>
      </c>
      <c r="K258" s="134"/>
      <c r="L258" s="139">
        <v>1</v>
      </c>
      <c r="M258" s="134">
        <f t="shared" si="12"/>
        <v>110.13</v>
      </c>
      <c r="N258" s="134">
        <f t="shared" si="13"/>
        <v>5.5065</v>
      </c>
      <c r="O258" s="134">
        <f t="shared" si="14"/>
        <v>115.6365</v>
      </c>
      <c r="P258" s="135"/>
      <c r="Q258" s="134"/>
      <c r="R258" s="134"/>
      <c r="S258" s="134"/>
      <c r="T258" s="134"/>
      <c r="U258" s="134">
        <f t="shared" si="15"/>
        <v>5.5065</v>
      </c>
      <c r="V258" s="139"/>
    </row>
    <row r="259" spans="1:22" hidden="1">
      <c r="A259" s="139">
        <v>255</v>
      </c>
      <c r="B259" s="161">
        <v>45685</v>
      </c>
      <c r="C259" s="139" t="s">
        <v>886</v>
      </c>
      <c r="E259" s="159" t="s">
        <v>267</v>
      </c>
      <c r="F259" s="139" t="s">
        <v>963</v>
      </c>
      <c r="G259" s="139" t="s">
        <v>987</v>
      </c>
      <c r="I259" s="139">
        <v>1</v>
      </c>
      <c r="J259" s="134">
        <v>90.49</v>
      </c>
      <c r="K259" s="134"/>
      <c r="L259" s="139">
        <v>1</v>
      </c>
      <c r="M259" s="134">
        <f t="shared" si="12"/>
        <v>90.49</v>
      </c>
      <c r="N259" s="134">
        <f t="shared" si="13"/>
        <v>4.5244999999999997</v>
      </c>
      <c r="O259" s="134">
        <f t="shared" si="14"/>
        <v>95.014499999999998</v>
      </c>
      <c r="P259" s="135"/>
      <c r="Q259" s="134"/>
      <c r="R259" s="134"/>
      <c r="S259" s="134"/>
      <c r="T259" s="134"/>
      <c r="U259" s="134">
        <f t="shared" si="15"/>
        <v>4.5244999999999997</v>
      </c>
      <c r="V259" s="139"/>
    </row>
    <row r="260" spans="1:22" hidden="1">
      <c r="A260" s="139">
        <v>256</v>
      </c>
      <c r="B260" s="161">
        <v>45685</v>
      </c>
      <c r="C260" s="139" t="s">
        <v>886</v>
      </c>
      <c r="E260" s="159" t="s">
        <v>267</v>
      </c>
      <c r="F260" s="139" t="s">
        <v>964</v>
      </c>
      <c r="G260" s="139" t="s">
        <v>987</v>
      </c>
      <c r="I260" s="139">
        <v>1</v>
      </c>
      <c r="J260" s="134">
        <v>25.77</v>
      </c>
      <c r="K260" s="134"/>
      <c r="L260" s="139">
        <v>1</v>
      </c>
      <c r="M260" s="134">
        <f t="shared" si="12"/>
        <v>25.77</v>
      </c>
      <c r="N260" s="134">
        <f t="shared" si="13"/>
        <v>1.2885</v>
      </c>
      <c r="O260" s="134">
        <f t="shared" si="14"/>
        <v>27.058499999999999</v>
      </c>
      <c r="P260" s="135"/>
      <c r="Q260" s="134"/>
      <c r="R260" s="134"/>
      <c r="S260" s="134"/>
      <c r="T260" s="134"/>
      <c r="U260" s="134">
        <f t="shared" si="15"/>
        <v>1.2885</v>
      </c>
      <c r="V260" s="139"/>
    </row>
    <row r="261" spans="1:22" s="139" customFormat="1" hidden="1">
      <c r="A261" s="139">
        <v>257</v>
      </c>
      <c r="B261" s="161">
        <v>45685</v>
      </c>
      <c r="C261" s="139" t="s">
        <v>886</v>
      </c>
      <c r="D261" s="162"/>
      <c r="E261" s="159" t="s">
        <v>267</v>
      </c>
      <c r="F261" s="139" t="s">
        <v>965</v>
      </c>
      <c r="G261" s="139" t="s">
        <v>987</v>
      </c>
      <c r="H261" s="162"/>
      <c r="I261" s="139">
        <v>1</v>
      </c>
      <c r="J261" s="134">
        <v>19.329999999999998</v>
      </c>
      <c r="K261" s="134"/>
      <c r="L261" s="139">
        <v>1</v>
      </c>
      <c r="M261" s="134">
        <f t="shared" si="12"/>
        <v>19.329999999999998</v>
      </c>
      <c r="N261" s="134">
        <f t="shared" si="13"/>
        <v>0.96649999999999991</v>
      </c>
      <c r="O261" s="134">
        <f t="shared" si="14"/>
        <v>20.296499999999998</v>
      </c>
      <c r="U261" s="134">
        <f t="shared" si="15"/>
        <v>0.96649999999999991</v>
      </c>
    </row>
    <row r="262" spans="1:22" hidden="1">
      <c r="A262" s="139">
        <v>258</v>
      </c>
      <c r="B262" s="144">
        <v>45685</v>
      </c>
      <c r="C262" s="139" t="s">
        <v>886</v>
      </c>
      <c r="E262" s="159" t="s">
        <v>267</v>
      </c>
      <c r="F262" s="139" t="s">
        <v>966</v>
      </c>
      <c r="G262" s="139" t="s">
        <v>987</v>
      </c>
      <c r="I262" s="139">
        <v>1</v>
      </c>
      <c r="J262" s="134">
        <v>18.61</v>
      </c>
      <c r="K262" s="134"/>
      <c r="L262" s="139">
        <v>1</v>
      </c>
      <c r="M262" s="134">
        <f t="shared" ref="M262:M264" si="16">K262+(J262*L262)</f>
        <v>18.61</v>
      </c>
      <c r="N262" s="134">
        <f t="shared" ref="N262:N264" si="17">+M262*5%</f>
        <v>0.93049999999999999</v>
      </c>
      <c r="O262" s="134">
        <f t="shared" ref="O262:O264" si="18">+M262+N262</f>
        <v>19.540499999999998</v>
      </c>
      <c r="P262" s="135"/>
      <c r="Q262" s="134"/>
      <c r="R262" s="134"/>
      <c r="S262" s="134"/>
      <c r="T262" s="134"/>
      <c r="U262" s="134">
        <f t="shared" si="15"/>
        <v>0.93049999999999999</v>
      </c>
      <c r="V262" s="139"/>
    </row>
    <row r="263" spans="1:22" hidden="1">
      <c r="A263" s="139">
        <v>259</v>
      </c>
      <c r="B263" s="144">
        <v>45685</v>
      </c>
      <c r="C263" s="139" t="s">
        <v>886</v>
      </c>
      <c r="E263" s="159" t="s">
        <v>267</v>
      </c>
      <c r="F263" s="139" t="s">
        <v>967</v>
      </c>
      <c r="G263" s="139" t="s">
        <v>987</v>
      </c>
      <c r="I263" s="139">
        <v>1</v>
      </c>
      <c r="J263" s="137">
        <v>11.74</v>
      </c>
      <c r="K263" s="139"/>
      <c r="L263" s="139">
        <v>1</v>
      </c>
      <c r="M263" s="134">
        <f t="shared" si="16"/>
        <v>11.74</v>
      </c>
      <c r="N263" s="134">
        <f t="shared" si="17"/>
        <v>0.58700000000000008</v>
      </c>
      <c r="O263" s="134">
        <f t="shared" si="18"/>
        <v>12.327</v>
      </c>
      <c r="P263" s="135"/>
      <c r="Q263" s="134"/>
      <c r="R263" s="134"/>
      <c r="S263" s="134"/>
      <c r="T263" s="134"/>
      <c r="U263" s="134">
        <f t="shared" si="15"/>
        <v>0.58700000000000008</v>
      </c>
      <c r="V263" s="139"/>
    </row>
    <row r="264" spans="1:22" hidden="1">
      <c r="A264" s="139">
        <v>260</v>
      </c>
      <c r="B264" s="144">
        <v>45685</v>
      </c>
      <c r="C264" s="139" t="s">
        <v>886</v>
      </c>
      <c r="E264" s="159" t="s">
        <v>267</v>
      </c>
      <c r="F264" s="139" t="s">
        <v>968</v>
      </c>
      <c r="G264" s="139" t="s">
        <v>987</v>
      </c>
      <c r="I264" s="139">
        <v>1</v>
      </c>
      <c r="J264" s="137">
        <v>10.87</v>
      </c>
      <c r="K264" s="139"/>
      <c r="L264" s="139">
        <v>1</v>
      </c>
      <c r="M264" s="134">
        <f t="shared" si="16"/>
        <v>10.87</v>
      </c>
      <c r="N264" s="134">
        <f t="shared" si="17"/>
        <v>0.54349999999999998</v>
      </c>
      <c r="O264" s="134">
        <f t="shared" si="18"/>
        <v>11.413499999999999</v>
      </c>
      <c r="P264" s="135"/>
      <c r="Q264" s="134"/>
      <c r="R264" s="134"/>
      <c r="S264" s="134"/>
      <c r="T264" s="134"/>
      <c r="U264" s="134">
        <f t="shared" si="15"/>
        <v>0.54349999999999998</v>
      </c>
      <c r="V264" s="139"/>
    </row>
    <row r="265" spans="1:22" hidden="1">
      <c r="A265" s="139">
        <v>261</v>
      </c>
      <c r="B265" s="144">
        <v>45685</v>
      </c>
      <c r="C265" s="139" t="s">
        <v>886</v>
      </c>
      <c r="E265" s="159" t="s">
        <v>267</v>
      </c>
      <c r="F265" s="139" t="s">
        <v>969</v>
      </c>
      <c r="G265" s="139" t="s">
        <v>987</v>
      </c>
      <c r="I265" s="139">
        <v>1</v>
      </c>
      <c r="J265" s="137">
        <v>10.65</v>
      </c>
      <c r="K265" s="139"/>
      <c r="L265" s="139">
        <v>1</v>
      </c>
      <c r="M265" s="134">
        <f t="shared" ref="M265:M314" si="19">K265+(J265*L265)</f>
        <v>10.65</v>
      </c>
      <c r="N265" s="134">
        <f t="shared" ref="N265:N314" si="20">+M265*5%</f>
        <v>0.53250000000000008</v>
      </c>
      <c r="O265" s="134">
        <f t="shared" ref="O265:O314" si="21">+M265+N265</f>
        <v>11.182500000000001</v>
      </c>
      <c r="P265" s="135"/>
      <c r="Q265" s="134"/>
      <c r="R265" s="134"/>
      <c r="S265" s="134"/>
      <c r="T265" s="134"/>
      <c r="U265" s="134">
        <f t="shared" si="15"/>
        <v>0.53250000000000008</v>
      </c>
      <c r="V265" s="139"/>
    </row>
    <row r="266" spans="1:22" hidden="1">
      <c r="A266" s="139">
        <v>262</v>
      </c>
      <c r="B266" s="144">
        <v>45685</v>
      </c>
      <c r="C266" s="139" t="s">
        <v>886</v>
      </c>
      <c r="E266" s="159" t="s">
        <v>267</v>
      </c>
      <c r="F266" s="139" t="s">
        <v>970</v>
      </c>
      <c r="G266" s="139" t="s">
        <v>987</v>
      </c>
      <c r="I266" s="139">
        <v>1</v>
      </c>
      <c r="J266" s="138">
        <v>8.59</v>
      </c>
      <c r="K266" s="139"/>
      <c r="L266" s="139">
        <v>1</v>
      </c>
      <c r="M266" s="134">
        <f t="shared" si="19"/>
        <v>8.59</v>
      </c>
      <c r="N266" s="134">
        <f t="shared" si="20"/>
        <v>0.42949999999999999</v>
      </c>
      <c r="O266" s="134">
        <f t="shared" si="21"/>
        <v>9.0195000000000007</v>
      </c>
      <c r="P266" s="135"/>
      <c r="Q266" s="134"/>
      <c r="R266" s="134"/>
      <c r="S266" s="134"/>
      <c r="T266" s="134"/>
      <c r="U266" s="134">
        <f t="shared" si="15"/>
        <v>0.42949999999999999</v>
      </c>
      <c r="V266" s="139"/>
    </row>
    <row r="267" spans="1:22" hidden="1">
      <c r="A267" s="139">
        <v>263</v>
      </c>
      <c r="B267" s="144">
        <v>45685</v>
      </c>
      <c r="C267" s="139" t="s">
        <v>886</v>
      </c>
      <c r="E267" s="159" t="s">
        <v>267</v>
      </c>
      <c r="F267" s="139" t="s">
        <v>971</v>
      </c>
      <c r="G267" s="139" t="s">
        <v>987</v>
      </c>
      <c r="I267" s="139">
        <v>1</v>
      </c>
      <c r="J267" s="130">
        <v>7.16</v>
      </c>
      <c r="K267" s="139"/>
      <c r="L267" s="139">
        <v>1</v>
      </c>
      <c r="M267" s="134">
        <f t="shared" si="19"/>
        <v>7.16</v>
      </c>
      <c r="N267" s="134">
        <f t="shared" si="20"/>
        <v>0.35800000000000004</v>
      </c>
      <c r="O267" s="134">
        <f t="shared" si="21"/>
        <v>7.5179999999999998</v>
      </c>
      <c r="P267" s="135"/>
      <c r="Q267" s="134"/>
      <c r="R267" s="134"/>
      <c r="S267" s="134"/>
      <c r="T267" s="134"/>
      <c r="U267" s="134">
        <f t="shared" si="15"/>
        <v>0.35800000000000004</v>
      </c>
      <c r="V267" s="139"/>
    </row>
    <row r="268" spans="1:22" hidden="1">
      <c r="A268" s="139">
        <v>264</v>
      </c>
      <c r="B268" s="144">
        <v>45685</v>
      </c>
      <c r="C268" s="139" t="s">
        <v>887</v>
      </c>
      <c r="E268" s="159" t="s">
        <v>84</v>
      </c>
      <c r="F268" s="139" t="s">
        <v>90</v>
      </c>
      <c r="G268" s="139" t="s">
        <v>179</v>
      </c>
      <c r="I268" s="139">
        <v>1</v>
      </c>
      <c r="J268" s="130">
        <v>23.74</v>
      </c>
      <c r="K268" s="139"/>
      <c r="L268" s="139">
        <v>1</v>
      </c>
      <c r="M268" s="134">
        <f t="shared" si="19"/>
        <v>23.74</v>
      </c>
      <c r="N268" s="134">
        <f t="shared" si="20"/>
        <v>1.1870000000000001</v>
      </c>
      <c r="O268" s="134">
        <f t="shared" si="21"/>
        <v>24.927</v>
      </c>
      <c r="P268" s="135"/>
      <c r="Q268" s="134"/>
      <c r="R268" s="134"/>
      <c r="S268" s="134"/>
      <c r="T268" s="134"/>
      <c r="U268" s="134">
        <f t="shared" si="15"/>
        <v>1.1870000000000001</v>
      </c>
      <c r="V268" s="139"/>
    </row>
    <row r="269" spans="1:22">
      <c r="A269" s="139">
        <v>265</v>
      </c>
      <c r="B269" s="144">
        <v>45664</v>
      </c>
      <c r="C269" s="139" t="s">
        <v>888</v>
      </c>
      <c r="E269" s="159" t="s">
        <v>268</v>
      </c>
      <c r="F269" s="139" t="s">
        <v>972</v>
      </c>
      <c r="G269" s="139" t="s">
        <v>987</v>
      </c>
      <c r="I269" s="139">
        <v>1</v>
      </c>
      <c r="J269" s="130">
        <v>253.86</v>
      </c>
      <c r="K269" s="139"/>
      <c r="L269" s="139">
        <v>1</v>
      </c>
      <c r="M269" s="134">
        <f t="shared" si="19"/>
        <v>253.86</v>
      </c>
      <c r="N269" s="134">
        <f t="shared" si="20"/>
        <v>12.693000000000001</v>
      </c>
      <c r="O269" s="134">
        <f t="shared" si="21"/>
        <v>266.553</v>
      </c>
      <c r="P269" s="135"/>
      <c r="Q269" s="134"/>
      <c r="R269" s="134"/>
      <c r="S269" s="134"/>
      <c r="T269" s="134"/>
      <c r="U269" s="134">
        <f t="shared" si="15"/>
        <v>12.693000000000001</v>
      </c>
      <c r="V269" s="139"/>
    </row>
    <row r="270" spans="1:22">
      <c r="A270" s="139">
        <v>266</v>
      </c>
      <c r="B270" s="144">
        <v>45664</v>
      </c>
      <c r="C270" s="139" t="s">
        <v>888</v>
      </c>
      <c r="E270" s="159" t="s">
        <v>268</v>
      </c>
      <c r="F270" s="139" t="s">
        <v>973</v>
      </c>
      <c r="G270" s="139" t="s">
        <v>987</v>
      </c>
      <c r="I270" s="139">
        <v>1</v>
      </c>
      <c r="J270" s="130">
        <v>50.58</v>
      </c>
      <c r="K270" s="139"/>
      <c r="L270" s="139">
        <v>1</v>
      </c>
      <c r="M270" s="134">
        <f t="shared" si="19"/>
        <v>50.58</v>
      </c>
      <c r="N270" s="134">
        <f t="shared" si="20"/>
        <v>2.5289999999999999</v>
      </c>
      <c r="O270" s="134">
        <f t="shared" si="21"/>
        <v>53.108999999999995</v>
      </c>
      <c r="P270" s="135"/>
      <c r="Q270" s="134"/>
      <c r="R270" s="134"/>
      <c r="S270" s="134"/>
      <c r="T270" s="134"/>
      <c r="U270" s="134">
        <f t="shared" si="15"/>
        <v>2.5289999999999999</v>
      </c>
      <c r="V270" s="139"/>
    </row>
    <row r="271" spans="1:22">
      <c r="A271" s="139">
        <v>267</v>
      </c>
      <c r="B271" s="144">
        <v>45664</v>
      </c>
      <c r="C271" s="139" t="s">
        <v>888</v>
      </c>
      <c r="E271" s="159" t="s">
        <v>268</v>
      </c>
      <c r="F271" s="139" t="s">
        <v>974</v>
      </c>
      <c r="G271" s="139" t="s">
        <v>987</v>
      </c>
      <c r="I271" s="139">
        <v>1</v>
      </c>
      <c r="J271" s="130">
        <v>38.409999999999997</v>
      </c>
      <c r="K271" s="139"/>
      <c r="L271" s="139">
        <v>1</v>
      </c>
      <c r="M271" s="134">
        <f t="shared" si="19"/>
        <v>38.409999999999997</v>
      </c>
      <c r="N271" s="134">
        <f t="shared" si="20"/>
        <v>1.9204999999999999</v>
      </c>
      <c r="O271" s="134">
        <f t="shared" si="21"/>
        <v>40.330499999999994</v>
      </c>
      <c r="P271" s="135"/>
      <c r="Q271" s="134"/>
      <c r="R271" s="134"/>
      <c r="S271" s="134"/>
      <c r="T271" s="134"/>
      <c r="U271" s="134">
        <f t="shared" si="15"/>
        <v>1.9204999999999999</v>
      </c>
      <c r="V271" s="139"/>
    </row>
    <row r="272" spans="1:22">
      <c r="A272" s="139">
        <v>268</v>
      </c>
      <c r="B272" s="144">
        <v>45664</v>
      </c>
      <c r="C272" s="139" t="s">
        <v>888</v>
      </c>
      <c r="E272" s="159" t="s">
        <v>268</v>
      </c>
      <c r="F272" s="139" t="s">
        <v>975</v>
      </c>
      <c r="G272" s="139" t="s">
        <v>987</v>
      </c>
      <c r="I272" s="139">
        <v>1</v>
      </c>
      <c r="J272" s="130">
        <v>17.11</v>
      </c>
      <c r="K272" s="139"/>
      <c r="L272" s="139">
        <v>1</v>
      </c>
      <c r="M272" s="134">
        <f t="shared" si="19"/>
        <v>17.11</v>
      </c>
      <c r="N272" s="134">
        <f t="shared" si="20"/>
        <v>0.85550000000000004</v>
      </c>
      <c r="O272" s="134">
        <f t="shared" si="21"/>
        <v>17.965499999999999</v>
      </c>
      <c r="P272" s="135"/>
      <c r="Q272" s="134"/>
      <c r="R272" s="134"/>
      <c r="S272" s="134"/>
      <c r="T272" s="134"/>
      <c r="U272" s="134">
        <f t="shared" si="15"/>
        <v>0.85550000000000004</v>
      </c>
      <c r="V272" s="139"/>
    </row>
    <row r="273" spans="1:22">
      <c r="A273" s="139">
        <v>269</v>
      </c>
      <c r="B273" s="144">
        <v>45664</v>
      </c>
      <c r="C273" s="139" t="s">
        <v>888</v>
      </c>
      <c r="E273" s="159" t="s">
        <v>268</v>
      </c>
      <c r="F273" s="139" t="s">
        <v>128</v>
      </c>
      <c r="G273" s="139" t="s">
        <v>987</v>
      </c>
      <c r="I273" s="139">
        <v>1</v>
      </c>
      <c r="J273" s="130">
        <v>110.38</v>
      </c>
      <c r="K273" s="139"/>
      <c r="L273" s="139">
        <v>1</v>
      </c>
      <c r="M273" s="134">
        <f t="shared" si="19"/>
        <v>110.38</v>
      </c>
      <c r="N273" s="134">
        <f t="shared" si="20"/>
        <v>5.5190000000000001</v>
      </c>
      <c r="O273" s="134">
        <f t="shared" si="21"/>
        <v>115.899</v>
      </c>
      <c r="P273" s="135"/>
      <c r="Q273" s="134"/>
      <c r="R273" s="134"/>
      <c r="S273" s="134"/>
      <c r="T273" s="134"/>
      <c r="U273" s="134">
        <f t="shared" si="15"/>
        <v>5.5190000000000001</v>
      </c>
      <c r="V273" s="139"/>
    </row>
    <row r="274" spans="1:22" hidden="1">
      <c r="A274" s="139">
        <v>270</v>
      </c>
      <c r="B274" s="144">
        <v>45665</v>
      </c>
      <c r="C274" s="139" t="s">
        <v>889</v>
      </c>
      <c r="E274" s="159" t="s">
        <v>268</v>
      </c>
      <c r="F274" s="139" t="s">
        <v>926</v>
      </c>
      <c r="G274" s="139" t="s">
        <v>987</v>
      </c>
      <c r="I274" s="139">
        <v>1</v>
      </c>
      <c r="J274" s="130">
        <v>176.21</v>
      </c>
      <c r="K274" s="139"/>
      <c r="L274" s="139">
        <v>1</v>
      </c>
      <c r="M274" s="134">
        <f t="shared" si="19"/>
        <v>176.21</v>
      </c>
      <c r="N274" s="134">
        <f t="shared" si="20"/>
        <v>8.8105000000000011</v>
      </c>
      <c r="O274" s="134">
        <f t="shared" si="21"/>
        <v>185.0205</v>
      </c>
      <c r="P274" s="135"/>
      <c r="Q274" s="134"/>
      <c r="R274" s="134"/>
      <c r="S274" s="134"/>
      <c r="T274" s="134"/>
      <c r="U274" s="134">
        <f t="shared" si="15"/>
        <v>8.8105000000000011</v>
      </c>
      <c r="V274" s="139"/>
    </row>
    <row r="275" spans="1:22" hidden="1">
      <c r="A275" s="139">
        <v>271</v>
      </c>
      <c r="B275" s="144">
        <v>45665</v>
      </c>
      <c r="C275" s="139" t="s">
        <v>889</v>
      </c>
      <c r="E275" s="159" t="s">
        <v>268</v>
      </c>
      <c r="F275" s="139" t="s">
        <v>974</v>
      </c>
      <c r="G275" s="139" t="s">
        <v>987</v>
      </c>
      <c r="I275" s="139">
        <v>1</v>
      </c>
      <c r="J275" s="130">
        <v>41.3</v>
      </c>
      <c r="K275" s="139"/>
      <c r="L275" s="139">
        <v>1</v>
      </c>
      <c r="M275" s="134">
        <f t="shared" si="19"/>
        <v>41.3</v>
      </c>
      <c r="N275" s="134">
        <f t="shared" si="20"/>
        <v>2.0649999999999999</v>
      </c>
      <c r="O275" s="134">
        <f t="shared" si="21"/>
        <v>43.364999999999995</v>
      </c>
      <c r="P275" s="135"/>
      <c r="Q275" s="134"/>
      <c r="R275" s="134"/>
      <c r="S275" s="134"/>
      <c r="T275" s="134"/>
      <c r="U275" s="134">
        <f t="shared" si="15"/>
        <v>2.0649999999999999</v>
      </c>
      <c r="V275" s="139"/>
    </row>
    <row r="276" spans="1:22" hidden="1">
      <c r="A276" s="139">
        <v>272</v>
      </c>
      <c r="B276" s="144">
        <v>45665</v>
      </c>
      <c r="C276" s="139" t="s">
        <v>890</v>
      </c>
      <c r="E276" s="159" t="s">
        <v>268</v>
      </c>
      <c r="F276" s="139" t="s">
        <v>976</v>
      </c>
      <c r="G276" s="139" t="s">
        <v>987</v>
      </c>
      <c r="I276" s="139">
        <v>1</v>
      </c>
      <c r="J276" s="130">
        <v>198.24</v>
      </c>
      <c r="K276" s="139"/>
      <c r="L276" s="139">
        <v>1</v>
      </c>
      <c r="M276" s="134">
        <f t="shared" si="19"/>
        <v>198.24</v>
      </c>
      <c r="N276" s="134">
        <f t="shared" si="20"/>
        <v>9.9120000000000008</v>
      </c>
      <c r="O276" s="134">
        <f t="shared" si="21"/>
        <v>208.15200000000002</v>
      </c>
      <c r="P276" s="135"/>
      <c r="Q276" s="134"/>
      <c r="R276" s="134"/>
      <c r="S276" s="134"/>
      <c r="T276" s="134"/>
      <c r="U276" s="134">
        <f t="shared" si="15"/>
        <v>9.9120000000000008</v>
      </c>
      <c r="V276" s="139"/>
    </row>
    <row r="277" spans="1:22" hidden="1">
      <c r="A277" s="139">
        <v>273</v>
      </c>
      <c r="B277" s="144">
        <v>45665</v>
      </c>
      <c r="C277" s="139" t="s">
        <v>890</v>
      </c>
      <c r="E277" s="159" t="s">
        <v>268</v>
      </c>
      <c r="F277" s="139" t="s">
        <v>977</v>
      </c>
      <c r="G277" s="139" t="s">
        <v>987</v>
      </c>
      <c r="I277" s="139">
        <v>1</v>
      </c>
      <c r="J277" s="130">
        <v>110.13</v>
      </c>
      <c r="K277" s="139"/>
      <c r="L277" s="139">
        <v>1</v>
      </c>
      <c r="M277" s="134">
        <f t="shared" si="19"/>
        <v>110.13</v>
      </c>
      <c r="N277" s="134">
        <f t="shared" si="20"/>
        <v>5.5065</v>
      </c>
      <c r="O277" s="134">
        <f t="shared" si="21"/>
        <v>115.6365</v>
      </c>
      <c r="P277" s="135"/>
      <c r="Q277" s="134"/>
      <c r="R277" s="134"/>
      <c r="S277" s="134"/>
      <c r="T277" s="134"/>
      <c r="U277" s="134">
        <f t="shared" si="15"/>
        <v>5.5065</v>
      </c>
      <c r="V277" s="139"/>
    </row>
    <row r="278" spans="1:22" hidden="1">
      <c r="A278" s="139">
        <v>274</v>
      </c>
      <c r="B278" s="144">
        <v>45665</v>
      </c>
      <c r="C278" s="139" t="s">
        <v>890</v>
      </c>
      <c r="E278" s="159" t="s">
        <v>268</v>
      </c>
      <c r="F278" s="139" t="s">
        <v>974</v>
      </c>
      <c r="G278" s="139" t="s">
        <v>987</v>
      </c>
      <c r="I278" s="139">
        <v>1</v>
      </c>
      <c r="J278" s="130">
        <v>96.92</v>
      </c>
      <c r="K278" s="139"/>
      <c r="L278" s="139">
        <v>1</v>
      </c>
      <c r="M278" s="134">
        <f t="shared" si="19"/>
        <v>96.92</v>
      </c>
      <c r="N278" s="134">
        <f t="shared" si="20"/>
        <v>4.8460000000000001</v>
      </c>
      <c r="O278" s="134">
        <f t="shared" si="21"/>
        <v>101.76600000000001</v>
      </c>
      <c r="P278" s="135"/>
      <c r="Q278" s="134"/>
      <c r="R278" s="134"/>
      <c r="S278" s="134"/>
      <c r="T278" s="134"/>
      <c r="U278" s="134">
        <f t="shared" si="15"/>
        <v>4.8460000000000001</v>
      </c>
      <c r="V278" s="139"/>
    </row>
    <row r="279" spans="1:22" hidden="1">
      <c r="A279" s="139">
        <v>275</v>
      </c>
      <c r="B279" s="144">
        <v>45665</v>
      </c>
      <c r="C279" s="139" t="s">
        <v>890</v>
      </c>
      <c r="E279" s="159" t="s">
        <v>268</v>
      </c>
      <c r="F279" s="139" t="s">
        <v>978</v>
      </c>
      <c r="G279" s="139" t="s">
        <v>987</v>
      </c>
      <c r="I279" s="139">
        <v>1</v>
      </c>
      <c r="J279" s="130">
        <v>8.0500000000000007</v>
      </c>
      <c r="K279" s="139"/>
      <c r="L279" s="139">
        <v>1</v>
      </c>
      <c r="M279" s="134">
        <f t="shared" si="19"/>
        <v>8.0500000000000007</v>
      </c>
      <c r="N279" s="134">
        <f t="shared" si="20"/>
        <v>0.40250000000000008</v>
      </c>
      <c r="O279" s="134">
        <f t="shared" si="21"/>
        <v>8.4525000000000006</v>
      </c>
      <c r="P279" s="135"/>
      <c r="Q279" s="134"/>
      <c r="R279" s="134"/>
      <c r="S279" s="134"/>
      <c r="T279" s="134"/>
      <c r="U279" s="134">
        <f t="shared" si="15"/>
        <v>0.40250000000000008</v>
      </c>
      <c r="V279" s="139"/>
    </row>
    <row r="280" spans="1:22" hidden="1">
      <c r="A280" s="139">
        <v>276</v>
      </c>
      <c r="B280" s="144">
        <v>45665</v>
      </c>
      <c r="C280" s="139" t="s">
        <v>890</v>
      </c>
      <c r="E280" s="159" t="s">
        <v>268</v>
      </c>
      <c r="F280" s="139" t="s">
        <v>979</v>
      </c>
      <c r="G280" s="139" t="s">
        <v>987</v>
      </c>
      <c r="I280" s="139">
        <v>1</v>
      </c>
      <c r="J280" s="130">
        <v>7.71</v>
      </c>
      <c r="K280" s="139"/>
      <c r="L280" s="139">
        <v>1</v>
      </c>
      <c r="M280" s="134">
        <f t="shared" si="19"/>
        <v>7.71</v>
      </c>
      <c r="N280" s="134">
        <f t="shared" si="20"/>
        <v>0.38550000000000001</v>
      </c>
      <c r="O280" s="134">
        <f t="shared" si="21"/>
        <v>8.0954999999999995</v>
      </c>
      <c r="P280" s="135"/>
      <c r="Q280" s="134"/>
      <c r="R280" s="134"/>
      <c r="S280" s="134"/>
      <c r="T280" s="134"/>
      <c r="U280" s="134">
        <f t="shared" si="15"/>
        <v>0.38550000000000001</v>
      </c>
      <c r="V280" s="139"/>
    </row>
    <row r="281" spans="1:22" hidden="1">
      <c r="A281" s="139">
        <v>277</v>
      </c>
      <c r="B281" s="144">
        <v>45673</v>
      </c>
      <c r="C281" s="139" t="s">
        <v>891</v>
      </c>
      <c r="E281" s="159" t="s">
        <v>268</v>
      </c>
      <c r="F281" s="139" t="s">
        <v>980</v>
      </c>
      <c r="G281" s="139" t="s">
        <v>179</v>
      </c>
      <c r="I281" s="139">
        <v>1</v>
      </c>
      <c r="J281" s="130">
        <v>141.74</v>
      </c>
      <c r="K281" s="139"/>
      <c r="L281" s="139">
        <v>1</v>
      </c>
      <c r="M281" s="134">
        <f t="shared" si="19"/>
        <v>141.74</v>
      </c>
      <c r="N281" s="134">
        <f t="shared" si="20"/>
        <v>7.0870000000000006</v>
      </c>
      <c r="O281" s="134">
        <f t="shared" si="21"/>
        <v>148.827</v>
      </c>
      <c r="P281" s="135"/>
      <c r="Q281" s="134"/>
      <c r="R281" s="134"/>
      <c r="S281" s="134"/>
      <c r="T281" s="134"/>
      <c r="U281" s="134">
        <f t="shared" si="15"/>
        <v>7.0870000000000006</v>
      </c>
      <c r="V281" s="139"/>
    </row>
    <row r="282" spans="1:22" hidden="1">
      <c r="A282" s="139">
        <v>278</v>
      </c>
      <c r="B282" s="144">
        <v>45681</v>
      </c>
      <c r="C282" s="139" t="s">
        <v>892</v>
      </c>
      <c r="E282" s="159" t="s">
        <v>85</v>
      </c>
      <c r="F282" s="139" t="s">
        <v>981</v>
      </c>
      <c r="G282" s="139" t="s">
        <v>179</v>
      </c>
      <c r="I282" s="139">
        <v>1</v>
      </c>
      <c r="J282" s="130">
        <v>1067.82</v>
      </c>
      <c r="K282" s="139"/>
      <c r="L282" s="139">
        <v>1</v>
      </c>
      <c r="M282" s="134">
        <f t="shared" si="19"/>
        <v>1067.82</v>
      </c>
      <c r="N282" s="134">
        <f t="shared" si="20"/>
        <v>53.390999999999998</v>
      </c>
      <c r="O282" s="134">
        <f t="shared" si="21"/>
        <v>1121.211</v>
      </c>
      <c r="P282" s="135"/>
      <c r="Q282" s="134"/>
      <c r="R282" s="134"/>
      <c r="S282" s="134"/>
      <c r="T282" s="134"/>
      <c r="U282" s="134">
        <f t="shared" si="15"/>
        <v>53.390999999999998</v>
      </c>
      <c r="V282" s="139"/>
    </row>
    <row r="283" spans="1:22" hidden="1">
      <c r="A283" s="139">
        <v>279</v>
      </c>
      <c r="B283" s="144">
        <v>45681</v>
      </c>
      <c r="C283" s="139" t="s">
        <v>892</v>
      </c>
      <c r="E283" s="159" t="s">
        <v>85</v>
      </c>
      <c r="F283" s="139" t="s">
        <v>72</v>
      </c>
      <c r="G283" s="139" t="s">
        <v>179</v>
      </c>
      <c r="I283" s="139">
        <v>1</v>
      </c>
      <c r="J283" s="130">
        <v>627.61</v>
      </c>
      <c r="K283" s="139"/>
      <c r="L283" s="139">
        <v>1</v>
      </c>
      <c r="M283" s="134">
        <f t="shared" si="19"/>
        <v>627.61</v>
      </c>
      <c r="N283" s="134">
        <f t="shared" si="20"/>
        <v>31.380500000000001</v>
      </c>
      <c r="O283" s="134">
        <f t="shared" si="21"/>
        <v>658.9905</v>
      </c>
      <c r="P283" s="135"/>
      <c r="Q283" s="134"/>
      <c r="R283" s="134"/>
      <c r="S283" s="134"/>
      <c r="T283" s="134"/>
      <c r="U283" s="134">
        <f t="shared" si="15"/>
        <v>31.380500000000001</v>
      </c>
      <c r="V283" s="139"/>
    </row>
    <row r="284" spans="1:22" hidden="1">
      <c r="A284" s="139">
        <v>280</v>
      </c>
      <c r="B284" s="144">
        <v>45687</v>
      </c>
      <c r="C284" s="139" t="s">
        <v>893</v>
      </c>
      <c r="E284" s="159" t="s">
        <v>85</v>
      </c>
      <c r="F284" s="139" t="s">
        <v>570</v>
      </c>
      <c r="G284" s="139" t="s">
        <v>179</v>
      </c>
      <c r="I284" s="139">
        <v>1</v>
      </c>
      <c r="J284" s="130">
        <v>81.489999999999995</v>
      </c>
      <c r="K284" s="139"/>
      <c r="L284" s="139">
        <v>1</v>
      </c>
      <c r="M284" s="134">
        <f t="shared" si="19"/>
        <v>81.489999999999995</v>
      </c>
      <c r="N284" s="134">
        <f t="shared" si="20"/>
        <v>4.0744999999999996</v>
      </c>
      <c r="O284" s="134">
        <f t="shared" si="21"/>
        <v>85.564499999999995</v>
      </c>
      <c r="P284" s="135"/>
      <c r="Q284" s="134"/>
      <c r="R284" s="134"/>
      <c r="S284" s="134"/>
      <c r="T284" s="134"/>
      <c r="U284" s="134">
        <f t="shared" si="15"/>
        <v>4.0744999999999996</v>
      </c>
      <c r="V284" s="139"/>
    </row>
    <row r="285" spans="1:22" hidden="1">
      <c r="A285" s="139">
        <v>281</v>
      </c>
      <c r="B285" s="144">
        <v>45677</v>
      </c>
      <c r="C285" s="139" t="s">
        <v>894</v>
      </c>
      <c r="E285" s="159" t="s">
        <v>234</v>
      </c>
      <c r="F285" s="139" t="s">
        <v>75</v>
      </c>
      <c r="G285" s="139" t="s">
        <v>179</v>
      </c>
      <c r="I285" s="139">
        <v>1</v>
      </c>
      <c r="J285" s="130">
        <v>25.2</v>
      </c>
      <c r="K285" s="139"/>
      <c r="L285" s="139">
        <v>1</v>
      </c>
      <c r="M285" s="134">
        <f t="shared" si="19"/>
        <v>25.2</v>
      </c>
      <c r="N285" s="134">
        <f t="shared" si="20"/>
        <v>1.26</v>
      </c>
      <c r="O285" s="134">
        <f t="shared" si="21"/>
        <v>26.46</v>
      </c>
      <c r="P285" s="135"/>
      <c r="Q285" s="134"/>
      <c r="R285" s="134"/>
      <c r="S285" s="134"/>
      <c r="T285" s="134"/>
      <c r="U285" s="134">
        <f t="shared" si="15"/>
        <v>1.26</v>
      </c>
      <c r="V285" s="139"/>
    </row>
    <row r="286" spans="1:22" hidden="1">
      <c r="A286" s="139">
        <v>282</v>
      </c>
      <c r="B286" s="144">
        <v>45677</v>
      </c>
      <c r="C286" s="139" t="s">
        <v>894</v>
      </c>
      <c r="E286" s="159" t="s">
        <v>234</v>
      </c>
      <c r="F286" s="139" t="s">
        <v>75</v>
      </c>
      <c r="G286" s="139" t="s">
        <v>179</v>
      </c>
      <c r="I286" s="139">
        <v>1</v>
      </c>
      <c r="J286" s="130">
        <v>45.11</v>
      </c>
      <c r="K286" s="139"/>
      <c r="L286" s="139">
        <v>1</v>
      </c>
      <c r="M286" s="134">
        <f t="shared" si="19"/>
        <v>45.11</v>
      </c>
      <c r="N286" s="134">
        <f t="shared" si="20"/>
        <v>2.2555000000000001</v>
      </c>
      <c r="O286" s="134">
        <f t="shared" si="21"/>
        <v>47.365499999999997</v>
      </c>
      <c r="P286" s="135"/>
      <c r="Q286" s="134"/>
      <c r="R286" s="134"/>
      <c r="S286" s="134"/>
      <c r="T286" s="134"/>
      <c r="U286" s="134">
        <f t="shared" si="15"/>
        <v>2.2555000000000001</v>
      </c>
      <c r="V286" s="139"/>
    </row>
    <row r="287" spans="1:22" hidden="1">
      <c r="A287" s="139">
        <v>283</v>
      </c>
      <c r="B287" s="144">
        <v>45677</v>
      </c>
      <c r="C287" s="139" t="s">
        <v>894</v>
      </c>
      <c r="E287" s="159" t="s">
        <v>234</v>
      </c>
      <c r="F287" s="139" t="s">
        <v>76</v>
      </c>
      <c r="G287" s="139" t="s">
        <v>179</v>
      </c>
      <c r="I287" s="139">
        <v>1</v>
      </c>
      <c r="J287" s="130">
        <v>28.38</v>
      </c>
      <c r="K287" s="139"/>
      <c r="L287" s="139">
        <v>1</v>
      </c>
      <c r="M287" s="134">
        <f t="shared" si="19"/>
        <v>28.38</v>
      </c>
      <c r="N287" s="134">
        <f t="shared" si="20"/>
        <v>1.419</v>
      </c>
      <c r="O287" s="134">
        <f t="shared" si="21"/>
        <v>29.798999999999999</v>
      </c>
      <c r="P287" s="135"/>
      <c r="Q287" s="134"/>
      <c r="R287" s="134"/>
      <c r="S287" s="134"/>
      <c r="T287" s="134"/>
      <c r="U287" s="134">
        <f t="shared" si="15"/>
        <v>1.419</v>
      </c>
      <c r="V287" s="139"/>
    </row>
    <row r="288" spans="1:22" hidden="1">
      <c r="A288" s="139">
        <v>284</v>
      </c>
      <c r="B288" s="144">
        <v>45677</v>
      </c>
      <c r="C288" s="139" t="s">
        <v>895</v>
      </c>
      <c r="E288" s="159" t="s">
        <v>234</v>
      </c>
      <c r="F288" s="139" t="s">
        <v>235</v>
      </c>
      <c r="G288" s="139" t="s">
        <v>179</v>
      </c>
      <c r="I288" s="139">
        <v>1</v>
      </c>
      <c r="J288" s="130">
        <v>161.9</v>
      </c>
      <c r="K288" s="139"/>
      <c r="L288" s="139">
        <v>1</v>
      </c>
      <c r="M288" s="134">
        <f t="shared" si="19"/>
        <v>161.9</v>
      </c>
      <c r="N288" s="134">
        <f t="shared" si="20"/>
        <v>8.0950000000000006</v>
      </c>
      <c r="O288" s="134">
        <f t="shared" si="21"/>
        <v>169.995</v>
      </c>
      <c r="P288" s="135"/>
      <c r="Q288" s="134"/>
      <c r="R288" s="134"/>
      <c r="S288" s="134"/>
      <c r="T288" s="134"/>
      <c r="U288" s="134">
        <f t="shared" si="15"/>
        <v>8.0950000000000006</v>
      </c>
      <c r="V288" s="139"/>
    </row>
    <row r="289" spans="1:22" hidden="1">
      <c r="A289" s="139">
        <v>285</v>
      </c>
      <c r="B289" s="144">
        <v>45664</v>
      </c>
      <c r="C289" s="139" t="s">
        <v>896</v>
      </c>
      <c r="E289" s="159" t="s">
        <v>86</v>
      </c>
      <c r="F289" s="139" t="s">
        <v>235</v>
      </c>
      <c r="G289" s="139" t="s">
        <v>179</v>
      </c>
      <c r="I289" s="139">
        <v>1</v>
      </c>
      <c r="J289" s="130">
        <v>161.9</v>
      </c>
      <c r="K289" s="139"/>
      <c r="L289" s="139">
        <v>1</v>
      </c>
      <c r="M289" s="134">
        <f t="shared" si="19"/>
        <v>161.9</v>
      </c>
      <c r="N289" s="134">
        <f t="shared" si="20"/>
        <v>8.0950000000000006</v>
      </c>
      <c r="O289" s="134">
        <f t="shared" si="21"/>
        <v>169.995</v>
      </c>
      <c r="P289" s="135"/>
      <c r="Q289" s="134"/>
      <c r="R289" s="134"/>
      <c r="S289" s="134"/>
      <c r="T289" s="134"/>
      <c r="U289" s="134">
        <f t="shared" si="15"/>
        <v>8.0950000000000006</v>
      </c>
      <c r="V289" s="139"/>
    </row>
    <row r="290" spans="1:22" hidden="1">
      <c r="A290" s="139">
        <v>286</v>
      </c>
      <c r="B290" s="144">
        <v>45677</v>
      </c>
      <c r="C290" s="139" t="s">
        <v>897</v>
      </c>
      <c r="E290" s="159" t="s">
        <v>86</v>
      </c>
      <c r="F290" s="139" t="s">
        <v>235</v>
      </c>
      <c r="G290" s="139" t="s">
        <v>179</v>
      </c>
      <c r="I290" s="139">
        <v>1</v>
      </c>
      <c r="J290" s="130">
        <v>161.9</v>
      </c>
      <c r="K290" s="139"/>
      <c r="L290" s="139">
        <v>1</v>
      </c>
      <c r="M290" s="134">
        <f t="shared" si="19"/>
        <v>161.9</v>
      </c>
      <c r="N290" s="134">
        <f t="shared" si="20"/>
        <v>8.0950000000000006</v>
      </c>
      <c r="O290" s="134">
        <f t="shared" si="21"/>
        <v>169.995</v>
      </c>
      <c r="P290" s="135"/>
      <c r="Q290" s="134"/>
      <c r="R290" s="134"/>
      <c r="S290" s="134"/>
      <c r="T290" s="134"/>
      <c r="U290" s="134">
        <f t="shared" si="15"/>
        <v>8.0950000000000006</v>
      </c>
      <c r="V290" s="139"/>
    </row>
    <row r="291" spans="1:22" hidden="1">
      <c r="A291" s="139">
        <v>287</v>
      </c>
      <c r="B291" s="144">
        <v>45660</v>
      </c>
      <c r="C291" s="139" t="s">
        <v>898</v>
      </c>
      <c r="E291" s="159" t="s">
        <v>789</v>
      </c>
      <c r="F291" s="139" t="s">
        <v>75</v>
      </c>
      <c r="G291" s="139" t="s">
        <v>179</v>
      </c>
      <c r="I291" s="139">
        <v>1</v>
      </c>
      <c r="J291" s="130">
        <v>25.2</v>
      </c>
      <c r="K291" s="139"/>
      <c r="L291" s="139">
        <v>1</v>
      </c>
      <c r="M291" s="134">
        <f t="shared" si="19"/>
        <v>25.2</v>
      </c>
      <c r="N291" s="134">
        <f t="shared" si="20"/>
        <v>1.26</v>
      </c>
      <c r="O291" s="134">
        <f t="shared" si="21"/>
        <v>26.46</v>
      </c>
      <c r="P291" s="135"/>
      <c r="Q291" s="134"/>
      <c r="R291" s="134"/>
      <c r="S291" s="134"/>
      <c r="T291" s="134"/>
      <c r="U291" s="134">
        <f t="shared" si="15"/>
        <v>1.26</v>
      </c>
      <c r="V291" s="139"/>
    </row>
    <row r="292" spans="1:22" hidden="1">
      <c r="A292" s="139">
        <v>288</v>
      </c>
      <c r="B292" s="144">
        <v>45668</v>
      </c>
      <c r="C292" s="139" t="s">
        <v>899</v>
      </c>
      <c r="E292" s="159" t="s">
        <v>790</v>
      </c>
      <c r="F292" s="139" t="s">
        <v>982</v>
      </c>
      <c r="G292" s="139" t="s">
        <v>179</v>
      </c>
      <c r="I292" s="139">
        <v>1</v>
      </c>
      <c r="J292" s="130">
        <v>24.3</v>
      </c>
      <c r="K292" s="139"/>
      <c r="L292" s="139">
        <v>1</v>
      </c>
      <c r="M292" s="134">
        <f t="shared" si="19"/>
        <v>24.3</v>
      </c>
      <c r="N292" s="134">
        <f t="shared" si="20"/>
        <v>1.2150000000000001</v>
      </c>
      <c r="O292" s="134">
        <f t="shared" si="21"/>
        <v>25.515000000000001</v>
      </c>
      <c r="P292" s="135"/>
      <c r="Q292" s="134"/>
      <c r="R292" s="134"/>
      <c r="S292" s="134"/>
      <c r="T292" s="134"/>
      <c r="U292" s="134">
        <f t="shared" si="15"/>
        <v>1.2150000000000001</v>
      </c>
      <c r="V292" s="139"/>
    </row>
    <row r="293" spans="1:22" hidden="1">
      <c r="A293" s="139">
        <v>289</v>
      </c>
      <c r="B293" s="144">
        <v>45668</v>
      </c>
      <c r="C293" s="139" t="s">
        <v>899</v>
      </c>
      <c r="E293" s="159" t="s">
        <v>790</v>
      </c>
      <c r="F293" s="139" t="s">
        <v>125</v>
      </c>
      <c r="G293" s="139" t="s">
        <v>179</v>
      </c>
      <c r="I293" s="139">
        <v>1</v>
      </c>
      <c r="J293" s="130">
        <v>13.32</v>
      </c>
      <c r="K293" s="139"/>
      <c r="L293" s="139">
        <v>1</v>
      </c>
      <c r="M293" s="134">
        <f t="shared" si="19"/>
        <v>13.32</v>
      </c>
      <c r="N293" s="134">
        <f t="shared" si="20"/>
        <v>0.66600000000000004</v>
      </c>
      <c r="O293" s="134">
        <f t="shared" si="21"/>
        <v>13.986000000000001</v>
      </c>
      <c r="P293" s="135"/>
      <c r="Q293" s="134"/>
      <c r="R293" s="134"/>
      <c r="S293" s="134"/>
      <c r="T293" s="134"/>
      <c r="U293" s="134">
        <f t="shared" si="15"/>
        <v>0.66600000000000004</v>
      </c>
      <c r="V293" s="139"/>
    </row>
    <row r="294" spans="1:22" hidden="1">
      <c r="A294" s="139">
        <v>290</v>
      </c>
      <c r="B294" s="144">
        <v>45668</v>
      </c>
      <c r="C294" s="139" t="s">
        <v>899</v>
      </c>
      <c r="E294" s="159" t="s">
        <v>790</v>
      </c>
      <c r="F294" s="139" t="s">
        <v>235</v>
      </c>
      <c r="G294" s="139" t="s">
        <v>179</v>
      </c>
      <c r="I294" s="139">
        <v>1</v>
      </c>
      <c r="J294" s="130">
        <v>170</v>
      </c>
      <c r="K294" s="139"/>
      <c r="L294" s="139">
        <v>1</v>
      </c>
      <c r="M294" s="134">
        <f t="shared" si="19"/>
        <v>170</v>
      </c>
      <c r="N294" s="134">
        <f t="shared" si="20"/>
        <v>8.5</v>
      </c>
      <c r="O294" s="134">
        <f t="shared" si="21"/>
        <v>178.5</v>
      </c>
      <c r="P294" s="135"/>
      <c r="Q294" s="134"/>
      <c r="R294" s="134"/>
      <c r="S294" s="134"/>
      <c r="T294" s="134"/>
      <c r="U294" s="134">
        <f t="shared" si="15"/>
        <v>8.5</v>
      </c>
      <c r="V294" s="139"/>
    </row>
    <row r="295" spans="1:22" hidden="1">
      <c r="A295" s="139">
        <v>291</v>
      </c>
      <c r="B295" s="144">
        <v>45668</v>
      </c>
      <c r="C295" s="139" t="s">
        <v>899</v>
      </c>
      <c r="E295" s="159" t="s">
        <v>790</v>
      </c>
      <c r="F295" s="139" t="s">
        <v>69</v>
      </c>
      <c r="G295" s="139" t="s">
        <v>179</v>
      </c>
      <c r="I295" s="139">
        <v>1</v>
      </c>
      <c r="J295" s="130">
        <v>91.27</v>
      </c>
      <c r="K295" s="139"/>
      <c r="L295" s="139">
        <v>1</v>
      </c>
      <c r="M295" s="134">
        <f t="shared" si="19"/>
        <v>91.27</v>
      </c>
      <c r="N295" s="134">
        <f t="shared" si="20"/>
        <v>4.5635000000000003</v>
      </c>
      <c r="O295" s="134">
        <f t="shared" si="21"/>
        <v>95.833500000000001</v>
      </c>
      <c r="P295" s="135"/>
      <c r="Q295" s="134"/>
      <c r="R295" s="134"/>
      <c r="S295" s="134"/>
      <c r="T295" s="134"/>
      <c r="U295" s="134">
        <f t="shared" si="15"/>
        <v>4.5635000000000003</v>
      </c>
      <c r="V295" s="139"/>
    </row>
    <row r="296" spans="1:22">
      <c r="A296" s="139">
        <v>292</v>
      </c>
      <c r="B296" s="144">
        <v>45664</v>
      </c>
      <c r="C296" s="139" t="s">
        <v>900</v>
      </c>
      <c r="E296" s="159" t="s">
        <v>507</v>
      </c>
      <c r="F296" s="139" t="s">
        <v>78</v>
      </c>
      <c r="G296" s="139" t="s">
        <v>179</v>
      </c>
      <c r="I296" s="139">
        <v>1</v>
      </c>
      <c r="J296" s="130">
        <v>52.54</v>
      </c>
      <c r="K296" s="139"/>
      <c r="L296" s="139">
        <v>1</v>
      </c>
      <c r="M296" s="134">
        <f t="shared" si="19"/>
        <v>52.54</v>
      </c>
      <c r="N296" s="134">
        <f t="shared" si="20"/>
        <v>2.6270000000000002</v>
      </c>
      <c r="O296" s="134">
        <f t="shared" si="21"/>
        <v>55.167000000000002</v>
      </c>
      <c r="P296" s="135"/>
      <c r="Q296" s="134"/>
      <c r="R296" s="134"/>
      <c r="S296" s="134"/>
      <c r="T296" s="134"/>
      <c r="U296" s="134">
        <f t="shared" ref="U296:U314" si="22">+N296-T296</f>
        <v>2.6270000000000002</v>
      </c>
      <c r="V296" s="139"/>
    </row>
    <row r="297" spans="1:22" hidden="1">
      <c r="A297" s="139">
        <v>293</v>
      </c>
      <c r="B297" s="144">
        <v>45681</v>
      </c>
      <c r="C297" s="139" t="s">
        <v>901</v>
      </c>
      <c r="E297" s="159" t="s">
        <v>507</v>
      </c>
      <c r="F297" s="139" t="s">
        <v>78</v>
      </c>
      <c r="G297" s="139" t="s">
        <v>179</v>
      </c>
      <c r="I297" s="139">
        <v>1</v>
      </c>
      <c r="J297" s="130">
        <v>52.54</v>
      </c>
      <c r="K297" s="139"/>
      <c r="L297" s="139">
        <v>1</v>
      </c>
      <c r="M297" s="134">
        <f t="shared" si="19"/>
        <v>52.54</v>
      </c>
      <c r="N297" s="134">
        <f t="shared" si="20"/>
        <v>2.6270000000000002</v>
      </c>
      <c r="O297" s="134">
        <f t="shared" si="21"/>
        <v>55.167000000000002</v>
      </c>
      <c r="P297" s="135"/>
      <c r="Q297" s="134"/>
      <c r="R297" s="134"/>
      <c r="S297" s="134"/>
      <c r="T297" s="134"/>
      <c r="U297" s="134">
        <f t="shared" si="22"/>
        <v>2.6270000000000002</v>
      </c>
      <c r="V297" s="139"/>
    </row>
    <row r="298" spans="1:22" hidden="1">
      <c r="A298" s="139">
        <v>294</v>
      </c>
      <c r="B298" s="144">
        <v>45671</v>
      </c>
      <c r="C298" s="139" t="s">
        <v>902</v>
      </c>
      <c r="E298" s="159" t="s">
        <v>269</v>
      </c>
      <c r="F298" s="139" t="s">
        <v>951</v>
      </c>
      <c r="G298" s="139" t="s">
        <v>179</v>
      </c>
      <c r="I298" s="139">
        <v>1</v>
      </c>
      <c r="J298" s="130">
        <v>22.75</v>
      </c>
      <c r="K298" s="139"/>
      <c r="L298" s="139">
        <v>1</v>
      </c>
      <c r="M298" s="134">
        <f t="shared" si="19"/>
        <v>22.75</v>
      </c>
      <c r="N298" s="134">
        <f t="shared" si="20"/>
        <v>1.1375</v>
      </c>
      <c r="O298" s="134">
        <f t="shared" si="21"/>
        <v>23.887499999999999</v>
      </c>
      <c r="P298" s="135"/>
      <c r="Q298" s="134"/>
      <c r="R298" s="134"/>
      <c r="S298" s="134"/>
      <c r="T298" s="134"/>
      <c r="U298" s="134">
        <f t="shared" si="22"/>
        <v>1.1375</v>
      </c>
      <c r="V298" s="139"/>
    </row>
    <row r="299" spans="1:22" hidden="1">
      <c r="A299" s="139">
        <v>295</v>
      </c>
      <c r="B299" s="144">
        <v>45675</v>
      </c>
      <c r="C299" s="139" t="s">
        <v>903</v>
      </c>
      <c r="E299" s="159" t="s">
        <v>269</v>
      </c>
      <c r="F299" s="139" t="s">
        <v>512</v>
      </c>
      <c r="G299" s="139" t="s">
        <v>987</v>
      </c>
      <c r="I299" s="139">
        <v>1</v>
      </c>
      <c r="J299" s="130">
        <v>10.75</v>
      </c>
      <c r="K299" s="139"/>
      <c r="L299" s="139">
        <v>1</v>
      </c>
      <c r="M299" s="134">
        <f t="shared" si="19"/>
        <v>10.75</v>
      </c>
      <c r="N299" s="134">
        <f t="shared" si="20"/>
        <v>0.53749999999999998</v>
      </c>
      <c r="O299" s="134">
        <f t="shared" si="21"/>
        <v>11.2875</v>
      </c>
      <c r="P299" s="135"/>
      <c r="Q299" s="134"/>
      <c r="R299" s="134"/>
      <c r="S299" s="134"/>
      <c r="T299" s="134"/>
      <c r="U299" s="134">
        <f t="shared" si="22"/>
        <v>0.53749999999999998</v>
      </c>
      <c r="V299" s="139"/>
    </row>
    <row r="300" spans="1:22" hidden="1">
      <c r="A300" s="139">
        <v>296</v>
      </c>
      <c r="B300" s="144">
        <v>45678</v>
      </c>
      <c r="C300" s="139" t="s">
        <v>904</v>
      </c>
      <c r="E300" s="159" t="s">
        <v>791</v>
      </c>
      <c r="F300" s="139" t="s">
        <v>983</v>
      </c>
      <c r="G300" s="139" t="s">
        <v>190</v>
      </c>
      <c r="I300" s="139">
        <v>1</v>
      </c>
      <c r="J300" s="130">
        <v>19047.62</v>
      </c>
      <c r="K300" s="139"/>
      <c r="L300" s="139">
        <v>1</v>
      </c>
      <c r="M300" s="134">
        <f t="shared" si="19"/>
        <v>19047.62</v>
      </c>
      <c r="N300" s="134">
        <f t="shared" si="20"/>
        <v>952.38099999999997</v>
      </c>
      <c r="O300" s="134">
        <f t="shared" si="21"/>
        <v>20000.001</v>
      </c>
      <c r="P300" s="135"/>
      <c r="Q300" s="134"/>
      <c r="R300" s="134"/>
      <c r="S300" s="134"/>
      <c r="T300" s="134"/>
      <c r="U300" s="134">
        <f t="shared" si="22"/>
        <v>952.38099999999997</v>
      </c>
      <c r="V300" s="139"/>
    </row>
    <row r="301" spans="1:22" hidden="1">
      <c r="A301" s="139">
        <v>297</v>
      </c>
      <c r="B301" s="144">
        <v>45687</v>
      </c>
      <c r="C301" s="139" t="s">
        <v>905</v>
      </c>
      <c r="E301" s="159" t="s">
        <v>792</v>
      </c>
      <c r="F301" s="139" t="s">
        <v>984</v>
      </c>
      <c r="G301" s="139" t="s">
        <v>179</v>
      </c>
      <c r="I301" s="139">
        <v>1</v>
      </c>
      <c r="J301" s="130">
        <v>94.38</v>
      </c>
      <c r="K301" s="139"/>
      <c r="L301" s="139">
        <v>1</v>
      </c>
      <c r="M301" s="134">
        <f t="shared" si="19"/>
        <v>94.38</v>
      </c>
      <c r="N301" s="134">
        <f t="shared" si="20"/>
        <v>4.7190000000000003</v>
      </c>
      <c r="O301" s="134">
        <f t="shared" si="21"/>
        <v>99.09899999999999</v>
      </c>
      <c r="P301" s="135"/>
      <c r="Q301" s="134"/>
      <c r="R301" s="134"/>
      <c r="S301" s="134"/>
      <c r="T301" s="134"/>
      <c r="U301" s="134">
        <f t="shared" si="22"/>
        <v>4.7190000000000003</v>
      </c>
      <c r="V301" s="139"/>
    </row>
    <row r="302" spans="1:22" hidden="1">
      <c r="A302" s="139">
        <v>298</v>
      </c>
      <c r="B302" s="144">
        <v>45687</v>
      </c>
      <c r="C302" s="139" t="s">
        <v>905</v>
      </c>
      <c r="E302" s="159" t="s">
        <v>792</v>
      </c>
      <c r="F302" s="139" t="s">
        <v>78</v>
      </c>
      <c r="G302" s="139" t="s">
        <v>179</v>
      </c>
      <c r="I302" s="139">
        <v>1</v>
      </c>
      <c r="J302" s="130">
        <v>52.54</v>
      </c>
      <c r="K302" s="139"/>
      <c r="L302" s="139">
        <v>1</v>
      </c>
      <c r="M302" s="134">
        <f t="shared" si="19"/>
        <v>52.54</v>
      </c>
      <c r="N302" s="134">
        <f t="shared" si="20"/>
        <v>2.6270000000000002</v>
      </c>
      <c r="O302" s="134">
        <f t="shared" si="21"/>
        <v>55.167000000000002</v>
      </c>
      <c r="P302" s="135"/>
      <c r="Q302" s="134"/>
      <c r="R302" s="134"/>
      <c r="S302" s="134"/>
      <c r="T302" s="134"/>
      <c r="U302" s="134">
        <f t="shared" si="22"/>
        <v>2.6270000000000002</v>
      </c>
      <c r="V302" s="139"/>
    </row>
    <row r="303" spans="1:22" hidden="1">
      <c r="A303" s="139">
        <v>299</v>
      </c>
      <c r="B303" s="144">
        <v>45671</v>
      </c>
      <c r="C303" s="139" t="s">
        <v>906</v>
      </c>
      <c r="E303" s="159" t="s">
        <v>793</v>
      </c>
      <c r="F303" s="139" t="s">
        <v>634</v>
      </c>
      <c r="G303" s="139" t="s">
        <v>179</v>
      </c>
      <c r="I303" s="139">
        <v>1</v>
      </c>
      <c r="J303" s="130">
        <v>69.75</v>
      </c>
      <c r="K303" s="139"/>
      <c r="L303" s="139">
        <v>1</v>
      </c>
      <c r="M303" s="134">
        <f t="shared" si="19"/>
        <v>69.75</v>
      </c>
      <c r="N303" s="134">
        <f t="shared" si="20"/>
        <v>3.4875000000000003</v>
      </c>
      <c r="O303" s="134">
        <f t="shared" si="21"/>
        <v>73.237499999999997</v>
      </c>
      <c r="P303" s="135"/>
      <c r="Q303" s="134"/>
      <c r="R303" s="134"/>
      <c r="S303" s="134"/>
      <c r="T303" s="134"/>
      <c r="U303" s="134">
        <f t="shared" si="22"/>
        <v>3.4875000000000003</v>
      </c>
      <c r="V303" s="139"/>
    </row>
    <row r="304" spans="1:22" hidden="1">
      <c r="A304" s="139">
        <v>300</v>
      </c>
      <c r="B304" s="144">
        <v>45664</v>
      </c>
      <c r="C304" s="139" t="s">
        <v>907</v>
      </c>
      <c r="D304" s="181">
        <v>393833</v>
      </c>
      <c r="E304" s="159" t="s">
        <v>67</v>
      </c>
      <c r="F304" s="139" t="s">
        <v>155</v>
      </c>
      <c r="G304" s="139" t="s">
        <v>179</v>
      </c>
      <c r="I304" s="139">
        <v>1</v>
      </c>
      <c r="J304" s="130">
        <v>280.39999999999998</v>
      </c>
      <c r="K304" s="139"/>
      <c r="L304" s="139">
        <v>4550</v>
      </c>
      <c r="M304" s="134">
        <f t="shared" si="19"/>
        <v>1275820</v>
      </c>
      <c r="N304" s="134">
        <f t="shared" si="20"/>
        <v>63791</v>
      </c>
      <c r="O304" s="134">
        <f t="shared" si="21"/>
        <v>1339611</v>
      </c>
      <c r="P304" s="135">
        <v>45664</v>
      </c>
      <c r="Q304" s="134" t="s">
        <v>989</v>
      </c>
      <c r="R304" s="134"/>
      <c r="S304" s="134"/>
      <c r="T304" s="134"/>
      <c r="U304" s="134">
        <f t="shared" si="22"/>
        <v>63791</v>
      </c>
      <c r="V304" s="139"/>
    </row>
    <row r="305" spans="1:22" hidden="1">
      <c r="A305" s="139">
        <v>301</v>
      </c>
      <c r="B305" s="144">
        <v>45664</v>
      </c>
      <c r="C305" s="139" t="s">
        <v>907</v>
      </c>
      <c r="D305" s="181">
        <v>393833</v>
      </c>
      <c r="E305" s="159" t="s">
        <v>67</v>
      </c>
      <c r="F305" s="139" t="s">
        <v>235</v>
      </c>
      <c r="G305" s="139" t="s">
        <v>179</v>
      </c>
      <c r="I305" s="139">
        <v>1</v>
      </c>
      <c r="J305" s="130">
        <v>170</v>
      </c>
      <c r="K305" s="139"/>
      <c r="L305" s="139">
        <v>4550</v>
      </c>
      <c r="M305" s="134">
        <f t="shared" si="19"/>
        <v>773500</v>
      </c>
      <c r="N305" s="134">
        <f t="shared" si="20"/>
        <v>38675</v>
      </c>
      <c r="O305" s="134">
        <f t="shared" si="21"/>
        <v>812175</v>
      </c>
      <c r="P305" s="135">
        <v>45664</v>
      </c>
      <c r="Q305" s="134" t="s">
        <v>989</v>
      </c>
      <c r="R305" s="134"/>
      <c r="S305" s="134"/>
      <c r="T305" s="134"/>
      <c r="U305" s="134">
        <f t="shared" si="22"/>
        <v>38675</v>
      </c>
      <c r="V305" s="139"/>
    </row>
    <row r="306" spans="1:22" hidden="1">
      <c r="A306" s="139">
        <v>302</v>
      </c>
      <c r="B306" s="144">
        <v>45664</v>
      </c>
      <c r="C306" s="139" t="s">
        <v>907</v>
      </c>
      <c r="D306" s="181">
        <v>393833</v>
      </c>
      <c r="E306" s="159" t="s">
        <v>67</v>
      </c>
      <c r="F306" s="139" t="s">
        <v>156</v>
      </c>
      <c r="G306" s="139" t="s">
        <v>179</v>
      </c>
      <c r="I306" s="139">
        <v>1</v>
      </c>
      <c r="J306" s="130">
        <v>101.1</v>
      </c>
      <c r="K306" s="139"/>
      <c r="L306" s="139">
        <v>4550</v>
      </c>
      <c r="M306" s="134">
        <f t="shared" si="19"/>
        <v>460005</v>
      </c>
      <c r="N306" s="134">
        <f t="shared" si="20"/>
        <v>23000.25</v>
      </c>
      <c r="O306" s="134">
        <f t="shared" si="21"/>
        <v>483005.25</v>
      </c>
      <c r="P306" s="135">
        <v>45664</v>
      </c>
      <c r="Q306" s="134" t="s">
        <v>989</v>
      </c>
      <c r="R306" s="134"/>
      <c r="S306" s="134"/>
      <c r="T306" s="134"/>
      <c r="U306" s="134">
        <f t="shared" si="22"/>
        <v>23000.25</v>
      </c>
      <c r="V306" s="139"/>
    </row>
    <row r="307" spans="1:22" hidden="1">
      <c r="A307" s="139">
        <v>303</v>
      </c>
      <c r="B307" s="144">
        <v>45664</v>
      </c>
      <c r="C307" s="139" t="s">
        <v>907</v>
      </c>
      <c r="D307" s="181">
        <v>393833</v>
      </c>
      <c r="E307" s="159" t="s">
        <v>67</v>
      </c>
      <c r="F307" s="139" t="s">
        <v>69</v>
      </c>
      <c r="G307" s="139" t="s">
        <v>179</v>
      </c>
      <c r="I307" s="139">
        <v>1</v>
      </c>
      <c r="J307" s="130">
        <v>91.27</v>
      </c>
      <c r="K307" s="139"/>
      <c r="L307" s="139">
        <v>4550</v>
      </c>
      <c r="M307" s="134">
        <f t="shared" si="19"/>
        <v>415278.5</v>
      </c>
      <c r="N307" s="134">
        <f t="shared" si="20"/>
        <v>20763.925000000003</v>
      </c>
      <c r="O307" s="134">
        <f t="shared" si="21"/>
        <v>436042.42499999999</v>
      </c>
      <c r="P307" s="135">
        <v>45664</v>
      </c>
      <c r="Q307" s="134" t="s">
        <v>989</v>
      </c>
      <c r="R307" s="134"/>
      <c r="S307" s="134"/>
      <c r="T307" s="134"/>
      <c r="U307" s="134">
        <f t="shared" si="22"/>
        <v>20763.925000000003</v>
      </c>
      <c r="V307" s="139"/>
    </row>
    <row r="308" spans="1:22" hidden="1">
      <c r="A308" s="139">
        <v>304</v>
      </c>
      <c r="B308" s="144">
        <v>45664</v>
      </c>
      <c r="C308" s="139" t="s">
        <v>908</v>
      </c>
      <c r="D308" s="181">
        <v>393833</v>
      </c>
      <c r="E308" s="159" t="s">
        <v>67</v>
      </c>
      <c r="F308" s="139" t="s">
        <v>985</v>
      </c>
      <c r="G308" s="139" t="s">
        <v>987</v>
      </c>
      <c r="I308" s="139">
        <v>1</v>
      </c>
      <c r="J308" s="130">
        <v>11.01</v>
      </c>
      <c r="K308" s="139"/>
      <c r="L308" s="139">
        <v>4550</v>
      </c>
      <c r="M308" s="134">
        <f t="shared" si="19"/>
        <v>50095.5</v>
      </c>
      <c r="N308" s="134">
        <f t="shared" si="20"/>
        <v>2504.7750000000001</v>
      </c>
      <c r="O308" s="134">
        <f t="shared" si="21"/>
        <v>52600.275000000001</v>
      </c>
      <c r="P308" s="135">
        <v>45664</v>
      </c>
      <c r="Q308" s="134" t="s">
        <v>988</v>
      </c>
      <c r="R308" s="134"/>
      <c r="S308" s="134"/>
      <c r="T308" s="134"/>
      <c r="U308" s="134">
        <f t="shared" si="22"/>
        <v>2504.7750000000001</v>
      </c>
      <c r="V308" s="139"/>
    </row>
    <row r="309" spans="1:22" hidden="1">
      <c r="A309" s="139">
        <v>305</v>
      </c>
      <c r="B309" s="144">
        <v>45670</v>
      </c>
      <c r="C309" s="139" t="s">
        <v>909</v>
      </c>
      <c r="E309" s="159" t="s">
        <v>510</v>
      </c>
      <c r="F309" s="139" t="s">
        <v>986</v>
      </c>
      <c r="G309" s="139" t="s">
        <v>179</v>
      </c>
      <c r="I309" s="139">
        <v>1</v>
      </c>
      <c r="J309" s="130">
        <v>15.53</v>
      </c>
      <c r="K309" s="139"/>
      <c r="L309" s="139">
        <v>1</v>
      </c>
      <c r="M309" s="134">
        <f t="shared" si="19"/>
        <v>15.53</v>
      </c>
      <c r="N309" s="134">
        <f t="shared" si="20"/>
        <v>0.77649999999999997</v>
      </c>
      <c r="O309" s="134">
        <f t="shared" si="21"/>
        <v>16.3065</v>
      </c>
      <c r="P309" s="135"/>
      <c r="Q309" s="134"/>
      <c r="R309" s="134"/>
      <c r="S309" s="134"/>
      <c r="T309" s="134"/>
      <c r="U309" s="134">
        <f t="shared" si="22"/>
        <v>0.77649999999999997</v>
      </c>
      <c r="V309" s="139"/>
    </row>
    <row r="310" spans="1:22" hidden="1">
      <c r="A310" s="139">
        <v>306</v>
      </c>
      <c r="B310" s="144">
        <v>45671</v>
      </c>
      <c r="C310" s="139" t="s">
        <v>910</v>
      </c>
      <c r="E310" s="159" t="s">
        <v>510</v>
      </c>
      <c r="F310" s="139" t="s">
        <v>986</v>
      </c>
      <c r="G310" s="139" t="s">
        <v>179</v>
      </c>
      <c r="I310" s="139">
        <v>1</v>
      </c>
      <c r="J310" s="130">
        <v>15.53</v>
      </c>
      <c r="K310" s="139"/>
      <c r="L310" s="139">
        <v>1</v>
      </c>
      <c r="M310" s="134">
        <f t="shared" si="19"/>
        <v>15.53</v>
      </c>
      <c r="N310" s="134">
        <f t="shared" si="20"/>
        <v>0.77649999999999997</v>
      </c>
      <c r="O310" s="134">
        <f t="shared" si="21"/>
        <v>16.3065</v>
      </c>
      <c r="P310" s="135"/>
      <c r="Q310" s="134"/>
      <c r="R310" s="134"/>
      <c r="S310" s="134"/>
      <c r="T310" s="134"/>
      <c r="U310" s="134">
        <f t="shared" si="22"/>
        <v>0.77649999999999997</v>
      </c>
      <c r="V310" s="139"/>
    </row>
    <row r="311" spans="1:22">
      <c r="A311" s="139">
        <v>307</v>
      </c>
      <c r="B311" s="144">
        <v>45688</v>
      </c>
      <c r="C311" s="139" t="s">
        <v>911</v>
      </c>
      <c r="D311" s="229">
        <v>393841</v>
      </c>
      <c r="E311" s="159" t="s">
        <v>581</v>
      </c>
      <c r="F311" s="139" t="s">
        <v>630</v>
      </c>
      <c r="G311" s="139" t="s">
        <v>190</v>
      </c>
      <c r="I311" s="139">
        <v>1</v>
      </c>
      <c r="J311" s="130">
        <v>91904.76</v>
      </c>
      <c r="K311" s="139"/>
      <c r="L311" s="139">
        <v>4558.3990535419498</v>
      </c>
      <c r="M311" s="134">
        <f t="shared" si="19"/>
        <v>418938571</v>
      </c>
      <c r="N311" s="134">
        <f t="shared" si="20"/>
        <v>20946928.550000001</v>
      </c>
      <c r="O311" s="134">
        <f t="shared" si="21"/>
        <v>439885499.55000001</v>
      </c>
      <c r="P311" s="135"/>
      <c r="Q311" s="134"/>
      <c r="R311" s="134"/>
      <c r="S311" s="134"/>
      <c r="T311" s="134"/>
      <c r="U311" s="134">
        <f t="shared" si="22"/>
        <v>20946928.550000001</v>
      </c>
      <c r="V311" s="139"/>
    </row>
    <row r="312" spans="1:22" hidden="1">
      <c r="A312" s="139">
        <v>308</v>
      </c>
      <c r="B312" s="144"/>
      <c r="C312" s="139"/>
      <c r="E312" s="159"/>
      <c r="F312" s="139"/>
      <c r="G312" s="139"/>
      <c r="I312" s="139">
        <v>1</v>
      </c>
      <c r="J312" s="137"/>
      <c r="K312" s="139"/>
      <c r="L312" s="139"/>
      <c r="M312" s="134">
        <f t="shared" si="19"/>
        <v>0</v>
      </c>
      <c r="N312" s="134">
        <f t="shared" si="20"/>
        <v>0</v>
      </c>
      <c r="O312" s="134">
        <f t="shared" si="21"/>
        <v>0</v>
      </c>
      <c r="P312" s="135"/>
      <c r="Q312" s="134"/>
      <c r="R312" s="134"/>
      <c r="S312" s="134"/>
      <c r="T312" s="134"/>
      <c r="U312" s="134">
        <f t="shared" si="22"/>
        <v>0</v>
      </c>
      <c r="V312" s="139"/>
    </row>
    <row r="313" spans="1:22" hidden="1">
      <c r="A313" s="139">
        <v>309</v>
      </c>
      <c r="B313" s="144"/>
      <c r="C313" s="139"/>
      <c r="E313" s="159"/>
      <c r="F313" s="139"/>
      <c r="G313" s="139"/>
      <c r="I313" s="139">
        <v>1</v>
      </c>
      <c r="J313" s="137"/>
      <c r="K313" s="139"/>
      <c r="L313" s="139"/>
      <c r="M313" s="134">
        <f t="shared" si="19"/>
        <v>0</v>
      </c>
      <c r="N313" s="134">
        <f t="shared" si="20"/>
        <v>0</v>
      </c>
      <c r="O313" s="134">
        <f t="shared" si="21"/>
        <v>0</v>
      </c>
      <c r="P313" s="135"/>
      <c r="Q313" s="134"/>
      <c r="R313" s="134"/>
      <c r="S313" s="134"/>
      <c r="T313" s="134"/>
      <c r="U313" s="134">
        <f t="shared" si="22"/>
        <v>0</v>
      </c>
      <c r="V313" s="139"/>
    </row>
    <row r="314" spans="1:22" hidden="1">
      <c r="A314" s="139">
        <v>310</v>
      </c>
      <c r="B314" s="144"/>
      <c r="C314" s="139"/>
      <c r="E314" s="159"/>
      <c r="F314" s="139"/>
      <c r="G314" s="139"/>
      <c r="I314" s="139">
        <v>1</v>
      </c>
      <c r="J314" s="137"/>
      <c r="K314" s="139"/>
      <c r="L314" s="139"/>
      <c r="M314" s="134">
        <f t="shared" si="19"/>
        <v>0</v>
      </c>
      <c r="N314" s="134">
        <f t="shared" si="20"/>
        <v>0</v>
      </c>
      <c r="O314" s="134">
        <f t="shared" si="21"/>
        <v>0</v>
      </c>
      <c r="P314" s="135"/>
      <c r="Q314" s="134"/>
      <c r="R314" s="134"/>
      <c r="S314" s="134"/>
      <c r="T314" s="134"/>
      <c r="U314" s="134">
        <f t="shared" si="22"/>
        <v>0</v>
      </c>
      <c r="V314" s="139"/>
    </row>
    <row r="315" spans="1:22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138">
        <f>SUM(K5:K314)</f>
        <v>0</v>
      </c>
      <c r="L315" s="163"/>
      <c r="M315" s="138">
        <f>SUBTOTAL(9,M5:M314)</f>
        <v>418939359.37</v>
      </c>
      <c r="N315" s="138">
        <f>SUBTOTAL(9,N5:N314)</f>
        <v>20946967.968499999</v>
      </c>
      <c r="O315" s="138">
        <f>SUBTOTAL(9,O5:O314)</f>
        <v>439886327.33850002</v>
      </c>
      <c r="P315" s="64"/>
      <c r="Q315" s="154"/>
      <c r="R315" s="154"/>
      <c r="S315" s="138"/>
      <c r="T315" s="138">
        <f>SUBTOTAL(9,T5:T314)</f>
        <v>0</v>
      </c>
      <c r="U315" s="152">
        <f>SUBTOTAL(9,U5:U314)</f>
        <v>20946967.968499999</v>
      </c>
      <c r="V315" s="163"/>
    </row>
  </sheetData>
  <autoFilter ref="A4:V314">
    <filterColumn colId="2">
      <filters>
        <filter val="BTR-PRT-SI-25010002"/>
        <filter val="BTR-RN-SI-25010002"/>
        <filter val="BTR-SER-SI-25010002"/>
        <filter val="BTR-UNT-SI-25010002"/>
      </filters>
    </filterColumn>
  </autoFilter>
  <mergeCells count="1">
    <mergeCell ref="J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D10" activeCellId="1" sqref="D13 D6:D10"/>
    </sheetView>
  </sheetViews>
  <sheetFormatPr defaultColWidth="9.140625" defaultRowHeight="18.95" customHeight="1"/>
  <cols>
    <col min="1" max="8" width="16.85546875" style="66" customWidth="1"/>
    <col min="9" max="16384" width="9.140625" style="66"/>
  </cols>
  <sheetData>
    <row r="1" spans="1:8" ht="40.5" customHeight="1">
      <c r="A1" s="271" t="s">
        <v>992</v>
      </c>
      <c r="B1" s="271"/>
      <c r="C1" s="271"/>
      <c r="D1" s="271"/>
      <c r="E1" s="271"/>
      <c r="F1" s="271"/>
      <c r="G1" s="271"/>
      <c r="H1" s="271"/>
    </row>
    <row r="2" spans="1:8" ht="31.5" customHeight="1">
      <c r="A2" s="263" t="s">
        <v>39</v>
      </c>
      <c r="B2" s="263"/>
      <c r="C2" s="263"/>
      <c r="D2" s="263"/>
      <c r="E2" s="263" t="s">
        <v>40</v>
      </c>
      <c r="F2" s="263"/>
      <c r="G2" s="263"/>
      <c r="H2" s="264"/>
    </row>
    <row r="3" spans="1:8" ht="30" customHeight="1">
      <c r="A3" s="67" t="s">
        <v>41</v>
      </c>
      <c r="B3" s="67" t="s">
        <v>42</v>
      </c>
      <c r="C3" s="67" t="s">
        <v>43</v>
      </c>
      <c r="D3" s="68" t="s">
        <v>44</v>
      </c>
      <c r="E3" s="67" t="s">
        <v>41</v>
      </c>
      <c r="F3" s="67" t="s">
        <v>42</v>
      </c>
      <c r="G3" s="67" t="s">
        <v>43</v>
      </c>
      <c r="H3" s="68" t="s">
        <v>44</v>
      </c>
    </row>
    <row r="4" spans="1:8" ht="18.95" customHeight="1">
      <c r="A4" s="69">
        <v>45383</v>
      </c>
      <c r="B4" s="70" t="s">
        <v>45</v>
      </c>
      <c r="C4" s="70" t="s">
        <v>45</v>
      </c>
      <c r="D4" s="70" t="s">
        <v>45</v>
      </c>
      <c r="E4" s="70" t="s">
        <v>45</v>
      </c>
      <c r="F4" s="70" t="s">
        <v>45</v>
      </c>
      <c r="G4" s="70" t="s">
        <v>45</v>
      </c>
      <c r="H4" s="70" t="s">
        <v>45</v>
      </c>
    </row>
    <row r="5" spans="1:8" ht="18.95" customHeight="1">
      <c r="A5" s="69">
        <v>45413</v>
      </c>
      <c r="B5" s="70" t="s">
        <v>45</v>
      </c>
      <c r="C5" s="70" t="s">
        <v>45</v>
      </c>
      <c r="D5" s="70" t="s">
        <v>45</v>
      </c>
      <c r="E5" s="70" t="s">
        <v>45</v>
      </c>
      <c r="F5" s="70" t="s">
        <v>45</v>
      </c>
      <c r="G5" s="70" t="s">
        <v>45</v>
      </c>
      <c r="H5" s="70" t="s">
        <v>45</v>
      </c>
    </row>
    <row r="6" spans="1:8" ht="18.95" customHeight="1">
      <c r="A6" s="69">
        <v>45444</v>
      </c>
      <c r="B6" s="71">
        <v>45473</v>
      </c>
      <c r="C6" s="70">
        <v>497314276</v>
      </c>
      <c r="D6" s="72">
        <v>937770.46</v>
      </c>
      <c r="E6" s="70" t="s">
        <v>45</v>
      </c>
      <c r="F6" s="70" t="s">
        <v>45</v>
      </c>
      <c r="G6" s="70" t="s">
        <v>45</v>
      </c>
      <c r="H6" s="70" t="s">
        <v>45</v>
      </c>
    </row>
    <row r="7" spans="1:8" s="158" customFormat="1" ht="18.95" customHeight="1">
      <c r="A7" s="155">
        <v>45474</v>
      </c>
      <c r="B7" s="156">
        <v>45504</v>
      </c>
      <c r="C7" s="157">
        <v>519007839</v>
      </c>
      <c r="D7" s="72">
        <v>31568475</v>
      </c>
      <c r="E7" s="157" t="s">
        <v>45</v>
      </c>
      <c r="F7" s="157" t="s">
        <v>45</v>
      </c>
      <c r="G7" s="157" t="s">
        <v>45</v>
      </c>
      <c r="H7" s="157" t="s">
        <v>45</v>
      </c>
    </row>
    <row r="8" spans="1:8" s="158" customFormat="1" ht="18.95" customHeight="1">
      <c r="A8" s="155">
        <v>45505</v>
      </c>
      <c r="B8" s="156">
        <v>45545</v>
      </c>
      <c r="C8" s="157">
        <v>111</v>
      </c>
      <c r="D8" s="72">
        <v>105525</v>
      </c>
      <c r="E8" s="157" t="s">
        <v>45</v>
      </c>
      <c r="F8" s="157" t="s">
        <v>45</v>
      </c>
      <c r="G8" s="157" t="s">
        <v>45</v>
      </c>
      <c r="H8" s="157" t="s">
        <v>45</v>
      </c>
    </row>
    <row r="9" spans="1:8" s="158" customFormat="1" ht="18.95" customHeight="1">
      <c r="A9" s="155">
        <v>45536</v>
      </c>
      <c r="B9" s="156">
        <v>45573</v>
      </c>
      <c r="C9" s="157">
        <v>15021195</v>
      </c>
      <c r="D9" s="73">
        <v>1762204.84</v>
      </c>
      <c r="E9" s="157" t="s">
        <v>45</v>
      </c>
      <c r="F9" s="157" t="s">
        <v>45</v>
      </c>
      <c r="G9" s="157" t="s">
        <v>45</v>
      </c>
      <c r="H9" s="157" t="s">
        <v>45</v>
      </c>
    </row>
    <row r="10" spans="1:8" s="158" customFormat="1" ht="18.95" customHeight="1">
      <c r="A10" s="155">
        <v>45566</v>
      </c>
      <c r="B10" s="156">
        <v>45604</v>
      </c>
      <c r="C10" s="157">
        <v>15359188</v>
      </c>
      <c r="D10" s="73">
        <v>32261.145000000004</v>
      </c>
      <c r="E10" s="157" t="s">
        <v>45</v>
      </c>
      <c r="F10" s="157" t="s">
        <v>45</v>
      </c>
      <c r="G10" s="157" t="s">
        <v>45</v>
      </c>
      <c r="H10" s="157" t="s">
        <v>45</v>
      </c>
    </row>
    <row r="11" spans="1:8" ht="18.95" customHeight="1">
      <c r="A11" s="155">
        <v>45597</v>
      </c>
      <c r="B11" s="156" t="s">
        <v>45</v>
      </c>
      <c r="C11" s="157" t="s">
        <v>45</v>
      </c>
      <c r="D11" s="157" t="s">
        <v>45</v>
      </c>
      <c r="E11" s="157" t="s">
        <v>45</v>
      </c>
      <c r="F11" s="157" t="s">
        <v>45</v>
      </c>
      <c r="G11" s="157" t="s">
        <v>45</v>
      </c>
      <c r="H11" s="157" t="s">
        <v>45</v>
      </c>
    </row>
    <row r="12" spans="1:8" ht="18.95" customHeight="1">
      <c r="A12" s="155" t="s">
        <v>994</v>
      </c>
      <c r="B12" s="156">
        <v>45617</v>
      </c>
      <c r="C12" s="157">
        <v>55</v>
      </c>
      <c r="D12" s="73">
        <v>5523810</v>
      </c>
      <c r="E12" s="157" t="s">
        <v>45</v>
      </c>
      <c r="F12" s="157" t="s">
        <v>45</v>
      </c>
      <c r="G12" s="157" t="s">
        <v>45</v>
      </c>
      <c r="H12" s="157" t="s">
        <v>45</v>
      </c>
    </row>
    <row r="13" spans="1:8" ht="18.95" customHeight="1">
      <c r="A13" s="184">
        <v>45658</v>
      </c>
      <c r="B13" s="185">
        <v>45698</v>
      </c>
      <c r="C13" s="186">
        <v>16353718</v>
      </c>
      <c r="D13" s="187">
        <v>15820934.449999638</v>
      </c>
      <c r="E13" s="73"/>
      <c r="F13" s="71"/>
      <c r="G13" s="73"/>
      <c r="H13" s="72"/>
    </row>
    <row r="14" spans="1:8" ht="18.95" customHeight="1">
      <c r="A14" s="184">
        <v>45689</v>
      </c>
      <c r="B14" s="185"/>
      <c r="C14" s="186"/>
      <c r="D14" s="187"/>
      <c r="E14" s="73"/>
      <c r="F14" s="71"/>
      <c r="G14" s="73"/>
      <c r="H14" s="72"/>
    </row>
    <row r="15" spans="1:8" ht="18.95" customHeight="1">
      <c r="A15" s="184">
        <v>45717</v>
      </c>
      <c r="B15" s="185"/>
      <c r="C15" s="186"/>
      <c r="D15" s="187"/>
      <c r="E15" s="73"/>
      <c r="F15" s="71"/>
      <c r="G15" s="73"/>
      <c r="H15" s="72"/>
    </row>
    <row r="16" spans="1:8" ht="18.95" customHeight="1">
      <c r="A16" s="265"/>
      <c r="B16" s="266"/>
      <c r="C16" s="267"/>
      <c r="D16" s="73">
        <f>D13+D14+D15</f>
        <v>15820934.449999638</v>
      </c>
      <c r="E16" s="268"/>
      <c r="F16" s="269"/>
      <c r="G16" s="270"/>
      <c r="H16" s="73">
        <f>SUM(H4:H15)</f>
        <v>0</v>
      </c>
    </row>
  </sheetData>
  <mergeCells count="5">
    <mergeCell ref="A2:D2"/>
    <mergeCell ref="E2:H2"/>
    <mergeCell ref="A16:C16"/>
    <mergeCell ref="E16:G16"/>
    <mergeCell ref="A1:H1"/>
  </mergeCells>
  <pageMargins left="0.7" right="0.12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FORM 31 LIST </vt:lpstr>
      <vt:lpstr>Summary for Querterly</vt:lpstr>
      <vt:lpstr>FORM 31 LIST</vt:lpstr>
      <vt:lpstr>Aug 24</vt:lpstr>
      <vt:lpstr>Sept 24</vt:lpstr>
      <vt:lpstr>Oct 24</vt:lpstr>
      <vt:lpstr>Nov 24</vt:lpstr>
      <vt:lpstr>Dec 24</vt:lpstr>
      <vt:lpstr>Jan 25</vt:lpstr>
      <vt:lpstr>Tax Payment</vt:lpstr>
      <vt:lpstr>'FORM 31 LIST'!Print_Area</vt:lpstr>
      <vt:lpstr>'FORM 31 LIST '!Print_Area</vt:lpstr>
      <vt:lpstr>'Summary for Querterly'!Print_Area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2025-02-19T02:49:38Z</cp:lastPrinted>
  <dcterms:created xsi:type="dcterms:W3CDTF">2024-07-11T08:02:57Z</dcterms:created>
  <dcterms:modified xsi:type="dcterms:W3CDTF">2025-03-03T05:19:50Z</dcterms:modified>
</cp:coreProperties>
</file>