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455"/>
  </bookViews>
  <sheets>
    <sheet name="Salary" sheetId="1" r:id="rId1"/>
    <sheet name="SH02924 Statement (2)" sheetId="3" state="hidden" r:id="rId2"/>
    <sheet name="SH02434 Statement" sheetId="2" state="hidden" r:id="rId3"/>
    <sheet name="Working hour" sheetId="4" state="hidden" r:id="rId4"/>
  </sheets>
  <calcPr calcId="152511"/>
</workbook>
</file>

<file path=xl/calcChain.xml><?xml version="1.0" encoding="utf-8"?>
<calcChain xmlns="http://schemas.openxmlformats.org/spreadsheetml/2006/main">
  <c r="H11" i="4" l="1"/>
  <c r="J11" i="4" s="1"/>
  <c r="J12" i="4" s="1"/>
  <c r="D145" i="2"/>
  <c r="C143" i="2"/>
  <c r="D147" i="2" l="1"/>
  <c r="D146" i="2"/>
  <c r="F95" i="3"/>
  <c r="F97" i="3" s="1"/>
  <c r="AJ6" i="1"/>
  <c r="AJ5" i="1"/>
  <c r="AJ4" i="1"/>
  <c r="H52" i="2"/>
  <c r="H51" i="2"/>
  <c r="H5" i="4" l="1"/>
  <c r="F29" i="3"/>
  <c r="H19" i="3"/>
  <c r="F35" i="3"/>
  <c r="D96" i="2" l="1"/>
  <c r="C94" i="2"/>
  <c r="D97" i="2" l="1"/>
  <c r="D98" i="2" s="1"/>
  <c r="G95" i="3"/>
  <c r="G76" i="3"/>
  <c r="G75" i="3"/>
  <c r="G74" i="3"/>
  <c r="G73" i="3"/>
  <c r="G72" i="3"/>
  <c r="G71" i="3"/>
  <c r="G70" i="3"/>
  <c r="G47" i="3"/>
  <c r="F24" i="3"/>
  <c r="F45" i="3" s="1"/>
  <c r="F23" i="3"/>
  <c r="F22" i="3"/>
  <c r="F21" i="3"/>
  <c r="F20" i="3"/>
  <c r="F19" i="3"/>
  <c r="F18" i="3"/>
  <c r="F17" i="3"/>
  <c r="F34" i="3"/>
  <c r="F33" i="3"/>
  <c r="F83" i="3"/>
  <c r="F80" i="3"/>
  <c r="G80" i="3"/>
  <c r="F79" i="3"/>
  <c r="F78" i="3"/>
  <c r="F77" i="3"/>
  <c r="G77" i="3"/>
  <c r="D97" i="3"/>
  <c r="C95" i="3"/>
  <c r="D98" i="3" l="1"/>
  <c r="D99" i="3" s="1"/>
  <c r="J5" i="4"/>
  <c r="F32" i="3"/>
  <c r="F28" i="3"/>
  <c r="F27" i="3"/>
  <c r="F25" i="3"/>
  <c r="F16" i="3"/>
  <c r="J6" i="4" l="1"/>
  <c r="D47" i="3"/>
  <c r="D48" i="3" s="1"/>
  <c r="C45" i="3"/>
  <c r="D49" i="3" l="1"/>
  <c r="D47" i="2"/>
  <c r="C45" i="2"/>
  <c r="D48" i="2" l="1"/>
  <c r="D49" i="2" s="1"/>
  <c r="AK7" i="1" l="1"/>
</calcChain>
</file>

<file path=xl/sharedStrings.xml><?xml version="1.0" encoding="utf-8"?>
<sst xmlns="http://schemas.openxmlformats.org/spreadsheetml/2006/main" count="438" uniqueCount="70">
  <si>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</si>
  <si>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</si>
  <si>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</si>
  <si>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</si>
  <si>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</si>
  <si>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</si>
  <si>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</si>
  <si>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</si>
  <si>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</si>
  <si>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JS</t>
  </si>
  <si>
    <t>Total Days</t>
  </si>
  <si>
    <t>Prices</t>
  </si>
  <si>
    <t>Amount</t>
  </si>
  <si>
    <t>Total</t>
  </si>
  <si>
    <t>Company Name</t>
  </si>
  <si>
    <t>Contact Person</t>
  </si>
  <si>
    <t>Machine Model No.</t>
  </si>
  <si>
    <t>Sr.No.</t>
  </si>
  <si>
    <t xml:space="preserve">Machine Delivery Date: </t>
  </si>
  <si>
    <t xml:space="preserve">Machine Arrival Date: </t>
  </si>
  <si>
    <t xml:space="preserve">Operator </t>
  </si>
  <si>
    <t>No.</t>
  </si>
  <si>
    <t>Date</t>
  </si>
  <si>
    <t xml:space="preserve">Actual  Working Hours </t>
  </si>
  <si>
    <t>Calculation Working 
Hours</t>
  </si>
  <si>
    <t>Remarks</t>
  </si>
  <si>
    <t>Standby</t>
  </si>
  <si>
    <t>-</t>
  </si>
  <si>
    <t>Machine Working Hours</t>
  </si>
  <si>
    <t>Per Hour Charges ( MMK )</t>
  </si>
  <si>
    <t>5% Commercial</t>
  </si>
  <si>
    <t>Total Amount Ks</t>
  </si>
  <si>
    <t>1 Month -140 Lakhs</t>
  </si>
  <si>
    <t>Including 5%</t>
  </si>
  <si>
    <t>Standby -160 hrs</t>
  </si>
  <si>
    <t>Maung Htay_U</t>
  </si>
  <si>
    <t>ME220</t>
  </si>
  <si>
    <t>SH02434</t>
  </si>
  <si>
    <t>Zaw Paing Soe Min</t>
  </si>
  <si>
    <t>Fan Belt damage</t>
  </si>
  <si>
    <t>SH02924</t>
  </si>
  <si>
    <t>Fan Belt Damage</t>
  </si>
  <si>
    <t>Bucket pin damage</t>
  </si>
  <si>
    <t>Salary</t>
  </si>
  <si>
    <t>Working Hour</t>
  </si>
  <si>
    <t>Actual hr</t>
  </si>
  <si>
    <t>Breakdown</t>
  </si>
  <si>
    <t>Contract Standby Hours</t>
  </si>
  <si>
    <t>160 hrs</t>
  </si>
  <si>
    <t>From</t>
  </si>
  <si>
    <t>To</t>
  </si>
  <si>
    <t>Waiting Transporter</t>
  </si>
  <si>
    <t>Hydraulic Pipe damage</t>
  </si>
  <si>
    <t>terminal lead damage</t>
  </si>
  <si>
    <t>Filter repair</t>
  </si>
  <si>
    <t>Engine Oil Service and filter waiting</t>
  </si>
  <si>
    <t>Bucket Teeth repair</t>
  </si>
  <si>
    <t>Raining</t>
  </si>
  <si>
    <t>Thingyan Holiday</t>
  </si>
  <si>
    <t>1 duty price -444,444.444444</t>
  </si>
  <si>
    <t>Per hour charges -55,555.55555</t>
  </si>
  <si>
    <t>1 duty price -666,666.6666666665</t>
  </si>
  <si>
    <t>Per hour charges -83,333.333333331</t>
  </si>
  <si>
    <t>May'25</t>
  </si>
  <si>
    <t>8.4.25</t>
  </si>
  <si>
    <t>7.5.25</t>
  </si>
  <si>
    <t>Hydraulic  pipe press</t>
  </si>
  <si>
    <t>Aung  Thiha</t>
  </si>
  <si>
    <t>27.4.25</t>
  </si>
  <si>
    <t>26.5.25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</si>
</sst>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[$-409]d\-mmm\-yy;@"/>
    <numFmt numFmtId="167" formatCode="m/d/yy;@"/>
    <numFmt numFmtId="168" formatCode="h:mm;@"/>
    <numFmt numFmtId="169" formatCode="[h]:mm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22"/>
    </font>
    <font>
      <b/>
      <sz val="9"/>
      <name val="Arial"/>
      <family val="2"/>
      <charset val="22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0" xfId="0" applyAlignment="1">
      <alignment horizontal="center" vertical="center"/>
    </xf>
    <xf numFmtId="0" fontId="2" fillId="0" borderId="0" xfId="0" applyFont="1" applyBorder="1" applyAlignment="1"/>
    <xf numFmtId="165" fontId="0" fillId="0" borderId="0" xfId="1" applyNumberFormat="1" applyFont="1"/>
    <xf numFmtId="0" fontId="2" fillId="0" borderId="0" xfId="0" applyFont="1"/>
    <xf numFmtId="0" fontId="2" fillId="0" borderId="2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/>
    <xf numFmtId="1" fontId="4" fillId="0" borderId="0" xfId="0" applyNumberFormat="1" applyFont="1" applyFill="1" applyBorder="1" applyAlignment="1">
      <alignment horizontal="center"/>
    </xf>
    <xf numFmtId="0" fontId="0" fillId="0" borderId="0" xfId="0" applyFont="1"/>
    <xf numFmtId="1" fontId="4" fillId="0" borderId="2" xfId="0" applyNumberFormat="1" applyFont="1" applyBorder="1" applyAlignment="1">
      <alignment horizontal="left"/>
    </xf>
    <xf numFmtId="1" fontId="4" fillId="0" borderId="0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Border="1"/>
    <xf numFmtId="166" fontId="4" fillId="0" borderId="3" xfId="0" applyNumberFormat="1" applyFont="1" applyBorder="1" applyAlignment="1">
      <alignment horizontal="center"/>
    </xf>
    <xf numFmtId="166" fontId="4" fillId="0" borderId="0" xfId="0" applyNumberFormat="1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4" fillId="0" borderId="3" xfId="0" applyNumberFormat="1" applyFont="1" applyBorder="1" applyAlignment="1">
      <alignment horizontal="left"/>
    </xf>
    <xf numFmtId="166" fontId="4" fillId="0" borderId="0" xfId="0" applyNumberFormat="1" applyFont="1" applyBorder="1" applyAlignment="1">
      <alignment horizontal="center"/>
    </xf>
    <xf numFmtId="166" fontId="5" fillId="0" borderId="0" xfId="0" applyNumberFormat="1" applyFont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166" fontId="4" fillId="0" borderId="3" xfId="0" applyNumberFormat="1" applyFont="1" applyFill="1" applyBorder="1" applyAlignment="1">
      <alignment horizontal="center"/>
    </xf>
    <xf numFmtId="168" fontId="6" fillId="0" borderId="1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horizontal="right"/>
    </xf>
    <xf numFmtId="43" fontId="0" fillId="0" borderId="2" xfId="1" applyNumberFormat="1" applyFont="1" applyBorder="1" applyAlignment="1">
      <alignment horizontal="right"/>
    </xf>
    <xf numFmtId="165" fontId="1" fillId="0" borderId="0" xfId="1" applyNumberFormat="1" applyFont="1" applyBorder="1" applyAlignment="1">
      <alignment horizontal="right"/>
    </xf>
    <xf numFmtId="43" fontId="0" fillId="0" borderId="0" xfId="1" applyNumberFormat="1" applyFont="1" applyBorder="1" applyAlignment="1">
      <alignment horizontal="right"/>
    </xf>
    <xf numFmtId="43" fontId="0" fillId="0" borderId="6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46" fontId="0" fillId="0" borderId="1" xfId="0" applyNumberForma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3" fontId="0" fillId="0" borderId="1" xfId="0" applyNumberFormat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"/>
  <sheetViews>
    <sheetView tabSelected="1" workbookViewId="0">
      <selection activeCell="H19" sqref="H19"/>
    </sheetView>
  </sheetViews>
  <sheetFormatPr defaultRowHeight="15"/>
  <cols>
    <col min="1" max="1" width="16.7109375" bestFit="1" customWidth="1"/>
    <col min="4" max="33" width="2.42578125" customWidth="1"/>
    <col min="34" max="34" width="3" bestFit="1" customWidth="1"/>
    <col min="36" max="36" width="10.5703125" bestFit="1" customWidth="1"/>
    <col min="37" max="37" width="13.28515625" style="1" bestFit="1" customWidth="1"/>
  </cols>
  <sheetData>
    <row r="1" spans="1:37">
      <c r="A1" t="s">
        <v>43</v>
      </c>
    </row>
    <row r="2" spans="1:37">
      <c r="D2" s="43" t="s">
        <v>63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</row>
    <row r="3" spans="1:37">
      <c r="A3" s="2" t="s">
        <v>1</v>
      </c>
      <c r="B3" s="2" t="s">
        <v>2</v>
      </c>
      <c r="C3" s="2" t="s">
        <v>3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2">
        <v>31</v>
      </c>
      <c r="AI3" s="2" t="s">
        <v>10</v>
      </c>
      <c r="AJ3" s="2" t="s">
        <v>11</v>
      </c>
      <c r="AK3" s="3" t="s">
        <v>12</v>
      </c>
    </row>
    <row r="4" spans="1:37">
      <c r="A4" s="2" t="s">
        <v>7</v>
      </c>
      <c r="B4" s="2" t="s">
        <v>4</v>
      </c>
      <c r="C4" s="2" t="s">
        <v>5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 t="s">
        <v>9</v>
      </c>
      <c r="AI4" s="2">
        <v>31</v>
      </c>
      <c r="AJ4" s="42">
        <f>AK4/31</f>
        <v>12903.225806451614</v>
      </c>
      <c r="AK4" s="3">
        <v>400000</v>
      </c>
    </row>
    <row r="5" spans="1:37">
      <c r="A5" s="2" t="s">
        <v>0</v>
      </c>
      <c r="B5" s="2" t="s">
        <v>4</v>
      </c>
      <c r="C5" s="2" t="s">
        <v>5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9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9</v>
      </c>
      <c r="AG5" s="2" t="s">
        <v>9</v>
      </c>
      <c r="AH5" s="2" t="s">
        <v>9</v>
      </c>
      <c r="AI5" s="2">
        <v>31</v>
      </c>
      <c r="AJ5" s="42">
        <f>AK5/31</f>
        <v>12903.225806451614</v>
      </c>
      <c r="AK5" s="3">
        <v>400000</v>
      </c>
    </row>
    <row r="6" spans="1:37">
      <c r="A6" s="2" t="s">
        <v>6</v>
      </c>
      <c r="B6" s="2" t="s">
        <v>8</v>
      </c>
      <c r="C6" s="2" t="s">
        <v>5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>
        <v>31</v>
      </c>
      <c r="AJ6" s="42">
        <f>AK6/31</f>
        <v>9677.4193548387102</v>
      </c>
      <c r="AK6" s="3">
        <v>300000</v>
      </c>
    </row>
    <row r="7" spans="1:37">
      <c r="AJ7" t="s">
        <v>13</v>
      </c>
      <c r="AK7" s="1">
        <f>SUM(AK4:AK6)</f>
        <v>1100000</v>
      </c>
    </row>
  </sheetData>
  <mergeCells count="1">
    <mergeCell ref="D2:AH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0"/>
  <sheetViews>
    <sheetView workbookViewId="0">
      <selection activeCell="D18" sqref="D18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6">
      <c r="B2" s="5"/>
      <c r="C2" t="s">
        <v>32</v>
      </c>
      <c r="D2" t="s">
        <v>33</v>
      </c>
      <c r="E2" t="s">
        <v>61</v>
      </c>
    </row>
    <row r="3" spans="1:6">
      <c r="E3" s="6" t="s">
        <v>62</v>
      </c>
    </row>
    <row r="4" spans="1:6">
      <c r="B4" s="7" t="s">
        <v>14</v>
      </c>
      <c r="C4" s="8" t="s">
        <v>35</v>
      </c>
      <c r="D4" s="9"/>
      <c r="E4" t="s">
        <v>34</v>
      </c>
    </row>
    <row r="5" spans="1:6">
      <c r="B5" s="10" t="s">
        <v>15</v>
      </c>
      <c r="C5" s="8" t="s">
        <v>35</v>
      </c>
      <c r="D5" s="11"/>
      <c r="E5" s="12"/>
    </row>
    <row r="6" spans="1:6">
      <c r="B6" s="10" t="s">
        <v>16</v>
      </c>
      <c r="C6" s="13" t="s">
        <v>36</v>
      </c>
      <c r="D6" s="14"/>
      <c r="E6" s="9"/>
    </row>
    <row r="7" spans="1:6">
      <c r="B7" s="10" t="s">
        <v>17</v>
      </c>
      <c r="C7" s="15" t="s">
        <v>40</v>
      </c>
      <c r="D7" s="16"/>
      <c r="E7" s="17"/>
    </row>
    <row r="8" spans="1:6">
      <c r="B8" s="10" t="s">
        <v>18</v>
      </c>
      <c r="C8" s="18">
        <v>45437</v>
      </c>
      <c r="D8" s="19"/>
      <c r="E8" s="19"/>
    </row>
    <row r="9" spans="1:6">
      <c r="A9" s="20"/>
      <c r="B9" s="10" t="s">
        <v>19</v>
      </c>
      <c r="C9" s="18">
        <v>45723</v>
      </c>
      <c r="D9" s="19"/>
      <c r="E9" s="19"/>
    </row>
    <row r="10" spans="1:6">
      <c r="A10" s="20"/>
      <c r="B10" s="10" t="s">
        <v>20</v>
      </c>
      <c r="C10" s="21" t="s">
        <v>0</v>
      </c>
      <c r="E10" s="17"/>
    </row>
    <row r="11" spans="1:6">
      <c r="A11" s="20"/>
      <c r="B11" s="10" t="s">
        <v>8</v>
      </c>
      <c r="C11" s="22" t="s">
        <v>38</v>
      </c>
      <c r="D11" s="23"/>
      <c r="E11" s="24"/>
    </row>
    <row r="12" spans="1:6">
      <c r="A12" s="20"/>
      <c r="C12" s="25"/>
      <c r="D12" s="25"/>
    </row>
    <row r="13" spans="1:6">
      <c r="A13" s="44" t="s">
        <v>21</v>
      </c>
      <c r="B13" s="45" t="s">
        <v>22</v>
      </c>
      <c r="C13" s="47" t="s">
        <v>23</v>
      </c>
      <c r="D13" s="47" t="s">
        <v>24</v>
      </c>
      <c r="E13" s="45" t="s">
        <v>25</v>
      </c>
    </row>
    <row r="14" spans="1:6">
      <c r="A14" s="44"/>
      <c r="B14" s="46"/>
      <c r="C14" s="48"/>
      <c r="D14" s="48"/>
      <c r="E14" s="46"/>
    </row>
    <row r="15" spans="1:6">
      <c r="A15" s="37">
        <v>1</v>
      </c>
      <c r="B15" s="27">
        <v>45725</v>
      </c>
      <c r="C15" s="28">
        <v>0.17083333333333331</v>
      </c>
      <c r="D15" s="28"/>
      <c r="E15" s="29" t="s">
        <v>26</v>
      </c>
    </row>
    <row r="16" spans="1:6">
      <c r="A16" s="37">
        <v>2</v>
      </c>
      <c r="B16" s="27">
        <v>45726</v>
      </c>
      <c r="C16" s="28" t="s">
        <v>27</v>
      </c>
      <c r="D16" s="28"/>
      <c r="E16" s="29" t="s">
        <v>41</v>
      </c>
      <c r="F16">
        <f>160/30</f>
        <v>5.333333333333333</v>
      </c>
    </row>
    <row r="17" spans="1:8">
      <c r="A17" s="37">
        <v>3</v>
      </c>
      <c r="B17" s="27">
        <v>45727</v>
      </c>
      <c r="C17" s="28" t="s">
        <v>27</v>
      </c>
      <c r="D17" s="28"/>
      <c r="E17" s="29" t="s">
        <v>41</v>
      </c>
      <c r="F17">
        <f t="shared" ref="F17:F24" si="0">160/30</f>
        <v>5.333333333333333</v>
      </c>
    </row>
    <row r="18" spans="1:8">
      <c r="A18" s="37">
        <v>4</v>
      </c>
      <c r="B18" s="27">
        <v>45728</v>
      </c>
      <c r="C18" s="28" t="s">
        <v>27</v>
      </c>
      <c r="D18" s="28"/>
      <c r="E18" s="29" t="s">
        <v>41</v>
      </c>
      <c r="F18">
        <f t="shared" si="0"/>
        <v>5.333333333333333</v>
      </c>
    </row>
    <row r="19" spans="1:8">
      <c r="A19" s="37">
        <v>5</v>
      </c>
      <c r="B19" s="27">
        <v>45729</v>
      </c>
      <c r="C19" s="28" t="s">
        <v>27</v>
      </c>
      <c r="D19" s="28"/>
      <c r="E19" s="29" t="s">
        <v>41</v>
      </c>
      <c r="F19">
        <f t="shared" si="0"/>
        <v>5.333333333333333</v>
      </c>
      <c r="H19">
        <f>6/60</f>
        <v>0.1</v>
      </c>
    </row>
    <row r="20" spans="1:8">
      <c r="A20" s="37">
        <v>6</v>
      </c>
      <c r="B20" s="27">
        <v>45730</v>
      </c>
      <c r="C20" s="28" t="s">
        <v>27</v>
      </c>
      <c r="D20" s="28"/>
      <c r="E20" s="29" t="s">
        <v>41</v>
      </c>
      <c r="F20">
        <f t="shared" si="0"/>
        <v>5.333333333333333</v>
      </c>
    </row>
    <row r="21" spans="1:8">
      <c r="A21" s="37">
        <v>7</v>
      </c>
      <c r="B21" s="27">
        <v>45731</v>
      </c>
      <c r="C21" s="28" t="s">
        <v>27</v>
      </c>
      <c r="D21" s="28"/>
      <c r="E21" s="29" t="s">
        <v>41</v>
      </c>
      <c r="F21">
        <f t="shared" si="0"/>
        <v>5.333333333333333</v>
      </c>
    </row>
    <row r="22" spans="1:8">
      <c r="A22" s="37">
        <v>8</v>
      </c>
      <c r="B22" s="27">
        <v>45732</v>
      </c>
      <c r="C22" s="28" t="s">
        <v>27</v>
      </c>
      <c r="D22" s="28"/>
      <c r="E22" s="29" t="s">
        <v>41</v>
      </c>
      <c r="F22">
        <f t="shared" si="0"/>
        <v>5.333333333333333</v>
      </c>
    </row>
    <row r="23" spans="1:8">
      <c r="A23" s="37">
        <v>9</v>
      </c>
      <c r="B23" s="27">
        <v>45733</v>
      </c>
      <c r="C23" s="28" t="s">
        <v>27</v>
      </c>
      <c r="D23" s="28"/>
      <c r="E23" s="29" t="s">
        <v>41</v>
      </c>
      <c r="F23">
        <f t="shared" si="0"/>
        <v>5.333333333333333</v>
      </c>
    </row>
    <row r="24" spans="1:8">
      <c r="A24" s="37">
        <v>10</v>
      </c>
      <c r="B24" s="27">
        <v>45734</v>
      </c>
      <c r="C24" s="28" t="s">
        <v>27</v>
      </c>
      <c r="D24" s="28"/>
      <c r="E24" s="29" t="s">
        <v>41</v>
      </c>
      <c r="F24">
        <f t="shared" si="0"/>
        <v>5.333333333333333</v>
      </c>
    </row>
    <row r="25" spans="1:8">
      <c r="A25" s="37">
        <v>11</v>
      </c>
      <c r="B25" s="27">
        <v>45735</v>
      </c>
      <c r="C25" s="28">
        <v>9.1666666666666674E-2</v>
      </c>
      <c r="D25" s="28"/>
      <c r="E25" s="29" t="s">
        <v>42</v>
      </c>
      <c r="F25">
        <f>160/30-2.2</f>
        <v>3.1333333333333329</v>
      </c>
    </row>
    <row r="26" spans="1:8">
      <c r="A26" s="37">
        <v>12</v>
      </c>
      <c r="B26" s="27">
        <v>45736</v>
      </c>
      <c r="C26" s="28">
        <v>0.22916666666666666</v>
      </c>
      <c r="D26" s="28"/>
      <c r="E26" s="28" t="s">
        <v>26</v>
      </c>
    </row>
    <row r="27" spans="1:8">
      <c r="A27" s="37">
        <v>13</v>
      </c>
      <c r="B27" s="27">
        <v>45737</v>
      </c>
      <c r="C27" s="28">
        <v>0.21666666666666667</v>
      </c>
      <c r="D27" s="28"/>
      <c r="E27" s="29" t="s">
        <v>41</v>
      </c>
      <c r="F27">
        <f>160/30-5.2</f>
        <v>0.13333333333333286</v>
      </c>
    </row>
    <row r="28" spans="1:8">
      <c r="A28" s="37">
        <v>14</v>
      </c>
      <c r="B28" s="27">
        <v>45738</v>
      </c>
      <c r="C28" s="28" t="s">
        <v>27</v>
      </c>
      <c r="D28" s="28"/>
      <c r="E28" s="29" t="s">
        <v>41</v>
      </c>
      <c r="F28">
        <f>160/30</f>
        <v>5.333333333333333</v>
      </c>
    </row>
    <row r="29" spans="1:8">
      <c r="A29" s="37">
        <v>15</v>
      </c>
      <c r="B29" s="27">
        <v>45739</v>
      </c>
      <c r="C29" s="28" t="s">
        <v>27</v>
      </c>
      <c r="D29" s="28"/>
      <c r="E29" s="29" t="s">
        <v>41</v>
      </c>
      <c r="F29">
        <f>160/30</f>
        <v>5.333333333333333</v>
      </c>
    </row>
    <row r="30" spans="1:8">
      <c r="A30" s="37">
        <v>16</v>
      </c>
      <c r="B30" s="27">
        <v>45740</v>
      </c>
      <c r="C30" s="28">
        <v>0.24583333333333335</v>
      </c>
      <c r="D30" s="28"/>
      <c r="E30" s="28" t="s">
        <v>26</v>
      </c>
    </row>
    <row r="31" spans="1:8">
      <c r="A31" s="37">
        <v>17</v>
      </c>
      <c r="B31" s="27">
        <v>45741</v>
      </c>
      <c r="C31" s="28">
        <v>0.17083333333333331</v>
      </c>
      <c r="D31" s="28"/>
      <c r="E31" s="29" t="s">
        <v>26</v>
      </c>
    </row>
    <row r="32" spans="1:8">
      <c r="A32" s="37">
        <v>18</v>
      </c>
      <c r="B32" s="27">
        <v>45742</v>
      </c>
      <c r="C32" s="28" t="s">
        <v>27</v>
      </c>
      <c r="D32" s="28"/>
      <c r="E32" s="29" t="s">
        <v>55</v>
      </c>
      <c r="F32">
        <f>160/30</f>
        <v>5.333333333333333</v>
      </c>
    </row>
    <row r="33" spans="1:7">
      <c r="A33" s="37">
        <v>19</v>
      </c>
      <c r="B33" s="27">
        <v>45743</v>
      </c>
      <c r="C33" s="28" t="s">
        <v>27</v>
      </c>
      <c r="D33" s="28"/>
      <c r="E33" s="29" t="s">
        <v>55</v>
      </c>
      <c r="F33">
        <f>160/30</f>
        <v>5.333333333333333</v>
      </c>
    </row>
    <row r="34" spans="1:7">
      <c r="A34" s="37">
        <v>20</v>
      </c>
      <c r="B34" s="27">
        <v>45744</v>
      </c>
      <c r="C34" s="28" t="s">
        <v>27</v>
      </c>
      <c r="D34" s="28"/>
      <c r="E34" s="29" t="s">
        <v>55</v>
      </c>
      <c r="F34">
        <f>160/30</f>
        <v>5.333333333333333</v>
      </c>
    </row>
    <row r="35" spans="1:7">
      <c r="A35" s="37">
        <v>21</v>
      </c>
      <c r="B35" s="27">
        <v>45745</v>
      </c>
      <c r="C35" s="28" t="s">
        <v>27</v>
      </c>
      <c r="D35" s="28"/>
      <c r="E35" s="29" t="s">
        <v>55</v>
      </c>
      <c r="F35">
        <f>160/30</f>
        <v>5.333333333333333</v>
      </c>
    </row>
    <row r="36" spans="1:7">
      <c r="A36" s="37">
        <v>22</v>
      </c>
      <c r="B36" s="27">
        <v>45746</v>
      </c>
      <c r="C36" s="28">
        <v>0.16666666666666666</v>
      </c>
      <c r="D36" s="28"/>
      <c r="E36" s="29" t="s">
        <v>26</v>
      </c>
    </row>
    <row r="37" spans="1:7">
      <c r="A37" s="37">
        <v>23</v>
      </c>
      <c r="B37" s="27">
        <v>45747</v>
      </c>
      <c r="C37" s="28">
        <v>0.25</v>
      </c>
      <c r="D37" s="28"/>
      <c r="E37" s="29" t="s">
        <v>26</v>
      </c>
    </row>
    <row r="38" spans="1:7">
      <c r="A38" s="37">
        <v>24</v>
      </c>
      <c r="B38" s="27">
        <v>45748</v>
      </c>
      <c r="C38" s="28">
        <v>0.26666666666666666</v>
      </c>
      <c r="D38" s="28"/>
      <c r="E38" s="29" t="s">
        <v>26</v>
      </c>
    </row>
    <row r="39" spans="1:7">
      <c r="A39" s="37">
        <v>25</v>
      </c>
      <c r="B39" s="27">
        <v>45749</v>
      </c>
      <c r="C39" s="28">
        <v>0.3125</v>
      </c>
      <c r="D39" s="28"/>
      <c r="E39" s="29" t="s">
        <v>26</v>
      </c>
    </row>
    <row r="40" spans="1:7">
      <c r="A40" s="37">
        <v>26</v>
      </c>
      <c r="B40" s="27">
        <v>45750</v>
      </c>
      <c r="C40" s="28">
        <v>0.26666666666666666</v>
      </c>
      <c r="D40" s="28"/>
      <c r="E40" s="29" t="s">
        <v>26</v>
      </c>
    </row>
    <row r="41" spans="1:7">
      <c r="A41" s="37">
        <v>27</v>
      </c>
      <c r="B41" s="27">
        <v>45751</v>
      </c>
      <c r="C41" s="28">
        <v>0.27916666666666667</v>
      </c>
      <c r="D41" s="28"/>
      <c r="E41" s="29" t="s">
        <v>26</v>
      </c>
    </row>
    <row r="42" spans="1:7">
      <c r="A42" s="37">
        <v>28</v>
      </c>
      <c r="B42" s="27">
        <v>45752</v>
      </c>
      <c r="C42" s="28" t="s">
        <v>27</v>
      </c>
      <c r="D42" s="28"/>
      <c r="E42" s="29" t="s">
        <v>26</v>
      </c>
    </row>
    <row r="43" spans="1:7">
      <c r="A43" s="37">
        <v>29</v>
      </c>
      <c r="B43" s="27">
        <v>45753</v>
      </c>
      <c r="C43" s="28">
        <v>9.1666666666666674E-2</v>
      </c>
      <c r="D43" s="28"/>
      <c r="E43" s="29" t="s">
        <v>26</v>
      </c>
    </row>
    <row r="44" spans="1:7">
      <c r="A44" s="37">
        <v>30</v>
      </c>
      <c r="B44" s="27">
        <v>45754</v>
      </c>
      <c r="C44" s="28">
        <v>0.27499999999999997</v>
      </c>
      <c r="D44" s="28"/>
      <c r="E44" s="29" t="s">
        <v>26</v>
      </c>
    </row>
    <row r="45" spans="1:7">
      <c r="B45" t="s">
        <v>28</v>
      </c>
      <c r="C45" s="30">
        <f>SUM(C15:C44)</f>
        <v>3.0333333333333337</v>
      </c>
      <c r="D45" s="30">
        <v>3.1972222222222224</v>
      </c>
      <c r="E45" s="31"/>
      <c r="F45">
        <f>SUM(F15:F44)</f>
        <v>83.266666666666652</v>
      </c>
    </row>
    <row r="46" spans="1:7">
      <c r="B46" t="s">
        <v>29</v>
      </c>
      <c r="C46" s="32"/>
      <c r="D46" s="33">
        <v>83333.333333332994</v>
      </c>
      <c r="F46">
        <v>-160</v>
      </c>
    </row>
    <row r="47" spans="1:7">
      <c r="C47" s="34"/>
      <c r="D47" s="35">
        <f>(D45*24)*D46</f>
        <v>6394444.4444444189</v>
      </c>
      <c r="E47" s="35"/>
      <c r="G47">
        <f>0.4*60</f>
        <v>24</v>
      </c>
    </row>
    <row r="48" spans="1:7">
      <c r="B48" t="s">
        <v>30</v>
      </c>
      <c r="C48" s="32"/>
      <c r="D48" s="35">
        <f>D47*5/100</f>
        <v>319722.22222222091</v>
      </c>
    </row>
    <row r="49" spans="1:5" ht="15.75" thickBot="1">
      <c r="B49" t="s">
        <v>31</v>
      </c>
      <c r="D49" s="36">
        <f>SUM(D47:D48)</f>
        <v>6714166.66666664</v>
      </c>
    </row>
    <row r="50" spans="1:5" ht="15.75" thickTop="1"/>
    <row r="52" spans="1:5">
      <c r="B52" s="5"/>
      <c r="C52" t="s">
        <v>32</v>
      </c>
      <c r="D52" t="s">
        <v>33</v>
      </c>
      <c r="E52" t="s">
        <v>61</v>
      </c>
    </row>
    <row r="53" spans="1:5">
      <c r="E53" s="6" t="s">
        <v>62</v>
      </c>
    </row>
    <row r="54" spans="1:5">
      <c r="B54" s="7" t="s">
        <v>14</v>
      </c>
      <c r="C54" s="8" t="s">
        <v>35</v>
      </c>
      <c r="D54" s="9"/>
      <c r="E54" t="s">
        <v>34</v>
      </c>
    </row>
    <row r="55" spans="1:5">
      <c r="B55" s="10" t="s">
        <v>15</v>
      </c>
      <c r="C55" s="8" t="s">
        <v>35</v>
      </c>
      <c r="D55" s="11"/>
      <c r="E55" s="12"/>
    </row>
    <row r="56" spans="1:5">
      <c r="B56" s="10" t="s">
        <v>16</v>
      </c>
      <c r="C56" s="13" t="s">
        <v>36</v>
      </c>
      <c r="D56" s="14"/>
      <c r="E56" s="9"/>
    </row>
    <row r="57" spans="1:5">
      <c r="B57" s="10" t="s">
        <v>17</v>
      </c>
      <c r="C57" s="15" t="s">
        <v>40</v>
      </c>
      <c r="D57" s="16"/>
      <c r="E57" s="17"/>
    </row>
    <row r="58" spans="1:5">
      <c r="B58" s="10" t="s">
        <v>18</v>
      </c>
      <c r="C58" s="18">
        <v>45437</v>
      </c>
      <c r="D58" s="19"/>
      <c r="E58" s="19"/>
    </row>
    <row r="59" spans="1:5">
      <c r="A59" s="20"/>
      <c r="B59" s="10" t="s">
        <v>19</v>
      </c>
      <c r="C59" s="18">
        <v>45723</v>
      </c>
      <c r="D59" s="19"/>
      <c r="E59" s="19"/>
    </row>
    <row r="60" spans="1:5">
      <c r="A60" s="20"/>
      <c r="B60" s="10" t="s">
        <v>20</v>
      </c>
      <c r="C60" s="21" t="s">
        <v>0</v>
      </c>
      <c r="E60" s="17"/>
    </row>
    <row r="61" spans="1:5">
      <c r="A61" s="20"/>
      <c r="B61" s="10" t="s">
        <v>8</v>
      </c>
      <c r="C61" s="22" t="s">
        <v>38</v>
      </c>
      <c r="D61" s="23"/>
      <c r="E61" s="24"/>
    </row>
    <row r="62" spans="1:5">
      <c r="A62" s="20"/>
      <c r="C62" s="25"/>
      <c r="D62" s="25"/>
    </row>
    <row r="63" spans="1:5">
      <c r="A63" s="44" t="s">
        <v>21</v>
      </c>
      <c r="B63" s="45" t="s">
        <v>22</v>
      </c>
      <c r="C63" s="47" t="s">
        <v>23</v>
      </c>
      <c r="D63" s="47" t="s">
        <v>24</v>
      </c>
      <c r="E63" s="45" t="s">
        <v>25</v>
      </c>
    </row>
    <row r="64" spans="1:5">
      <c r="A64" s="44"/>
      <c r="B64" s="46"/>
      <c r="C64" s="48"/>
      <c r="D64" s="48"/>
      <c r="E64" s="46"/>
    </row>
    <row r="65" spans="1:7">
      <c r="A65" s="39">
        <v>1</v>
      </c>
      <c r="B65" s="27">
        <v>45755</v>
      </c>
      <c r="C65" s="28">
        <v>0.29166666666666669</v>
      </c>
      <c r="D65" s="28"/>
      <c r="E65" s="29" t="s">
        <v>26</v>
      </c>
    </row>
    <row r="66" spans="1:7">
      <c r="A66" s="39">
        <v>2</v>
      </c>
      <c r="B66" s="27">
        <v>45756</v>
      </c>
      <c r="C66" s="28">
        <v>0.14166666666666666</v>
      </c>
      <c r="D66" s="28"/>
      <c r="E66" s="29" t="s">
        <v>26</v>
      </c>
    </row>
    <row r="67" spans="1:7">
      <c r="A67" s="39">
        <v>3</v>
      </c>
      <c r="B67" s="27">
        <v>45757</v>
      </c>
      <c r="C67" s="28" t="s">
        <v>27</v>
      </c>
      <c r="D67" s="28"/>
      <c r="E67" s="29" t="s">
        <v>26</v>
      </c>
    </row>
    <row r="68" spans="1:7">
      <c r="A68" s="39">
        <v>4</v>
      </c>
      <c r="B68" s="27">
        <v>45758</v>
      </c>
      <c r="C68" s="28">
        <v>0.3</v>
      </c>
      <c r="D68" s="28"/>
      <c r="E68" s="29" t="s">
        <v>26</v>
      </c>
    </row>
    <row r="69" spans="1:7">
      <c r="A69" s="39">
        <v>5</v>
      </c>
      <c r="B69" s="27">
        <v>45759</v>
      </c>
      <c r="C69" s="28">
        <v>0.25416666666666665</v>
      </c>
      <c r="D69" s="28"/>
      <c r="E69" s="29" t="s">
        <v>26</v>
      </c>
    </row>
    <row r="70" spans="1:7">
      <c r="A70" s="39">
        <v>6</v>
      </c>
      <c r="B70" s="27">
        <v>45760</v>
      </c>
      <c r="C70" s="28" t="s">
        <v>27</v>
      </c>
      <c r="D70" s="28"/>
      <c r="E70" s="29" t="s">
        <v>26</v>
      </c>
      <c r="G70">
        <f t="shared" ref="G70:G76" si="1">160/30</f>
        <v>5.333333333333333</v>
      </c>
    </row>
    <row r="71" spans="1:7">
      <c r="A71" s="39">
        <v>7</v>
      </c>
      <c r="B71" s="27">
        <v>45761</v>
      </c>
      <c r="C71" s="28" t="s">
        <v>27</v>
      </c>
      <c r="D71" s="28"/>
      <c r="E71" s="29" t="s">
        <v>26</v>
      </c>
      <c r="G71">
        <f t="shared" si="1"/>
        <v>5.333333333333333</v>
      </c>
    </row>
    <row r="72" spans="1:7">
      <c r="A72" s="39">
        <v>8</v>
      </c>
      <c r="B72" s="27">
        <v>45762</v>
      </c>
      <c r="C72" s="28" t="s">
        <v>27</v>
      </c>
      <c r="D72" s="28"/>
      <c r="E72" s="29" t="s">
        <v>26</v>
      </c>
      <c r="G72">
        <f t="shared" si="1"/>
        <v>5.333333333333333</v>
      </c>
    </row>
    <row r="73" spans="1:7">
      <c r="A73" s="39">
        <v>9</v>
      </c>
      <c r="B73" s="27">
        <v>45763</v>
      </c>
      <c r="C73" s="28" t="s">
        <v>27</v>
      </c>
      <c r="D73" s="28"/>
      <c r="E73" s="29" t="s">
        <v>26</v>
      </c>
      <c r="G73">
        <f t="shared" si="1"/>
        <v>5.333333333333333</v>
      </c>
    </row>
    <row r="74" spans="1:7">
      <c r="A74" s="39">
        <v>10</v>
      </c>
      <c r="B74" s="27">
        <v>45764</v>
      </c>
      <c r="C74" s="28" t="s">
        <v>27</v>
      </c>
      <c r="D74" s="28"/>
      <c r="E74" s="29" t="s">
        <v>26</v>
      </c>
      <c r="G74">
        <f t="shared" si="1"/>
        <v>5.333333333333333</v>
      </c>
    </row>
    <row r="75" spans="1:7">
      <c r="A75" s="39">
        <v>11</v>
      </c>
      <c r="B75" s="27">
        <v>45765</v>
      </c>
      <c r="C75" s="28" t="s">
        <v>27</v>
      </c>
      <c r="D75" s="28"/>
      <c r="E75" s="29" t="s">
        <v>26</v>
      </c>
      <c r="G75">
        <f t="shared" si="1"/>
        <v>5.333333333333333</v>
      </c>
    </row>
    <row r="76" spans="1:7">
      <c r="A76" s="39">
        <v>12</v>
      </c>
      <c r="B76" s="27">
        <v>45766</v>
      </c>
      <c r="C76" s="28" t="s">
        <v>27</v>
      </c>
      <c r="D76" s="28"/>
      <c r="E76" s="29" t="s">
        <v>26</v>
      </c>
      <c r="G76">
        <f t="shared" si="1"/>
        <v>5.333333333333333</v>
      </c>
    </row>
    <row r="77" spans="1:7">
      <c r="A77" s="39">
        <v>13</v>
      </c>
      <c r="B77" s="27">
        <v>45767</v>
      </c>
      <c r="C77" s="28">
        <v>0.15833333333333333</v>
      </c>
      <c r="D77" s="28"/>
      <c r="E77" s="29" t="s">
        <v>52</v>
      </c>
      <c r="F77">
        <f>160/30-3.8</f>
        <v>1.5333333333333332</v>
      </c>
      <c r="G77">
        <f>48/60</f>
        <v>0.8</v>
      </c>
    </row>
    <row r="78" spans="1:7">
      <c r="A78" s="39">
        <v>14</v>
      </c>
      <c r="B78" s="27">
        <v>45768</v>
      </c>
      <c r="C78" s="28" t="s">
        <v>27</v>
      </c>
      <c r="D78" s="28"/>
      <c r="E78" s="29" t="s">
        <v>52</v>
      </c>
      <c r="F78">
        <f>160/30</f>
        <v>5.333333333333333</v>
      </c>
    </row>
    <row r="79" spans="1:7">
      <c r="A79" s="39">
        <v>15</v>
      </c>
      <c r="B79" s="27">
        <v>45769</v>
      </c>
      <c r="C79" s="28" t="s">
        <v>27</v>
      </c>
      <c r="D79" s="28"/>
      <c r="E79" s="29" t="s">
        <v>52</v>
      </c>
      <c r="F79">
        <f>160/30</f>
        <v>5.333333333333333</v>
      </c>
    </row>
    <row r="80" spans="1:7">
      <c r="A80" s="39">
        <v>16</v>
      </c>
      <c r="B80" s="27">
        <v>45770</v>
      </c>
      <c r="C80" s="28">
        <v>0.19583333333333333</v>
      </c>
      <c r="D80" s="28"/>
      <c r="E80" s="28" t="s">
        <v>53</v>
      </c>
      <c r="F80">
        <f>160/30-4.7</f>
        <v>0.63333333333333286</v>
      </c>
      <c r="G80">
        <f>42/60</f>
        <v>0.7</v>
      </c>
    </row>
    <row r="81" spans="1:7">
      <c r="A81" s="39">
        <v>17</v>
      </c>
      <c r="B81" s="27">
        <v>45771</v>
      </c>
      <c r="C81" s="28">
        <v>0.3</v>
      </c>
      <c r="D81" s="28"/>
      <c r="E81" s="29" t="s">
        <v>26</v>
      </c>
    </row>
    <row r="82" spans="1:7">
      <c r="A82" s="39">
        <v>18</v>
      </c>
      <c r="B82" s="27">
        <v>45772</v>
      </c>
      <c r="C82" s="28">
        <v>0.16250000000000001</v>
      </c>
      <c r="D82" s="28"/>
      <c r="E82" s="29" t="s">
        <v>26</v>
      </c>
    </row>
    <row r="83" spans="1:7">
      <c r="A83" s="39">
        <v>19</v>
      </c>
      <c r="B83" s="27">
        <v>45773</v>
      </c>
      <c r="C83" s="28" t="s">
        <v>27</v>
      </c>
      <c r="D83" s="28"/>
      <c r="E83" s="29" t="s">
        <v>54</v>
      </c>
      <c r="F83">
        <f>160/30</f>
        <v>5.333333333333333</v>
      </c>
    </row>
    <row r="84" spans="1:7">
      <c r="A84" s="39">
        <v>20</v>
      </c>
      <c r="B84" s="27">
        <v>45774</v>
      </c>
      <c r="C84" s="28" t="s">
        <v>27</v>
      </c>
      <c r="D84" s="28"/>
      <c r="E84" s="29" t="s">
        <v>26</v>
      </c>
    </row>
    <row r="85" spans="1:7">
      <c r="A85" s="39">
        <v>21</v>
      </c>
      <c r="B85" s="27">
        <v>45775</v>
      </c>
      <c r="C85" s="28">
        <v>0.22500000000000001</v>
      </c>
      <c r="D85" s="28"/>
      <c r="E85" s="29" t="s">
        <v>26</v>
      </c>
    </row>
    <row r="86" spans="1:7">
      <c r="A86" s="39">
        <v>22</v>
      </c>
      <c r="B86" s="27">
        <v>45776</v>
      </c>
      <c r="C86" s="28">
        <v>0.10416666666666667</v>
      </c>
      <c r="D86" s="28"/>
      <c r="E86" s="29" t="s">
        <v>26</v>
      </c>
    </row>
    <row r="87" spans="1:7">
      <c r="A87" s="39">
        <v>23</v>
      </c>
      <c r="B87" s="27">
        <v>45777</v>
      </c>
      <c r="C87" s="28">
        <v>0.24166666666666667</v>
      </c>
      <c r="D87" s="28"/>
      <c r="E87" s="29" t="s">
        <v>26</v>
      </c>
    </row>
    <row r="88" spans="1:7">
      <c r="A88" s="39">
        <v>24</v>
      </c>
      <c r="B88" s="27">
        <v>45778</v>
      </c>
      <c r="C88" s="28">
        <v>0.3</v>
      </c>
      <c r="D88" s="28"/>
      <c r="E88" s="29" t="s">
        <v>26</v>
      </c>
    </row>
    <row r="89" spans="1:7">
      <c r="A89" s="39">
        <v>25</v>
      </c>
      <c r="B89" s="27">
        <v>45779</v>
      </c>
      <c r="C89" s="28">
        <v>0.52083333333333337</v>
      </c>
      <c r="D89" s="28"/>
      <c r="E89" s="29" t="s">
        <v>26</v>
      </c>
    </row>
    <row r="90" spans="1:7">
      <c r="A90" s="39">
        <v>26</v>
      </c>
      <c r="B90" s="27">
        <v>45780</v>
      </c>
      <c r="C90" s="28" t="s">
        <v>27</v>
      </c>
      <c r="D90" s="28"/>
      <c r="E90" s="29" t="s">
        <v>51</v>
      </c>
    </row>
    <row r="91" spans="1:7">
      <c r="A91" s="39">
        <v>27</v>
      </c>
      <c r="B91" s="27">
        <v>45781</v>
      </c>
      <c r="C91" s="28" t="s">
        <v>27</v>
      </c>
      <c r="D91" s="28"/>
      <c r="E91" s="29" t="s">
        <v>51</v>
      </c>
    </row>
    <row r="92" spans="1:7">
      <c r="A92" s="39">
        <v>28</v>
      </c>
      <c r="B92" s="27">
        <v>45782</v>
      </c>
      <c r="C92" s="28" t="s">
        <v>27</v>
      </c>
      <c r="D92" s="28"/>
      <c r="E92" s="29" t="s">
        <v>51</v>
      </c>
    </row>
    <row r="93" spans="1:7">
      <c r="A93" s="39">
        <v>29</v>
      </c>
      <c r="B93" s="27">
        <v>45783</v>
      </c>
      <c r="C93" s="28" t="s">
        <v>27</v>
      </c>
      <c r="D93" s="28"/>
      <c r="E93" s="29" t="s">
        <v>51</v>
      </c>
    </row>
    <row r="94" spans="1:7">
      <c r="A94" s="39">
        <v>30</v>
      </c>
      <c r="B94" s="27">
        <v>45784</v>
      </c>
      <c r="C94" s="28" t="s">
        <v>27</v>
      </c>
      <c r="D94" s="28"/>
      <c r="E94" s="29" t="s">
        <v>51</v>
      </c>
    </row>
    <row r="95" spans="1:7">
      <c r="B95" t="s">
        <v>28</v>
      </c>
      <c r="C95" s="30">
        <f>SUM(C65:C94)</f>
        <v>3.1958333333333333</v>
      </c>
      <c r="D95" s="30">
        <v>5.9097222222222223</v>
      </c>
      <c r="E95" s="31"/>
      <c r="F95">
        <f>SUM(F54:F94)</f>
        <v>18.166666666666664</v>
      </c>
      <c r="G95">
        <f>0.83*60</f>
        <v>49.8</v>
      </c>
    </row>
    <row r="96" spans="1:7">
      <c r="B96" t="s">
        <v>29</v>
      </c>
      <c r="C96" s="32"/>
      <c r="D96" s="33">
        <v>83333.333333332994</v>
      </c>
      <c r="F96">
        <v>160</v>
      </c>
    </row>
    <row r="97" spans="2:6">
      <c r="C97" s="34"/>
      <c r="D97" s="35">
        <f>(D95*24)*D96</f>
        <v>11819444.444444397</v>
      </c>
      <c r="E97" s="35"/>
      <c r="F97">
        <f>F96-F95</f>
        <v>141.83333333333334</v>
      </c>
    </row>
    <row r="98" spans="2:6">
      <c r="B98" t="s">
        <v>30</v>
      </c>
      <c r="C98" s="32"/>
      <c r="D98" s="35">
        <f>D97*5/100</f>
        <v>590972.2222222198</v>
      </c>
    </row>
    <row r="99" spans="2:6" ht="15.75" thickBot="1">
      <c r="B99" t="s">
        <v>31</v>
      </c>
      <c r="D99" s="36">
        <f>SUM(D97:D98)</f>
        <v>12410416.666666618</v>
      </c>
    </row>
    <row r="100" spans="2:6" ht="15.75" thickTop="1"/>
  </sheetData>
  <mergeCells count="10">
    <mergeCell ref="A13:A14"/>
    <mergeCell ref="B13:B14"/>
    <mergeCell ref="C13:C14"/>
    <mergeCell ref="D13:D14"/>
    <mergeCell ref="E13:E14"/>
    <mergeCell ref="A63:A64"/>
    <mergeCell ref="B63:B64"/>
    <mergeCell ref="C63:C64"/>
    <mergeCell ref="D63:D64"/>
    <mergeCell ref="E63:E6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8"/>
  <sheetViews>
    <sheetView topLeftCell="A136" workbookViewId="0">
      <selection activeCell="E58" sqref="E58"/>
    </sheetView>
  </sheetViews>
  <sheetFormatPr defaultRowHeight="15"/>
  <cols>
    <col min="1" max="1" width="3.7109375" style="4" customWidth="1"/>
    <col min="2" max="2" width="20.85546875" customWidth="1"/>
    <col min="3" max="3" width="19.42578125" customWidth="1"/>
    <col min="4" max="4" width="19.28515625" customWidth="1"/>
    <col min="5" max="5" width="28.85546875" customWidth="1"/>
    <col min="6" max="6" width="9.85546875" customWidth="1"/>
    <col min="7" max="7" width="11.5703125" customWidth="1"/>
    <col min="8" max="8" width="10.85546875" customWidth="1"/>
    <col min="9" max="9" width="14.5703125" customWidth="1"/>
  </cols>
  <sheetData>
    <row r="2" spans="1:6">
      <c r="B2" s="5"/>
      <c r="C2" t="s">
        <v>32</v>
      </c>
      <c r="D2" t="s">
        <v>33</v>
      </c>
      <c r="E2" t="s">
        <v>61</v>
      </c>
      <c r="F2" t="s">
        <v>59</v>
      </c>
    </row>
    <row r="3" spans="1:6">
      <c r="E3" s="6" t="s">
        <v>62</v>
      </c>
      <c r="F3" s="6" t="s">
        <v>60</v>
      </c>
    </row>
    <row r="4" spans="1:6">
      <c r="B4" s="7" t="s">
        <v>14</v>
      </c>
      <c r="C4" s="8" t="s">
        <v>35</v>
      </c>
      <c r="D4" s="9"/>
      <c r="E4" t="s">
        <v>34</v>
      </c>
      <c r="F4" t="s">
        <v>34</v>
      </c>
    </row>
    <row r="5" spans="1:6">
      <c r="B5" s="10" t="s">
        <v>15</v>
      </c>
      <c r="C5" s="8" t="s">
        <v>35</v>
      </c>
      <c r="D5" s="11"/>
      <c r="E5" s="12"/>
    </row>
    <row r="6" spans="1:6">
      <c r="B6" s="10" t="s">
        <v>16</v>
      </c>
      <c r="C6" s="13" t="s">
        <v>36</v>
      </c>
      <c r="D6" s="14"/>
      <c r="E6" s="9"/>
    </row>
    <row r="7" spans="1:6">
      <c r="B7" s="10" t="s">
        <v>17</v>
      </c>
      <c r="C7" s="15" t="s">
        <v>37</v>
      </c>
      <c r="D7" s="16"/>
      <c r="E7" s="17"/>
    </row>
    <row r="8" spans="1:6">
      <c r="B8" s="10" t="s">
        <v>18</v>
      </c>
      <c r="C8" s="18">
        <v>45437</v>
      </c>
      <c r="D8" s="19"/>
      <c r="E8" s="19"/>
    </row>
    <row r="9" spans="1:6">
      <c r="A9" s="20"/>
      <c r="B9" s="10" t="s">
        <v>19</v>
      </c>
      <c r="C9" s="18"/>
      <c r="D9" s="19"/>
      <c r="E9" s="19"/>
    </row>
    <row r="10" spans="1:6">
      <c r="A10" s="20"/>
      <c r="B10" s="10" t="s">
        <v>20</v>
      </c>
      <c r="C10" s="21" t="s">
        <v>7</v>
      </c>
      <c r="E10" s="17"/>
    </row>
    <row r="11" spans="1:6">
      <c r="A11" s="20"/>
      <c r="B11" s="10" t="s">
        <v>8</v>
      </c>
      <c r="C11" s="22" t="s">
        <v>38</v>
      </c>
      <c r="D11" s="23"/>
      <c r="E11" s="24"/>
    </row>
    <row r="12" spans="1:6">
      <c r="A12" s="20"/>
      <c r="C12" s="25"/>
      <c r="D12" s="25"/>
    </row>
    <row r="13" spans="1:6">
      <c r="A13" s="44" t="s">
        <v>21</v>
      </c>
      <c r="B13" s="45" t="s">
        <v>22</v>
      </c>
      <c r="C13" s="47" t="s">
        <v>23</v>
      </c>
      <c r="D13" s="47" t="s">
        <v>24</v>
      </c>
      <c r="E13" s="45" t="s">
        <v>25</v>
      </c>
    </row>
    <row r="14" spans="1:6">
      <c r="A14" s="44"/>
      <c r="B14" s="46"/>
      <c r="C14" s="48"/>
      <c r="D14" s="48"/>
      <c r="E14" s="46"/>
    </row>
    <row r="15" spans="1:6">
      <c r="A15" s="26">
        <v>1</v>
      </c>
      <c r="B15" s="27">
        <v>45714</v>
      </c>
      <c r="C15" s="28">
        <v>0.35416666666666669</v>
      </c>
      <c r="D15" s="28"/>
      <c r="E15" s="29"/>
    </row>
    <row r="16" spans="1:6">
      <c r="A16" s="26">
        <v>2</v>
      </c>
      <c r="B16" s="27">
        <v>45715</v>
      </c>
      <c r="C16" s="28">
        <v>0.39166666666666666</v>
      </c>
      <c r="D16" s="28"/>
      <c r="E16" s="29"/>
    </row>
    <row r="17" spans="1:5">
      <c r="A17" s="26">
        <v>3</v>
      </c>
      <c r="B17" s="27">
        <v>45716</v>
      </c>
      <c r="C17" s="28">
        <v>0.4916666666666667</v>
      </c>
      <c r="D17" s="28"/>
      <c r="E17" s="29"/>
    </row>
    <row r="18" spans="1:5">
      <c r="A18" s="26">
        <v>4</v>
      </c>
      <c r="B18" s="27">
        <v>45717</v>
      </c>
      <c r="C18" s="28">
        <v>0.35833333333333334</v>
      </c>
      <c r="D18" s="28"/>
      <c r="E18" s="29"/>
    </row>
    <row r="19" spans="1:5">
      <c r="A19" s="26">
        <v>5</v>
      </c>
      <c r="B19" s="27">
        <v>45718</v>
      </c>
      <c r="C19" s="28">
        <v>0.33333333333333331</v>
      </c>
      <c r="D19" s="28"/>
      <c r="E19" s="28"/>
    </row>
    <row r="20" spans="1:5">
      <c r="A20" s="26">
        <v>6</v>
      </c>
      <c r="B20" s="27">
        <v>45719</v>
      </c>
      <c r="C20" s="28">
        <v>0.5</v>
      </c>
      <c r="D20" s="28"/>
      <c r="E20" s="29"/>
    </row>
    <row r="21" spans="1:5">
      <c r="A21" s="26">
        <v>7</v>
      </c>
      <c r="B21" s="27">
        <v>45720</v>
      </c>
      <c r="C21" s="28">
        <v>0.375</v>
      </c>
      <c r="D21" s="28"/>
      <c r="E21" s="28"/>
    </row>
    <row r="22" spans="1:5">
      <c r="A22" s="26">
        <v>8</v>
      </c>
      <c r="B22" s="27">
        <v>45721</v>
      </c>
      <c r="C22" s="28">
        <v>0.375</v>
      </c>
      <c r="D22" s="28"/>
      <c r="E22" s="29"/>
    </row>
    <row r="23" spans="1:5">
      <c r="A23" s="26">
        <v>9</v>
      </c>
      <c r="B23" s="27">
        <v>45722</v>
      </c>
      <c r="C23" s="28">
        <v>0.33333333333333331</v>
      </c>
      <c r="D23" s="28"/>
      <c r="E23" s="28"/>
    </row>
    <row r="24" spans="1:5">
      <c r="A24" s="26">
        <v>10</v>
      </c>
      <c r="B24" s="27">
        <v>45723</v>
      </c>
      <c r="C24" s="28">
        <v>0.22916666666666666</v>
      </c>
      <c r="D24" s="28"/>
      <c r="E24" s="29" t="s">
        <v>26</v>
      </c>
    </row>
    <row r="25" spans="1:5">
      <c r="A25" s="26">
        <v>11</v>
      </c>
      <c r="B25" s="27">
        <v>45724</v>
      </c>
      <c r="C25" s="28">
        <v>0.3125</v>
      </c>
      <c r="D25" s="28"/>
      <c r="E25" s="29" t="s">
        <v>26</v>
      </c>
    </row>
    <row r="26" spans="1:5">
      <c r="A26" s="26">
        <v>12</v>
      </c>
      <c r="B26" s="27">
        <v>45725</v>
      </c>
      <c r="C26" s="28">
        <v>0.4375</v>
      </c>
      <c r="D26" s="28"/>
      <c r="E26" s="29"/>
    </row>
    <row r="27" spans="1:5">
      <c r="A27" s="26">
        <v>13</v>
      </c>
      <c r="B27" s="27">
        <v>45726</v>
      </c>
      <c r="C27" s="28">
        <v>0.4375</v>
      </c>
      <c r="D27" s="28"/>
      <c r="E27" s="29"/>
    </row>
    <row r="28" spans="1:5">
      <c r="A28" s="26">
        <v>14</v>
      </c>
      <c r="B28" s="27">
        <v>45727</v>
      </c>
      <c r="C28" s="28">
        <v>0.375</v>
      </c>
      <c r="D28" s="28"/>
      <c r="E28" s="29"/>
    </row>
    <row r="29" spans="1:5">
      <c r="A29" s="26">
        <v>15</v>
      </c>
      <c r="B29" s="27">
        <v>45728</v>
      </c>
      <c r="C29" s="28">
        <v>0.3125</v>
      </c>
      <c r="D29" s="28"/>
      <c r="E29" s="29" t="s">
        <v>39</v>
      </c>
    </row>
    <row r="30" spans="1:5">
      <c r="A30" s="26">
        <v>16</v>
      </c>
      <c r="B30" s="27">
        <v>45729</v>
      </c>
      <c r="C30" s="28">
        <v>0.41666666666666669</v>
      </c>
      <c r="D30" s="28"/>
      <c r="E30" s="29"/>
    </row>
    <row r="31" spans="1:5">
      <c r="A31" s="26">
        <v>17</v>
      </c>
      <c r="B31" s="27">
        <v>45730</v>
      </c>
      <c r="C31" s="28" t="s">
        <v>27</v>
      </c>
      <c r="D31" s="28"/>
      <c r="E31" s="29" t="s">
        <v>39</v>
      </c>
    </row>
    <row r="32" spans="1:5">
      <c r="A32" s="26">
        <v>18</v>
      </c>
      <c r="B32" s="27">
        <v>45731</v>
      </c>
      <c r="C32" s="28">
        <v>0.25</v>
      </c>
      <c r="D32" s="28"/>
      <c r="E32" s="29" t="s">
        <v>39</v>
      </c>
    </row>
    <row r="33" spans="1:5">
      <c r="A33" s="26">
        <v>19</v>
      </c>
      <c r="B33" s="27">
        <v>45732</v>
      </c>
      <c r="C33" s="28">
        <v>0.1875</v>
      </c>
      <c r="D33" s="28"/>
      <c r="E33" s="29" t="s">
        <v>39</v>
      </c>
    </row>
    <row r="34" spans="1:5">
      <c r="A34" s="26">
        <v>20</v>
      </c>
      <c r="B34" s="27">
        <v>45733</v>
      </c>
      <c r="C34" s="28">
        <v>0.1875</v>
      </c>
      <c r="D34" s="28"/>
      <c r="E34" s="29" t="s">
        <v>39</v>
      </c>
    </row>
    <row r="35" spans="1:5">
      <c r="A35" s="26">
        <v>21</v>
      </c>
      <c r="B35" s="27">
        <v>45734</v>
      </c>
      <c r="C35" s="28">
        <v>0.125</v>
      </c>
      <c r="D35" s="28"/>
      <c r="E35" s="29" t="s">
        <v>26</v>
      </c>
    </row>
    <row r="36" spans="1:5">
      <c r="A36" s="26">
        <v>22</v>
      </c>
      <c r="B36" s="27">
        <v>45735</v>
      </c>
      <c r="C36" s="28">
        <v>0.3125</v>
      </c>
      <c r="D36" s="28"/>
      <c r="E36" s="29" t="s">
        <v>26</v>
      </c>
    </row>
    <row r="37" spans="1:5">
      <c r="A37" s="26">
        <v>23</v>
      </c>
      <c r="B37" s="27">
        <v>45736</v>
      </c>
      <c r="C37" s="28">
        <v>0.3125</v>
      </c>
      <c r="D37" s="28"/>
      <c r="E37" s="29" t="s">
        <v>26</v>
      </c>
    </row>
    <row r="38" spans="1:5">
      <c r="A38" s="26">
        <v>24</v>
      </c>
      <c r="B38" s="27">
        <v>45737</v>
      </c>
      <c r="C38" s="28">
        <v>0.41666666666666669</v>
      </c>
      <c r="D38" s="28"/>
      <c r="E38" s="29"/>
    </row>
    <row r="39" spans="1:5">
      <c r="A39" s="26">
        <v>25</v>
      </c>
      <c r="B39" s="27">
        <v>45738</v>
      </c>
      <c r="C39" s="28">
        <v>0.39583333333333331</v>
      </c>
      <c r="D39" s="28"/>
      <c r="E39" s="29"/>
    </row>
    <row r="40" spans="1:5">
      <c r="A40" s="26">
        <v>26</v>
      </c>
      <c r="B40" s="27">
        <v>45739</v>
      </c>
      <c r="C40" s="28">
        <v>0.375</v>
      </c>
      <c r="D40" s="28"/>
      <c r="E40" s="29"/>
    </row>
    <row r="41" spans="1:5">
      <c r="A41" s="26">
        <v>27</v>
      </c>
      <c r="B41" s="27">
        <v>45740</v>
      </c>
      <c r="C41" s="28">
        <v>0.39583333333333331</v>
      </c>
      <c r="D41" s="28"/>
      <c r="E41" s="29"/>
    </row>
    <row r="42" spans="1:5">
      <c r="A42" s="26">
        <v>28</v>
      </c>
      <c r="B42" s="27">
        <v>45741</v>
      </c>
      <c r="C42" s="28">
        <v>0.43055555555555558</v>
      </c>
      <c r="D42" s="28"/>
      <c r="E42" s="29"/>
    </row>
    <row r="43" spans="1:5">
      <c r="A43" s="26">
        <v>29</v>
      </c>
      <c r="B43" s="27">
        <v>45742</v>
      </c>
      <c r="C43" s="28">
        <v>0.3125</v>
      </c>
      <c r="D43" s="28"/>
      <c r="E43" s="29" t="s">
        <v>26</v>
      </c>
    </row>
    <row r="44" spans="1:5">
      <c r="A44" s="26">
        <v>30</v>
      </c>
      <c r="B44" s="27">
        <v>45743</v>
      </c>
      <c r="C44" s="28">
        <v>0.29166666666666669</v>
      </c>
      <c r="D44" s="28"/>
      <c r="E44" s="29" t="s">
        <v>26</v>
      </c>
    </row>
    <row r="45" spans="1:5">
      <c r="B45" t="s">
        <v>28</v>
      </c>
      <c r="C45" s="30">
        <f>SUM(C15:C44)</f>
        <v>10.02638888888889</v>
      </c>
      <c r="D45" s="30">
        <v>10.026388888888889</v>
      </c>
      <c r="E45" s="31"/>
    </row>
    <row r="46" spans="1:5">
      <c r="B46" t="s">
        <v>29</v>
      </c>
      <c r="C46" s="32"/>
      <c r="D46" s="33">
        <v>83333.333333332994</v>
      </c>
    </row>
    <row r="47" spans="1:5">
      <c r="C47" s="34"/>
      <c r="D47" s="35">
        <f>(D45*24)*D46</f>
        <v>20052777.777777694</v>
      </c>
      <c r="E47" s="35"/>
    </row>
    <row r="48" spans="1:5">
      <c r="B48" t="s">
        <v>30</v>
      </c>
      <c r="C48" s="32"/>
      <c r="D48" s="35">
        <f>D47*5/100</f>
        <v>1002638.8888888848</v>
      </c>
    </row>
    <row r="49" spans="1:8" ht="15.75" thickBot="1">
      <c r="B49" t="s">
        <v>31</v>
      </c>
      <c r="D49" s="36">
        <f>SUM(D47:D48)</f>
        <v>21055416.666666579</v>
      </c>
    </row>
    <row r="50" spans="1:8" ht="15.75" thickTop="1"/>
    <row r="51" spans="1:8">
      <c r="B51" s="5"/>
      <c r="C51" t="s">
        <v>32</v>
      </c>
      <c r="D51" t="s">
        <v>33</v>
      </c>
      <c r="E51" t="s">
        <v>61</v>
      </c>
      <c r="H51">
        <f>38/60</f>
        <v>0.6333333333333333</v>
      </c>
    </row>
    <row r="52" spans="1:8">
      <c r="E52" s="6" t="s">
        <v>62</v>
      </c>
      <c r="H52">
        <f>240.63*87500</f>
        <v>21055125</v>
      </c>
    </row>
    <row r="53" spans="1:8">
      <c r="B53" s="7" t="s">
        <v>14</v>
      </c>
      <c r="C53" s="8" t="s">
        <v>35</v>
      </c>
      <c r="D53" s="9"/>
      <c r="E53" t="s">
        <v>34</v>
      </c>
    </row>
    <row r="54" spans="1:8">
      <c r="B54" s="10" t="s">
        <v>15</v>
      </c>
      <c r="C54" s="8" t="s">
        <v>35</v>
      </c>
      <c r="D54" s="11"/>
      <c r="E54" s="12"/>
    </row>
    <row r="55" spans="1:8">
      <c r="B55" s="10" t="s">
        <v>16</v>
      </c>
      <c r="C55" s="13" t="s">
        <v>36</v>
      </c>
      <c r="D55" s="14"/>
      <c r="E55" s="9"/>
    </row>
    <row r="56" spans="1:8">
      <c r="B56" s="10" t="s">
        <v>17</v>
      </c>
      <c r="C56" s="15" t="s">
        <v>37</v>
      </c>
      <c r="D56" s="16"/>
      <c r="E56" s="17"/>
    </row>
    <row r="57" spans="1:8">
      <c r="B57" s="10" t="s">
        <v>18</v>
      </c>
      <c r="C57" s="18">
        <v>45437</v>
      </c>
      <c r="D57" s="19"/>
      <c r="E57" s="19"/>
    </row>
    <row r="58" spans="1:8">
      <c r="A58" s="20"/>
      <c r="B58" s="10" t="s">
        <v>19</v>
      </c>
      <c r="C58" s="18"/>
      <c r="D58" s="19"/>
      <c r="E58" s="19"/>
    </row>
    <row r="59" spans="1:8">
      <c r="A59" s="20"/>
      <c r="B59" s="10" t="s">
        <v>20</v>
      </c>
      <c r="C59" s="21" t="s">
        <v>7</v>
      </c>
      <c r="E59" s="17"/>
    </row>
    <row r="60" spans="1:8">
      <c r="A60" s="20"/>
      <c r="B60" s="10" t="s">
        <v>8</v>
      </c>
      <c r="C60" s="22" t="s">
        <v>38</v>
      </c>
      <c r="D60" s="23"/>
      <c r="E60" s="24"/>
    </row>
    <row r="61" spans="1:8">
      <c r="A61" s="20"/>
      <c r="C61" s="25"/>
      <c r="D61" s="25"/>
    </row>
    <row r="62" spans="1:8">
      <c r="A62" s="44" t="s">
        <v>21</v>
      </c>
      <c r="B62" s="45" t="s">
        <v>22</v>
      </c>
      <c r="C62" s="47" t="s">
        <v>23</v>
      </c>
      <c r="D62" s="47" t="s">
        <v>24</v>
      </c>
      <c r="E62" s="45" t="s">
        <v>25</v>
      </c>
    </row>
    <row r="63" spans="1:8">
      <c r="A63" s="44"/>
      <c r="B63" s="46"/>
      <c r="C63" s="48"/>
      <c r="D63" s="48"/>
      <c r="E63" s="46"/>
    </row>
    <row r="64" spans="1:8">
      <c r="A64" s="40">
        <v>1</v>
      </c>
      <c r="B64" s="27">
        <v>45744</v>
      </c>
      <c r="C64" s="28">
        <v>0.27083333333333331</v>
      </c>
      <c r="D64" s="28"/>
      <c r="E64" s="29" t="s">
        <v>26</v>
      </c>
    </row>
    <row r="65" spans="1:5">
      <c r="A65" s="40">
        <v>2</v>
      </c>
      <c r="B65" s="27">
        <v>45745</v>
      </c>
      <c r="C65" s="28">
        <v>0.33333333333333331</v>
      </c>
      <c r="D65" s="28"/>
      <c r="E65" s="29"/>
    </row>
    <row r="66" spans="1:5">
      <c r="A66" s="40">
        <v>3</v>
      </c>
      <c r="B66" s="27">
        <v>45746</v>
      </c>
      <c r="C66" s="28">
        <v>0.33333333333333331</v>
      </c>
      <c r="D66" s="28"/>
      <c r="E66" s="29"/>
    </row>
    <row r="67" spans="1:5">
      <c r="A67" s="40">
        <v>4</v>
      </c>
      <c r="B67" s="27">
        <v>45747</v>
      </c>
      <c r="C67" s="28">
        <v>0.3125</v>
      </c>
      <c r="D67" s="28"/>
      <c r="E67" s="29" t="s">
        <v>26</v>
      </c>
    </row>
    <row r="68" spans="1:5">
      <c r="A68" s="40">
        <v>5</v>
      </c>
      <c r="B68" s="27">
        <v>45748</v>
      </c>
      <c r="C68" s="28">
        <v>0.33333333333333331</v>
      </c>
      <c r="D68" s="28"/>
      <c r="E68" s="28"/>
    </row>
    <row r="69" spans="1:5">
      <c r="A69" s="40">
        <v>6</v>
      </c>
      <c r="B69" s="27">
        <v>45749</v>
      </c>
      <c r="C69" s="28">
        <v>0.39583333333333331</v>
      </c>
      <c r="D69" s="28"/>
      <c r="E69" s="29"/>
    </row>
    <row r="70" spans="1:5">
      <c r="A70" s="40">
        <v>7</v>
      </c>
      <c r="B70" s="27">
        <v>45750</v>
      </c>
      <c r="C70" s="28">
        <v>0.375</v>
      </c>
      <c r="D70" s="28"/>
      <c r="E70" s="28"/>
    </row>
    <row r="71" spans="1:5">
      <c r="A71" s="40">
        <v>8</v>
      </c>
      <c r="B71" s="27">
        <v>45751</v>
      </c>
      <c r="C71" s="28">
        <v>0.41666666666666669</v>
      </c>
      <c r="D71" s="28"/>
      <c r="E71" s="29"/>
    </row>
    <row r="72" spans="1:5">
      <c r="A72" s="40">
        <v>9</v>
      </c>
      <c r="B72" s="27">
        <v>45752</v>
      </c>
      <c r="C72" s="28">
        <v>0.41666666666666669</v>
      </c>
      <c r="D72" s="28"/>
      <c r="E72" s="28"/>
    </row>
    <row r="73" spans="1:5">
      <c r="A73" s="40">
        <v>10</v>
      </c>
      <c r="B73" s="27">
        <v>45753</v>
      </c>
      <c r="C73" s="28">
        <v>0.33333333333333331</v>
      </c>
      <c r="D73" s="28"/>
      <c r="E73" s="29"/>
    </row>
    <row r="74" spans="1:5">
      <c r="A74" s="40">
        <v>11</v>
      </c>
      <c r="B74" s="27">
        <v>45754</v>
      </c>
      <c r="C74" s="28">
        <v>0.375</v>
      </c>
      <c r="D74" s="28"/>
      <c r="E74" s="29"/>
    </row>
    <row r="75" spans="1:5">
      <c r="A75" s="40">
        <v>12</v>
      </c>
      <c r="B75" s="27">
        <v>45755</v>
      </c>
      <c r="C75" s="28">
        <v>0.33333333333333331</v>
      </c>
      <c r="D75" s="28"/>
      <c r="E75" s="29"/>
    </row>
    <row r="76" spans="1:5">
      <c r="A76" s="40">
        <v>13</v>
      </c>
      <c r="B76" s="27">
        <v>45756</v>
      </c>
      <c r="C76" s="28">
        <v>0.29166666666666669</v>
      </c>
      <c r="D76" s="28"/>
      <c r="E76" s="29" t="s">
        <v>26</v>
      </c>
    </row>
    <row r="77" spans="1:5">
      <c r="A77" s="40">
        <v>14</v>
      </c>
      <c r="B77" s="27">
        <v>45757</v>
      </c>
      <c r="C77" s="28">
        <v>0.16666666666666666</v>
      </c>
      <c r="D77" s="28"/>
      <c r="E77" s="29" t="s">
        <v>56</v>
      </c>
    </row>
    <row r="78" spans="1:5">
      <c r="A78" s="40">
        <v>15</v>
      </c>
      <c r="B78" s="27">
        <v>45758</v>
      </c>
      <c r="C78" s="28">
        <v>0.375</v>
      </c>
      <c r="D78" s="28"/>
      <c r="E78" s="29"/>
    </row>
    <row r="79" spans="1:5">
      <c r="A79" s="40">
        <v>16</v>
      </c>
      <c r="B79" s="27">
        <v>45759</v>
      </c>
      <c r="C79" s="28">
        <v>0.16666666666666666</v>
      </c>
      <c r="D79" s="28"/>
      <c r="E79" s="29" t="s">
        <v>57</v>
      </c>
    </row>
    <row r="80" spans="1:5">
      <c r="A80" s="40">
        <v>17</v>
      </c>
      <c r="B80" s="27">
        <v>45760</v>
      </c>
      <c r="C80" s="28">
        <v>0.16666666666666666</v>
      </c>
      <c r="D80" s="28"/>
      <c r="E80" s="29" t="s">
        <v>58</v>
      </c>
    </row>
    <row r="81" spans="1:5">
      <c r="A81" s="40">
        <v>18</v>
      </c>
      <c r="B81" s="27">
        <v>45761</v>
      </c>
      <c r="C81" s="28">
        <v>0.125</v>
      </c>
      <c r="D81" s="28"/>
      <c r="E81" s="29" t="s">
        <v>58</v>
      </c>
    </row>
    <row r="82" spans="1:5">
      <c r="A82" s="40">
        <v>19</v>
      </c>
      <c r="B82" s="27">
        <v>45762</v>
      </c>
      <c r="C82" s="28" t="s">
        <v>27</v>
      </c>
      <c r="D82" s="28"/>
      <c r="E82" s="29" t="s">
        <v>58</v>
      </c>
    </row>
    <row r="83" spans="1:5">
      <c r="A83" s="40">
        <v>20</v>
      </c>
      <c r="B83" s="27">
        <v>45763</v>
      </c>
      <c r="C83" s="28" t="s">
        <v>27</v>
      </c>
      <c r="D83" s="28"/>
      <c r="E83" s="29" t="s">
        <v>58</v>
      </c>
    </row>
    <row r="84" spans="1:5">
      <c r="A84" s="40">
        <v>21</v>
      </c>
      <c r="B84" s="27">
        <v>45764</v>
      </c>
      <c r="C84" s="28" t="s">
        <v>27</v>
      </c>
      <c r="D84" s="28"/>
      <c r="E84" s="29" t="s">
        <v>58</v>
      </c>
    </row>
    <row r="85" spans="1:5">
      <c r="A85" s="40">
        <v>22</v>
      </c>
      <c r="B85" s="27">
        <v>45765</v>
      </c>
      <c r="C85" s="28" t="s">
        <v>27</v>
      </c>
      <c r="D85" s="28"/>
      <c r="E85" s="29" t="s">
        <v>57</v>
      </c>
    </row>
    <row r="86" spans="1:5">
      <c r="A86" s="40">
        <v>23</v>
      </c>
      <c r="B86" s="27">
        <v>45766</v>
      </c>
      <c r="C86" s="28" t="s">
        <v>27</v>
      </c>
      <c r="D86" s="28"/>
      <c r="E86" s="29" t="s">
        <v>57</v>
      </c>
    </row>
    <row r="87" spans="1:5">
      <c r="A87" s="40">
        <v>24</v>
      </c>
      <c r="B87" s="27">
        <v>45767</v>
      </c>
      <c r="C87" s="28">
        <v>0.29166666666666669</v>
      </c>
      <c r="D87" s="28"/>
      <c r="E87" s="29" t="s">
        <v>26</v>
      </c>
    </row>
    <row r="88" spans="1:5">
      <c r="A88" s="40">
        <v>25</v>
      </c>
      <c r="B88" s="27">
        <v>45768</v>
      </c>
      <c r="C88" s="28">
        <v>0.33333333333333331</v>
      </c>
      <c r="D88" s="28"/>
      <c r="E88" s="29"/>
    </row>
    <row r="89" spans="1:5">
      <c r="A89" s="40">
        <v>26</v>
      </c>
      <c r="B89" s="27">
        <v>45769</v>
      </c>
      <c r="C89" s="28">
        <v>0.375</v>
      </c>
      <c r="D89" s="28"/>
      <c r="E89" s="29"/>
    </row>
    <row r="90" spans="1:5">
      <c r="A90" s="40">
        <v>27</v>
      </c>
      <c r="B90" s="27">
        <v>45770</v>
      </c>
      <c r="C90" s="28">
        <v>0.41666666666666669</v>
      </c>
      <c r="D90" s="28"/>
      <c r="E90" s="29"/>
    </row>
    <row r="91" spans="1:5">
      <c r="A91" s="40">
        <v>28</v>
      </c>
      <c r="B91" s="27">
        <v>45771</v>
      </c>
      <c r="C91" s="28">
        <v>0.375</v>
      </c>
      <c r="D91" s="28"/>
      <c r="E91" s="29"/>
    </row>
    <row r="92" spans="1:5">
      <c r="A92" s="40">
        <v>29</v>
      </c>
      <c r="B92" s="27">
        <v>45772</v>
      </c>
      <c r="C92" s="28">
        <v>0.375</v>
      </c>
      <c r="D92" s="28"/>
      <c r="E92" s="29"/>
    </row>
    <row r="93" spans="1:5">
      <c r="A93" s="40">
        <v>30</v>
      </c>
      <c r="B93" s="27">
        <v>45773</v>
      </c>
      <c r="C93" s="28">
        <v>0.375</v>
      </c>
      <c r="D93" s="28"/>
      <c r="E93" s="29"/>
    </row>
    <row r="94" spans="1:5">
      <c r="B94" t="s">
        <v>28</v>
      </c>
      <c r="C94" s="30">
        <f>SUM(C64:C93)</f>
        <v>8.0625</v>
      </c>
      <c r="D94" s="30">
        <v>8.0625</v>
      </c>
      <c r="E94" s="31"/>
    </row>
    <row r="95" spans="1:5">
      <c r="B95" t="s">
        <v>29</v>
      </c>
      <c r="C95" s="32"/>
      <c r="D95" s="33">
        <v>83333.333333332994</v>
      </c>
    </row>
    <row r="96" spans="1:5">
      <c r="C96" s="34"/>
      <c r="D96" s="35">
        <f>(D94*24)*D95</f>
        <v>16124999.999999935</v>
      </c>
      <c r="E96" s="35"/>
    </row>
    <row r="97" spans="1:5">
      <c r="B97" t="s">
        <v>30</v>
      </c>
      <c r="C97" s="32"/>
      <c r="D97" s="35">
        <f>D96*5/100</f>
        <v>806249.99999999674</v>
      </c>
    </row>
    <row r="98" spans="1:5" ht="15.75" thickBot="1">
      <c r="B98" t="s">
        <v>31</v>
      </c>
      <c r="D98" s="36">
        <f>SUM(D96:D97)</f>
        <v>16931249.999999933</v>
      </c>
    </row>
    <row r="99" spans="1:5" ht="15.75" thickTop="1"/>
    <row r="100" spans="1:5">
      <c r="B100" s="5"/>
      <c r="C100" t="s">
        <v>32</v>
      </c>
      <c r="D100" t="s">
        <v>33</v>
      </c>
      <c r="E100" t="s">
        <v>61</v>
      </c>
    </row>
    <row r="101" spans="1:5">
      <c r="E101" s="6" t="s">
        <v>62</v>
      </c>
    </row>
    <row r="102" spans="1:5">
      <c r="B102" s="7" t="s">
        <v>14</v>
      </c>
      <c r="C102" s="8" t="s">
        <v>35</v>
      </c>
      <c r="D102" s="9"/>
      <c r="E102" t="s">
        <v>34</v>
      </c>
    </row>
    <row r="103" spans="1:5">
      <c r="B103" s="10" t="s">
        <v>15</v>
      </c>
      <c r="C103" s="8" t="s">
        <v>35</v>
      </c>
      <c r="D103" s="11"/>
      <c r="E103" s="12"/>
    </row>
    <row r="104" spans="1:5">
      <c r="B104" s="10" t="s">
        <v>16</v>
      </c>
      <c r="C104" s="13" t="s">
        <v>36</v>
      </c>
      <c r="D104" s="14"/>
      <c r="E104" s="9"/>
    </row>
    <row r="105" spans="1:5">
      <c r="B105" s="10" t="s">
        <v>17</v>
      </c>
      <c r="C105" s="15" t="s">
        <v>37</v>
      </c>
      <c r="D105" s="16"/>
      <c r="E105" s="17"/>
    </row>
    <row r="106" spans="1:5">
      <c r="B106" s="10" t="s">
        <v>18</v>
      </c>
      <c r="C106" s="18">
        <v>45437</v>
      </c>
      <c r="D106" s="19"/>
      <c r="E106" s="19"/>
    </row>
    <row r="107" spans="1:5">
      <c r="A107" s="20"/>
      <c r="B107" s="10" t="s">
        <v>19</v>
      </c>
      <c r="C107" s="18">
        <v>45814</v>
      </c>
      <c r="D107" s="19"/>
      <c r="E107" s="19"/>
    </row>
    <row r="108" spans="1:5">
      <c r="A108" s="20"/>
      <c r="B108" s="10" t="s">
        <v>20</v>
      </c>
      <c r="C108" s="21" t="s">
        <v>7</v>
      </c>
      <c r="E108" s="17"/>
    </row>
    <row r="109" spans="1:5">
      <c r="A109" s="20"/>
      <c r="B109" s="10" t="s">
        <v>8</v>
      </c>
      <c r="C109" s="22"/>
      <c r="D109" s="23"/>
      <c r="E109" s="24"/>
    </row>
    <row r="110" spans="1:5">
      <c r="A110" s="20"/>
      <c r="C110" s="25"/>
      <c r="D110" s="25"/>
    </row>
    <row r="111" spans="1:5">
      <c r="A111" s="44" t="s">
        <v>21</v>
      </c>
      <c r="B111" s="45" t="s">
        <v>22</v>
      </c>
      <c r="C111" s="47" t="s">
        <v>23</v>
      </c>
      <c r="D111" s="47" t="s">
        <v>24</v>
      </c>
      <c r="E111" s="45" t="s">
        <v>25</v>
      </c>
    </row>
    <row r="112" spans="1:5">
      <c r="A112" s="44"/>
      <c r="B112" s="46"/>
      <c r="C112" s="48"/>
      <c r="D112" s="48"/>
      <c r="E112" s="46"/>
    </row>
    <row r="113" spans="1:5">
      <c r="A113" s="41">
        <v>1</v>
      </c>
      <c r="B113" s="27">
        <v>45774</v>
      </c>
      <c r="C113" s="28">
        <v>0.375</v>
      </c>
      <c r="D113" s="28"/>
      <c r="E113" s="29"/>
    </row>
    <row r="114" spans="1:5">
      <c r="A114" s="41">
        <v>2</v>
      </c>
      <c r="B114" s="27">
        <v>45775</v>
      </c>
      <c r="C114" s="28">
        <v>0.25</v>
      </c>
      <c r="D114" s="28"/>
      <c r="E114" s="29" t="s">
        <v>26</v>
      </c>
    </row>
    <row r="115" spans="1:5">
      <c r="A115" s="41">
        <v>3</v>
      </c>
      <c r="B115" s="27">
        <v>45776</v>
      </c>
      <c r="C115" s="28">
        <v>0.375</v>
      </c>
      <c r="D115" s="28"/>
      <c r="E115" s="29"/>
    </row>
    <row r="116" spans="1:5">
      <c r="A116" s="41">
        <v>4</v>
      </c>
      <c r="B116" s="27">
        <v>45777</v>
      </c>
      <c r="C116" s="28">
        <v>0.33333333333333331</v>
      </c>
      <c r="D116" s="28"/>
      <c r="E116" s="29"/>
    </row>
    <row r="117" spans="1:5">
      <c r="A117" s="41">
        <v>5</v>
      </c>
      <c r="B117" s="27">
        <v>45778</v>
      </c>
      <c r="C117" s="28">
        <v>0.33333333333333331</v>
      </c>
      <c r="D117" s="28"/>
      <c r="E117" s="28"/>
    </row>
    <row r="118" spans="1:5">
      <c r="A118" s="41">
        <v>6</v>
      </c>
      <c r="B118" s="27">
        <v>45779</v>
      </c>
      <c r="C118" s="28">
        <v>0.375</v>
      </c>
      <c r="D118" s="28"/>
      <c r="E118" s="29"/>
    </row>
    <row r="119" spans="1:5">
      <c r="A119" s="41">
        <v>7</v>
      </c>
      <c r="B119" s="27">
        <v>45780</v>
      </c>
      <c r="C119" s="28">
        <v>0.29166666666666669</v>
      </c>
      <c r="D119" s="28"/>
      <c r="E119" s="29" t="s">
        <v>26</v>
      </c>
    </row>
    <row r="120" spans="1:5">
      <c r="A120" s="41">
        <v>8</v>
      </c>
      <c r="B120" s="27">
        <v>45781</v>
      </c>
      <c r="C120" s="28" t="s">
        <v>27</v>
      </c>
      <c r="D120" s="28"/>
      <c r="E120" s="29" t="s">
        <v>26</v>
      </c>
    </row>
    <row r="121" spans="1:5">
      <c r="A121" s="41">
        <v>9</v>
      </c>
      <c r="B121" s="27">
        <v>45782</v>
      </c>
      <c r="C121" s="28" t="s">
        <v>27</v>
      </c>
      <c r="D121" s="28"/>
      <c r="E121" s="29" t="s">
        <v>26</v>
      </c>
    </row>
    <row r="122" spans="1:5">
      <c r="A122" s="41">
        <v>10</v>
      </c>
      <c r="B122" s="27">
        <v>45783</v>
      </c>
      <c r="C122" s="28" t="s">
        <v>27</v>
      </c>
      <c r="D122" s="28"/>
      <c r="E122" s="29" t="s">
        <v>26</v>
      </c>
    </row>
    <row r="123" spans="1:5">
      <c r="A123" s="41">
        <v>11</v>
      </c>
      <c r="B123" s="27">
        <v>45784</v>
      </c>
      <c r="C123" s="28">
        <v>0.125</v>
      </c>
      <c r="D123" s="28"/>
      <c r="E123" s="29" t="s">
        <v>26</v>
      </c>
    </row>
    <row r="124" spans="1:5">
      <c r="A124" s="41">
        <v>12</v>
      </c>
      <c r="B124" s="27">
        <v>45785</v>
      </c>
      <c r="C124" s="28" t="s">
        <v>27</v>
      </c>
      <c r="D124" s="28"/>
      <c r="E124" s="29" t="s">
        <v>26</v>
      </c>
    </row>
    <row r="125" spans="1:5">
      <c r="A125" s="41">
        <v>13</v>
      </c>
      <c r="B125" s="27">
        <v>45786</v>
      </c>
      <c r="C125" s="28">
        <v>0.41666666666666669</v>
      </c>
      <c r="D125" s="28"/>
      <c r="E125" s="29"/>
    </row>
    <row r="126" spans="1:5">
      <c r="A126" s="41">
        <v>14</v>
      </c>
      <c r="B126" s="27">
        <v>45787</v>
      </c>
      <c r="C126" s="28">
        <v>0.41666666666666669</v>
      </c>
      <c r="D126" s="28"/>
      <c r="E126" s="29"/>
    </row>
    <row r="127" spans="1:5">
      <c r="A127" s="41">
        <v>15</v>
      </c>
      <c r="B127" s="27">
        <v>45788</v>
      </c>
      <c r="C127" s="28">
        <v>0.33333333333333331</v>
      </c>
      <c r="D127" s="28"/>
      <c r="E127" s="29"/>
    </row>
    <row r="128" spans="1:5">
      <c r="A128" s="41">
        <v>16</v>
      </c>
      <c r="B128" s="27">
        <v>45789</v>
      </c>
      <c r="C128" s="28">
        <v>0.16666666666666666</v>
      </c>
      <c r="D128" s="28"/>
      <c r="E128" s="29" t="s">
        <v>26</v>
      </c>
    </row>
    <row r="129" spans="1:5">
      <c r="A129" s="41">
        <v>17</v>
      </c>
      <c r="B129" s="27">
        <v>45790</v>
      </c>
      <c r="C129" s="28" t="s">
        <v>27</v>
      </c>
      <c r="D129" s="28"/>
      <c r="E129" s="29" t="s">
        <v>26</v>
      </c>
    </row>
    <row r="130" spans="1:5">
      <c r="A130" s="41">
        <v>18</v>
      </c>
      <c r="B130" s="27">
        <v>45791</v>
      </c>
      <c r="C130" s="28">
        <v>0.33333333333333331</v>
      </c>
      <c r="D130" s="28"/>
      <c r="E130" s="29"/>
    </row>
    <row r="131" spans="1:5">
      <c r="A131" s="41">
        <v>19</v>
      </c>
      <c r="B131" s="27">
        <v>45792</v>
      </c>
      <c r="C131" s="28">
        <v>0.16666666666666666</v>
      </c>
      <c r="D131" s="28"/>
      <c r="E131" s="29" t="s">
        <v>26</v>
      </c>
    </row>
    <row r="132" spans="1:5">
      <c r="A132" s="41">
        <v>20</v>
      </c>
      <c r="B132" s="27">
        <v>45793</v>
      </c>
      <c r="C132" s="28" t="s">
        <v>27</v>
      </c>
      <c r="D132" s="28"/>
      <c r="E132" s="29" t="s">
        <v>26</v>
      </c>
    </row>
    <row r="133" spans="1:5">
      <c r="A133" s="41">
        <v>21</v>
      </c>
      <c r="B133" s="27">
        <v>45794</v>
      </c>
      <c r="C133" s="28">
        <v>0.125</v>
      </c>
      <c r="D133" s="28"/>
      <c r="E133" s="29" t="s">
        <v>26</v>
      </c>
    </row>
    <row r="134" spans="1:5">
      <c r="A134" s="41">
        <v>22</v>
      </c>
      <c r="B134" s="27">
        <v>45795</v>
      </c>
      <c r="C134" s="28">
        <v>0.20833333333333334</v>
      </c>
      <c r="D134" s="28"/>
      <c r="E134" s="29" t="s">
        <v>26</v>
      </c>
    </row>
    <row r="135" spans="1:5">
      <c r="A135" s="41">
        <v>23</v>
      </c>
      <c r="B135" s="27">
        <v>45796</v>
      </c>
      <c r="C135" s="28">
        <v>0.16666666666666666</v>
      </c>
      <c r="D135" s="28"/>
      <c r="E135" s="29" t="s">
        <v>26</v>
      </c>
    </row>
    <row r="136" spans="1:5">
      <c r="A136" s="41">
        <v>24</v>
      </c>
      <c r="B136" s="27">
        <v>45797</v>
      </c>
      <c r="C136" s="28" t="s">
        <v>27</v>
      </c>
      <c r="D136" s="28"/>
      <c r="E136" s="29" t="s">
        <v>26</v>
      </c>
    </row>
    <row r="137" spans="1:5">
      <c r="A137" s="41">
        <v>25</v>
      </c>
      <c r="B137" s="27">
        <v>45798</v>
      </c>
      <c r="C137" s="28">
        <v>0.20833333333333334</v>
      </c>
      <c r="D137" s="28"/>
      <c r="E137" s="29" t="s">
        <v>66</v>
      </c>
    </row>
    <row r="138" spans="1:5">
      <c r="A138" s="41">
        <v>26</v>
      </c>
      <c r="B138" s="27">
        <v>45799</v>
      </c>
      <c r="C138" s="28" t="s">
        <v>27</v>
      </c>
      <c r="D138" s="28"/>
      <c r="E138" s="29" t="s">
        <v>66</v>
      </c>
    </row>
    <row r="139" spans="1:5">
      <c r="A139" s="41">
        <v>27</v>
      </c>
      <c r="B139" s="27">
        <v>45800</v>
      </c>
      <c r="C139" s="28">
        <v>0.41666666666666669</v>
      </c>
      <c r="D139" s="28"/>
      <c r="E139" s="29"/>
    </row>
    <row r="140" spans="1:5">
      <c r="A140" s="41">
        <v>28</v>
      </c>
      <c r="B140" s="27">
        <v>45801</v>
      </c>
      <c r="C140" s="28">
        <v>0.45833333333333331</v>
      </c>
      <c r="D140" s="28"/>
      <c r="E140" s="29"/>
    </row>
    <row r="141" spans="1:5">
      <c r="A141" s="41">
        <v>29</v>
      </c>
      <c r="B141" s="27">
        <v>45802</v>
      </c>
      <c r="C141" s="28">
        <v>0.20833333333333334</v>
      </c>
      <c r="D141" s="28"/>
      <c r="E141" s="29" t="s">
        <v>26</v>
      </c>
    </row>
    <row r="142" spans="1:5">
      <c r="A142" s="41">
        <v>30</v>
      </c>
      <c r="B142" s="27">
        <v>45803</v>
      </c>
      <c r="C142" s="28">
        <v>4.1666666666666664E-2</v>
      </c>
      <c r="D142" s="28"/>
      <c r="E142" s="29" t="s">
        <v>26</v>
      </c>
    </row>
    <row r="143" spans="1:5">
      <c r="B143" t="s">
        <v>28</v>
      </c>
      <c r="C143" s="30">
        <f>SUM(C113:C142)</f>
        <v>6.1249999999999991</v>
      </c>
      <c r="D143" s="30">
        <v>6.4305555555555562</v>
      </c>
      <c r="E143" s="31"/>
    </row>
    <row r="144" spans="1:5">
      <c r="B144" t="s">
        <v>29</v>
      </c>
      <c r="C144" s="32"/>
      <c r="D144" s="33">
        <v>83333.333333332994</v>
      </c>
    </row>
    <row r="145" spans="2:5">
      <c r="C145" s="34"/>
      <c r="D145" s="35">
        <f>(D143*24)*D144</f>
        <v>12861111.11111106</v>
      </c>
      <c r="E145" s="35"/>
    </row>
    <row r="146" spans="2:5">
      <c r="B146" t="s">
        <v>30</v>
      </c>
      <c r="C146" s="32"/>
      <c r="D146" s="35">
        <f>D145*5/100</f>
        <v>643055.55555555294</v>
      </c>
    </row>
    <row r="147" spans="2:5" ht="15.75" thickBot="1">
      <c r="B147" t="s">
        <v>31</v>
      </c>
      <c r="D147" s="36">
        <f>SUM(D145:D146)</f>
        <v>13504166.666666612</v>
      </c>
    </row>
    <row r="148" spans="2:5" ht="15.75" thickTop="1"/>
  </sheetData>
  <mergeCells count="15">
    <mergeCell ref="A111:A112"/>
    <mergeCell ref="B111:B112"/>
    <mergeCell ref="C111:C112"/>
    <mergeCell ref="D111:D112"/>
    <mergeCell ref="E111:E112"/>
    <mergeCell ref="A62:A63"/>
    <mergeCell ref="B62:B63"/>
    <mergeCell ref="C62:C63"/>
    <mergeCell ref="D62:D63"/>
    <mergeCell ref="E62:E63"/>
    <mergeCell ref="A13:A14"/>
    <mergeCell ref="B13:B14"/>
    <mergeCell ref="C13:C14"/>
    <mergeCell ref="D13:D14"/>
    <mergeCell ref="E13:E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H19" sqref="H19"/>
    </sheetView>
  </sheetViews>
  <sheetFormatPr defaultRowHeight="15"/>
  <cols>
    <col min="1" max="1" width="16.7109375" bestFit="1" customWidth="1"/>
    <col min="5" max="5" width="22" bestFit="1" customWidth="1"/>
    <col min="10" max="10" width="13.28515625" style="1" bestFit="1" customWidth="1"/>
  </cols>
  <sheetData>
    <row r="2" spans="1:10">
      <c r="A2" t="s">
        <v>44</v>
      </c>
    </row>
    <row r="4" spans="1:10">
      <c r="A4" s="2" t="s">
        <v>1</v>
      </c>
      <c r="B4" s="2" t="s">
        <v>2</v>
      </c>
      <c r="C4" s="2" t="s">
        <v>49</v>
      </c>
      <c r="D4" s="2" t="s">
        <v>50</v>
      </c>
      <c r="E4" s="2" t="s">
        <v>47</v>
      </c>
      <c r="F4" s="2" t="s">
        <v>45</v>
      </c>
      <c r="G4" s="2" t="s">
        <v>46</v>
      </c>
      <c r="H4" s="2" t="s">
        <v>10</v>
      </c>
      <c r="I4" s="2" t="s">
        <v>11</v>
      </c>
      <c r="J4" s="3" t="s">
        <v>12</v>
      </c>
    </row>
    <row r="5" spans="1:10">
      <c r="A5" s="2" t="s">
        <v>0</v>
      </c>
      <c r="B5" s="2" t="s">
        <v>4</v>
      </c>
      <c r="C5" s="2" t="s">
        <v>64</v>
      </c>
      <c r="D5" s="2" t="s">
        <v>65</v>
      </c>
      <c r="E5" s="2" t="s">
        <v>48</v>
      </c>
      <c r="F5" s="38">
        <v>3.1958333333333333</v>
      </c>
      <c r="G5" s="2">
        <v>18.167000000000002</v>
      </c>
      <c r="H5" s="2">
        <f>160-G5</f>
        <v>141.833</v>
      </c>
      <c r="I5" s="2">
        <v>4000</v>
      </c>
      <c r="J5" s="3">
        <f>I5*H5</f>
        <v>567332</v>
      </c>
    </row>
    <row r="6" spans="1:10">
      <c r="I6" t="s">
        <v>13</v>
      </c>
      <c r="J6" s="1">
        <f>SUM(J5:J5)</f>
        <v>567332</v>
      </c>
    </row>
    <row r="8" spans="1:10">
      <c r="A8" t="s">
        <v>44</v>
      </c>
    </row>
    <row r="10" spans="1:10">
      <c r="A10" s="2" t="s">
        <v>1</v>
      </c>
      <c r="B10" s="2" t="s">
        <v>2</v>
      </c>
      <c r="C10" s="2" t="s">
        <v>49</v>
      </c>
      <c r="D10" s="2" t="s">
        <v>50</v>
      </c>
      <c r="E10" s="2" t="s">
        <v>47</v>
      </c>
      <c r="F10" s="2" t="s">
        <v>45</v>
      </c>
      <c r="G10" s="2" t="s">
        <v>46</v>
      </c>
      <c r="H10" s="2" t="s">
        <v>10</v>
      </c>
      <c r="I10" s="2" t="s">
        <v>11</v>
      </c>
      <c r="J10" s="3" t="s">
        <v>12</v>
      </c>
    </row>
    <row r="11" spans="1:10">
      <c r="A11" s="2" t="s">
        <v>67</v>
      </c>
      <c r="B11" s="2" t="s">
        <v>4</v>
      </c>
      <c r="C11" s="2" t="s">
        <v>68</v>
      </c>
      <c r="D11" s="2" t="s">
        <v>69</v>
      </c>
      <c r="E11" s="2" t="s">
        <v>48</v>
      </c>
      <c r="F11" s="38">
        <v>6.125</v>
      </c>
      <c r="G11" s="2">
        <v>5.66</v>
      </c>
      <c r="H11" s="2">
        <f>160-G11</f>
        <v>154.34</v>
      </c>
      <c r="I11" s="2">
        <v>4000</v>
      </c>
      <c r="J11" s="3">
        <f>I11*H11</f>
        <v>617360</v>
      </c>
    </row>
    <row r="12" spans="1:10">
      <c r="I12" t="s">
        <v>13</v>
      </c>
      <c r="J12" s="1">
        <f>SUM(J11:J11)</f>
        <v>617360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Salary</vt:lpstr>
      <vt:lpstr>SH02924 Statement (2)</vt:lpstr>
      <vt:lpstr>SH02434 Statement</vt:lpstr>
      <vt:lpstr>Working hour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2025-06-18T02:49:25Z</dcterms:modified>
</cp:coreProperties>
</file>