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3\"/>
    </mc:Choice>
  </mc:AlternateContent>
  <bookViews>
    <workbookView xWindow="0" yWindow="0" windowWidth="19200" windowHeight="8235" activeTab="6"/>
  </bookViews>
  <sheets>
    <sheet name="142" sheetId="18" r:id="rId1"/>
    <sheet name="143" sheetId="19" r:id="rId2"/>
    <sheet name="144" sheetId="20" r:id="rId3"/>
    <sheet name="145" sheetId="21" r:id="rId4"/>
    <sheet name="146" sheetId="22" r:id="rId5"/>
    <sheet name="147" sheetId="23" r:id="rId6"/>
    <sheet name="148" sheetId="26" r:id="rId7"/>
    <sheet name="Sheet2" sheetId="2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26" l="1"/>
  <c r="L11" i="26"/>
  <c r="I6" i="26"/>
  <c r="I5" i="26"/>
  <c r="I11" i="26" l="1"/>
  <c r="I8" i="23"/>
  <c r="I7" i="23"/>
  <c r="I6" i="23"/>
  <c r="I5" i="23"/>
  <c r="L11" i="23"/>
  <c r="O5" i="23"/>
  <c r="O11" i="23" s="1"/>
  <c r="I11" i="23" l="1"/>
  <c r="L11" i="20"/>
  <c r="I21" i="2"/>
  <c r="F20" i="2"/>
  <c r="L11" i="22" l="1"/>
  <c r="O5" i="22"/>
  <c r="O11" i="22"/>
  <c r="I11" i="22"/>
  <c r="I6" i="21"/>
  <c r="I5" i="21"/>
  <c r="O11" i="21" l="1"/>
  <c r="I11" i="21"/>
  <c r="L11" i="21"/>
  <c r="L8" i="20" l="1"/>
  <c r="L6" i="20"/>
  <c r="L7" i="20"/>
  <c r="L5" i="20"/>
  <c r="O11" i="20" l="1"/>
  <c r="O11" i="19"/>
  <c r="O6" i="19"/>
  <c r="D14" i="2"/>
  <c r="L11" i="19"/>
  <c r="I11" i="19"/>
  <c r="L8" i="19"/>
  <c r="L7" i="19"/>
  <c r="I11" i="20" l="1"/>
  <c r="I5" i="19"/>
  <c r="I6" i="18" l="1"/>
  <c r="I5" i="18"/>
  <c r="O11" i="18" l="1"/>
  <c r="L11" i="18" l="1"/>
  <c r="I11" i="18"/>
  <c r="G11" i="2" l="1"/>
</calcChain>
</file>

<file path=xl/sharedStrings.xml><?xml version="1.0" encoding="utf-8"?>
<sst xmlns="http://schemas.openxmlformats.org/spreadsheetml/2006/main" count="263" uniqueCount="78">
  <si>
    <t>LOCAL INVENTORY PURCHASE REQUEST FORM</t>
  </si>
  <si>
    <r>
      <t xml:space="preserve">               Supplier - c 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</si>
  <si>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</si>
  <si>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</si>
  <si>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</si>
  <si>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</si>
  <si>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</si>
  <si>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</si>
  <si>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</si>
  <si>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</si>
  <si>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</si>
  <si>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</si>
  <si>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</si>
  <si>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</si>
  <si>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r>
      <t xml:space="preserve">               Supplier - B 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</si>
  <si>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ML20</t>
  </si>
  <si>
    <t>Brake Plate(Shoe) for ML20</t>
  </si>
  <si>
    <t>ZL15.5.1(L)</t>
  </si>
  <si>
    <r>
      <t xml:space="preserve">
BU Name         :   …CE3 BU………………
Proposal No.    :   ………142……………...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</si>
  <si>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r>
      <t xml:space="preserve">                Supplier - A
Name …Ko Bo Bo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</si>
  <si>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>Service Use for Stock Machine (ML20/1000450 &amp; 452, Form No- 0007)</t>
  </si>
  <si>
    <t>Break Seal Kit for ML20</t>
  </si>
  <si>
    <t>408112(L)</t>
  </si>
  <si>
    <t>No Stock</t>
  </si>
  <si>
    <r>
      <t xml:space="preserve">
BU Name         :   …CE3 BU………………
Proposal No.    :   ………143……………...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</si>
  <si>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GU-HYD-LINER-001</t>
  </si>
  <si>
    <t>Door Liner for ML20</t>
  </si>
  <si>
    <r>
      <t xml:space="preserve">                Supplier - A
Name …Ko Myint Soe and Sons
Contact No. 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</si>
  <si>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 xml:space="preserve">Fan Belt for ML20 </t>
  </si>
  <si>
    <t>RECMF-6570</t>
  </si>
  <si>
    <r>
      <t xml:space="preserve">               Supplier - B 
Name GOLDEN YELLOW TREE CO.,LTD  </t>
    </r>
    <r>
      <rPr>
        <sz val="12"/>
        <color theme="1"/>
        <rFont val="Times New Roman"/>
        <family val="1"/>
      </rPr>
      <t>…………...</t>
    </r>
    <r>
      <rPr>
        <b/>
        <sz val="12"/>
        <color theme="1"/>
        <rFont val="Times New Roman"/>
        <family val="1"/>
      </rPr>
      <t xml:space="preserve">
Contact No. 09260333307, 09 260333307</t>
    </r>
    <r>
      <rPr>
        <sz val="12"/>
        <color theme="1"/>
        <rFont val="Times New Roman"/>
        <family val="1"/>
      </rPr>
      <t>……..</t>
    </r>
    <r>
      <rPr>
        <b/>
        <sz val="12"/>
        <color theme="1"/>
        <rFont val="Times New Roman"/>
        <family val="1"/>
      </rPr>
      <t xml:space="preserve">
Address  Building (B/40), Room (26/27), Bayint Naung, Mayangone Township</t>
    </r>
  </si>
  <si>
    <t>Fan Belt for ML20</t>
  </si>
  <si>
    <t>O-Ring for ML20</t>
  </si>
  <si>
    <t>BJ130-3104070</t>
  </si>
  <si>
    <r>
      <t xml:space="preserve">               Supplier - C
Name: Ko Hla Ngwe and Brothers 
Contact No. 09785145773, 09764582233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No (5), Bayint Naung Naung Yoee Road, Room (B/25), Mayangone</t>
    </r>
  </si>
  <si>
    <t xml:space="preserve">Service Use for Stock Machine ML20/1000450, 451 &amp; 465, Form No- 0006                                      </t>
  </si>
  <si>
    <r>
      <t xml:space="preserve">
BU Name         :   …CE3 BU………………
Proposal No.    :   ………144……………...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</si>
  <si>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Hydraulic Pipe for ML20</t>
  </si>
  <si>
    <t>DG926-06028</t>
  </si>
  <si>
    <t>Bucket Link Dust Seal (80*90*4) for ME210</t>
  </si>
  <si>
    <t>07145-10070(L)</t>
  </si>
  <si>
    <t>ME210</t>
  </si>
  <si>
    <t xml:space="preserve">Service Use for Stock Machine for Item (1) ML20/1000450, 451 &amp; 465, Form No- 0006     
Service Use for Reposess for Item (2,3,4) ME210/0000240 , Form No- 0001                                     </t>
  </si>
  <si>
    <t>Power Link Dust Seal (15*90*4) for ME210</t>
  </si>
  <si>
    <t>07145-10080(L)</t>
  </si>
  <si>
    <t>Dust Seal of (Arm to Bucket,80*95*4) for ME210</t>
  </si>
  <si>
    <t>J221-64A-080000(L)</t>
  </si>
  <si>
    <t>Wiper for ME210</t>
  </si>
  <si>
    <t>J213-33A-408000</t>
  </si>
  <si>
    <r>
      <t xml:space="preserve">                Supplier - A
Name …Ko Hlaing Win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053078460, 09 254827311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</si>
  <si>
    <t>ME75</t>
  </si>
  <si>
    <t>Spring for ME75</t>
  </si>
  <si>
    <t>J170-96B-070000</t>
  </si>
  <si>
    <t xml:space="preserve">Service Use for Repossess Machine for Item (1) ME210/0000718, Form No- 0003   &amp; Item (2) MYW Customer                              </t>
  </si>
  <si>
    <r>
      <t xml:space="preserve">
BU Name         :   …CE3 BU………………
Proposal No.    :   ………145……………...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and MYW Customer</t>
    </r>
  </si>
  <si>
    <r>
      <t xml:space="preserve">               Supplier - c 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</si>
  <si>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t>Air Relief Valve for ML20</t>
  </si>
  <si>
    <t>MQPS-3512001</t>
  </si>
  <si>
    <t>RECMF-6660</t>
  </si>
  <si>
    <r>
      <t xml:space="preserve">
BU Name         :   …CE3 BU………………
Proposal No.    :   ………146……………...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</t>
    </r>
  </si>
  <si>
    <r>
      <t xml:space="preserve">
BU Name         :   …CE3 BU………………
Proposal No.    :   ………147……………...
Proposal Date  :   ……8.2.2024………….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amd FOC</t>
    </r>
  </si>
  <si>
    <t>Fuel Main Filter For ME315/ME210/ME375</t>
  </si>
  <si>
    <t>1000422382-CEIII</t>
  </si>
  <si>
    <r>
      <t xml:space="preserve">               Supplier -A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</si>
  <si>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Engine Oil Filter For ME315/ME210 </t>
  </si>
  <si>
    <t>1000442627-CEIII</t>
  </si>
  <si>
    <t xml:space="preserve">Water Separator for ME210/ML30/ML50/MC10 </t>
  </si>
  <si>
    <t>ML50</t>
  </si>
  <si>
    <t>Weichai</t>
  </si>
  <si>
    <t xml:space="preserve">Engine oil filter for ML50 </t>
  </si>
  <si>
    <t>1000424655-CEIII</t>
  </si>
  <si>
    <t>Inventory Stock, FOC for Customer U WUN HLAING &amp; CE4-PRT-PO-24020003</t>
  </si>
  <si>
    <r>
      <t xml:space="preserve">
BU Name         :   …CE3 BU………………
Proposal No.    :   ………148……………...
Proposal Date  :   ……10.2.2024………….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Warranty Machine</t>
    </r>
  </si>
  <si>
    <r>
      <t xml:space="preserve">                Supplier - A
Name …Than Toe Aung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776015077, 09 422668861</t>
    </r>
    <r>
      <rPr>
        <b/>
        <sz val="12"/>
        <color theme="1"/>
        <rFont val="Times New Roman"/>
        <family val="1"/>
      </rPr>
      <t xml:space="preserve">
Addres ..</t>
    </r>
    <r>
      <rPr>
        <sz val="12"/>
        <color theme="1"/>
        <rFont val="Times New Roman"/>
        <family val="1"/>
      </rPr>
      <t>Anawyahtar Road, 11 Quarter, No.4/B 12 Near Thama Gone Bus Stop, Hlaing Thar Yar</t>
    </r>
  </si>
  <si>
    <t>MC017</t>
  </si>
  <si>
    <t>MC017/00049 ,CE3, Stock Maintanance (Warranty Machine), Form No-0001</t>
  </si>
  <si>
    <t>Battery for MC017</t>
  </si>
  <si>
    <t xml:space="preserve">12V/60Ah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</si>
</sst>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Protection="1">
      <protection locked="0"/>
    </xf>
    <xf numFmtId="0" fontId="3" fillId="0" borderId="8" xfId="0" applyFont="1" applyBorder="1" applyProtection="1">
      <protection locked="0"/>
    </xf>
    <xf numFmtId="0" fontId="3" fillId="0" borderId="12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164" fontId="5" fillId="0" borderId="16" xfId="1" applyNumberFormat="1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5" xfId="2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981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962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6943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69246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5" t="s">
        <v>0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2:15" ht="11.25" customHeight="1" x14ac:dyDescent="0.3">
      <c r="B2" s="2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2:15" ht="226.5" customHeight="1" thickBot="1" x14ac:dyDescent="0.3">
      <c r="B3" s="47" t="s">
        <v>18</v>
      </c>
      <c r="C3" s="47"/>
      <c r="D3" s="47"/>
      <c r="E3" s="47"/>
      <c r="G3" s="47" t="s">
        <v>19</v>
      </c>
      <c r="H3" s="47"/>
      <c r="I3" s="47"/>
      <c r="J3" s="47" t="s">
        <v>14</v>
      </c>
      <c r="K3" s="47"/>
      <c r="L3" s="47"/>
      <c r="M3" s="47" t="s">
        <v>1</v>
      </c>
      <c r="N3" s="47"/>
      <c r="O3" s="47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16</v>
      </c>
      <c r="F5" s="12" t="s">
        <v>17</v>
      </c>
      <c r="G5" s="9">
        <v>8</v>
      </c>
      <c r="H5" s="13">
        <v>13000</v>
      </c>
      <c r="I5" s="14">
        <f>G5*H5</f>
        <v>104000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21</v>
      </c>
      <c r="F6" s="12" t="s">
        <v>22</v>
      </c>
      <c r="G6" s="9">
        <v>4</v>
      </c>
      <c r="H6" s="13">
        <v>13000</v>
      </c>
      <c r="I6" s="14">
        <f>G6*H6</f>
        <v>52000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6" t="s">
        <v>11</v>
      </c>
      <c r="C11" s="37"/>
      <c r="D11" s="37"/>
      <c r="E11" s="37"/>
      <c r="F11" s="38"/>
      <c r="G11" s="20"/>
      <c r="H11" s="21"/>
      <c r="I11" s="22">
        <f>I5+I6+I7</f>
        <v>156000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37.5" customHeight="1" thickBot="1" x14ac:dyDescent="0.3">
      <c r="B13" s="36" t="s">
        <v>12</v>
      </c>
      <c r="C13" s="38"/>
      <c r="D13" s="41" t="s">
        <v>20</v>
      </c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4" t="s">
        <v>13</v>
      </c>
      <c r="N23" s="44"/>
      <c r="O23" s="4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Normal="100" workbookViewId="0">
      <selection activeCell="F3" sqref="F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5" t="s">
        <v>0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2:15" ht="11.25" customHeight="1" x14ac:dyDescent="0.3">
      <c r="B2" s="2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2:15" ht="226.5" customHeight="1" thickBot="1" x14ac:dyDescent="0.3">
      <c r="B3" s="47" t="s">
        <v>24</v>
      </c>
      <c r="C3" s="47"/>
      <c r="D3" s="47"/>
      <c r="E3" s="47"/>
      <c r="G3" s="47" t="s">
        <v>27</v>
      </c>
      <c r="H3" s="47"/>
      <c r="I3" s="47"/>
      <c r="J3" s="47" t="s">
        <v>30</v>
      </c>
      <c r="K3" s="47"/>
      <c r="L3" s="47"/>
      <c r="M3" s="47" t="s">
        <v>34</v>
      </c>
      <c r="N3" s="47"/>
      <c r="O3" s="47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26</v>
      </c>
      <c r="F5" s="12" t="s">
        <v>25</v>
      </c>
      <c r="G5" s="9">
        <v>1</v>
      </c>
      <c r="H5" s="13">
        <v>52500</v>
      </c>
      <c r="I5" s="14">
        <f>G5*H5</f>
        <v>52500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25.5" customHeight="1" x14ac:dyDescent="0.25">
      <c r="B6" s="9">
        <v>2</v>
      </c>
      <c r="C6" s="10" t="s">
        <v>10</v>
      </c>
      <c r="D6" s="10" t="s">
        <v>15</v>
      </c>
      <c r="E6" s="31" t="s">
        <v>32</v>
      </c>
      <c r="F6" s="16" t="s">
        <v>33</v>
      </c>
      <c r="G6" s="9">
        <v>0</v>
      </c>
      <c r="H6" s="13" t="s">
        <v>23</v>
      </c>
      <c r="I6" s="14">
        <v>0</v>
      </c>
      <c r="J6" s="9">
        <v>0</v>
      </c>
      <c r="K6" s="13" t="s">
        <v>23</v>
      </c>
      <c r="L6" s="14">
        <v>0</v>
      </c>
      <c r="M6" s="9">
        <v>4</v>
      </c>
      <c r="N6" s="13">
        <v>7500</v>
      </c>
      <c r="O6" s="14">
        <f>M6*N6</f>
        <v>30000</v>
      </c>
    </row>
    <row r="7" spans="2:15" ht="34.5" customHeight="1" x14ac:dyDescent="0.25">
      <c r="B7" s="9">
        <v>3</v>
      </c>
      <c r="C7" s="10" t="s">
        <v>10</v>
      </c>
      <c r="D7" s="10" t="s">
        <v>15</v>
      </c>
      <c r="E7" s="11" t="s">
        <v>28</v>
      </c>
      <c r="F7" s="12" t="s">
        <v>29</v>
      </c>
      <c r="G7" s="9">
        <v>0</v>
      </c>
      <c r="H7" s="13" t="s">
        <v>23</v>
      </c>
      <c r="I7" s="14">
        <v>0</v>
      </c>
      <c r="J7" s="9">
        <v>3</v>
      </c>
      <c r="K7" s="13">
        <v>8200</v>
      </c>
      <c r="L7" s="14">
        <f>J7*K7</f>
        <v>24600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15</v>
      </c>
      <c r="E8" s="11" t="s">
        <v>31</v>
      </c>
      <c r="F8" s="12" t="s">
        <v>58</v>
      </c>
      <c r="G8" s="9">
        <v>0</v>
      </c>
      <c r="H8" s="13" t="s">
        <v>23</v>
      </c>
      <c r="I8" s="14">
        <v>0</v>
      </c>
      <c r="J8" s="9">
        <v>3</v>
      </c>
      <c r="K8" s="13">
        <v>9500</v>
      </c>
      <c r="L8" s="14">
        <f>J8*K8</f>
        <v>28500</v>
      </c>
      <c r="M8" s="9">
        <v>0</v>
      </c>
      <c r="N8" s="13" t="s">
        <v>23</v>
      </c>
      <c r="O8" s="14">
        <v>0</v>
      </c>
    </row>
    <row r="9" spans="2:15" ht="34.5" customHeight="1" x14ac:dyDescent="0.25">
      <c r="B9" s="9"/>
      <c r="C9" s="10"/>
      <c r="D9" s="10"/>
      <c r="E9" s="11"/>
      <c r="F9" s="12"/>
      <c r="G9" s="9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1"/>
      <c r="F10" s="12"/>
      <c r="G10" s="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6" t="s">
        <v>11</v>
      </c>
      <c r="C11" s="37"/>
      <c r="D11" s="37"/>
      <c r="E11" s="37"/>
      <c r="F11" s="38"/>
      <c r="G11" s="20"/>
      <c r="H11" s="21"/>
      <c r="I11" s="22">
        <f>I5+I6+I7+I9+I8</f>
        <v>52500</v>
      </c>
      <c r="J11" s="23"/>
      <c r="K11" s="24"/>
      <c r="L11" s="22">
        <f>L5+L6+L7+L9+L8</f>
        <v>53100</v>
      </c>
      <c r="M11" s="26"/>
      <c r="N11" s="27"/>
      <c r="O11" s="22">
        <f>O5+O6+O7+O9+O8</f>
        <v>30000</v>
      </c>
    </row>
    <row r="12" spans="2:15" ht="12" customHeight="1" thickBot="1" x14ac:dyDescent="0.3">
      <c r="B12" s="2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37.5" customHeight="1" thickBot="1" x14ac:dyDescent="0.3">
      <c r="B13" s="36" t="s">
        <v>12</v>
      </c>
      <c r="C13" s="38"/>
      <c r="D13" s="41" t="s">
        <v>35</v>
      </c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4" t="s">
        <v>13</v>
      </c>
      <c r="N23" s="44"/>
      <c r="O23" s="4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4" zoomScaleNormal="100" workbookViewId="0">
      <selection activeCell="C12" sqref="C12:O12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5" t="s">
        <v>0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2:15" ht="11.25" customHeight="1" x14ac:dyDescent="0.3">
      <c r="B2" s="2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2:15" ht="226.5" customHeight="1" thickBot="1" x14ac:dyDescent="0.3">
      <c r="B3" s="47" t="s">
        <v>36</v>
      </c>
      <c r="C3" s="47"/>
      <c r="D3" s="47"/>
      <c r="E3" s="47"/>
      <c r="G3" s="47" t="s">
        <v>19</v>
      </c>
      <c r="H3" s="47"/>
      <c r="I3" s="47"/>
      <c r="J3" s="47" t="s">
        <v>14</v>
      </c>
      <c r="K3" s="47"/>
      <c r="L3" s="47"/>
      <c r="M3" s="47" t="s">
        <v>1</v>
      </c>
      <c r="N3" s="47"/>
      <c r="O3" s="47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37</v>
      </c>
      <c r="F5" s="12" t="s">
        <v>38</v>
      </c>
      <c r="G5" s="9">
        <v>0</v>
      </c>
      <c r="H5" s="13" t="s">
        <v>23</v>
      </c>
      <c r="I5" s="14">
        <v>0</v>
      </c>
      <c r="J5" s="9">
        <v>18</v>
      </c>
      <c r="K5" s="32">
        <v>15.344999999999999</v>
      </c>
      <c r="L5" s="33">
        <f>J5*K5</f>
        <v>276.20999999999998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41</v>
      </c>
      <c r="E6" s="11" t="s">
        <v>39</v>
      </c>
      <c r="F6" s="12" t="s">
        <v>40</v>
      </c>
      <c r="G6" s="9">
        <v>0</v>
      </c>
      <c r="H6" s="13" t="s">
        <v>23</v>
      </c>
      <c r="I6" s="14">
        <v>0</v>
      </c>
      <c r="J6" s="9">
        <v>6</v>
      </c>
      <c r="K6" s="32">
        <v>2.84</v>
      </c>
      <c r="L6" s="33">
        <f t="shared" ref="L6:L7" si="0">J6*K6</f>
        <v>17.04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>
        <v>3</v>
      </c>
      <c r="C7" s="10" t="s">
        <v>10</v>
      </c>
      <c r="D7" s="10" t="s">
        <v>41</v>
      </c>
      <c r="E7" s="11" t="s">
        <v>43</v>
      </c>
      <c r="F7" s="12" t="s">
        <v>44</v>
      </c>
      <c r="G7" s="9">
        <v>0</v>
      </c>
      <c r="H7" s="13" t="s">
        <v>23</v>
      </c>
      <c r="I7" s="14">
        <v>0</v>
      </c>
      <c r="J7" s="9">
        <v>2</v>
      </c>
      <c r="K7" s="32">
        <v>1.01</v>
      </c>
      <c r="L7" s="33">
        <f t="shared" si="0"/>
        <v>2.02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41</v>
      </c>
      <c r="E8" s="11" t="s">
        <v>45</v>
      </c>
      <c r="F8" s="16" t="s">
        <v>46</v>
      </c>
      <c r="G8" s="9">
        <v>0</v>
      </c>
      <c r="H8" s="13" t="s">
        <v>23</v>
      </c>
      <c r="I8" s="14">
        <v>0</v>
      </c>
      <c r="J8" s="9">
        <v>2</v>
      </c>
      <c r="K8" s="32">
        <v>1.1599999999999999</v>
      </c>
      <c r="L8" s="33">
        <f>J8*K8</f>
        <v>2.3199999999999998</v>
      </c>
      <c r="M8" s="9">
        <v>0</v>
      </c>
      <c r="N8" s="13" t="s">
        <v>23</v>
      </c>
      <c r="O8" s="14">
        <v>0</v>
      </c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6" t="s">
        <v>11</v>
      </c>
      <c r="C11" s="37"/>
      <c r="D11" s="37"/>
      <c r="E11" s="37"/>
      <c r="F11" s="38"/>
      <c r="G11" s="20"/>
      <c r="H11" s="21"/>
      <c r="I11" s="22">
        <f>I5+I6+I7</f>
        <v>0</v>
      </c>
      <c r="J11" s="23"/>
      <c r="K11" s="24"/>
      <c r="L11" s="34">
        <f>L5+L6+L7+L8</f>
        <v>297.58999999999997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37.5" customHeight="1" thickBot="1" x14ac:dyDescent="0.3">
      <c r="B13" s="36" t="s">
        <v>12</v>
      </c>
      <c r="C13" s="38"/>
      <c r="D13" s="41" t="s">
        <v>42</v>
      </c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4" t="s">
        <v>13</v>
      </c>
      <c r="N23" s="44"/>
      <c r="O23" s="4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F6" sqref="F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5" t="s">
        <v>0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2:15" ht="11.25" customHeight="1" x14ac:dyDescent="0.3">
      <c r="B2" s="2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2:15" ht="226.5" customHeight="1" thickBot="1" x14ac:dyDescent="0.3">
      <c r="B3" s="47" t="s">
        <v>54</v>
      </c>
      <c r="C3" s="47"/>
      <c r="D3" s="47"/>
      <c r="E3" s="47"/>
      <c r="G3" s="47" t="s">
        <v>49</v>
      </c>
      <c r="H3" s="47"/>
      <c r="I3" s="47"/>
      <c r="J3" s="47" t="s">
        <v>14</v>
      </c>
      <c r="K3" s="47"/>
      <c r="L3" s="47"/>
      <c r="M3" s="47" t="s">
        <v>1</v>
      </c>
      <c r="N3" s="47"/>
      <c r="O3" s="47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47</v>
      </c>
      <c r="F5" s="12" t="s">
        <v>48</v>
      </c>
      <c r="G5" s="9">
        <v>1</v>
      </c>
      <c r="H5" s="13">
        <v>67000</v>
      </c>
      <c r="I5" s="14">
        <f>G5*H5</f>
        <v>67000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51</v>
      </c>
      <c r="F6" s="12" t="s">
        <v>52</v>
      </c>
      <c r="G6" s="9">
        <v>1</v>
      </c>
      <c r="H6" s="13">
        <v>57000</v>
      </c>
      <c r="I6" s="14">
        <f>G6*H6</f>
        <v>57000</v>
      </c>
      <c r="J6" s="9">
        <v>0</v>
      </c>
      <c r="K6" s="13" t="s">
        <v>23</v>
      </c>
      <c r="L6" s="14">
        <v>0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6" t="s">
        <v>11</v>
      </c>
      <c r="C11" s="37"/>
      <c r="D11" s="37"/>
      <c r="E11" s="37"/>
      <c r="F11" s="38"/>
      <c r="G11" s="20"/>
      <c r="H11" s="21"/>
      <c r="I11" s="22">
        <f>I5+I6+I7</f>
        <v>124000</v>
      </c>
      <c r="J11" s="23"/>
      <c r="K11" s="24"/>
      <c r="L11" s="34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37.5" customHeight="1" thickBot="1" x14ac:dyDescent="0.3">
      <c r="B13" s="36" t="s">
        <v>12</v>
      </c>
      <c r="C13" s="38"/>
      <c r="D13" s="41" t="s">
        <v>53</v>
      </c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4" t="s">
        <v>13</v>
      </c>
      <c r="N23" s="44"/>
      <c r="O23" s="4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E5" sqref="E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5" t="s">
        <v>0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2:15" ht="11.25" customHeight="1" x14ac:dyDescent="0.3">
      <c r="B2" s="2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2:15" ht="226.5" customHeight="1" thickBot="1" x14ac:dyDescent="0.3">
      <c r="B3" s="47" t="s">
        <v>59</v>
      </c>
      <c r="C3" s="47"/>
      <c r="D3" s="47"/>
      <c r="E3" s="47"/>
      <c r="G3" s="47" t="s">
        <v>49</v>
      </c>
      <c r="H3" s="47"/>
      <c r="I3" s="47"/>
      <c r="J3" s="47" t="s">
        <v>14</v>
      </c>
      <c r="K3" s="47"/>
      <c r="L3" s="47"/>
      <c r="M3" s="47" t="s">
        <v>55</v>
      </c>
      <c r="N3" s="47"/>
      <c r="O3" s="47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56</v>
      </c>
      <c r="F5" s="12" t="s">
        <v>57</v>
      </c>
      <c r="G5" s="9">
        <v>0</v>
      </c>
      <c r="H5" s="13" t="s">
        <v>23</v>
      </c>
      <c r="I5" s="14">
        <v>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32"/>
      <c r="L6" s="33"/>
      <c r="M6" s="9"/>
      <c r="N6" s="13"/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6" t="s">
        <v>11</v>
      </c>
      <c r="C11" s="37"/>
      <c r="D11" s="37"/>
      <c r="E11" s="37"/>
      <c r="F11" s="38"/>
      <c r="G11" s="20"/>
      <c r="H11" s="21"/>
      <c r="I11" s="22">
        <f>I5+I6+I7</f>
        <v>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37.5" customHeight="1" thickBot="1" x14ac:dyDescent="0.3">
      <c r="B13" s="36" t="s">
        <v>12</v>
      </c>
      <c r="C13" s="38"/>
      <c r="D13" s="41" t="s">
        <v>35</v>
      </c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4" t="s">
        <v>13</v>
      </c>
      <c r="N23" s="44"/>
      <c r="O23" s="4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5" t="s">
        <v>0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2:15" ht="11.25" customHeight="1" x14ac:dyDescent="0.3">
      <c r="B2" s="2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2:15" ht="226.5" customHeight="1" thickBot="1" x14ac:dyDescent="0.3">
      <c r="B3" s="47" t="s">
        <v>60</v>
      </c>
      <c r="C3" s="47"/>
      <c r="D3" s="47"/>
      <c r="E3" s="47"/>
      <c r="G3" s="47" t="s">
        <v>63</v>
      </c>
      <c r="H3" s="47"/>
      <c r="I3" s="47"/>
      <c r="J3" s="47" t="s">
        <v>14</v>
      </c>
      <c r="K3" s="47"/>
      <c r="L3" s="47"/>
      <c r="M3" s="47" t="s">
        <v>55</v>
      </c>
      <c r="N3" s="47"/>
      <c r="O3" s="47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68</v>
      </c>
      <c r="D5" s="10" t="s">
        <v>41</v>
      </c>
      <c r="E5" s="31" t="s">
        <v>61</v>
      </c>
      <c r="F5" s="12" t="s">
        <v>62</v>
      </c>
      <c r="G5" s="9">
        <v>20</v>
      </c>
      <c r="H5" s="35">
        <v>95000</v>
      </c>
      <c r="I5" s="14">
        <f>H5*G5</f>
        <v>1900000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>
        <v>2</v>
      </c>
      <c r="C6" s="10" t="s">
        <v>68</v>
      </c>
      <c r="D6" s="10" t="s">
        <v>41</v>
      </c>
      <c r="E6" s="11" t="s">
        <v>64</v>
      </c>
      <c r="F6" s="12" t="s">
        <v>65</v>
      </c>
      <c r="G6" s="9">
        <v>20</v>
      </c>
      <c r="H6" s="13">
        <v>41000</v>
      </c>
      <c r="I6" s="14">
        <f>H6*G6</f>
        <v>820000</v>
      </c>
      <c r="J6" s="9"/>
      <c r="K6" s="32"/>
      <c r="L6" s="33"/>
      <c r="M6" s="9"/>
      <c r="N6" s="13"/>
      <c r="O6" s="14"/>
    </row>
    <row r="7" spans="2:15" ht="25.5" customHeight="1" x14ac:dyDescent="0.25">
      <c r="B7" s="9">
        <v>3</v>
      </c>
      <c r="C7" s="10" t="s">
        <v>68</v>
      </c>
      <c r="D7" s="10" t="s">
        <v>41</v>
      </c>
      <c r="E7" s="11" t="s">
        <v>66</v>
      </c>
      <c r="F7" s="12">
        <v>1000495963</v>
      </c>
      <c r="G7" s="9">
        <v>40</v>
      </c>
      <c r="H7" s="13">
        <v>48000</v>
      </c>
      <c r="I7" s="14">
        <f>H7*G7</f>
        <v>1920000</v>
      </c>
      <c r="J7" s="9"/>
      <c r="K7" s="32"/>
      <c r="L7" s="33"/>
      <c r="M7" s="9"/>
      <c r="N7" s="13"/>
      <c r="O7" s="14"/>
    </row>
    <row r="8" spans="2:15" ht="25.5" customHeight="1" x14ac:dyDescent="0.25">
      <c r="B8" s="9">
        <v>4</v>
      </c>
      <c r="C8" s="10" t="s">
        <v>68</v>
      </c>
      <c r="D8" s="10" t="s">
        <v>67</v>
      </c>
      <c r="E8" s="11" t="s">
        <v>69</v>
      </c>
      <c r="F8" s="16" t="s">
        <v>70</v>
      </c>
      <c r="G8" s="9">
        <v>10</v>
      </c>
      <c r="H8" s="13">
        <v>19000</v>
      </c>
      <c r="I8" s="14">
        <f>H8*G8</f>
        <v>190000</v>
      </c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6" t="s">
        <v>11</v>
      </c>
      <c r="C11" s="37"/>
      <c r="D11" s="37"/>
      <c r="E11" s="37"/>
      <c r="F11" s="38"/>
      <c r="G11" s="20"/>
      <c r="H11" s="21"/>
      <c r="I11" s="22">
        <f>I5+I6+I7+I8+I9+I10</f>
        <v>4830000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37.5" customHeight="1" thickBot="1" x14ac:dyDescent="0.3">
      <c r="B13" s="36" t="s">
        <v>12</v>
      </c>
      <c r="C13" s="38"/>
      <c r="D13" s="41" t="s">
        <v>71</v>
      </c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4" t="s">
        <v>13</v>
      </c>
      <c r="N23" s="44"/>
      <c r="O23" s="4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abSelected="1" zoomScaleNormal="100" workbookViewId="0">
      <selection activeCell="E23" sqref="E2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5" t="s">
        <v>0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2:15" ht="11.25" customHeight="1" x14ac:dyDescent="0.3">
      <c r="B2" s="2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2:15" ht="226.5" customHeight="1" thickBot="1" x14ac:dyDescent="0.3">
      <c r="B3" s="47" t="s">
        <v>72</v>
      </c>
      <c r="C3" s="47"/>
      <c r="D3" s="47"/>
      <c r="E3" s="47"/>
      <c r="G3" s="47" t="s">
        <v>73</v>
      </c>
      <c r="H3" s="47"/>
      <c r="I3" s="47"/>
      <c r="J3" s="47" t="s">
        <v>14</v>
      </c>
      <c r="K3" s="47"/>
      <c r="L3" s="47"/>
      <c r="M3" s="47" t="s">
        <v>1</v>
      </c>
      <c r="N3" s="47"/>
      <c r="O3" s="47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74</v>
      </c>
      <c r="E5" s="31" t="s">
        <v>76</v>
      </c>
      <c r="F5" s="12" t="s">
        <v>77</v>
      </c>
      <c r="G5" s="9">
        <v>1</v>
      </c>
      <c r="H5" s="13">
        <v>275000</v>
      </c>
      <c r="I5" s="14">
        <f>G5*H5</f>
        <v>275000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/>
      <c r="C6" s="10"/>
      <c r="D6" s="10"/>
      <c r="E6" s="11"/>
      <c r="F6" s="12"/>
      <c r="G6" s="9"/>
      <c r="H6" s="13"/>
      <c r="I6" s="14">
        <f>G6*H6</f>
        <v>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6" t="s">
        <v>11</v>
      </c>
      <c r="C11" s="37"/>
      <c r="D11" s="37"/>
      <c r="E11" s="37"/>
      <c r="F11" s="38"/>
      <c r="G11" s="20"/>
      <c r="H11" s="21"/>
      <c r="I11" s="22">
        <f>I5+I6+I7</f>
        <v>275000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37.5" customHeight="1" thickBot="1" x14ac:dyDescent="0.3">
      <c r="B13" s="36" t="s">
        <v>12</v>
      </c>
      <c r="C13" s="38"/>
      <c r="D13" s="41" t="s">
        <v>75</v>
      </c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4" t="s">
        <v>13</v>
      </c>
      <c r="N23" s="44"/>
      <c r="O23" s="4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1:I21"/>
  <sheetViews>
    <sheetView workbookViewId="0">
      <selection activeCell="I21" sqref="I21"/>
    </sheetView>
  </sheetViews>
  <sheetFormatPr defaultRowHeight="15" x14ac:dyDescent="0.25"/>
  <sheetData>
    <row r="11" spans="4:7" x14ac:dyDescent="0.25">
      <c r="G11">
        <f>F11/2</f>
        <v>0</v>
      </c>
    </row>
    <row r="14" spans="4:7" x14ac:dyDescent="0.25">
      <c r="D14">
        <f>30000/4</f>
        <v>7500</v>
      </c>
    </row>
    <row r="18" spans="6:9" x14ac:dyDescent="0.25">
      <c r="F18">
        <v>21.38</v>
      </c>
    </row>
    <row r="19" spans="6:9" x14ac:dyDescent="0.25">
      <c r="F19">
        <v>276.20999999999998</v>
      </c>
    </row>
    <row r="20" spans="6:9" x14ac:dyDescent="0.25">
      <c r="F20">
        <f>SUM(F18:F19)</f>
        <v>297.58999999999997</v>
      </c>
      <c r="I20">
        <v>276.20999999999998</v>
      </c>
    </row>
    <row r="21" spans="6:9" x14ac:dyDescent="0.25">
      <c r="I21">
        <f>I20/18</f>
        <v>15.344999999999999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142</vt:lpstr>
      <vt:lpstr>143</vt:lpstr>
      <vt:lpstr>144</vt:lpstr>
      <vt:lpstr>145</vt:lpstr>
      <vt:lpstr>146</vt:lpstr>
      <vt:lpstr>147</vt:lpstr>
      <vt:lpstr>148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UMG_USER</cp:lastModifiedBy>
  <cp:lastPrinted>2024-01-24T08:01:16Z</cp:lastPrinted>
  <dcterms:created xsi:type="dcterms:W3CDTF">2023-12-05T02:51:54Z</dcterms:created>
  <dcterms:modified xsi:type="dcterms:W3CDTF">2024-02-10T02:53:49Z</dcterms:modified>
</cp:coreProperties>
</file>