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ai Phyo Han ( 9 . 9 . 21 )\Data_( H )\MAC Logistics\Order Calculation\2024\May'24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J96" i="37" l="1"/>
  <c r="J95" i="37"/>
  <c r="J67" i="37"/>
  <c r="B396" i="41"/>
  <c r="B395" i="41"/>
  <c r="B394" i="41"/>
  <c r="B393" i="41"/>
  <c r="B392" i="41"/>
  <c r="B391" i="41"/>
  <c r="B390" i="41"/>
  <c r="B389" i="41"/>
  <c r="B388" i="41"/>
  <c r="B387" i="41"/>
  <c r="B386" i="41"/>
  <c r="B385" i="41"/>
  <c r="B384" i="41"/>
  <c r="B383" i="41"/>
  <c r="B382" i="41"/>
  <c r="B381" i="41"/>
  <c r="B380" i="41"/>
  <c r="B379" i="41"/>
  <c r="B378" i="41"/>
  <c r="B377" i="41"/>
  <c r="B376" i="41"/>
  <c r="B375" i="41"/>
  <c r="B374" i="41"/>
  <c r="B373" i="41"/>
  <c r="B372" i="41"/>
  <c r="B371" i="41"/>
  <c r="B370" i="41"/>
  <c r="B369" i="41"/>
  <c r="B368" i="41"/>
  <c r="B367" i="41"/>
  <c r="B366" i="41"/>
  <c r="B365" i="41"/>
  <c r="B364" i="41"/>
  <c r="B363" i="41"/>
  <c r="B362" i="41"/>
  <c r="B361" i="41"/>
  <c r="B360" i="41"/>
  <c r="B359" i="41"/>
  <c r="B358" i="41"/>
  <c r="B357" i="41"/>
  <c r="B356" i="41"/>
  <c r="B355" i="41"/>
  <c r="B354" i="41"/>
  <c r="B353" i="41"/>
  <c r="B352" i="41"/>
  <c r="B351" i="41"/>
  <c r="B350" i="41"/>
  <c r="B349" i="41"/>
  <c r="B348" i="41"/>
  <c r="B347" i="41"/>
  <c r="B346" i="41"/>
  <c r="B345" i="41"/>
  <c r="B344" i="41"/>
  <c r="B343" i="41"/>
  <c r="B342" i="41"/>
  <c r="B341" i="41"/>
  <c r="B340" i="41"/>
  <c r="B339" i="41"/>
  <c r="B338" i="41"/>
  <c r="B337" i="41"/>
  <c r="B336" i="41"/>
  <c r="B335" i="41"/>
  <c r="B334" i="41"/>
  <c r="B333" i="41"/>
  <c r="B332" i="41"/>
  <c r="B331" i="41"/>
  <c r="B330" i="41"/>
  <c r="B329" i="41"/>
  <c r="B328" i="41"/>
  <c r="B327" i="41"/>
  <c r="B326" i="41"/>
  <c r="B325" i="41"/>
  <c r="B324" i="41"/>
  <c r="B323" i="41"/>
  <c r="B322" i="41"/>
  <c r="B321" i="41"/>
  <c r="B320" i="41"/>
  <c r="B319" i="41"/>
  <c r="B318" i="41"/>
  <c r="B317" i="41"/>
  <c r="B316" i="41"/>
  <c r="B315" i="41"/>
  <c r="B314" i="41"/>
  <c r="B313" i="41"/>
  <c r="B312" i="41"/>
  <c r="B311" i="41"/>
  <c r="B310" i="41"/>
  <c r="B309" i="41"/>
  <c r="B308" i="41"/>
  <c r="B307" i="41"/>
  <c r="B306" i="41"/>
  <c r="B305" i="41"/>
  <c r="B304" i="41"/>
  <c r="B303" i="41"/>
  <c r="B302" i="41"/>
  <c r="B301" i="41"/>
  <c r="B300" i="41"/>
  <c r="B299" i="41"/>
  <c r="B298" i="41"/>
  <c r="B297" i="41"/>
  <c r="B296" i="41"/>
  <c r="B295" i="41"/>
  <c r="B294" i="41"/>
  <c r="B293" i="41"/>
  <c r="B292" i="41"/>
  <c r="B291" i="41"/>
  <c r="B290" i="41"/>
  <c r="B289" i="41"/>
  <c r="B288" i="41"/>
  <c r="B287" i="41"/>
  <c r="B286" i="41"/>
  <c r="B285" i="41"/>
  <c r="B284" i="41"/>
  <c r="B283" i="41"/>
  <c r="B282" i="41"/>
  <c r="B281" i="41"/>
  <c r="B280" i="41"/>
  <c r="B279" i="41"/>
  <c r="B278" i="41"/>
  <c r="B277" i="41"/>
  <c r="B276" i="41"/>
  <c r="B275" i="41"/>
  <c r="B274" i="41"/>
  <c r="B273" i="41"/>
  <c r="B272" i="41"/>
  <c r="B271" i="41"/>
  <c r="B270" i="41"/>
  <c r="B269" i="41"/>
  <c r="B268" i="41"/>
  <c r="B267" i="41"/>
  <c r="B266" i="41"/>
  <c r="B265" i="41"/>
  <c r="B264" i="41"/>
  <c r="B263" i="41"/>
  <c r="B262" i="41"/>
  <c r="B261" i="41"/>
  <c r="B260" i="41"/>
  <c r="B259" i="41"/>
  <c r="B258" i="41"/>
  <c r="B257" i="41"/>
  <c r="B256" i="41"/>
  <c r="B255" i="41"/>
  <c r="B254" i="41"/>
  <c r="B253" i="41"/>
  <c r="B252" i="41"/>
  <c r="B251" i="41"/>
  <c r="B250" i="41"/>
  <c r="B249" i="41"/>
  <c r="B248" i="41"/>
  <c r="B247" i="41"/>
  <c r="B246" i="41"/>
  <c r="B245" i="41"/>
  <c r="B244" i="41"/>
  <c r="B243" i="41"/>
  <c r="B242" i="41"/>
  <c r="B241" i="41"/>
  <c r="B240" i="41"/>
  <c r="B239" i="41"/>
  <c r="B238" i="41"/>
  <c r="B237" i="41"/>
  <c r="B236" i="41"/>
  <c r="B235" i="41"/>
  <c r="B234" i="41"/>
  <c r="B233" i="41"/>
  <c r="B232" i="41"/>
  <c r="B231" i="41"/>
  <c r="B230" i="41"/>
  <c r="B229" i="41"/>
  <c r="B228" i="41"/>
  <c r="B227" i="41"/>
  <c r="B226" i="41"/>
  <c r="B225" i="41"/>
  <c r="B224" i="41"/>
  <c r="B223" i="41"/>
  <c r="B222" i="41"/>
  <c r="B221" i="41"/>
  <c r="B220" i="41"/>
  <c r="B219" i="41"/>
  <c r="B218" i="41"/>
  <c r="B217" i="41"/>
  <c r="B216" i="41"/>
  <c r="B215" i="41"/>
  <c r="B214" i="41"/>
  <c r="B213" i="41"/>
  <c r="B212" i="41"/>
  <c r="B211" i="41"/>
  <c r="B210" i="41"/>
  <c r="B209" i="41"/>
  <c r="B208" i="41"/>
  <c r="B207" i="41"/>
  <c r="B206" i="41"/>
  <c r="B205" i="41"/>
  <c r="B204" i="41"/>
  <c r="B203" i="41"/>
  <c r="B202" i="41"/>
  <c r="B201" i="41"/>
  <c r="B200" i="41"/>
  <c r="B199" i="41"/>
  <c r="B198" i="41"/>
  <c r="B197" i="41"/>
  <c r="B196" i="41"/>
  <c r="B195" i="41"/>
  <c r="B194" i="41"/>
  <c r="B193" i="41"/>
  <c r="B192" i="41"/>
  <c r="B191" i="41"/>
  <c r="B190" i="41"/>
  <c r="B189" i="41"/>
  <c r="B188" i="41"/>
  <c r="B187" i="41"/>
  <c r="B186" i="41"/>
  <c r="B185" i="41"/>
  <c r="B184" i="41"/>
  <c r="B183" i="41"/>
  <c r="B182" i="41"/>
  <c r="B181" i="41"/>
  <c r="B180" i="41"/>
  <c r="B179" i="41"/>
  <c r="B178" i="41"/>
  <c r="B177" i="41"/>
  <c r="B176" i="41"/>
  <c r="B175" i="41"/>
  <c r="B174" i="41"/>
  <c r="B173" i="41"/>
  <c r="B172" i="41"/>
  <c r="B171" i="41"/>
  <c r="B170" i="41"/>
  <c r="B169" i="41"/>
  <c r="B168" i="41"/>
  <c r="B167" i="41"/>
  <c r="B166" i="41"/>
  <c r="B165" i="41"/>
  <c r="B164" i="41"/>
  <c r="B163" i="41"/>
  <c r="B162" i="41"/>
  <c r="B161" i="41"/>
  <c r="B160" i="41"/>
  <c r="B159" i="41"/>
  <c r="B158" i="41"/>
  <c r="B157" i="41"/>
  <c r="B156" i="41"/>
  <c r="B155" i="41"/>
  <c r="B154" i="41"/>
  <c r="B153" i="41"/>
  <c r="B152" i="41"/>
  <c r="B151" i="41"/>
  <c r="B150" i="41"/>
  <c r="B149" i="41"/>
  <c r="B148" i="41"/>
  <c r="B147" i="41"/>
  <c r="B146" i="41"/>
  <c r="B145" i="41"/>
  <c r="B144" i="41"/>
  <c r="B143" i="41"/>
  <c r="B142" i="41"/>
  <c r="B141" i="41"/>
  <c r="B140" i="41"/>
  <c r="B139" i="41"/>
  <c r="B138" i="41"/>
  <c r="B137" i="41"/>
  <c r="B136" i="41"/>
  <c r="B135" i="41"/>
  <c r="B134" i="41"/>
  <c r="B133" i="41"/>
  <c r="B132" i="41"/>
  <c r="B131" i="41"/>
  <c r="B130" i="41"/>
  <c r="B129" i="41"/>
  <c r="B128" i="41"/>
  <c r="B127" i="41"/>
  <c r="B126" i="41"/>
  <c r="B125" i="41"/>
  <c r="B124" i="41"/>
  <c r="B123" i="41"/>
  <c r="B122" i="41"/>
  <c r="B121" i="41"/>
  <c r="B120" i="41"/>
  <c r="B119" i="41"/>
  <c r="B118" i="41"/>
  <c r="B117" i="41"/>
  <c r="B116" i="41"/>
  <c r="B115" i="41"/>
  <c r="B114" i="41"/>
  <c r="B113" i="41"/>
  <c r="B112" i="41"/>
  <c r="B111" i="41"/>
  <c r="B110" i="41"/>
  <c r="B109" i="41"/>
  <c r="B108" i="41"/>
  <c r="B107" i="41"/>
  <c r="B106" i="41"/>
  <c r="B105" i="41"/>
  <c r="B104" i="41"/>
  <c r="B103" i="41"/>
  <c r="B102" i="41"/>
  <c r="B101" i="41"/>
  <c r="B100" i="41"/>
  <c r="B99" i="41"/>
  <c r="B98" i="41"/>
  <c r="B97" i="41"/>
  <c r="B96" i="41"/>
  <c r="B95" i="41"/>
  <c r="B94" i="41"/>
  <c r="B93" i="41"/>
  <c r="B92" i="41"/>
  <c r="B91" i="41"/>
  <c r="B90" i="41"/>
  <c r="B89" i="41"/>
  <c r="B88" i="41"/>
  <c r="B87" i="41"/>
  <c r="B86" i="41"/>
  <c r="B85" i="41"/>
  <c r="B84" i="41"/>
  <c r="B83" i="41"/>
  <c r="B82" i="41"/>
  <c r="B81" i="41"/>
  <c r="B80" i="41"/>
  <c r="B79" i="41"/>
  <c r="B78" i="41"/>
  <c r="B77" i="41"/>
  <c r="B76" i="41"/>
  <c r="B75" i="41"/>
  <c r="B74" i="41"/>
  <c r="B73" i="41"/>
  <c r="B72" i="41"/>
  <c r="B71" i="41"/>
  <c r="B70" i="41"/>
  <c r="B69" i="41"/>
  <c r="B68" i="41"/>
  <c r="B67" i="41"/>
  <c r="B66" i="41"/>
  <c r="B65" i="41"/>
  <c r="B64" i="41"/>
  <c r="B63" i="41"/>
  <c r="B62" i="41"/>
  <c r="B61" i="41"/>
  <c r="B60" i="41"/>
  <c r="B59" i="41"/>
  <c r="B58" i="41"/>
  <c r="B57" i="41"/>
  <c r="B56" i="41"/>
  <c r="B55" i="41"/>
  <c r="B54" i="41"/>
  <c r="B53" i="41"/>
  <c r="B52" i="41"/>
  <c r="B51" i="41"/>
  <c r="B50" i="41"/>
  <c r="B49" i="41"/>
  <c r="B48" i="41"/>
  <c r="B47" i="41"/>
  <c r="B46" i="41"/>
  <c r="B45" i="41"/>
  <c r="B44" i="41"/>
  <c r="B43" i="41"/>
  <c r="B42" i="41"/>
  <c r="B41" i="41"/>
  <c r="B40" i="41"/>
  <c r="B39" i="41"/>
  <c r="B38" i="41"/>
  <c r="B37" i="41"/>
  <c r="B36" i="41"/>
  <c r="B35" i="41"/>
  <c r="B34" i="41"/>
  <c r="B33" i="41"/>
  <c r="B32" i="41"/>
  <c r="B31" i="41"/>
  <c r="B30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B5" i="41"/>
  <c r="B4" i="41"/>
  <c r="B3" i="41"/>
  <c r="B2" i="41"/>
  <c r="B1" i="41"/>
  <c r="GG9" i="37" l="1"/>
  <c r="GL118" i="37" l="1"/>
  <c r="GL121" i="37" l="1"/>
  <c r="GL110" i="37"/>
  <c r="GL100" i="37"/>
  <c r="GL96" i="37"/>
  <c r="GK33" i="37" l="1"/>
  <c r="GI99" i="37"/>
  <c r="GI13" i="37" l="1"/>
  <c r="GI95" i="37" l="1"/>
  <c r="GI88" i="37"/>
  <c r="GI68" i="37"/>
  <c r="GI67" i="37"/>
  <c r="EF13" i="37"/>
  <c r="GH13" i="37"/>
  <c r="GH9" i="37" l="1"/>
  <c r="GG37" i="37"/>
  <c r="GF9" i="37" l="1"/>
  <c r="T51" i="37" l="1"/>
  <c r="EF51" i="37"/>
  <c r="GE5" i="37" l="1"/>
  <c r="GB8" i="37"/>
  <c r="EF8" i="37" l="1"/>
  <c r="EF99" i="37" l="1"/>
  <c r="EF96" i="37"/>
  <c r="EF95" i="37"/>
  <c r="EB122" i="37"/>
  <c r="EB121" i="37"/>
  <c r="EB120" i="37"/>
  <c r="EB119" i="37"/>
  <c r="EB118" i="37"/>
  <c r="EB117" i="37"/>
  <c r="EB116" i="37"/>
  <c r="EB115" i="37"/>
  <c r="EB114" i="37"/>
  <c r="EB113" i="37"/>
  <c r="EB112" i="37"/>
  <c r="EB111" i="37"/>
  <c r="EB110" i="37"/>
  <c r="EB109" i="37"/>
  <c r="EB108" i="37"/>
  <c r="EB107" i="37"/>
  <c r="EB106" i="37"/>
  <c r="EB105" i="37"/>
  <c r="EB104" i="37"/>
  <c r="EB103" i="37"/>
  <c r="EB102" i="37"/>
  <c r="EB101" i="37"/>
  <c r="EB100" i="37"/>
  <c r="EB99" i="37"/>
  <c r="EB98" i="37"/>
  <c r="EB97" i="37"/>
  <c r="EB94" i="37"/>
  <c r="EB93" i="37"/>
  <c r="EB92" i="37"/>
  <c r="EB91" i="37"/>
  <c r="EB90" i="37"/>
  <c r="EB89" i="37"/>
  <c r="EB88" i="37"/>
  <c r="EB87" i="37"/>
  <c r="EB86" i="37"/>
  <c r="EB85" i="37"/>
  <c r="EB84" i="37"/>
  <c r="EB83" i="37"/>
  <c r="EB82" i="37"/>
  <c r="EB81" i="37"/>
  <c r="EB80" i="37"/>
  <c r="EB79" i="37"/>
  <c r="EB78" i="37"/>
  <c r="EB77" i="37"/>
  <c r="EB76" i="37"/>
  <c r="EB75" i="37"/>
  <c r="EB74" i="37"/>
  <c r="EB73" i="37"/>
  <c r="EB72" i="37"/>
  <c r="EB71" i="37"/>
  <c r="EB70" i="37"/>
  <c r="EB69" i="37"/>
  <c r="EB68" i="37"/>
  <c r="EB66" i="37"/>
  <c r="EB65" i="37"/>
  <c r="EB64" i="37"/>
  <c r="EB63" i="37"/>
  <c r="EB62" i="37"/>
  <c r="EB61" i="37"/>
  <c r="EB60" i="37"/>
  <c r="EB59" i="37"/>
  <c r="EB58" i="37"/>
  <c r="EB57" i="37"/>
  <c r="EB56" i="37"/>
  <c r="EB55" i="37"/>
  <c r="EB54" i="37"/>
  <c r="EB53" i="37"/>
  <c r="EB52" i="37"/>
  <c r="EB51" i="37"/>
  <c r="EB50" i="37"/>
  <c r="EB49" i="37"/>
  <c r="EB48" i="37"/>
  <c r="EB47" i="37"/>
  <c r="EB46" i="37"/>
  <c r="EB45" i="37"/>
  <c r="EB44" i="37"/>
  <c r="EB43" i="37"/>
  <c r="EB42" i="37"/>
  <c r="EB41" i="37"/>
  <c r="EB40" i="37"/>
  <c r="EB39" i="37"/>
  <c r="EB38" i="37"/>
  <c r="EB37" i="37"/>
  <c r="EB36" i="37"/>
  <c r="EB35" i="37"/>
  <c r="EB34" i="37"/>
  <c r="EB33" i="37"/>
  <c r="EB32" i="37"/>
  <c r="EB31" i="37"/>
  <c r="EB30" i="37"/>
  <c r="EB29" i="37"/>
  <c r="EB28" i="37"/>
  <c r="EB27" i="37"/>
  <c r="EB26" i="37"/>
  <c r="EB25" i="37"/>
  <c r="EB24" i="37"/>
  <c r="EB23" i="37"/>
  <c r="EB22" i="37"/>
  <c r="EB21" i="37"/>
  <c r="EB20" i="37"/>
  <c r="EB19" i="37"/>
  <c r="EB18" i="37"/>
  <c r="EB17" i="37"/>
  <c r="EB16" i="37"/>
  <c r="EB15" i="37"/>
  <c r="EB14" i="37"/>
  <c r="EB13" i="37"/>
  <c r="EB12" i="37"/>
  <c r="EB11" i="37"/>
  <c r="EB10" i="37"/>
  <c r="EB9" i="37"/>
  <c r="EB8" i="37"/>
  <c r="EB7" i="37"/>
  <c r="EB6" i="37"/>
  <c r="EB5" i="37"/>
  <c r="EA96" i="37"/>
  <c r="EA95" i="37"/>
  <c r="EA67" i="37"/>
  <c r="DZ96" i="37" l="1"/>
  <c r="DZ95" i="37"/>
  <c r="DZ67" i="37"/>
  <c r="M36" i="37" l="1"/>
  <c r="M110" i="37"/>
  <c r="M99" i="37"/>
  <c r="M100" i="37"/>
  <c r="M88" i="37"/>
  <c r="M54" i="37"/>
  <c r="M47" i="37"/>
  <c r="M45" i="37"/>
  <c r="M98" i="37"/>
  <c r="M101" i="37"/>
  <c r="M18" i="37" l="1"/>
  <c r="M34" i="37"/>
  <c r="M7" i="37"/>
  <c r="M9" i="37"/>
  <c r="M10" i="37"/>
  <c r="M118" i="37" l="1"/>
  <c r="M96" i="37" l="1"/>
  <c r="M95" i="37"/>
  <c r="M68" i="37"/>
  <c r="M67" i="37"/>
  <c r="M37" i="37" l="1"/>
  <c r="M33" i="37" l="1"/>
  <c r="M13" i="37" l="1"/>
  <c r="M8" i="37"/>
  <c r="M121" i="37"/>
  <c r="L13" i="37" l="1"/>
  <c r="M5" i="37" l="1"/>
  <c r="L8" i="37" l="1"/>
  <c r="K54" i="37" l="1"/>
  <c r="K49" i="37"/>
  <c r="K48" i="37"/>
  <c r="K68" i="37"/>
  <c r="K67" i="37"/>
  <c r="K96" i="37" l="1"/>
  <c r="K110" i="37"/>
  <c r="K118" i="37"/>
  <c r="K101" i="37"/>
  <c r="DY96" i="37" l="1"/>
  <c r="DY95" i="37"/>
  <c r="DY67" i="37"/>
  <c r="EB67" i="37" s="1"/>
  <c r="EF121" i="37" l="1"/>
  <c r="EF101" i="37" l="1"/>
  <c r="EF10" i="37"/>
  <c r="EF9" i="37"/>
  <c r="EF7" i="37"/>
  <c r="EF5" i="37"/>
  <c r="EF68" i="37" l="1"/>
  <c r="EF18" i="37"/>
  <c r="T13" i="37"/>
  <c r="DX96" i="37"/>
  <c r="EB96" i="37" s="1"/>
  <c r="DW96" i="37"/>
  <c r="DV96" i="37"/>
  <c r="DX95" i="37"/>
  <c r="EB95" i="37" s="1"/>
  <c r="DW95" i="37"/>
  <c r="DV95" i="37"/>
  <c r="EF110" i="37" l="1"/>
  <c r="EF100" i="37"/>
  <c r="EF37" i="37"/>
  <c r="DU96" i="37" l="1"/>
  <c r="DU95" i="37"/>
  <c r="EF88" i="37" l="1"/>
  <c r="EF67" i="37"/>
  <c r="DT96" i="37" l="1"/>
  <c r="DS95" i="37" l="1"/>
  <c r="DR95" i="37"/>
  <c r="DQ95" i="37"/>
  <c r="DS67" i="37"/>
  <c r="DQ67" i="37"/>
  <c r="DP95" i="37" l="1"/>
  <c r="DP67" i="37"/>
  <c r="EC122" i="37" l="1"/>
  <c r="ED122" i="37" l="1"/>
  <c r="EC121" i="37"/>
  <c r="ED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C120" i="37" l="1"/>
  <c r="ED120" i="37" s="1"/>
  <c r="EC119" i="37" l="1"/>
  <c r="ED119" i="37" s="1"/>
  <c r="DI95" i="37" l="1"/>
  <c r="DH95" i="37"/>
  <c r="DI67" i="37"/>
  <c r="DH67" i="37"/>
  <c r="DE67" i="37" l="1"/>
  <c r="DD67" i="37"/>
  <c r="DF67" i="37"/>
  <c r="DG67" i="37"/>
  <c r="EC118" i="37" l="1"/>
  <c r="ED118" i="37" s="1"/>
  <c r="CZ38" i="37" l="1"/>
  <c r="EC117" i="37" l="1"/>
  <c r="ED117" i="37" s="1"/>
  <c r="EC116" i="37" l="1"/>
  <c r="ED116" i="37" s="1"/>
  <c r="EC115" i="37"/>
  <c r="ED115" i="37" s="1"/>
  <c r="EC114" i="37"/>
  <c r="ED114" i="37" s="1"/>
  <c r="EC113" i="37"/>
  <c r="ED113" i="37" s="1"/>
  <c r="EC112" i="37"/>
  <c r="ED112" i="37" s="1"/>
  <c r="EC111" i="37"/>
  <c r="ED111" i="37" s="1"/>
  <c r="EC110" i="37" l="1"/>
  <c r="ED110" i="37" s="1"/>
  <c r="EC107" i="37" l="1"/>
  <c r="EC109" i="37"/>
  <c r="ED109" i="37" s="1"/>
  <c r="EC108" i="37"/>
  <c r="ED108" i="37" s="1"/>
  <c r="T105" i="37"/>
  <c r="EC105" i="37" s="1"/>
  <c r="ED105" i="37" s="1"/>
  <c r="T104" i="37"/>
  <c r="EC106" i="37" l="1"/>
  <c r="ED106" i="37" s="1"/>
  <c r="ED107" i="37"/>
  <c r="EC104" i="37"/>
  <c r="ED104" i="37" l="1"/>
  <c r="EC103" i="37" l="1"/>
  <c r="ED103" i="37" l="1"/>
  <c r="FZ96" i="37" l="1"/>
  <c r="FZ95" i="37"/>
  <c r="FZ63" i="37"/>
  <c r="FZ49" i="37"/>
  <c r="FZ37" i="37"/>
  <c r="FZ13" i="37"/>
  <c r="FZ9" i="37"/>
  <c r="FX33" i="37" l="1"/>
  <c r="FX100" i="37" l="1"/>
  <c r="FX99" i="37"/>
  <c r="FX96" i="37"/>
  <c r="FX95" i="37"/>
  <c r="FW13" i="37"/>
  <c r="FW37" i="37"/>
  <c r="FV68" i="37" l="1"/>
  <c r="FV10" i="37"/>
  <c r="FV67" i="37" l="1"/>
  <c r="FV22" i="37"/>
  <c r="FV9" i="37"/>
  <c r="FV5" i="37"/>
  <c r="FT67" i="37" l="1"/>
  <c r="FT13" i="37"/>
  <c r="FT96" i="37" l="1"/>
  <c r="FT95" i="37" l="1"/>
  <c r="FR63" i="37" l="1"/>
  <c r="FT88" i="37"/>
  <c r="FR18" i="37"/>
  <c r="FR5" i="37"/>
  <c r="T99" i="37" l="1"/>
  <c r="EC102" i="37" l="1"/>
  <c r="ED102" i="37" s="1"/>
  <c r="T98" i="37" l="1"/>
  <c r="EC101" i="37" l="1"/>
  <c r="ED101" i="37" s="1"/>
  <c r="FP100" i="37" l="1"/>
  <c r="FP99" i="37"/>
  <c r="EC99" i="37"/>
  <c r="ED99" i="37" s="1"/>
  <c r="EC100" i="37"/>
  <c r="ED100" i="37" s="1"/>
  <c r="EC98" i="37" l="1"/>
  <c r="ED98" i="37" s="1"/>
  <c r="FP95" i="37" l="1"/>
  <c r="FP67" i="37"/>
  <c r="FP63" i="37"/>
  <c r="FP36" i="37"/>
  <c r="FP98" i="37"/>
  <c r="FP97" i="37"/>
  <c r="FP96" i="37"/>
  <c r="FP94" i="37"/>
  <c r="FP93" i="37"/>
  <c r="FP92" i="37"/>
  <c r="FP91" i="37"/>
  <c r="FP90" i="37"/>
  <c r="FP89" i="37"/>
  <c r="FP88" i="37"/>
  <c r="FP87" i="37"/>
  <c r="FP86" i="37"/>
  <c r="FP85" i="37"/>
  <c r="FP84" i="37"/>
  <c r="FP83" i="37"/>
  <c r="FP82" i="37"/>
  <c r="FP81" i="37"/>
  <c r="FP80" i="37"/>
  <c r="FP79" i="37"/>
  <c r="FP78" i="37"/>
  <c r="FP77" i="37"/>
  <c r="FP76" i="37"/>
  <c r="FP75" i="37"/>
  <c r="FP74" i="37"/>
  <c r="FP73" i="37"/>
  <c r="FP72" i="37"/>
  <c r="FP71" i="37"/>
  <c r="FP70" i="37"/>
  <c r="FP69" i="37"/>
  <c r="FP68" i="37"/>
  <c r="FP66" i="37"/>
  <c r="FP65" i="37"/>
  <c r="FP64" i="37"/>
  <c r="FP62" i="37"/>
  <c r="FP61" i="37"/>
  <c r="FP60" i="37"/>
  <c r="FP59" i="37"/>
  <c r="FP58" i="37"/>
  <c r="FP57" i="37"/>
  <c r="FP56" i="37"/>
  <c r="FP55" i="37"/>
  <c r="FP54" i="37"/>
  <c r="FP53" i="37"/>
  <c r="FP52" i="37"/>
  <c r="FP51" i="37"/>
  <c r="FP50" i="37"/>
  <c r="FP49" i="37"/>
  <c r="FP48" i="37"/>
  <c r="FP47" i="37"/>
  <c r="FP46" i="37"/>
  <c r="FP45" i="37"/>
  <c r="FP44" i="37"/>
  <c r="FP43" i="37"/>
  <c r="FP42" i="37"/>
  <c r="FP41" i="37"/>
  <c r="FP40" i="37"/>
  <c r="FP39" i="37"/>
  <c r="FP38" i="37"/>
  <c r="FP37" i="37"/>
  <c r="FP35" i="37"/>
  <c r="FP34" i="37"/>
  <c r="FP33" i="37"/>
  <c r="FP32" i="37"/>
  <c r="FP31" i="37"/>
  <c r="FP30" i="37"/>
  <c r="FP29" i="37"/>
  <c r="FP28" i="37"/>
  <c r="FP27" i="37"/>
  <c r="FP26" i="37"/>
  <c r="FP25" i="37"/>
  <c r="FP24" i="37"/>
  <c r="FP23" i="37"/>
  <c r="FP22" i="37"/>
  <c r="FP21" i="37"/>
  <c r="FP20" i="37"/>
  <c r="FP19" i="37"/>
  <c r="FP18" i="37"/>
  <c r="FP17" i="37"/>
  <c r="FP16" i="37"/>
  <c r="FP15" i="37"/>
  <c r="FP14" i="37"/>
  <c r="FP12" i="37"/>
  <c r="FP10" i="37"/>
  <c r="FP9" i="37"/>
  <c r="FP8" i="37"/>
  <c r="FP7" i="37"/>
  <c r="FP6" i="37"/>
  <c r="FP5" i="37"/>
  <c r="FP13" i="37" l="1"/>
  <c r="FP11" i="37" l="1"/>
  <c r="EC97" i="37" l="1"/>
  <c r="ED97" i="37" s="1"/>
  <c r="EC96" i="37" l="1"/>
  <c r="ED96" i="37" s="1"/>
  <c r="EC95" i="37"/>
  <c r="ED95" i="37" s="1"/>
  <c r="EC94" i="37" l="1"/>
  <c r="ED94" i="37" l="1"/>
  <c r="EC93" i="37" l="1"/>
  <c r="ED93" i="37" l="1"/>
  <c r="EC92" i="37" l="1"/>
  <c r="ED92" i="37" s="1"/>
  <c r="EC91" i="37"/>
  <c r="ED91" i="37" s="1"/>
  <c r="EC90" i="37" l="1"/>
  <c r="EC89" i="37"/>
  <c r="ED90" i="37" l="1"/>
  <c r="ED89" i="37"/>
  <c r="EC34" i="37" l="1"/>
  <c r="ED34" i="37" s="1"/>
  <c r="K27" i="42" l="1"/>
  <c r="K7" i="42"/>
  <c r="EC88" i="37" l="1"/>
  <c r="ED88" i="37" s="1"/>
  <c r="EC13" i="37" l="1"/>
  <c r="ED13" i="37" s="1"/>
  <c r="EC12" i="37"/>
  <c r="EC11" i="37"/>
  <c r="ED11" i="37" s="1"/>
  <c r="EC10" i="37"/>
  <c r="ED10" i="37" s="1"/>
  <c r="EC9" i="37"/>
  <c r="ED9" i="37" s="1"/>
  <c r="EC8" i="37"/>
  <c r="ED8" i="37" s="1"/>
  <c r="EC87" i="37" l="1"/>
  <c r="ED87" i="37" s="1"/>
  <c r="EC86" i="37"/>
  <c r="ED86" i="37" s="1"/>
  <c r="EC85" i="37" l="1"/>
  <c r="ED85" i="37" s="1"/>
  <c r="EC80" i="37" l="1"/>
  <c r="EC81" i="37"/>
  <c r="EC82" i="37"/>
  <c r="ED82" i="37" s="1"/>
  <c r="EC83" i="37"/>
  <c r="ED83" i="37" s="1"/>
  <c r="EC84" i="37"/>
  <c r="ED84" i="37" l="1"/>
  <c r="ED81" i="37"/>
  <c r="ED80" i="37"/>
  <c r="EG54" i="37" l="1"/>
  <c r="EG18" i="37"/>
  <c r="EG47" i="37"/>
  <c r="EG46" i="37"/>
  <c r="EG45" i="37"/>
  <c r="EG22" i="37"/>
  <c r="EG66" i="37"/>
  <c r="EG20" i="37"/>
  <c r="EG16" i="37"/>
  <c r="EG11" i="37"/>
  <c r="EG67" i="37" l="1"/>
  <c r="EG63" i="37" l="1"/>
  <c r="EG37" i="37" l="1"/>
  <c r="EG25" i="37" l="1"/>
  <c r="EG15" i="37"/>
  <c r="EG13" i="37"/>
  <c r="EG9" i="37"/>
  <c r="EG80" i="37" l="1"/>
  <c r="EC75" i="37" l="1"/>
  <c r="FK75" i="37"/>
  <c r="FL75" i="37" s="1"/>
  <c r="FM75" i="37" s="1"/>
  <c r="EC76" i="37"/>
  <c r="ED76" i="37" s="1"/>
  <c r="FK76" i="37"/>
  <c r="FL76" i="37" s="1"/>
  <c r="EC77" i="37"/>
  <c r="ED77" i="37" s="1"/>
  <c r="FK77" i="37"/>
  <c r="FL77" i="37" s="1"/>
  <c r="EC78" i="37"/>
  <c r="ED78" i="37" s="1"/>
  <c r="FK78" i="37"/>
  <c r="FL78" i="37" s="1"/>
  <c r="EC79" i="37"/>
  <c r="FK79" i="37"/>
  <c r="FL79" i="37" s="1"/>
  <c r="FM79" i="37" s="1"/>
  <c r="FM77" i="37" l="1"/>
  <c r="ED79" i="37"/>
  <c r="ED75" i="37"/>
  <c r="FM78" i="37"/>
  <c r="FM76" i="37"/>
  <c r="EC74" i="37" l="1"/>
  <c r="EC73" i="37"/>
  <c r="EC72" i="37"/>
  <c r="EC71" i="37"/>
  <c r="EC69" i="37" l="1"/>
  <c r="ED69" i="37" s="1"/>
  <c r="EC70" i="37" l="1"/>
  <c r="EC68" i="37"/>
  <c r="ED68" i="37" s="1"/>
  <c r="EC67" i="37"/>
  <c r="ED67" i="37" s="1"/>
  <c r="EC66" i="37"/>
  <c r="ED66" i="37" s="1"/>
  <c r="EC65" i="37"/>
  <c r="EC64" i="37"/>
  <c r="EC63" i="37"/>
  <c r="ED63" i="37" s="1"/>
  <c r="EC62" i="37"/>
  <c r="EC61" i="37"/>
  <c r="EC60" i="37"/>
  <c r="EC59" i="37"/>
  <c r="EC58" i="37"/>
  <c r="ED58" i="37" s="1"/>
  <c r="EC57" i="37"/>
  <c r="ED57" i="37" s="1"/>
  <c r="EC56" i="37"/>
  <c r="EC55" i="37"/>
  <c r="EC54" i="37"/>
  <c r="ED54" i="37" s="1"/>
  <c r="EC53" i="37"/>
  <c r="EC52" i="37"/>
  <c r="EC51" i="37"/>
  <c r="EC50" i="37"/>
  <c r="EC49" i="37"/>
  <c r="ED49" i="37" s="1"/>
  <c r="EC48" i="37"/>
  <c r="ED48" i="37" s="1"/>
  <c r="EC47" i="37"/>
  <c r="ED47" i="37" s="1"/>
  <c r="EC46" i="37"/>
  <c r="ED46" i="37" s="1"/>
  <c r="EC45" i="37"/>
  <c r="ED45" i="37" s="1"/>
  <c r="EC44" i="37"/>
  <c r="EC43" i="37"/>
  <c r="EC42" i="37"/>
  <c r="EC41" i="37"/>
  <c r="EC39" i="37"/>
  <c r="ED39" i="37" s="1"/>
  <c r="EC38" i="37"/>
  <c r="ED38" i="37" s="1"/>
  <c r="EC37" i="37"/>
  <c r="ED37" i="37" s="1"/>
  <c r="EC36" i="37"/>
  <c r="ED36" i="37" s="1"/>
  <c r="EC35" i="37"/>
  <c r="ED35" i="37" s="1"/>
  <c r="EC33" i="37"/>
  <c r="ED33" i="37" s="1"/>
  <c r="EC32" i="37"/>
  <c r="EC31" i="37"/>
  <c r="EC30" i="37"/>
  <c r="EC29" i="37"/>
  <c r="EC28" i="37"/>
  <c r="EC27" i="37"/>
  <c r="EC26" i="37"/>
  <c r="ED26" i="37" s="1"/>
  <c r="EC25" i="37"/>
  <c r="ED25" i="37" s="1"/>
  <c r="EC24" i="37"/>
  <c r="ED24" i="37" s="1"/>
  <c r="EC23" i="37"/>
  <c r="EC22" i="37"/>
  <c r="ED22" i="37" s="1"/>
  <c r="EC21" i="37"/>
  <c r="ED21" i="37" s="1"/>
  <c r="EC20" i="37"/>
  <c r="ED20" i="37" s="1"/>
  <c r="EC19" i="37"/>
  <c r="EC18" i="37"/>
  <c r="ED18" i="37" s="1"/>
  <c r="EC17" i="37"/>
  <c r="EC16" i="37"/>
  <c r="ED16" i="37" s="1"/>
  <c r="EC15" i="37"/>
  <c r="ED15" i="37" s="1"/>
  <c r="EC14" i="37"/>
  <c r="EC7" i="37"/>
  <c r="ED7" i="37" s="1"/>
  <c r="EC6" i="37"/>
  <c r="EC5" i="37"/>
  <c r="ED5" i="37" s="1"/>
  <c r="EC40" i="37" l="1"/>
  <c r="ED40" i="37" s="1"/>
  <c r="FK74" i="37"/>
  <c r="FL74" i="37" s="1"/>
  <c r="FK73" i="37"/>
  <c r="FL73" i="37" s="1"/>
  <c r="FK72" i="37"/>
  <c r="FK71" i="37"/>
  <c r="FL71" i="37" s="1"/>
  <c r="FI70" i="37"/>
  <c r="FK70" i="37" s="1"/>
  <c r="FI68" i="37"/>
  <c r="FK68" i="37" s="1"/>
  <c r="FI67" i="37"/>
  <c r="FK67" i="37" s="1"/>
  <c r="FI66" i="37"/>
  <c r="FK66" i="37" s="1"/>
  <c r="FI65" i="37"/>
  <c r="FK65" i="37" s="1"/>
  <c r="FI64" i="37"/>
  <c r="FK64" i="37" s="1"/>
  <c r="FI63" i="37"/>
  <c r="FK63" i="37" s="1"/>
  <c r="FI62" i="37"/>
  <c r="FK62" i="37" s="1"/>
  <c r="FI61" i="37"/>
  <c r="FK61" i="37" s="1"/>
  <c r="FI60" i="37"/>
  <c r="FK60" i="37" s="1"/>
  <c r="FI59" i="37"/>
  <c r="FK59" i="37" s="1"/>
  <c r="FI58" i="37"/>
  <c r="FK58" i="37" s="1"/>
  <c r="FI57" i="37"/>
  <c r="FK57" i="37" s="1"/>
  <c r="FI56" i="37"/>
  <c r="FK56" i="37" s="1"/>
  <c r="FI55" i="37"/>
  <c r="FK55" i="37" s="1"/>
  <c r="FI54" i="37"/>
  <c r="FK54" i="37" s="1"/>
  <c r="FI53" i="37"/>
  <c r="FK53" i="37" s="1"/>
  <c r="FI52" i="37"/>
  <c r="FK52" i="37" s="1"/>
  <c r="FI51" i="37"/>
  <c r="FK51" i="37" s="1"/>
  <c r="FI50" i="37"/>
  <c r="FK50" i="37" s="1"/>
  <c r="FI49" i="37"/>
  <c r="FK49" i="37" s="1"/>
  <c r="FI48" i="37"/>
  <c r="FK48" i="37" s="1"/>
  <c r="FI47" i="37"/>
  <c r="FK47" i="37" s="1"/>
  <c r="FI46" i="37"/>
  <c r="FK46" i="37" s="1"/>
  <c r="FI45" i="37"/>
  <c r="FK45" i="37" s="1"/>
  <c r="FI44" i="37"/>
  <c r="FK44" i="37" s="1"/>
  <c r="FI43" i="37"/>
  <c r="FK43" i="37" s="1"/>
  <c r="FI42" i="37"/>
  <c r="FK42" i="37" s="1"/>
  <c r="FI41" i="37"/>
  <c r="FK41" i="37" s="1"/>
  <c r="FI40" i="37"/>
  <c r="FK40" i="37" s="1"/>
  <c r="FI39" i="37"/>
  <c r="FK39" i="37" s="1"/>
  <c r="FI38" i="37"/>
  <c r="FK38" i="37" s="1"/>
  <c r="FI37" i="37"/>
  <c r="FK37" i="37" s="1"/>
  <c r="FI36" i="37"/>
  <c r="FK36" i="37" s="1"/>
  <c r="FI35" i="37"/>
  <c r="FK35" i="37" s="1"/>
  <c r="FI34" i="37"/>
  <c r="FK34" i="37" s="1"/>
  <c r="FI33" i="37"/>
  <c r="FK33" i="37" s="1"/>
  <c r="FI32" i="37"/>
  <c r="FK32" i="37" s="1"/>
  <c r="FI31" i="37"/>
  <c r="FK31" i="37" s="1"/>
  <c r="FI30" i="37"/>
  <c r="FK30" i="37" s="1"/>
  <c r="FI29" i="37"/>
  <c r="FK29" i="37" s="1"/>
  <c r="FI28" i="37"/>
  <c r="FK28" i="37" s="1"/>
  <c r="FI27" i="37"/>
  <c r="FK27" i="37" s="1"/>
  <c r="FI26" i="37"/>
  <c r="FK26" i="37" s="1"/>
  <c r="FI25" i="37"/>
  <c r="FK25" i="37" s="1"/>
  <c r="FI24" i="37"/>
  <c r="FK24" i="37" s="1"/>
  <c r="FI23" i="37"/>
  <c r="FK23" i="37" s="1"/>
  <c r="FI22" i="37"/>
  <c r="FK22" i="37" s="1"/>
  <c r="FI21" i="37"/>
  <c r="FK21" i="37" s="1"/>
  <c r="FI20" i="37"/>
  <c r="FK20" i="37" s="1"/>
  <c r="FI19" i="37"/>
  <c r="FK19" i="37" s="1"/>
  <c r="FI18" i="37"/>
  <c r="FK18" i="37" s="1"/>
  <c r="FI17" i="37"/>
  <c r="FK17" i="37" s="1"/>
  <c r="FI16" i="37"/>
  <c r="FK16" i="37" s="1"/>
  <c r="FI15" i="37"/>
  <c r="FK15" i="37" s="1"/>
  <c r="FI14" i="37"/>
  <c r="FK14" i="37" s="1"/>
  <c r="FI13" i="37"/>
  <c r="FK13" i="37" s="1"/>
  <c r="FI12" i="37"/>
  <c r="FK12" i="37" s="1"/>
  <c r="FI11" i="37"/>
  <c r="FK11" i="37" s="1"/>
  <c r="FI10" i="37"/>
  <c r="FK10" i="37" s="1"/>
  <c r="FI9" i="37"/>
  <c r="FK9" i="37" s="1"/>
  <c r="FI8" i="37"/>
  <c r="FK8" i="37" s="1"/>
  <c r="FI7" i="37"/>
  <c r="FK7" i="37" s="1"/>
  <c r="FI6" i="37"/>
  <c r="FK6" i="37" s="1"/>
  <c r="FI5" i="37"/>
  <c r="FK5" i="37" s="1"/>
  <c r="ED73" i="37"/>
  <c r="ED72" i="37" l="1"/>
  <c r="FL72" i="37"/>
  <c r="FM72" i="37" s="1"/>
  <c r="ED71" i="37"/>
  <c r="ED74" i="37"/>
  <c r="FM71" i="37"/>
  <c r="FM73" i="37"/>
  <c r="FM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D70" i="37" l="1"/>
  <c r="FL70" i="37" l="1"/>
  <c r="FM70" i="37" s="1"/>
  <c r="FL68" i="37" l="1"/>
  <c r="FM68" i="37" s="1"/>
  <c r="FL66" i="37"/>
  <c r="FM66" i="37" s="1"/>
  <c r="FL65" i="37"/>
  <c r="FM65" i="37" s="1"/>
  <c r="FL64" i="37"/>
  <c r="FM64" i="37" s="1"/>
  <c r="FL63" i="37"/>
  <c r="FM63" i="37" s="1"/>
  <c r="FL62" i="37"/>
  <c r="FM62" i="37" s="1"/>
  <c r="ED62" i="37"/>
  <c r="FL61" i="37"/>
  <c r="FM61" i="37" s="1"/>
  <c r="ED61" i="37"/>
  <c r="FL60" i="37"/>
  <c r="FM60" i="37" s="1"/>
  <c r="ED60" i="37"/>
  <c r="FL59" i="37"/>
  <c r="FM59" i="37" s="1"/>
  <c r="ED59" i="37"/>
  <c r="FL58" i="37"/>
  <c r="FM58" i="37" s="1"/>
  <c r="FL56" i="37"/>
  <c r="FM56" i="37" s="1"/>
  <c r="ED56" i="37"/>
  <c r="FL55" i="37"/>
  <c r="FM55" i="37" s="1"/>
  <c r="ED55" i="37"/>
  <c r="FL54" i="37"/>
  <c r="FM54" i="37" s="1"/>
  <c r="ED53" i="37"/>
  <c r="FL51" i="37"/>
  <c r="FM51" i="37" s="1"/>
  <c r="FL50" i="37"/>
  <c r="FM50" i="37" s="1"/>
  <c r="FL49" i="37"/>
  <c r="FM49" i="37" s="1"/>
  <c r="FL48" i="37"/>
  <c r="FM48" i="37" s="1"/>
  <c r="FL47" i="37"/>
  <c r="FM47" i="37" s="1"/>
  <c r="FL46" i="37"/>
  <c r="FM46" i="37" s="1"/>
  <c r="FL45" i="37"/>
  <c r="FM45" i="37" s="1"/>
  <c r="FL44" i="37"/>
  <c r="FM44" i="37" s="1"/>
  <c r="ED44" i="37"/>
  <c r="FL43" i="37"/>
  <c r="FM43" i="37" s="1"/>
  <c r="ED43" i="37"/>
  <c r="FL42" i="37"/>
  <c r="FM42" i="37" s="1"/>
  <c r="ED42" i="37"/>
  <c r="FL41" i="37"/>
  <c r="FM41" i="37" s="1"/>
  <c r="ED41" i="37"/>
  <c r="FL40" i="37"/>
  <c r="FM40" i="37" s="1"/>
  <c r="FL39" i="37"/>
  <c r="FM39" i="37" s="1"/>
  <c r="FL38" i="37"/>
  <c r="FM38" i="37" s="1"/>
  <c r="FL36" i="37"/>
  <c r="FM36" i="37" s="1"/>
  <c r="FL35" i="37"/>
  <c r="FM35" i="37" s="1"/>
  <c r="FL33" i="37"/>
  <c r="FM33" i="37" s="1"/>
  <c r="FL32" i="37"/>
  <c r="FM32" i="37" s="1"/>
  <c r="ED32" i="37"/>
  <c r="FL31" i="37"/>
  <c r="FM31" i="37" s="1"/>
  <c r="ED31" i="37"/>
  <c r="FL30" i="37"/>
  <c r="FM30" i="37" s="1"/>
  <c r="ED30" i="37"/>
  <c r="FL29" i="37"/>
  <c r="FM29" i="37" s="1"/>
  <c r="ED29" i="37"/>
  <c r="FL28" i="37"/>
  <c r="FM28" i="37" s="1"/>
  <c r="ED28" i="37"/>
  <c r="FL27" i="37"/>
  <c r="FM27" i="37" s="1"/>
  <c r="ED27" i="37"/>
  <c r="FL26" i="37"/>
  <c r="FM26" i="37" s="1"/>
  <c r="FL24" i="37"/>
  <c r="FM24" i="37" s="1"/>
  <c r="FL23" i="37"/>
  <c r="FM23" i="37" s="1"/>
  <c r="ED23" i="37"/>
  <c r="FL22" i="37"/>
  <c r="FM22" i="37" s="1"/>
  <c r="FL20" i="37"/>
  <c r="FM20" i="37" s="1"/>
  <c r="FL18" i="37"/>
  <c r="FM18" i="37" s="1"/>
  <c r="ED17" i="37"/>
  <c r="ED14" i="37"/>
  <c r="FL13" i="37"/>
  <c r="FM13" i="37" s="1"/>
  <c r="FL12" i="37"/>
  <c r="FM12" i="37" s="1"/>
  <c r="ED12" i="37"/>
  <c r="FL11" i="37"/>
  <c r="FM11" i="37" s="1"/>
  <c r="FL10" i="37"/>
  <c r="FM10" i="37" s="1"/>
  <c r="FL8" i="37"/>
  <c r="FM8" i="37" s="1"/>
  <c r="FL7" i="37"/>
  <c r="FM7" i="37" s="1"/>
  <c r="FL6" i="37"/>
  <c r="FM6" i="37" s="1"/>
  <c r="ED6" i="37"/>
  <c r="FL5" i="37"/>
  <c r="FM5" i="37" s="1"/>
  <c r="FL57" i="37" l="1"/>
  <c r="FM57" i="37" s="1"/>
  <c r="FL67" i="37"/>
  <c r="FM67" i="37" s="1"/>
  <c r="FL37" i="37"/>
  <c r="FM37" i="37" s="1"/>
  <c r="ED51" i="37"/>
  <c r="FL17" i="37"/>
  <c r="FM17" i="37" s="1"/>
  <c r="ED65" i="37"/>
  <c r="ED19" i="37"/>
  <c r="FL34" i="37"/>
  <c r="FM34" i="37" s="1"/>
  <c r="FL53" i="37"/>
  <c r="FM53" i="37" s="1"/>
  <c r="ED64" i="37"/>
  <c r="FL21" i="37"/>
  <c r="FM21" i="37" s="1"/>
  <c r="FL25" i="37"/>
  <c r="FM25" i="37" s="1"/>
  <c r="FL9" i="37"/>
  <c r="FM9" i="37" s="1"/>
  <c r="FL15" i="37"/>
  <c r="FM15" i="37" s="1"/>
  <c r="FL19" i="37"/>
  <c r="FM19" i="37" s="1"/>
  <c r="ED52" i="37"/>
  <c r="FL52" i="37"/>
  <c r="FM52" i="37" s="1"/>
  <c r="FL14" i="37"/>
  <c r="FM14" i="37" s="1"/>
  <c r="FL16" i="37"/>
  <c r="FM16" i="37" s="1"/>
  <c r="ED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sz val="9"/>
            <color indexed="81"/>
            <rFont val="Tahoma"/>
            <charset val="1"/>
          </rPr>
          <t xml:space="preserve">PO 088 - 480 Case
</t>
        </r>
      </text>
    </comment>
    <comment ref="M7" authorId="0" shapeId="0">
      <text>
        <r>
          <rPr>
            <b/>
            <sz val="9"/>
            <color indexed="81"/>
            <rFont val="Tahoma"/>
            <charset val="1"/>
          </rPr>
          <t>PO 095 - 40 Case</t>
        </r>
      </text>
    </comment>
    <comment ref="L8" authorId="0" shapeId="0">
      <text>
        <r>
          <rPr>
            <b/>
            <sz val="9"/>
            <color indexed="81"/>
            <rFont val="Tahoma"/>
            <charset val="1"/>
          </rPr>
          <t>PO 087 - 80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charset val="1"/>
          </rPr>
          <t>PO 090 - 40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F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088 - 240 Can</t>
        </r>
        <r>
          <rPr>
            <sz val="9"/>
            <color indexed="81"/>
            <rFont val="Tahoma"/>
            <charset val="1"/>
          </rPr>
          <t xml:space="preserve">
PO 092 - 336 Can
PO 095 - 480 Can</t>
        </r>
      </text>
    </comment>
    <comment ref="M10" authorId="0" shapeId="0">
      <text>
        <r>
          <rPr>
            <b/>
            <sz val="9"/>
            <color indexed="81"/>
            <rFont val="Tahoma"/>
            <charset val="1"/>
          </rPr>
          <t>PO 095 - 48 Case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089 - 600 Case</t>
        </r>
      </text>
    </comment>
    <comment ref="M13" authorId="0" shapeId="0">
      <text>
        <r>
          <rPr>
            <b/>
            <sz val="9"/>
            <color indexed="81"/>
            <rFont val="Tahoma"/>
            <charset val="1"/>
          </rPr>
          <t>PO 090 - 200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8" authorId="0" shapeId="0">
      <text>
        <r>
          <rPr>
            <b/>
            <sz val="9"/>
            <color indexed="81"/>
            <rFont val="Tahoma"/>
            <charset val="1"/>
          </rPr>
          <t>PO 095 - 54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3" authorId="0" shapeId="0">
      <text>
        <r>
          <rPr>
            <b/>
            <sz val="9"/>
            <color indexed="81"/>
            <rFont val="Tahoma"/>
            <charset val="1"/>
          </rPr>
          <t>PO 091 - 80 Drum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charset val="1"/>
          </rPr>
          <t>PO 095 - 20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6" authorId="0" shapeId="0">
      <text>
        <r>
          <rPr>
            <b/>
            <sz val="9"/>
            <color indexed="81"/>
            <rFont val="Tahoma"/>
            <charset val="1"/>
          </rPr>
          <t>PO 096 - 27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F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7" authorId="0" shapeId="0">
      <text>
        <r>
          <rPr>
            <b/>
            <sz val="9"/>
            <color indexed="81"/>
            <rFont val="Tahoma"/>
            <charset val="1"/>
          </rPr>
          <t>PO 092 - 440 Case</t>
        </r>
      </text>
    </comment>
    <comment ref="M45" authorId="0" shapeId="0">
      <text>
        <r>
          <rPr>
            <b/>
            <sz val="9"/>
            <color indexed="81"/>
            <rFont val="Tahoma"/>
            <charset val="1"/>
          </rPr>
          <t>PO 096 - 12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7" authorId="0" shapeId="0">
      <text>
        <r>
          <rPr>
            <b/>
            <sz val="9"/>
            <color indexed="81"/>
            <rFont val="Tahoma"/>
            <charset val="1"/>
          </rPr>
          <t>PO 096 - 12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8" authorId="0" shapeId="0">
      <text>
        <r>
          <rPr>
            <b/>
            <sz val="9"/>
            <color indexed="81"/>
            <rFont val="Tahoma"/>
            <charset val="1"/>
          </rPr>
          <t>PO 070 - 48 Case</t>
        </r>
      </text>
    </comment>
    <comment ref="K49" authorId="0" shapeId="0">
      <text>
        <r>
          <rPr>
            <b/>
            <sz val="9"/>
            <color indexed="81"/>
            <rFont val="Tahoma"/>
            <charset val="1"/>
          </rPr>
          <t>PO 070 - 96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1" authorId="0" shapeId="0">
      <text>
        <r>
          <rPr>
            <b/>
            <sz val="9"/>
            <color indexed="81"/>
            <rFont val="Tahoma"/>
            <charset val="1"/>
          </rPr>
          <t>PO 070 - 4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K54" authorId="0" shapeId="0">
      <text>
        <r>
          <rPr>
            <b/>
            <sz val="9"/>
            <color indexed="81"/>
            <rFont val="Tahoma"/>
            <charset val="1"/>
          </rPr>
          <t>PO 070 - 48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4" authorId="0" shapeId="0">
      <text>
        <r>
          <rPr>
            <b/>
            <sz val="9"/>
            <color indexed="81"/>
            <rFont val="Tahoma"/>
            <charset val="1"/>
          </rPr>
          <t>PO 096 - 48 Can</t>
        </r>
      </text>
    </comment>
    <comment ref="EF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F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F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7" authorId="0" shapeId="0">
      <text>
        <r>
          <rPr>
            <b/>
            <sz val="9"/>
            <color indexed="81"/>
            <rFont val="Tahoma"/>
            <charset val="1"/>
          </rPr>
          <t>PO 070 - 60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7" authorId="0" shapeId="0">
      <text>
        <r>
          <rPr>
            <b/>
            <sz val="9"/>
            <color indexed="81"/>
            <rFont val="Tahoma"/>
            <charset val="1"/>
          </rPr>
          <t>PO 093 - 60 Case</t>
        </r>
      </text>
    </comment>
    <comment ref="K68" authorId="0" shapeId="0">
      <text>
        <r>
          <rPr>
            <b/>
            <sz val="9"/>
            <color indexed="81"/>
            <rFont val="Tahoma"/>
            <charset val="1"/>
          </rPr>
          <t>PO 070 - 144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8" authorId="0" shapeId="0">
      <text>
        <r>
          <rPr>
            <b/>
            <sz val="9"/>
            <color indexed="81"/>
            <rFont val="Tahoma"/>
            <charset val="1"/>
          </rPr>
          <t>PO 093 - 96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0" shapeId="0">
      <text>
        <r>
          <rPr>
            <b/>
            <sz val="9"/>
            <color indexed="81"/>
            <rFont val="Tahoma"/>
            <charset val="1"/>
          </rPr>
          <t>PO 096 - 120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5" authorId="0" shapeId="0">
      <text>
        <r>
          <rPr>
            <b/>
            <sz val="9"/>
            <color indexed="81"/>
            <rFont val="Tahoma"/>
            <charset val="1"/>
          </rPr>
          <t xml:space="preserve">PO 093 - 288 Case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F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6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</text>
    </comment>
    <comment ref="M96" authorId="0" shapeId="0">
      <text>
        <r>
          <rPr>
            <b/>
            <sz val="9"/>
            <color indexed="81"/>
            <rFont val="Tahoma"/>
            <charset val="1"/>
          </rPr>
          <t>PO 093 - 144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F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8" authorId="0" shapeId="0">
      <text>
        <r>
          <rPr>
            <b/>
            <sz val="9"/>
            <color indexed="81"/>
            <rFont val="Tahoma"/>
            <charset val="1"/>
          </rPr>
          <t>PO 096 - 125 Case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9" authorId="0" shapeId="0">
      <text>
        <r>
          <rPr>
            <b/>
            <sz val="9"/>
            <color indexed="81"/>
            <rFont val="Tahoma"/>
            <charset val="1"/>
          </rPr>
          <t>PO 096 - 96 Case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F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charset val="1"/>
          </rPr>
          <t>PO 096 - 48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F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1" authorId="0" shapeId="0">
      <text>
        <r>
          <rPr>
            <b/>
            <sz val="9"/>
            <color indexed="81"/>
            <rFont val="Tahoma"/>
            <charset val="1"/>
          </rPr>
          <t>PO 069 - 80 Case</t>
        </r>
      </text>
    </comment>
    <comment ref="M101" authorId="0" shapeId="0">
      <text>
        <r>
          <rPr>
            <b/>
            <sz val="9"/>
            <color indexed="81"/>
            <rFont val="Tahoma"/>
            <charset val="1"/>
          </rPr>
          <t>PO 096 - 80 Case</t>
        </r>
      </text>
    </comment>
    <comment ref="EF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0" authorId="0" shapeId="0">
      <text>
        <r>
          <rPr>
            <b/>
            <sz val="9"/>
            <color indexed="81"/>
            <rFont val="Tahoma"/>
            <charset val="1"/>
          </rPr>
          <t>PO 069 - 144 Case</t>
        </r>
      </text>
    </comment>
    <comment ref="M110" authorId="0" shapeId="0">
      <text>
        <r>
          <rPr>
            <b/>
            <sz val="9"/>
            <color indexed="81"/>
            <rFont val="Tahoma"/>
            <charset val="1"/>
          </rPr>
          <t>PO 096 - 144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charset val="1"/>
          </rPr>
          <t>PO 093 - 32 Drum</t>
        </r>
        <r>
          <rPr>
            <sz val="9"/>
            <color indexed="81"/>
            <rFont val="Tahoma"/>
            <charset val="1"/>
          </rPr>
          <t xml:space="preserve">
PO 094 - 80 Drum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charset val="1"/>
          </rPr>
          <t>PO 090 - 280 Case</t>
        </r>
      </text>
    </comment>
    <comment ref="EF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<sst xmlns="http://schemas.openxmlformats.org/spreadsheetml/2006/main" count="2623" uniqueCount="1218">
  <si>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</si>
  <si>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</si>
  <si>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</si>
  <si>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</si>
  <si>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</si>
  <si>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</si>
  <si>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</si>
  <si>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</si>
  <si>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</si>
  <si>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</si>
  <si>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</si>
  <si>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</si>
  <si>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</si>
  <si>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</si>
  <si>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</si>
  <si>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</si>
  <si>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</si>
  <si>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</si>
  <si>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</si>
  <si>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</si>
  <si>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</si>
  <si>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</si>
  <si>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</si>
  <si>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</si>
  <si>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</si>
  <si>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</si>
  <si>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</si>
  <si>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</si>
  <si>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</si>
  <si>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</si>
  <si>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</si>
  <si>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</si>
  <si>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</si>
  <si>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</si>
  <si>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</si>
  <si>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</si>
  <si>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</si>
  <si>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</si>
  <si>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</si>
  <si>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</si>
  <si>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</si>
  <si>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</si>
  <si>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</si>
  <si>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</si>
  <si>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</si>
  <si>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</si>
  <si>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</si>
  <si>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</si>
  <si>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</si>
  <si>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</si>
  <si>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</si>
  <si>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</si>
  <si>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</si>
  <si>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</si>
  <si>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</si>
  <si>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</si>
  <si>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</si>
  <si>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</si>
  <si>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</si>
  <si>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</si>
  <si>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</si>
  <si>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</si>
  <si>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</si>
  <si>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</si>
  <si>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</si>
  <si>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</si>
  <si>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</si>
  <si>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</si>
  <si>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</si>
  <si>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</si>
  <si>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</si>
  <si>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</si>
  <si>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</si>
  <si>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</si>
  <si>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</si>
  <si>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</si>
  <si>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</si>
  <si>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</si>
  <si>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</si>
  <si>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</si>
  <si>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</si>
  <si>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</si>
  <si>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</si>
  <si>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</si>
  <si>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</si>
  <si>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</si>
  <si>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</si>
  <si>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</si>
  <si>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</si>
  <si>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</si>
  <si>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</si>
  <si>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</si>
  <si>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</si>
  <si>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</si>
  <si>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</si>
  <si>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</si>
  <si>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</si>
  <si>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</si>
  <si>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</si>
  <si>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</si>
  <si>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</si>
  <si>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</si>
  <si>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</si>
  <si>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</si>
  <si>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</si>
  <si>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</si>
  <si>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</si>
  <si>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</si>
  <si>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</si>
  <si>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</si>
  <si>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</si>
  <si>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</si>
  <si>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</si>
  <si>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</si>
  <si>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</si>
  <si>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</si>
  <si>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</si>
  <si>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</si>
  <si>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</si>
  <si>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</si>
  <si>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</si>
  <si>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</si>
  <si>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</si>
  <si>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</si>
  <si>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</si>
  <si>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</si>
  <si>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</si>
  <si>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</si>
  <si>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</si>
  <si>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</si>
  <si>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</si>
  <si>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</si>
  <si>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</si>
  <si>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</si>
  <si>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</si>
  <si>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</si>
  <si>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</si>
  <si>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</si>
  <si>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</si>
  <si>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</si>
  <si>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</si>
  <si>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</si>
  <si>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</si>
  <si>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</si>
  <si>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</si>
  <si>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</si>
  <si>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</si>
  <si>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</si>
  <si>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</si>
  <si>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</si>
  <si>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</si>
  <si>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</si>
  <si>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</si>
  <si>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</si>
  <si>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</si>
  <si>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</si>
  <si>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</si>
  <si>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</si>
  <si>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</si>
  <si>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</si>
  <si>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</si>
  <si>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</si>
  <si>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</si>
  <si>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</si>
  <si>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</si>
  <si>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</si>
  <si>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</si>
  <si>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</si>
  <si>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</si>
  <si>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</si>
  <si>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</si>
  <si>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</si>
  <si>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</si>
  <si>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</si>
  <si>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</si>
  <si>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</si>
  <si>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</si>
  <si>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</si>
  <si>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</si>
  <si>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</si>
  <si>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</si>
  <si>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</si>
  <si>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</si>
  <si>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</si>
  <si>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</si>
  <si>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</si>
  <si>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</si>
  <si>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</si>
  <si>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</si>
  <si>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</si>
  <si>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</si>
  <si>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</si>
  <si>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</si>
  <si>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</si>
  <si>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</si>
  <si>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</si>
  <si>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</si>
  <si>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</si>
  <si>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</si>
  <si>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</si>
  <si>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</si>
  <si>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</si>
  <si>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</si>
  <si>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</si>
  <si>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</si>
  <si>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</si>
  <si>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</si>
  <si>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</si>
  <si>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</si>
  <si>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</si>
  <si>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</si>
  <si>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</si>
  <si>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</si>
  <si>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</si>
  <si>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</si>
  <si>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</si>
  <si>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</si>
  <si>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</si>
  <si>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</si>
  <si>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</si>
  <si>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</si>
  <si>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</si>
  <si>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</si>
  <si>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</si>
  <si>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</si>
  <si>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</si>
  <si>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</si>
  <si>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</si>
  <si>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</si>
  <si>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</si>
  <si>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</si>
  <si>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</si>
  <si>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</si>
  <si>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</si>
  <si>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</si>
  <si>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</si>
  <si>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</si>
  <si>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</si>
  <si>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</si>
  <si>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</si>
  <si>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</si>
  <si>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</si>
  <si>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</si>
  <si>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</si>
  <si>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</si>
  <si>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</si>
  <si>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</si>
  <si>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</si>
  <si>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</si>
  <si>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</si>
  <si>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</si>
  <si>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</si>
  <si>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</si>
  <si>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</si>
  <si>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</si>
  <si>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</si>
  <si>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</si>
  <si>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</si>
  <si>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</si>
  <si>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</si>
  <si>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</si>
  <si>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</si>
  <si>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</si>
  <si>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</si>
  <si>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</si>
  <si>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</si>
  <si>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</si>
  <si>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</si>
  <si>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</si>
  <si>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</si>
  <si>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</si>
  <si>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</si>
  <si>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</si>
  <si>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</si>
  <si>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</si>
  <si>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</si>
  <si>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</si>
  <si>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</si>
  <si>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</si>
  <si>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</si>
  <si>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</si>
  <si>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</si>
  <si>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</si>
  <si>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</si>
  <si>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</si>
  <si>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</si>
  <si>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</si>
  <si>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</si>
  <si>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</si>
  <si>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</si>
  <si>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</si>
  <si>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</si>
  <si>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</si>
  <si>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</si>
  <si>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</si>
  <si>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</si>
  <si>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</si>
  <si>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</si>
  <si>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</si>
  <si>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</si>
  <si>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</si>
  <si>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</si>
  <si>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</si>
  <si>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</si>
  <si>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</si>
  <si>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</si>
  <si>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</si>
  <si>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</si>
  <si>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</si>
  <si>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</si>
  <si>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</si>
  <si>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</si>
  <si>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</si>
  <si>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</si>
  <si>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</si>
  <si>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</si>
  <si>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</si>
  <si>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</si>
  <si>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</si>
  <si>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</si>
  <si>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</si>
  <si>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</si>
  <si>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</si>
  <si>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</si>
  <si>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</si>
  <si>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</si>
  <si>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</si>
  <si>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</si>
  <si>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</si>
  <si>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</si>
  <si>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</si>
  <si>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</si>
  <si>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</si>
  <si>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</si>
  <si>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</si>
  <si>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</si>
  <si>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</si>
  <si>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</si>
  <si>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</si>
  <si>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</si>
  <si>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</si>
  <si>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</si>
  <si>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</si>
  <si>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</si>
  <si>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</si>
  <si>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</si>
  <si>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</si>
  <si>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</si>
  <si>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</si>
  <si>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</si>
  <si>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</si>
  <si>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</si>
  <si>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</si>
  <si>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</si>
  <si>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</si>
  <si>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</si>
  <si>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</si>
  <si>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</si>
  <si>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</si>
  <si>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</si>
  <si>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</si>
  <si>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</si>
  <si>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</si>
  <si>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</si>
  <si>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</si>
  <si>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</si>
  <si>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</si>
  <si>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</si>
  <si>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</si>
  <si>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</si>
  <si>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</si>
  <si>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</si>
  <si>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</si>
  <si>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</si>
  <si>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</si>
  <si>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</si>
  <si>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</si>
  <si>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</si>
  <si>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</si>
  <si>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</si>
  <si>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</si>
  <si>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</si>
  <si>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</si>
  <si>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</si>
  <si>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</si>
  <si>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</si>
  <si>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</si>
  <si>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</si>
  <si>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</si>
  <si>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</si>
  <si>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</si>
  <si>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</si>
  <si>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</si>
  <si>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</si>
  <si>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</si>
  <si>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</si>
  <si>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</si>
  <si>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</si>
  <si>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</si>
  <si>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</si>
  <si>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</si>
  <si>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</si>
  <si>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</si>
  <si>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</si>
  <si>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</si>
  <si>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</si>
  <si>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</si>
  <si>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</si>
  <si>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</si>
  <si>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</si>
  <si>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</si>
  <si>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</si>
  <si>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</si>
  <si>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</si>
  <si>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</si>
  <si>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</si>
  <si>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</si>
  <si>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</si>
  <si>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</si>
  <si>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</si>
  <si>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</si>
  <si>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</si>
  <si>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</si>
  <si>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</si>
  <si>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</si>
  <si>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</si>
  <si>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</si>
  <si>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</si>
  <si>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</si>
  <si>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</si>
  <si>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</si>
  <si>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</si>
  <si>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</si>
  <si>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</si>
  <si>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</si>
  <si>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</si>
  <si>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</si>
  <si>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</si>
  <si>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</si>
  <si>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</si>
  <si>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</si>
  <si>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</si>
  <si>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</si>
  <si>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</si>
  <si>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</si>
  <si>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</si>
  <si>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</si>
  <si>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</si>
  <si>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</si>
  <si>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</si>
  <si>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</si>
  <si>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</si>
  <si>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</si>
  <si>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</si>
  <si>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</si>
  <si>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</si>
  <si>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</si>
  <si>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</si>
  <si>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</si>
  <si>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</si>
  <si>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</si>
  <si>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</si>
  <si>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</si>
  <si>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</si>
  <si>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</si>
  <si>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</si>
  <si>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</si>
  <si>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</si>
  <si>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</si>
  <si>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</si>
  <si>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</si>
  <si>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</si>
  <si>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</si>
  <si>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</si>
  <si>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</si>
  <si>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</si>
  <si>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</si>
  <si>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</si>
  <si>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</si>
  <si>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</si>
  <si>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</si>
  <si>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</si>
  <si>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</si>
  <si>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</si>
  <si>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</si>
  <si>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</si>
  <si>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</si>
  <si>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</si>
  <si>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</si>
  <si>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</si>
  <si>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</si>
  <si>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</si>
  <si>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</si>
  <si>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</si>
  <si>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</si>
  <si>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</si>
  <si>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</si>
  <si>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</si>
  <si>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</si>
  <si>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</si>
  <si>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</si>
  <si>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</si>
  <si>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</si>
  <si>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</si>
  <si>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</si>
  <si>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</si>
  <si>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</si>
  <si>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</si>
  <si>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</si>
  <si>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</si>
  <si>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</si>
  <si>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</si>
  <si>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</si>
  <si>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</si>
  <si>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</si>
  <si>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</si>
  <si>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</si>
  <si>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</si>
  <si>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</si>
  <si>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</si>
  <si>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</si>
  <si>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</si>
  <si>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</si>
  <si>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</si>
  <si>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</si>
  <si>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</si>
  <si>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</si>
  <si>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</si>
  <si>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</si>
  <si>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</si>
  <si>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</si>
  <si>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</si>
  <si>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</si>
  <si>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</si>
  <si>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</si>
  <si>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</si>
  <si>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</si>
  <si>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</si>
  <si>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</si>
  <si>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</si>
  <si>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</si>
  <si>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</si>
  <si>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</si>
  <si>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</si>
  <si>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</si>
  <si>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</si>
  <si>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</si>
  <si>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</si>
  <si>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</si>
  <si>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</si>
  <si>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</si>
  <si>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</si>
  <si>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</si>
  <si>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</si>
  <si>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</si>
  <si>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</si>
  <si>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</si>
  <si>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</si>
  <si>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</si>
  <si>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</si>
  <si>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</si>
  <si>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</si>
  <si>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</si>
  <si>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</si>
  <si>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</si>
  <si>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</si>
  <si>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</si>
  <si>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</si>
  <si>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</si>
  <si>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</si>
  <si>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</si>
  <si>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</si>
  <si>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</si>
  <si>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</si>
  <si>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</si>
  <si>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</si>
  <si>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</si>
  <si>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</si>
  <si>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</si>
  <si>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</si>
  <si>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</si>
  <si>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</si>
  <si>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</si>
  <si>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</si>
  <si>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</si>
  <si>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</si>
  <si>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</si>
  <si>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</si>
  <si>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</si>
  <si>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</si>
  <si>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</si>
  <si>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</si>
  <si>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</si>
  <si>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</si>
  <si>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</si>
  <si>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</si>
  <si>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</si>
  <si>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</si>
  <si>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</si>
  <si>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</si>
  <si>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</si>
  <si>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</si>
  <si>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</si>
  <si>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</si>
  <si>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</si>
  <si>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</si>
  <si>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</si>
  <si>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</si>
  <si>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</si>
  <si>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</si>
  <si>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</si>
  <si>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</si>
  <si>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</si>
  <si>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</si>
  <si>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</si>
  <si>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</si>
  <si>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</si>
  <si>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</si>
  <si>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</si>
  <si>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</si>
  <si>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</si>
  <si>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</si>
  <si>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</si>
  <si>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</si>
  <si>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</si>
  <si>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</si>
  <si>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</si>
  <si>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</si>
  <si>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</si>
  <si>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</si>
  <si>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</si>
  <si>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</si>
  <si>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</si>
  <si>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</si>
  <si>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</si>
  <si>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</si>
  <si>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</si>
  <si>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</si>
  <si>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</si>
  <si>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</si>
  <si>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</si>
  <si>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</si>
  <si>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</si>
  <si>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</si>
  <si>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</si>
  <si>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</si>
  <si>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</si>
  <si>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</si>
  <si>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</si>
  <si>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</si>
  <si>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</si>
  <si>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</si>
  <si>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</si>
  <si>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</si>
  <si>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</si>
  <si>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</si>
  <si>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</si>
  <si>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</si>
  <si>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</si>
  <si>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</si>
  <si>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</si>
  <si>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</si>
  <si>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</si>
  <si>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</si>
  <si>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</si>
  <si>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</si>
  <si>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</si>
  <si>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</si>
  <si>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</si>
  <si>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</si>
  <si>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</si>
  <si>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</si>
  <si>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</si>
  <si>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</si>
  <si>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</si>
  <si>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</si>
  <si>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</si>
  <si>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</si>
  <si>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</si>
  <si>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</si>
  <si>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</si>
  <si>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</si>
  <si>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</si>
  <si>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</si>
  <si>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</si>
  <si>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</si>
  <si>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</si>
  <si>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</si>
  <si>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</si>
  <si>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</si>
  <si>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</si>
  <si>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</si>
  <si>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</si>
  <si>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</si>
  <si>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</si>
  <si>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</si>
  <si>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</si>
  <si>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</si>
  <si>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</si>
  <si>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</si>
  <si>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</si>
  <si>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</si>
  <si>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</si>
  <si>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</si>
  <si>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</si>
  <si>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</si>
  <si>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</si>
  <si>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</si>
  <si>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</si>
  <si>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</si>
  <si>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</si>
  <si>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</si>
  <si>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</si>
  <si>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</si>
  <si>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</si>
  <si>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</si>
  <si>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</si>
  <si>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</si>
  <si>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</si>
  <si>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</si>
  <si>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</si>
  <si>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</si>
  <si>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</si>
  <si>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</si>
  <si>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</si>
  <si>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</si>
  <si>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</si>
  <si>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</si>
  <si>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</si>
  <si>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</si>
  <si>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</si>
  <si>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</si>
  <si>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</si>
  <si>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</si>
  <si>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</si>
  <si>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</si>
  <si>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</si>
  <si>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</si>
  <si>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</si>
  <si>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</si>
  <si>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</si>
  <si>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</si>
  <si>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</si>
  <si>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</si>
  <si>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</si>
  <si>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</si>
  <si>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</si>
  <si>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</si>
  <si>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</si>
  <si>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</si>
  <si>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</si>
  <si>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</si>
  <si>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</si>
  <si>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</si>
  <si>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</si>
  <si>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</si>
  <si>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</si>
  <si>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</si>
  <si>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</si>
  <si>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</si>
  <si>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</si>
  <si>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</si>
  <si>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</si>
  <si>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</si>
  <si>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</si>
  <si>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</si>
  <si>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</si>
  <si>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</si>
  <si>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</si>
  <si>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</si>
  <si>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</si>
  <si>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</si>
  <si>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</si>
  <si>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</si>
  <si>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</si>
  <si>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</si>
  <si>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</si>
  <si>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</si>
  <si>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</si>
  <si>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</si>
  <si>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</si>
  <si>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</si>
  <si>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</si>
  <si>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</si>
  <si>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</si>
  <si>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</si>
  <si>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</si>
  <si>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</si>
  <si>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</si>
  <si>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</si>
  <si>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</si>
  <si>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</si>
  <si>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</si>
  <si>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</si>
  <si>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</si>
  <si>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</si>
  <si>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</si>
  <si>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</si>
  <si>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</si>
  <si>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</si>
  <si>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</si>
  <si>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</si>
  <si>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</si>
  <si>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</si>
  <si>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</si>
  <si>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</si>
  <si>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</si>
  <si>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</si>
  <si>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</si>
  <si>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</si>
  <si>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</si>
  <si>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</si>
  <si>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</si>
  <si>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</si>
  <si>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</si>
  <si>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</si>
  <si>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</si>
  <si>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</si>
  <si>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</si>
  <si>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</si>
  <si>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</si>
  <si>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</si>
  <si>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</si>
  <si>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</si>
  <si>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</si>
  <si>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</si>
  <si>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</si>
  <si>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</si>
  <si>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</si>
  <si>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</si>
  <si>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</si>
  <si>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</si>
  <si>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</si>
  <si>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</si>
  <si>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</si>
  <si>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</si>
  <si>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</si>
  <si>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</si>
  <si>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</si>
  <si>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</si>
  <si>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</si>
  <si>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</si>
  <si>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</si>
  <si>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</si>
  <si>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</si>
  <si>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</si>
  <si>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</si>
  <si>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</si>
  <si>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</si>
  <si>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</si>
  <si>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</si>
  <si>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</si>
  <si>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</si>
  <si>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</si>
  <si>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</si>
  <si>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</si>
  <si>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</si>
  <si>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</si>
  <si>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</si>
  <si>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</si>
  <si>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</si>
  <si>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</si>
  <si>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</si>
  <si>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</si>
  <si>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</si>
  <si>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</si>
  <si>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</si>
  <si>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</si>
  <si>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</si>
  <si>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</si>
  <si>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</si>
  <si>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</si>
  <si>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</si>
  <si>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</si>
  <si>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</si>
  <si>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</si>
  <si>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</si>
  <si>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</si>
  <si>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</si>
  <si>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</si>
  <si>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</si>
  <si>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</si>
  <si>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</si>
  <si>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</si>
  <si>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</si>
  <si>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</si>
  <si>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</si>
  <si>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</si>
  <si>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</si>
  <si>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</si>
  <si>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</si>
  <si>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</si>
  <si>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</si>
  <si>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</si>
  <si>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</si>
  <si>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</si>
  <si>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</si>
  <si>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</si>
  <si>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</si>
  <si>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</si>
  <si>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</si>
  <si>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</si>
  <si>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</si>
  <si>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</si>
  <si>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</si>
  <si>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</si>
  <si>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</si>
  <si>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</si>
  <si>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</si>
  <si>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</si>
  <si>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</si>
  <si>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</si>
  <si>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</si>
  <si>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</si>
  <si>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</si>
  <si>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</si>
  <si>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</si>
  <si>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</si>
  <si>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</si>
  <si>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</si>
  <si>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</si>
  <si>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</si>
  <si>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</si>
  <si>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</si>
  <si>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</si>
  <si>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</si>
  <si>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</si>
  <si>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</si>
  <si>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</si>
  <si>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</si>
  <si>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</si>
  <si>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</si>
  <si>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</si>
  <si>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</si>
  <si>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</si>
  <si>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</si>
  <si>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</si>
  <si>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</si>
  <si>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</si>
  <si>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</si>
  <si>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</si>
  <si>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</si>
  <si>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</si>
  <si>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</si>
  <si>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</si>
  <si>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</si>
  <si>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</si>
  <si>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</si>
  <si>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</si>
  <si>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</si>
  <si>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</si>
  <si>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</si>
  <si>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</si>
  <si>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</si>
  <si>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</si>
  <si>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</si>
  <si>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</si>
  <si>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</si>
  <si>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</si>
  <si>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</si>
  <si>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</si>
  <si>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</si>
  <si>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</si>
  <si>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</si>
  <si>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</si>
  <si>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</si>
  <si>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</si>
  <si>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</si>
  <si>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</si>
  <si>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</si>
  <si>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</si>
  <si>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</si>
  <si>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</si>
  <si>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</si>
  <si>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</si>
  <si>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</si>
  <si>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</si>
  <si>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</si>
  <si>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</si>
  <si>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</si>
  <si>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</si>
  <si>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</si>
  <si>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</si>
  <si>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</si>
  <si>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</si>
  <si>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</si>
  <si>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</si>
  <si>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</si>
  <si>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</si>
  <si>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</si>
  <si>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</si>
  <si>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</si>
  <si>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</si>
  <si>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</si>
  <si>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</si>
  <si>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</si>
  <si>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</si>
  <si>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</si>
  <si>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</si>
  <si>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</si>
  <si>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</si>
  <si>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</si>
  <si>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</si>
  <si>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</si>
  <si>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</si>
  <si>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</si>
  <si>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</si>
  <si>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</si>
  <si>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</si>
  <si>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</si>
  <si>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</si>
  <si>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</si>
  <si>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</si>
  <si>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</si>
  <si>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</si>
  <si>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</si>
  <si>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</si>
  <si>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</si>
  <si>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</si>
  <si>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</si>
  <si>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</si>
  <si>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</si>
  <si>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</si>
  <si>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</si>
  <si>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</si>
  <si>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</si>
  <si>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</si>
  <si>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</si>
  <si>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</si>
  <si>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</si>
  <si>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</si>
  <si>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</si>
  <si>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</si>
  <si>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</si>
  <si>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</si>
  <si>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</si>
  <si>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</si>
  <si>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</si>
  <si>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</si>
  <si>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</si>
  <si>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</si>
  <si>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</si>
  <si>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</si>
  <si>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</si>
  <si>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</si>
  <si>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</si>
  <si>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</si>
  <si>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</si>
  <si>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</si>
  <si>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</si>
  <si>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</si>
  <si>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</si>
  <si>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</si>
  <si>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</si>
  <si>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</si>
  <si>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</si>
  <si>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</si>
  <si>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</si>
  <si>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</si>
  <si>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</si>
  <si>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</si>
  <si>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</si>
  <si>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</si>
  <si>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</si>
  <si>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</si>
  <si>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</si>
  <si>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</si>
  <si>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</si>
  <si>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</si>
  <si>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</si>
  <si>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</si>
  <si>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</si>
  <si>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</si>
  <si>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</si>
  <si>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</si>
  <si>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</si>
  <si>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</si>
  <si>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</si>
  <si>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</si>
  <si>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</si>
  <si>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</si>
  <si>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</si>
  <si>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</si>
  <si>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</si>
  <si>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</si>
  <si>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</si>
  <si>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</si>
  <si>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</si>
  <si>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</si>
  <si>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</si>
  <si>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</si>
  <si>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</si>
  <si>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</si>
  <si>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</si>
  <si>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</si>
  <si>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</si>
  <si>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</si>
  <si>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</si>
  <si>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</si>
  <si>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</si>
  <si>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</si>
  <si>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</si>
  <si>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</si>
  <si>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</si>
  <si>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</si>
  <si>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</si>
  <si>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</si>
  <si>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</si>
  <si>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</si>
  <si>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</si>
  <si>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</si>
  <si>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</si>
  <si>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</si>
  <si>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</si>
  <si>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</si>
  <si>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</si>
  <si>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</si>
  <si>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</si>
  <si>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</si>
  <si>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</si>
  <si>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</si>
  <si>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</si>
  <si>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</si>
  <si>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</si>
  <si>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</si>
  <si>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</si>
  <si>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</si>
  <si>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</si>
  <si>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</si>
  <si>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</si>
  <si>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</si>
  <si>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</si>
  <si>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</si>
  <si>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</si>
  <si>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</si>
  <si>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</si>
  <si>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</si>
  <si>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</si>
  <si>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</si>
  <si>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</si>
  <si>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</si>
  <si>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</si>
  <si>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</si>
  <si>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</si>
  <si>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</si>
  <si>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</si>
  <si>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</si>
  <si>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</si>
  <si>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</si>
  <si>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</si>
  <si>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</si>
  <si>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</si>
  <si>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</si>
  <si>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</si>
  <si>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</si>
  <si>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</si>
  <si>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</si>
  <si>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</si>
  <si>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</si>
  <si>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</si>
  <si>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</si>
  <si>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</si>
  <si>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</si>
  <si>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</si>
  <si>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</si>
  <si>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</si>
  <si>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</si>
  <si>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</si>
  <si>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</si>
  <si>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</si>
  <si>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</si>
  <si>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</si>
  <si>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</si>
  <si>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</si>
  <si>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</si>
  <si>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</si>
  <si>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</si>
  <si>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</si>
  <si>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</si>
  <si>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</si>
  <si>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</si>
  <si>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</si>
  <si>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</si>
  <si>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</si>
  <si>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</si>
  <si>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</si>
  <si>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</si>
  <si>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</si>
  <si>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</si>
  <si>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</si>
  <si>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</si>
  <si>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</si>
  <si>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</si>
  <si>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</si>
  <si>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</si>
  <si>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</si>
  <si>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</si>
  <si>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</si>
  <si>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</si>
  <si>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</si>
  <si>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</si>
  <si>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</si>
  <si>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</si>
  <si>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</si>
  <si>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</si>
  <si>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</si>
  <si>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PO 104</t>
  </si>
  <si>
    <t>PO 105</t>
  </si>
  <si>
    <t>PO 106</t>
  </si>
  <si>
    <t>PO 107</t>
  </si>
  <si>
    <t>PO 108</t>
  </si>
  <si>
    <t>PO 109</t>
  </si>
  <si>
    <t>PO 110</t>
  </si>
  <si>
    <t>PO 111</t>
  </si>
  <si>
    <t>PO 112</t>
  </si>
  <si>
    <t>PO 113</t>
  </si>
  <si>
    <t>PO 114</t>
  </si>
  <si>
    <t>Closing Balance Qty 22-7-24 &amp; Branch Closing  of 18-7-24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</si>
</sst>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58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_Inventory_2016/Working%20File/CPO%20Controlling-2016/OCT/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GL122"/>
  <sheetViews>
    <sheetView tabSelected="1" zoomScale="96" zoomScaleNormal="96" workbookViewId="0">
      <pane xSplit="9" ySplit="4" topLeftCell="J5" activePane="bottomRight" state="frozen"/>
      <selection pane="topRight" activeCell="J1" sqref="J1"/>
      <selection pane="bottomLeft" activeCell="A7" sqref="A7"/>
      <selection pane="bottomRight" activeCell="J3" sqref="J3:J4"/>
    </sheetView>
  </sheetViews>
  <sheetFormatPr defaultRowHeight="15"/>
  <cols>
    <col min="1" max="1" width="8.28515625" style="4" bestFit="1" customWidth="1"/>
    <col min="2" max="2" width="10.85546875" style="5" bestFit="1" customWidth="1"/>
    <col min="3" max="3" width="32.42578125" style="4" customWidth="1"/>
    <col min="4" max="4" width="4.42578125" style="6" bestFit="1" customWidth="1"/>
    <col min="5" max="5" width="3.42578125" style="6" bestFit="1" customWidth="1"/>
    <col min="6" max="6" width="7" style="7" customWidth="1"/>
    <col min="7" max="7" width="8.28515625" style="6" bestFit="1" customWidth="1"/>
    <col min="8" max="8" width="15.28515625" style="6" bestFit="1" customWidth="1"/>
    <col min="9" max="9" width="9.7109375" style="6" bestFit="1" customWidth="1"/>
    <col min="10" max="10" width="13.85546875" style="3" customWidth="1"/>
    <col min="11" max="11" width="8.5703125" style="3" customWidth="1"/>
    <col min="12" max="12" width="9.5703125" style="3" customWidth="1"/>
    <col min="13" max="13" width="12.42578125" style="3" customWidth="1"/>
    <col min="14" max="17" width="12.42578125" style="3" hidden="1" customWidth="1"/>
    <col min="18" max="18" width="12.42578125" style="3" customWidth="1"/>
    <col min="19" max="19" width="14.28515625" style="3" bestFit="1" customWidth="1"/>
    <col min="20" max="20" width="10.285156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31" width="8.7109375" style="4" hidden="1" customWidth="1"/>
    <col min="132" max="132" width="8.28515625" style="4" customWidth="1"/>
    <col min="133" max="133" width="10.42578125" style="4" customWidth="1"/>
    <col min="134" max="134" width="9.85546875" style="4" customWidth="1"/>
    <col min="135" max="135" width="9.5703125" style="4" customWidth="1"/>
    <col min="136" max="136" width="10.7109375" style="10" customWidth="1"/>
    <col min="137" max="137" width="10.7109375" style="10" hidden="1" customWidth="1"/>
    <col min="138" max="138" width="13.140625" style="4" customWidth="1"/>
    <col min="139" max="144" width="5" style="4" hidden="1" customWidth="1"/>
    <col min="145" max="145" width="5.5703125" style="4" hidden="1" customWidth="1"/>
    <col min="146" max="149" width="5" style="4" hidden="1" customWidth="1"/>
    <col min="150" max="150" width="6.28515625" style="4" hidden="1" customWidth="1"/>
    <col min="151" max="151" width="6.7109375" style="4" hidden="1" customWidth="1"/>
    <col min="152" max="152" width="6.85546875" style="4" hidden="1" customWidth="1"/>
    <col min="153" max="153" width="7" style="4" hidden="1" customWidth="1"/>
    <col min="154" max="154" width="7.140625" style="4" hidden="1" customWidth="1"/>
    <col min="155" max="155" width="6.42578125" style="4" hidden="1" customWidth="1"/>
    <col min="156" max="156" width="5.85546875" style="4" hidden="1" customWidth="1"/>
    <col min="157" max="157" width="8.7109375" style="4" hidden="1" customWidth="1"/>
    <col min="158" max="166" width="8.5703125" style="4" hidden="1" customWidth="1"/>
    <col min="167" max="167" width="10.7109375" style="4" hidden="1" customWidth="1"/>
    <col min="168" max="169" width="18.85546875" style="4" hidden="1" customWidth="1"/>
    <col min="170" max="170" width="2.28515625" style="4" hidden="1" customWidth="1"/>
    <col min="171" max="171" width="13.85546875" style="4" hidden="1" customWidth="1"/>
    <col min="172" max="172" width="12.140625" style="4" hidden="1" customWidth="1"/>
    <col min="173" max="173" width="0.7109375" style="4" customWidth="1"/>
    <col min="174" max="182" width="0" style="4" hidden="1" customWidth="1"/>
    <col min="183" max="183" width="6" style="4" customWidth="1"/>
    <col min="184" max="190" width="7.5703125" style="4" customWidth="1"/>
    <col min="191" max="191" width="7.7109375" style="4" customWidth="1"/>
    <col min="192" max="192" width="6.5703125" style="4" customWidth="1"/>
    <col min="193" max="193" width="7.140625" style="4" customWidth="1"/>
    <col min="194" max="16384" width="9.140625" style="4"/>
  </cols>
  <sheetData>
    <row r="1" spans="1:194">
      <c r="A1" s="1" t="s">
        <v>105</v>
      </c>
      <c r="B1" s="2"/>
      <c r="C1" s="4" t="s">
        <v>1045</v>
      </c>
      <c r="J1" s="40"/>
      <c r="U1" s="145" t="s">
        <v>14</v>
      </c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I1" s="145" t="s">
        <v>13</v>
      </c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78"/>
      <c r="FC1" s="78"/>
      <c r="FD1" s="78"/>
      <c r="FE1" s="78"/>
      <c r="FF1" s="78"/>
      <c r="FG1" s="78"/>
      <c r="FH1" s="78"/>
      <c r="FI1" s="78"/>
      <c r="FJ1" s="78"/>
    </row>
    <row r="2" spans="1:194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F2" s="80"/>
      <c r="EG2" s="80"/>
      <c r="EH2" s="32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 t="s">
        <v>110</v>
      </c>
      <c r="FB2" s="78"/>
      <c r="FC2" s="78"/>
      <c r="FD2" s="78"/>
      <c r="FE2" s="78"/>
      <c r="FF2" s="78"/>
      <c r="FG2" s="78"/>
      <c r="FH2" s="78"/>
      <c r="FI2" s="78"/>
      <c r="FJ2" s="78"/>
    </row>
    <row r="3" spans="1:194" ht="15.75" customHeight="1">
      <c r="A3" s="133" t="s">
        <v>5</v>
      </c>
      <c r="B3" s="134" t="s">
        <v>0</v>
      </c>
      <c r="C3" s="135" t="s">
        <v>1</v>
      </c>
      <c r="D3" s="138" t="s">
        <v>2</v>
      </c>
      <c r="E3" s="139"/>
      <c r="F3" s="139"/>
      <c r="G3" s="140"/>
      <c r="H3" s="135" t="s">
        <v>6</v>
      </c>
      <c r="I3" s="137" t="s">
        <v>3</v>
      </c>
      <c r="J3" s="128" t="s">
        <v>1217</v>
      </c>
      <c r="K3" s="131" t="s">
        <v>9</v>
      </c>
      <c r="L3" s="131" t="s">
        <v>8</v>
      </c>
      <c r="M3" s="131" t="s">
        <v>7</v>
      </c>
      <c r="N3" s="77"/>
      <c r="O3" s="77"/>
      <c r="P3" s="77"/>
      <c r="Q3" s="77"/>
      <c r="R3" s="77"/>
      <c r="S3" s="77"/>
      <c r="T3" s="131" t="s">
        <v>12</v>
      </c>
      <c r="U3" s="122" t="s">
        <v>16</v>
      </c>
      <c r="V3" s="122" t="s">
        <v>17</v>
      </c>
      <c r="W3" s="122" t="s">
        <v>18</v>
      </c>
      <c r="X3" s="122" t="s">
        <v>19</v>
      </c>
      <c r="Y3" s="122" t="s">
        <v>20</v>
      </c>
      <c r="Z3" s="122" t="s">
        <v>21</v>
      </c>
      <c r="AA3" s="122" t="s">
        <v>77</v>
      </c>
      <c r="AB3" s="122" t="s">
        <v>78</v>
      </c>
      <c r="AC3" s="142" t="s">
        <v>79</v>
      </c>
      <c r="AD3" s="122" t="s">
        <v>83</v>
      </c>
      <c r="AE3" s="122" t="s">
        <v>89</v>
      </c>
      <c r="AF3" s="122" t="s">
        <v>92</v>
      </c>
      <c r="AG3" s="122" t="s">
        <v>99</v>
      </c>
      <c r="AH3" s="122" t="s">
        <v>100</v>
      </c>
      <c r="AI3" s="122" t="s">
        <v>101</v>
      </c>
      <c r="AJ3" s="122" t="s">
        <v>102</v>
      </c>
      <c r="AK3" s="122" t="s">
        <v>103</v>
      </c>
      <c r="AL3" s="122" t="s">
        <v>106</v>
      </c>
      <c r="AM3" s="122" t="s">
        <v>115</v>
      </c>
      <c r="AN3" s="122" t="s">
        <v>116</v>
      </c>
      <c r="AO3" s="122" t="s">
        <v>117</v>
      </c>
      <c r="AP3" s="122" t="s">
        <v>120</v>
      </c>
      <c r="AQ3" s="122" t="s">
        <v>121</v>
      </c>
      <c r="AR3" s="122" t="s">
        <v>122</v>
      </c>
      <c r="AS3" s="122" t="s">
        <v>123</v>
      </c>
      <c r="AT3" s="122" t="s">
        <v>126</v>
      </c>
      <c r="AU3" s="122" t="s">
        <v>141</v>
      </c>
      <c r="AV3" s="122" t="s">
        <v>143</v>
      </c>
      <c r="AW3" s="122" t="s">
        <v>146</v>
      </c>
      <c r="AX3" s="122" t="s">
        <v>147</v>
      </c>
      <c r="AY3" s="122" t="s">
        <v>148</v>
      </c>
      <c r="AZ3" s="122" t="s">
        <v>155</v>
      </c>
      <c r="BA3" s="122" t="s">
        <v>156</v>
      </c>
      <c r="BB3" s="122" t="s">
        <v>157</v>
      </c>
      <c r="BC3" s="122" t="s">
        <v>158</v>
      </c>
      <c r="BD3" s="122" t="s">
        <v>159</v>
      </c>
      <c r="BE3" s="122" t="s">
        <v>160</v>
      </c>
      <c r="BF3" s="122" t="s">
        <v>161</v>
      </c>
      <c r="BG3" s="122" t="s">
        <v>905</v>
      </c>
      <c r="BH3" s="122" t="s">
        <v>938</v>
      </c>
      <c r="BI3" s="122" t="s">
        <v>939</v>
      </c>
      <c r="BJ3" s="122" t="s">
        <v>940</v>
      </c>
      <c r="BK3" s="122" t="s">
        <v>941</v>
      </c>
      <c r="BL3" s="122" t="s">
        <v>944</v>
      </c>
      <c r="BM3" s="122" t="s">
        <v>945</v>
      </c>
      <c r="BN3" s="122" t="s">
        <v>970</v>
      </c>
      <c r="BO3" s="122" t="s">
        <v>971</v>
      </c>
      <c r="BP3" s="122" t="s">
        <v>972</v>
      </c>
      <c r="BQ3" s="122" t="s">
        <v>973</v>
      </c>
      <c r="BR3" s="122" t="s">
        <v>979</v>
      </c>
      <c r="BS3" s="122" t="s">
        <v>984</v>
      </c>
      <c r="BT3" s="122" t="s">
        <v>986</v>
      </c>
      <c r="BU3" s="122" t="s">
        <v>994</v>
      </c>
      <c r="BV3" s="122" t="s">
        <v>1028</v>
      </c>
      <c r="BW3" s="122" t="s">
        <v>1029</v>
      </c>
      <c r="BX3" s="122" t="s">
        <v>1030</v>
      </c>
      <c r="BY3" s="122" t="s">
        <v>1031</v>
      </c>
      <c r="BZ3" s="122" t="s">
        <v>1042</v>
      </c>
      <c r="CA3" s="122" t="s">
        <v>1043</v>
      </c>
      <c r="CB3" s="122" t="s">
        <v>1044</v>
      </c>
      <c r="CC3" s="122" t="s">
        <v>1046</v>
      </c>
      <c r="CD3" s="122" t="s">
        <v>1051</v>
      </c>
      <c r="CE3" s="122" t="s">
        <v>1054</v>
      </c>
      <c r="CF3" s="122" t="s">
        <v>1055</v>
      </c>
      <c r="CG3" s="122" t="s">
        <v>1056</v>
      </c>
      <c r="CH3" s="122" t="s">
        <v>1057</v>
      </c>
      <c r="CI3" s="122" t="s">
        <v>1078</v>
      </c>
      <c r="CJ3" s="122" t="s">
        <v>1081</v>
      </c>
      <c r="CK3" s="122" t="s">
        <v>1085</v>
      </c>
      <c r="CL3" s="122" t="s">
        <v>1094</v>
      </c>
      <c r="CM3" s="122" t="s">
        <v>1095</v>
      </c>
      <c r="CN3" s="122" t="s">
        <v>1096</v>
      </c>
      <c r="CO3" s="122" t="s">
        <v>1097</v>
      </c>
      <c r="CP3" s="122" t="s">
        <v>1098</v>
      </c>
      <c r="CQ3" s="122" t="s">
        <v>1106</v>
      </c>
      <c r="CR3" s="122" t="s">
        <v>1107</v>
      </c>
      <c r="CS3" s="122" t="s">
        <v>1108</v>
      </c>
      <c r="CT3" s="122" t="s">
        <v>1109</v>
      </c>
      <c r="CU3" s="122" t="s">
        <v>1111</v>
      </c>
      <c r="CV3" s="122" t="s">
        <v>1112</v>
      </c>
      <c r="CW3" s="122" t="s">
        <v>1113</v>
      </c>
      <c r="CX3" s="122" t="s">
        <v>1114</v>
      </c>
      <c r="CY3" s="122" t="s">
        <v>1123</v>
      </c>
      <c r="CZ3" s="122" t="s">
        <v>1128</v>
      </c>
      <c r="DA3" s="122" t="s">
        <v>1129</v>
      </c>
      <c r="DB3" s="122" t="s">
        <v>1130</v>
      </c>
      <c r="DC3" s="122" t="s">
        <v>1131</v>
      </c>
      <c r="DD3" s="122" t="s">
        <v>1133</v>
      </c>
      <c r="DE3" s="122" t="s">
        <v>1134</v>
      </c>
      <c r="DF3" s="122" t="s">
        <v>1135</v>
      </c>
      <c r="DG3" s="122" t="s">
        <v>1136</v>
      </c>
      <c r="DH3" s="122" t="s">
        <v>1154</v>
      </c>
      <c r="DI3" s="122" t="s">
        <v>1155</v>
      </c>
      <c r="DJ3" s="122" t="s">
        <v>1159</v>
      </c>
      <c r="DK3" s="122" t="s">
        <v>1161</v>
      </c>
      <c r="DL3" s="122" t="s">
        <v>1164</v>
      </c>
      <c r="DM3" s="122" t="s">
        <v>1167</v>
      </c>
      <c r="DN3" s="122" t="s">
        <v>1168</v>
      </c>
      <c r="DO3" s="122" t="s">
        <v>1177</v>
      </c>
      <c r="DP3" s="122" t="s">
        <v>1186</v>
      </c>
      <c r="DQ3" s="122" t="s">
        <v>1188</v>
      </c>
      <c r="DR3" s="122" t="s">
        <v>1189</v>
      </c>
      <c r="DS3" s="122" t="s">
        <v>1190</v>
      </c>
      <c r="DT3" s="122" t="s">
        <v>1193</v>
      </c>
      <c r="DU3" s="122" t="s">
        <v>1194</v>
      </c>
      <c r="DV3" s="122" t="s">
        <v>1197</v>
      </c>
      <c r="DW3" s="122" t="s">
        <v>1198</v>
      </c>
      <c r="DX3" s="122" t="s">
        <v>1199</v>
      </c>
      <c r="DY3" s="122" t="s">
        <v>1202</v>
      </c>
      <c r="DZ3" s="122" t="s">
        <v>1203</v>
      </c>
      <c r="EA3" s="122" t="s">
        <v>1204</v>
      </c>
      <c r="EB3" s="131" t="s">
        <v>1205</v>
      </c>
      <c r="EC3" s="128" t="s">
        <v>11</v>
      </c>
      <c r="ED3" s="124" t="s">
        <v>4</v>
      </c>
      <c r="EF3" s="130" t="s">
        <v>15</v>
      </c>
      <c r="EG3" s="81"/>
      <c r="EI3" s="122" t="s">
        <v>16</v>
      </c>
      <c r="EJ3" s="122" t="s">
        <v>17</v>
      </c>
      <c r="EK3" s="122" t="s">
        <v>18</v>
      </c>
      <c r="EL3" s="122" t="s">
        <v>19</v>
      </c>
      <c r="EM3" s="122" t="s">
        <v>20</v>
      </c>
      <c r="EN3" s="122" t="s">
        <v>21</v>
      </c>
      <c r="EO3" s="122" t="s">
        <v>77</v>
      </c>
      <c r="EP3" s="122" t="s">
        <v>78</v>
      </c>
      <c r="EQ3" s="122" t="s">
        <v>79</v>
      </c>
      <c r="ER3" s="122" t="s">
        <v>83</v>
      </c>
      <c r="ES3" s="122" t="s">
        <v>89</v>
      </c>
      <c r="ET3" s="122" t="s">
        <v>92</v>
      </c>
      <c r="EU3" s="122" t="s">
        <v>99</v>
      </c>
      <c r="EV3" s="122" t="s">
        <v>100</v>
      </c>
      <c r="EW3" s="122" t="s">
        <v>101</v>
      </c>
      <c r="EX3" s="122" t="s">
        <v>102</v>
      </c>
      <c r="EY3" s="122" t="s">
        <v>103</v>
      </c>
      <c r="EZ3" s="122" t="s">
        <v>106</v>
      </c>
      <c r="FA3" s="122" t="s">
        <v>115</v>
      </c>
      <c r="FB3" s="122" t="s">
        <v>116</v>
      </c>
      <c r="FC3" s="122" t="s">
        <v>117</v>
      </c>
      <c r="FD3" s="122" t="s">
        <v>120</v>
      </c>
      <c r="FE3" s="122" t="s">
        <v>121</v>
      </c>
      <c r="FF3" s="122" t="s">
        <v>122</v>
      </c>
      <c r="FG3" s="122" t="s">
        <v>123</v>
      </c>
      <c r="FH3" s="122" t="s">
        <v>126</v>
      </c>
      <c r="FI3" s="122" t="s">
        <v>141</v>
      </c>
      <c r="FJ3" s="122" t="s">
        <v>143</v>
      </c>
      <c r="FK3" s="126" t="s">
        <v>10</v>
      </c>
      <c r="FL3" s="125" t="s">
        <v>11</v>
      </c>
      <c r="FM3" s="124" t="s">
        <v>4</v>
      </c>
    </row>
    <row r="4" spans="1:194" ht="69.75" customHeight="1">
      <c r="A4" s="132"/>
      <c r="B4" s="134"/>
      <c r="C4" s="136"/>
      <c r="D4" s="42"/>
      <c r="E4" s="29"/>
      <c r="F4" s="29"/>
      <c r="G4" s="43"/>
      <c r="H4" s="136"/>
      <c r="I4" s="134"/>
      <c r="J4" s="134"/>
      <c r="K4" s="141"/>
      <c r="L4" s="141"/>
      <c r="M4" s="132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44"/>
      <c r="U4" s="123"/>
      <c r="V4" s="123"/>
      <c r="W4" s="123"/>
      <c r="X4" s="123"/>
      <c r="Y4" s="123"/>
      <c r="Z4" s="123"/>
      <c r="AA4" s="123"/>
      <c r="AB4" s="123"/>
      <c r="AC4" s="14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32"/>
      <c r="EC4" s="129"/>
      <c r="ED4" s="124"/>
      <c r="EE4" s="33"/>
      <c r="EF4" s="130"/>
      <c r="EG4" s="81"/>
      <c r="EH4" s="9" t="s">
        <v>98</v>
      </c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  <c r="EZ4" s="123"/>
      <c r="FA4" s="123"/>
      <c r="FB4" s="123"/>
      <c r="FC4" s="123"/>
      <c r="FD4" s="123"/>
      <c r="FE4" s="123"/>
      <c r="FF4" s="123"/>
      <c r="FG4" s="123"/>
      <c r="FH4" s="123"/>
      <c r="FI4" s="123"/>
      <c r="FJ4" s="123"/>
      <c r="FK4" s="127"/>
      <c r="FL4" s="125"/>
      <c r="FM4" s="124"/>
      <c r="FR4" s="4" t="s">
        <v>1077</v>
      </c>
      <c r="FS4" s="4" t="s">
        <v>1079</v>
      </c>
      <c r="FT4" s="4" t="s">
        <v>1080</v>
      </c>
      <c r="FU4" s="4" t="s">
        <v>1087</v>
      </c>
      <c r="FV4" s="4" t="s">
        <v>1088</v>
      </c>
      <c r="FW4" s="4" t="s">
        <v>1089</v>
      </c>
      <c r="FX4" s="4" t="s">
        <v>1090</v>
      </c>
      <c r="FY4" s="4" t="s">
        <v>1091</v>
      </c>
      <c r="FZ4" s="4" t="s">
        <v>1092</v>
      </c>
      <c r="GB4" s="4" t="s">
        <v>1206</v>
      </c>
      <c r="GC4" s="4" t="s">
        <v>1207</v>
      </c>
      <c r="GD4" s="4" t="s">
        <v>1208</v>
      </c>
      <c r="GE4" s="4" t="s">
        <v>1209</v>
      </c>
      <c r="GF4" s="4" t="s">
        <v>1210</v>
      </c>
      <c r="GG4" s="4" t="s">
        <v>1211</v>
      </c>
      <c r="GH4" s="4" t="s">
        <v>1212</v>
      </c>
      <c r="GI4" s="4" t="s">
        <v>1213</v>
      </c>
      <c r="GJ4" s="4" t="s">
        <v>1214</v>
      </c>
      <c r="GK4" s="4" t="s">
        <v>1215</v>
      </c>
      <c r="GL4" s="4" t="s">
        <v>1216</v>
      </c>
    </row>
    <row r="5" spans="1:194" s="10" customFormat="1">
      <c r="A5" s="12">
        <v>1</v>
      </c>
      <c r="B5" s="13" t="s">
        <v>22</v>
      </c>
      <c r="C5" s="13" t="s">
        <v>23</v>
      </c>
      <c r="D5" s="14">
        <v>24</v>
      </c>
      <c r="E5" s="14" t="s">
        <v>24</v>
      </c>
      <c r="F5" s="19">
        <v>1</v>
      </c>
      <c r="G5" s="14" t="s">
        <v>25</v>
      </c>
      <c r="H5" s="15">
        <v>692247</v>
      </c>
      <c r="I5" s="15" t="s">
        <v>26</v>
      </c>
      <c r="J5" s="16">
        <v>1351</v>
      </c>
      <c r="K5" s="20"/>
      <c r="L5" s="20"/>
      <c r="M5" s="20">
        <f>480*24</f>
        <v>11520</v>
      </c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17">
        <f>AVERAGE(DX5:EA5)</f>
        <v>2812</v>
      </c>
      <c r="EC5" s="17">
        <f t="shared" ref="EC5:EC36" si="0">(J5+K5+L5+M5)-(N5+O5+P5+Q5+T5+R5+S5+EB5)</f>
        <v>10059</v>
      </c>
      <c r="ED5" s="16">
        <f>(EB5*6)-EC5</f>
        <v>6813</v>
      </c>
      <c r="EE5" s="18"/>
      <c r="EF5" s="12">
        <f>40*12*24</f>
        <v>11520</v>
      </c>
      <c r="EG5" s="80"/>
      <c r="EH5" s="10" t="s">
        <v>96</v>
      </c>
      <c r="EI5" s="12">
        <v>1488</v>
      </c>
      <c r="EJ5" s="12">
        <v>1584</v>
      </c>
      <c r="EK5" s="12">
        <v>1776</v>
      </c>
      <c r="EL5" s="12">
        <v>3649</v>
      </c>
      <c r="EM5" s="12">
        <v>721</v>
      </c>
      <c r="EN5" s="12">
        <v>2568</v>
      </c>
      <c r="EO5" s="12">
        <v>1141</v>
      </c>
      <c r="EP5" s="12">
        <v>1304</v>
      </c>
      <c r="EQ5" s="12">
        <v>1270</v>
      </c>
      <c r="ER5" s="12">
        <v>792</v>
      </c>
      <c r="ES5" s="12">
        <v>1094</v>
      </c>
      <c r="ET5" s="12">
        <v>711</v>
      </c>
      <c r="EU5" s="12">
        <v>1042</v>
      </c>
      <c r="EV5" s="12">
        <v>1004</v>
      </c>
      <c r="EW5" s="12">
        <v>301</v>
      </c>
      <c r="EX5" s="12">
        <v>763</v>
      </c>
      <c r="EY5" s="12">
        <v>1937</v>
      </c>
      <c r="EZ5" s="12">
        <v>1957</v>
      </c>
      <c r="FA5" s="35">
        <v>853</v>
      </c>
      <c r="FB5" s="35">
        <v>1742</v>
      </c>
      <c r="FC5" s="35">
        <v>1239</v>
      </c>
      <c r="FD5" s="35">
        <v>3333</v>
      </c>
      <c r="FE5" s="35">
        <v>1609</v>
      </c>
      <c r="FF5" s="35">
        <v>1617</v>
      </c>
      <c r="FG5" s="35">
        <v>5059</v>
      </c>
      <c r="FH5" s="35">
        <v>2165</v>
      </c>
      <c r="FI5" s="35" t="e">
        <f>VLOOKUP(H5,#REF!,2,)</f>
        <v>#REF!</v>
      </c>
      <c r="FJ5" s="35">
        <v>1655</v>
      </c>
      <c r="FK5" s="16" t="e">
        <f>AVERAGE(FD5:FJ5)</f>
        <v>#REF!</v>
      </c>
      <c r="FL5" s="16" t="e">
        <f>(J5+K5+L5+M5)-(T5+FK5)</f>
        <v>#REF!</v>
      </c>
      <c r="FM5" s="44" t="e">
        <f>(FK5*3)-FL5</f>
        <v>#REF!</v>
      </c>
      <c r="FP5" s="74">
        <f t="shared" ref="FP5:FP35" si="1">EF5*F5</f>
        <v>11520</v>
      </c>
      <c r="FR5" s="10">
        <f>40*3</f>
        <v>120</v>
      </c>
      <c r="FV5" s="10">
        <f>40*5</f>
        <v>200</v>
      </c>
      <c r="FZ5" s="10">
        <v>40</v>
      </c>
      <c r="GE5" s="10">
        <f>40*12</f>
        <v>480</v>
      </c>
    </row>
    <row r="6" spans="1:194" s="10" customFormat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17">
        <f t="shared" ref="EB6:EB69" si="2">AVERAGE(DX6:EA6)</f>
        <v>0</v>
      </c>
      <c r="EC6" s="17">
        <f t="shared" si="0"/>
        <v>0</v>
      </c>
      <c r="ED6" s="16">
        <f>(EB6*2)-EC6</f>
        <v>0</v>
      </c>
      <c r="EE6" s="18"/>
      <c r="EF6" s="12">
        <v>0</v>
      </c>
      <c r="EG6" s="80"/>
      <c r="EH6" s="10" t="s">
        <v>96</v>
      </c>
      <c r="EI6" s="12">
        <v>0</v>
      </c>
      <c r="EJ6" s="12">
        <v>0</v>
      </c>
      <c r="EK6" s="12">
        <v>0</v>
      </c>
      <c r="EL6" s="12">
        <v>72</v>
      </c>
      <c r="EM6" s="12">
        <v>0</v>
      </c>
      <c r="EN6" s="12">
        <v>120</v>
      </c>
      <c r="EO6" s="12">
        <v>0</v>
      </c>
      <c r="EP6" s="12">
        <v>0</v>
      </c>
      <c r="EQ6" s="12">
        <v>0</v>
      </c>
      <c r="ER6" s="12">
        <v>0</v>
      </c>
      <c r="ES6" s="12">
        <v>126</v>
      </c>
      <c r="ET6" s="12">
        <v>120</v>
      </c>
      <c r="EU6" s="12">
        <v>120</v>
      </c>
      <c r="EV6" s="12">
        <v>120</v>
      </c>
      <c r="EW6" s="12">
        <v>0</v>
      </c>
      <c r="EX6" s="12">
        <v>73</v>
      </c>
      <c r="EY6" s="12">
        <v>72</v>
      </c>
      <c r="EZ6" s="12">
        <v>48</v>
      </c>
      <c r="FA6" s="35">
        <v>0</v>
      </c>
      <c r="FB6" s="35">
        <v>0</v>
      </c>
      <c r="FC6" s="35">
        <v>75</v>
      </c>
      <c r="FD6" s="35">
        <v>0</v>
      </c>
      <c r="FE6" s="35">
        <v>48</v>
      </c>
      <c r="FF6" s="35">
        <v>0</v>
      </c>
      <c r="FG6" s="35">
        <v>0</v>
      </c>
      <c r="FH6" s="35">
        <v>0</v>
      </c>
      <c r="FI6" s="35" t="e">
        <f>VLOOKUP(H6,#REF!,2,)</f>
        <v>#REF!</v>
      </c>
      <c r="FJ6" s="35">
        <v>0</v>
      </c>
      <c r="FK6" s="16" t="e">
        <f t="shared" ref="FK6:FK70" si="3">AVERAGE(FD6:FJ6)</f>
        <v>#REF!</v>
      </c>
      <c r="FL6" s="16" t="e">
        <f>(J6+K6+L6+M6)-(T6+FK6)</f>
        <v>#REF!</v>
      </c>
      <c r="FM6" s="44" t="e">
        <f t="shared" ref="FM6:FM70" si="4">(FK6*2)-FL6</f>
        <v>#REF!</v>
      </c>
      <c r="FP6" s="74">
        <f t="shared" si="1"/>
        <v>0</v>
      </c>
    </row>
    <row r="7" spans="1:194" s="10" customFormat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201</v>
      </c>
      <c r="K7" s="12"/>
      <c r="L7" s="12"/>
      <c r="M7" s="12">
        <f>40*24</f>
        <v>960</v>
      </c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17">
        <f t="shared" si="2"/>
        <v>25.25</v>
      </c>
      <c r="EC7" s="17">
        <f t="shared" si="0"/>
        <v>1135.75</v>
      </c>
      <c r="ED7" s="16">
        <f>(EB7*4)-EC7</f>
        <v>-1034.75</v>
      </c>
      <c r="EE7" s="18"/>
      <c r="EF7" s="12">
        <f>40*24</f>
        <v>960</v>
      </c>
      <c r="EG7" s="80"/>
      <c r="EH7" s="10" t="s">
        <v>96</v>
      </c>
      <c r="EI7" s="12">
        <v>446</v>
      </c>
      <c r="EJ7" s="12">
        <v>171</v>
      </c>
      <c r="EK7" s="12">
        <v>930</v>
      </c>
      <c r="EL7" s="12">
        <v>973</v>
      </c>
      <c r="EM7" s="12">
        <v>572</v>
      </c>
      <c r="EN7" s="12">
        <v>527</v>
      </c>
      <c r="EO7" s="12">
        <v>582</v>
      </c>
      <c r="EP7" s="12">
        <v>563</v>
      </c>
      <c r="EQ7" s="12">
        <v>471</v>
      </c>
      <c r="ER7" s="12">
        <v>149</v>
      </c>
      <c r="ES7" s="12">
        <v>1054</v>
      </c>
      <c r="ET7" s="12">
        <v>270</v>
      </c>
      <c r="EU7" s="12">
        <v>190</v>
      </c>
      <c r="EV7" s="12">
        <v>708</v>
      </c>
      <c r="EW7" s="12">
        <v>253</v>
      </c>
      <c r="EX7" s="12">
        <v>880</v>
      </c>
      <c r="EY7" s="12">
        <v>715</v>
      </c>
      <c r="EZ7" s="12">
        <v>360</v>
      </c>
      <c r="FA7" s="35">
        <v>384</v>
      </c>
      <c r="FB7" s="35">
        <v>122</v>
      </c>
      <c r="FC7" s="35">
        <v>210</v>
      </c>
      <c r="FD7" s="35">
        <v>450</v>
      </c>
      <c r="FE7" s="35">
        <v>337</v>
      </c>
      <c r="FF7" s="35">
        <v>744</v>
      </c>
      <c r="FG7" s="35">
        <v>422</v>
      </c>
      <c r="FH7" s="35">
        <v>265</v>
      </c>
      <c r="FI7" s="35" t="e">
        <f>VLOOKUP(H7,#REF!,2,)</f>
        <v>#REF!</v>
      </c>
      <c r="FJ7" s="35">
        <v>473</v>
      </c>
      <c r="FK7" s="16" t="e">
        <f t="shared" si="3"/>
        <v>#REF!</v>
      </c>
      <c r="FL7" s="16" t="e">
        <f>(J7+K7+L7+M7)-(T7+FK7)</f>
        <v>#REF!</v>
      </c>
      <c r="FM7" s="44" t="e">
        <f t="shared" si="4"/>
        <v>#REF!</v>
      </c>
      <c r="FP7" s="74">
        <f t="shared" si="1"/>
        <v>960</v>
      </c>
      <c r="GG7" s="10">
        <v>40</v>
      </c>
    </row>
    <row r="8" spans="1:194" s="10" customFormat="1">
      <c r="A8" s="12">
        <v>4</v>
      </c>
      <c r="B8" s="13" t="s">
        <v>22</v>
      </c>
      <c r="C8" s="13" t="s">
        <v>27</v>
      </c>
      <c r="D8" s="14">
        <v>1</v>
      </c>
      <c r="E8" s="14" t="s">
        <v>24</v>
      </c>
      <c r="F8" s="19">
        <v>200</v>
      </c>
      <c r="G8" s="14" t="s">
        <v>25</v>
      </c>
      <c r="H8" s="15">
        <v>692052</v>
      </c>
      <c r="I8" s="15" t="s">
        <v>28</v>
      </c>
      <c r="J8" s="16">
        <v>6</v>
      </c>
      <c r="K8" s="20"/>
      <c r="L8" s="20">
        <f>80</f>
        <v>80</v>
      </c>
      <c r="M8" s="20">
        <f>40</f>
        <v>40</v>
      </c>
      <c r="N8" s="12"/>
      <c r="O8" s="12"/>
      <c r="P8" s="12"/>
      <c r="Q8" s="12"/>
      <c r="R8" s="12"/>
      <c r="S8" s="12"/>
      <c r="T8" s="12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17">
        <f t="shared" si="2"/>
        <v>55.3825</v>
      </c>
      <c r="EC8" s="17">
        <f t="shared" si="0"/>
        <v>70.617500000000007</v>
      </c>
      <c r="ED8" s="16">
        <f>(EB8*6)-EC8</f>
        <v>261.67750000000001</v>
      </c>
      <c r="EE8" s="18"/>
      <c r="EF8" s="12">
        <f>80*3</f>
        <v>240</v>
      </c>
      <c r="EG8" s="80"/>
      <c r="EH8" s="10" t="s">
        <v>93</v>
      </c>
      <c r="EI8" s="12">
        <v>67</v>
      </c>
      <c r="EJ8" s="12">
        <v>110</v>
      </c>
      <c r="EK8" s="12">
        <v>148</v>
      </c>
      <c r="EL8" s="12">
        <v>172</v>
      </c>
      <c r="EM8" s="12">
        <v>96</v>
      </c>
      <c r="EN8" s="12">
        <v>75</v>
      </c>
      <c r="EO8" s="12">
        <v>43</v>
      </c>
      <c r="EP8" s="12">
        <v>162</v>
      </c>
      <c r="EQ8" s="12">
        <v>145</v>
      </c>
      <c r="ER8" s="12">
        <v>209</v>
      </c>
      <c r="ES8" s="12">
        <v>438</v>
      </c>
      <c r="ET8" s="12">
        <v>276</v>
      </c>
      <c r="EU8" s="12">
        <v>64</v>
      </c>
      <c r="EV8" s="12">
        <v>262</v>
      </c>
      <c r="EW8" s="12">
        <v>149.06</v>
      </c>
      <c r="EX8" s="12">
        <v>147</v>
      </c>
      <c r="EY8" s="12">
        <v>138</v>
      </c>
      <c r="EZ8" s="12">
        <v>77</v>
      </c>
      <c r="FA8" s="35">
        <v>89</v>
      </c>
      <c r="FB8" s="35">
        <v>32</v>
      </c>
      <c r="FC8" s="35">
        <v>69</v>
      </c>
      <c r="FD8" s="35">
        <v>78</v>
      </c>
      <c r="FE8" s="35">
        <v>62</v>
      </c>
      <c r="FF8" s="35">
        <v>135</v>
      </c>
      <c r="FG8" s="35">
        <v>69</v>
      </c>
      <c r="FH8" s="35">
        <v>97</v>
      </c>
      <c r="FI8" s="35" t="e">
        <f>VLOOKUP(H8,#REF!,2,)</f>
        <v>#REF!</v>
      </c>
      <c r="FJ8" s="35">
        <v>78</v>
      </c>
      <c r="FK8" s="16" t="e">
        <f t="shared" si="3"/>
        <v>#REF!</v>
      </c>
      <c r="FL8" s="16" t="e">
        <f>(J8+K8+#REF!+L8)-(T8+FK8)</f>
        <v>#REF!</v>
      </c>
      <c r="FM8" s="44" t="e">
        <f t="shared" si="4"/>
        <v>#REF!</v>
      </c>
      <c r="FP8" s="74">
        <f t="shared" si="1"/>
        <v>48000</v>
      </c>
      <c r="FR8" s="10">
        <v>20</v>
      </c>
      <c r="FU8" s="10">
        <v>80</v>
      </c>
      <c r="FY8" s="10">
        <v>80</v>
      </c>
      <c r="GB8" s="10">
        <f>80</f>
        <v>80</v>
      </c>
      <c r="GC8" s="10">
        <v>80</v>
      </c>
      <c r="GD8" s="10">
        <v>80</v>
      </c>
    </row>
    <row r="9" spans="1:194" s="10" customFormat="1">
      <c r="A9" s="12">
        <v>5</v>
      </c>
      <c r="B9" s="13" t="s">
        <v>22</v>
      </c>
      <c r="C9" s="13" t="s">
        <v>27</v>
      </c>
      <c r="D9" s="14">
        <v>1</v>
      </c>
      <c r="E9" s="14" t="s">
        <v>24</v>
      </c>
      <c r="F9" s="19">
        <v>18</v>
      </c>
      <c r="G9" s="14" t="s">
        <v>25</v>
      </c>
      <c r="H9" s="15">
        <v>692053</v>
      </c>
      <c r="I9" s="15" t="s">
        <v>29</v>
      </c>
      <c r="J9" s="16">
        <v>11.038888888888323</v>
      </c>
      <c r="K9" s="87"/>
      <c r="L9" s="87"/>
      <c r="M9" s="87">
        <f>240+336+480</f>
        <v>1056</v>
      </c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17">
        <f t="shared" si="2"/>
        <v>323.25</v>
      </c>
      <c r="EC9" s="17">
        <f t="shared" si="0"/>
        <v>743.78888888888832</v>
      </c>
      <c r="ED9" s="16">
        <f>(EB9*6)-EC9</f>
        <v>1195.7111111111117</v>
      </c>
      <c r="EE9" s="18"/>
      <c r="EF9" s="12">
        <f>48*30</f>
        <v>1440</v>
      </c>
      <c r="EG9" s="80">
        <f>EF9*18</f>
        <v>25920</v>
      </c>
      <c r="EH9" s="10" t="s">
        <v>988</v>
      </c>
      <c r="EI9" s="12">
        <v>255</v>
      </c>
      <c r="EJ9" s="12">
        <v>362</v>
      </c>
      <c r="EK9" s="12">
        <v>356</v>
      </c>
      <c r="EL9" s="12">
        <v>569</v>
      </c>
      <c r="EM9" s="12">
        <v>421</v>
      </c>
      <c r="EN9" s="12">
        <v>269</v>
      </c>
      <c r="EO9" s="12">
        <v>386</v>
      </c>
      <c r="EP9" s="12">
        <v>312</v>
      </c>
      <c r="EQ9" s="12">
        <v>329</v>
      </c>
      <c r="ER9" s="12">
        <v>312</v>
      </c>
      <c r="ES9" s="12">
        <v>289</v>
      </c>
      <c r="ET9" s="12">
        <v>337</v>
      </c>
      <c r="EU9" s="12">
        <v>429</v>
      </c>
      <c r="EV9" s="12">
        <v>537</v>
      </c>
      <c r="EW9" s="12">
        <v>332</v>
      </c>
      <c r="EX9" s="12">
        <v>669</v>
      </c>
      <c r="EY9" s="12">
        <v>571</v>
      </c>
      <c r="EZ9" s="12">
        <v>299</v>
      </c>
      <c r="FA9" s="35">
        <v>495</v>
      </c>
      <c r="FB9" s="35">
        <v>169</v>
      </c>
      <c r="FC9" s="35">
        <v>364</v>
      </c>
      <c r="FD9" s="35">
        <v>391</v>
      </c>
      <c r="FE9" s="35">
        <v>496</v>
      </c>
      <c r="FF9" s="35">
        <v>537</v>
      </c>
      <c r="FG9" s="35">
        <v>403</v>
      </c>
      <c r="FH9" s="35">
        <v>699.05555555555554</v>
      </c>
      <c r="FI9" s="35" t="e">
        <f>VLOOKUP(H9,#REF!,2,)</f>
        <v>#REF!</v>
      </c>
      <c r="FJ9" s="35">
        <v>593</v>
      </c>
      <c r="FK9" s="16" t="e">
        <f t="shared" si="3"/>
        <v>#REF!</v>
      </c>
      <c r="FL9" s="16" t="e">
        <f>(J9+K9+#REF!+L9)-(T9+FK9)</f>
        <v>#REF!</v>
      </c>
      <c r="FM9" s="44" t="e">
        <f t="shared" si="4"/>
        <v>#REF!</v>
      </c>
      <c r="FP9" s="74">
        <f t="shared" si="1"/>
        <v>25920</v>
      </c>
      <c r="FS9" s="10">
        <v>240</v>
      </c>
      <c r="FV9" s="10">
        <f>48*5</f>
        <v>240</v>
      </c>
      <c r="FZ9" s="10">
        <f>48*2</f>
        <v>96</v>
      </c>
      <c r="GF9" s="10">
        <f>48*17</f>
        <v>816</v>
      </c>
      <c r="GG9" s="10">
        <f>48*4</f>
        <v>192</v>
      </c>
      <c r="GH9" s="10">
        <f>48*6</f>
        <v>288</v>
      </c>
    </row>
    <row r="10" spans="1:194" s="10" customFormat="1">
      <c r="A10" s="12">
        <v>6</v>
      </c>
      <c r="B10" s="13" t="s">
        <v>22</v>
      </c>
      <c r="C10" s="13" t="s">
        <v>27</v>
      </c>
      <c r="D10" s="14">
        <v>4</v>
      </c>
      <c r="E10" s="14" t="s">
        <v>24</v>
      </c>
      <c r="F10" s="19">
        <v>5</v>
      </c>
      <c r="G10" s="14" t="s">
        <v>25</v>
      </c>
      <c r="H10" s="15">
        <v>692054</v>
      </c>
      <c r="I10" s="15" t="s">
        <v>26</v>
      </c>
      <c r="J10" s="16">
        <v>42</v>
      </c>
      <c r="K10" s="12"/>
      <c r="L10" s="12"/>
      <c r="M10" s="12">
        <f>48*4</f>
        <v>192</v>
      </c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17">
        <f t="shared" si="2"/>
        <v>63</v>
      </c>
      <c r="EC10" s="17">
        <f t="shared" si="0"/>
        <v>171</v>
      </c>
      <c r="ED10" s="16">
        <f>(EB10*6)-EC10</f>
        <v>207</v>
      </c>
      <c r="EE10" s="18"/>
      <c r="EF10" s="12">
        <f>48*4</f>
        <v>192</v>
      </c>
      <c r="EG10" s="80"/>
      <c r="EH10" s="10" t="s">
        <v>982</v>
      </c>
      <c r="EI10" s="12">
        <v>659</v>
      </c>
      <c r="EJ10" s="12">
        <v>502</v>
      </c>
      <c r="EK10" s="12">
        <v>525</v>
      </c>
      <c r="EL10" s="12">
        <v>765</v>
      </c>
      <c r="EM10" s="12">
        <v>756</v>
      </c>
      <c r="EN10" s="12">
        <v>351</v>
      </c>
      <c r="EO10" s="12">
        <v>444</v>
      </c>
      <c r="EP10" s="12">
        <v>460</v>
      </c>
      <c r="EQ10" s="12">
        <v>629</v>
      </c>
      <c r="ER10" s="12">
        <v>269</v>
      </c>
      <c r="ES10" s="12">
        <v>609</v>
      </c>
      <c r="ET10" s="12">
        <v>379</v>
      </c>
      <c r="EU10" s="12">
        <v>313</v>
      </c>
      <c r="EV10" s="12">
        <v>627</v>
      </c>
      <c r="EW10" s="12">
        <v>401</v>
      </c>
      <c r="EX10" s="12">
        <v>774</v>
      </c>
      <c r="EY10" s="12">
        <v>718</v>
      </c>
      <c r="EZ10" s="12">
        <v>547</v>
      </c>
      <c r="FA10" s="35">
        <v>574</v>
      </c>
      <c r="FB10" s="35">
        <v>312</v>
      </c>
      <c r="FC10" s="35">
        <v>251</v>
      </c>
      <c r="FD10" s="35">
        <v>807</v>
      </c>
      <c r="FE10" s="35">
        <v>694</v>
      </c>
      <c r="FF10" s="35">
        <v>560</v>
      </c>
      <c r="FG10" s="35">
        <v>901</v>
      </c>
      <c r="FH10" s="35">
        <v>767</v>
      </c>
      <c r="FI10" s="35" t="e">
        <f>VLOOKUP(H10,#REF!,2,)</f>
        <v>#REF!</v>
      </c>
      <c r="FJ10" s="35">
        <v>554</v>
      </c>
      <c r="FK10" s="16" t="e">
        <f t="shared" si="3"/>
        <v>#REF!</v>
      </c>
      <c r="FL10" s="16" t="e">
        <f>(J10+K10+#REF!+L10)-(T10+FK10)</f>
        <v>#REF!</v>
      </c>
      <c r="FM10" s="44" t="e">
        <f>(FK10*3)-FL10</f>
        <v>#REF!</v>
      </c>
      <c r="FP10" s="74">
        <f t="shared" si="1"/>
        <v>960</v>
      </c>
      <c r="FV10" s="10">
        <f>48</f>
        <v>48</v>
      </c>
      <c r="GG10" s="10">
        <v>48</v>
      </c>
    </row>
    <row r="11" spans="1:194" s="10" customFormat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81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17">
        <f t="shared" si="2"/>
        <v>6.25</v>
      </c>
      <c r="EC11" s="17">
        <f t="shared" si="0"/>
        <v>74.75</v>
      </c>
      <c r="ED11" s="16">
        <f>(EB11*4)-EC11</f>
        <v>-49.75</v>
      </c>
      <c r="EE11" s="18"/>
      <c r="EF11" s="12">
        <v>0</v>
      </c>
      <c r="EG11" s="80">
        <f>EF11*5</f>
        <v>0</v>
      </c>
      <c r="EH11" s="10" t="s">
        <v>982</v>
      </c>
      <c r="EI11" s="12">
        <v>76</v>
      </c>
      <c r="EJ11" s="12">
        <v>176</v>
      </c>
      <c r="EK11" s="12">
        <v>136</v>
      </c>
      <c r="EL11" s="12">
        <v>176</v>
      </c>
      <c r="EM11" s="12">
        <v>244</v>
      </c>
      <c r="EN11" s="12">
        <v>343</v>
      </c>
      <c r="EO11" s="12">
        <v>212</v>
      </c>
      <c r="EP11" s="12">
        <v>148</v>
      </c>
      <c r="EQ11" s="12">
        <v>85</v>
      </c>
      <c r="ER11" s="12">
        <v>48</v>
      </c>
      <c r="ES11" s="12">
        <v>94</v>
      </c>
      <c r="ET11" s="12">
        <v>132</v>
      </c>
      <c r="EU11" s="12">
        <v>132</v>
      </c>
      <c r="EV11" s="12">
        <v>127</v>
      </c>
      <c r="EW11" s="12">
        <v>14</v>
      </c>
      <c r="EX11" s="12">
        <v>210</v>
      </c>
      <c r="EY11" s="12">
        <v>246</v>
      </c>
      <c r="EZ11" s="12">
        <v>63</v>
      </c>
      <c r="FA11" s="35">
        <v>166</v>
      </c>
      <c r="FB11" s="35">
        <v>76</v>
      </c>
      <c r="FC11" s="35">
        <v>88</v>
      </c>
      <c r="FD11" s="35">
        <v>204</v>
      </c>
      <c r="FE11" s="35">
        <v>76</v>
      </c>
      <c r="FF11" s="35">
        <v>186</v>
      </c>
      <c r="FG11" s="35">
        <v>192</v>
      </c>
      <c r="FH11" s="35">
        <v>216</v>
      </c>
      <c r="FI11" s="35" t="e">
        <f>VLOOKUP(H11,#REF!,2,)</f>
        <v>#REF!</v>
      </c>
      <c r="FJ11" s="35">
        <v>96</v>
      </c>
      <c r="FK11" s="16" t="e">
        <f t="shared" si="3"/>
        <v>#REF!</v>
      </c>
      <c r="FL11" s="16" t="e">
        <f>(J11+K11+#REF!+L11)-(T11+FK11)</f>
        <v>#REF!</v>
      </c>
      <c r="FM11" s="44" t="e">
        <f t="shared" si="4"/>
        <v>#REF!</v>
      </c>
      <c r="FP11" s="74">
        <f t="shared" si="1"/>
        <v>0</v>
      </c>
    </row>
    <row r="12" spans="1:194" s="10" customFormat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29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17">
        <f t="shared" si="2"/>
        <v>5.75</v>
      </c>
      <c r="EC12" s="17">
        <f t="shared" si="0"/>
        <v>23.25</v>
      </c>
      <c r="ED12" s="16">
        <f t="shared" ref="ED12:ED70" si="5">(EB12*2)-EC12</f>
        <v>-11.75</v>
      </c>
      <c r="EE12" s="18"/>
      <c r="EF12" s="12">
        <v>0</v>
      </c>
      <c r="EG12" s="80"/>
      <c r="EH12" s="10" t="s">
        <v>96</v>
      </c>
      <c r="EI12" s="12">
        <v>73</v>
      </c>
      <c r="EJ12" s="12">
        <v>85</v>
      </c>
      <c r="EK12" s="12">
        <v>105</v>
      </c>
      <c r="EL12" s="12">
        <v>180</v>
      </c>
      <c r="EM12" s="12">
        <v>72</v>
      </c>
      <c r="EN12" s="12">
        <v>371</v>
      </c>
      <c r="EO12" s="12">
        <v>270</v>
      </c>
      <c r="EP12" s="12">
        <v>84</v>
      </c>
      <c r="EQ12" s="12">
        <v>60</v>
      </c>
      <c r="ER12" s="12">
        <v>0</v>
      </c>
      <c r="ES12" s="12">
        <v>46</v>
      </c>
      <c r="ET12" s="12">
        <v>28</v>
      </c>
      <c r="EU12" s="12">
        <v>114</v>
      </c>
      <c r="EV12" s="12">
        <v>180</v>
      </c>
      <c r="EW12" s="12">
        <v>0</v>
      </c>
      <c r="EX12" s="12">
        <v>132</v>
      </c>
      <c r="EY12" s="12">
        <v>226</v>
      </c>
      <c r="EZ12" s="12">
        <v>390</v>
      </c>
      <c r="FA12" s="35">
        <v>2</v>
      </c>
      <c r="FB12" s="35">
        <v>24</v>
      </c>
      <c r="FC12" s="35">
        <v>48</v>
      </c>
      <c r="FD12" s="35">
        <v>22</v>
      </c>
      <c r="FE12" s="35">
        <v>120</v>
      </c>
      <c r="FF12" s="35">
        <v>41</v>
      </c>
      <c r="FG12" s="35">
        <v>72</v>
      </c>
      <c r="FH12" s="35">
        <v>171</v>
      </c>
      <c r="FI12" s="35" t="e">
        <f>VLOOKUP(H12,#REF!,2,)</f>
        <v>#REF!</v>
      </c>
      <c r="FJ12" s="35">
        <v>120</v>
      </c>
      <c r="FK12" s="16" t="e">
        <f t="shared" si="3"/>
        <v>#REF!</v>
      </c>
      <c r="FL12" s="16" t="e">
        <f>(J12+K12+#REF!+L12)-(T12+FK12)</f>
        <v>#REF!</v>
      </c>
      <c r="FM12" s="44" t="e">
        <f t="shared" si="4"/>
        <v>#REF!</v>
      </c>
      <c r="FP12" s="74">
        <f t="shared" si="1"/>
        <v>0</v>
      </c>
    </row>
    <row r="13" spans="1:194" s="10" customFormat="1">
      <c r="A13" s="12">
        <v>9</v>
      </c>
      <c r="B13" s="13" t="s">
        <v>22</v>
      </c>
      <c r="C13" s="13" t="s">
        <v>31</v>
      </c>
      <c r="D13" s="14">
        <v>24</v>
      </c>
      <c r="E13" s="14" t="s">
        <v>24</v>
      </c>
      <c r="F13" s="19">
        <v>1</v>
      </c>
      <c r="G13" s="14" t="s">
        <v>25</v>
      </c>
      <c r="H13" s="15">
        <v>692249</v>
      </c>
      <c r="I13" s="15" t="s">
        <v>26</v>
      </c>
      <c r="J13" s="16">
        <v>1962</v>
      </c>
      <c r="K13" s="20"/>
      <c r="L13" s="20">
        <f>600*24</f>
        <v>14400</v>
      </c>
      <c r="M13" s="20">
        <f>200*24</f>
        <v>4800</v>
      </c>
      <c r="N13" s="12"/>
      <c r="O13" s="12"/>
      <c r="P13" s="12"/>
      <c r="Q13" s="12"/>
      <c r="R13" s="12"/>
      <c r="S13" s="12"/>
      <c r="T13" s="12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17">
        <f t="shared" si="2"/>
        <v>4075</v>
      </c>
      <c r="EC13" s="17">
        <f t="shared" si="0"/>
        <v>7487</v>
      </c>
      <c r="ED13" s="16">
        <f>(EB13*6)-EC13</f>
        <v>16963</v>
      </c>
      <c r="EE13" s="18"/>
      <c r="EF13" s="12">
        <f>40*15*24</f>
        <v>14400</v>
      </c>
      <c r="EG13" s="80">
        <f>EF13*1</f>
        <v>14400</v>
      </c>
      <c r="EH13" s="10" t="s">
        <v>96</v>
      </c>
      <c r="EI13" s="12">
        <v>4800</v>
      </c>
      <c r="EJ13" s="12">
        <v>7192</v>
      </c>
      <c r="EK13" s="12">
        <v>5136</v>
      </c>
      <c r="EL13" s="12">
        <v>8233</v>
      </c>
      <c r="EM13" s="12">
        <v>5545</v>
      </c>
      <c r="EN13" s="12">
        <v>7015</v>
      </c>
      <c r="EO13" s="12">
        <v>4863</v>
      </c>
      <c r="EP13" s="12">
        <v>4973</v>
      </c>
      <c r="EQ13" s="12">
        <v>4315</v>
      </c>
      <c r="ER13" s="12">
        <v>6180</v>
      </c>
      <c r="ES13" s="12">
        <v>5242</v>
      </c>
      <c r="ET13" s="12">
        <v>5195</v>
      </c>
      <c r="EU13" s="12">
        <v>4897</v>
      </c>
      <c r="EV13" s="12">
        <v>6619</v>
      </c>
      <c r="EW13" s="12">
        <v>2281</v>
      </c>
      <c r="EX13" s="12">
        <v>5871</v>
      </c>
      <c r="EY13" s="12">
        <v>8736</v>
      </c>
      <c r="EZ13" s="12">
        <v>5868</v>
      </c>
      <c r="FA13" s="35">
        <v>2253</v>
      </c>
      <c r="FB13" s="35">
        <v>6274</v>
      </c>
      <c r="FC13" s="35">
        <v>7217</v>
      </c>
      <c r="FD13" s="35">
        <v>8242</v>
      </c>
      <c r="FE13" s="35">
        <v>8857</v>
      </c>
      <c r="FF13" s="35">
        <v>9992</v>
      </c>
      <c r="FG13" s="35">
        <v>13721</v>
      </c>
      <c r="FH13" s="35">
        <v>11443</v>
      </c>
      <c r="FI13" s="35" t="e">
        <f>VLOOKUP(H13,#REF!,2,)</f>
        <v>#REF!</v>
      </c>
      <c r="FJ13" s="35">
        <v>7295</v>
      </c>
      <c r="FK13" s="16" t="e">
        <f t="shared" si="3"/>
        <v>#REF!</v>
      </c>
      <c r="FL13" s="16" t="e">
        <f>(J13+K13+#REF!+L13)-(T13+FK13)</f>
        <v>#REF!</v>
      </c>
      <c r="FM13" s="44" t="e">
        <f>(FK13*3)-FL13</f>
        <v>#REF!</v>
      </c>
      <c r="FP13" s="74">
        <f t="shared" si="1"/>
        <v>14400</v>
      </c>
      <c r="FT13" s="10">
        <f>40*7</f>
        <v>280</v>
      </c>
      <c r="FW13" s="10">
        <f>40*9</f>
        <v>360</v>
      </c>
      <c r="FZ13" s="10">
        <f>40*4</f>
        <v>160</v>
      </c>
      <c r="GH13" s="10">
        <f>40*11</f>
        <v>440</v>
      </c>
      <c r="GI13" s="10">
        <f>40*4</f>
        <v>160</v>
      </c>
    </row>
    <row r="14" spans="1:194" s="10" customFormat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17">
        <f t="shared" si="2"/>
        <v>0</v>
      </c>
      <c r="EC14" s="17">
        <f t="shared" si="0"/>
        <v>0</v>
      </c>
      <c r="ED14" s="16">
        <f t="shared" si="5"/>
        <v>0</v>
      </c>
      <c r="EE14" s="18"/>
      <c r="EF14" s="12">
        <v>0</v>
      </c>
      <c r="EG14" s="80"/>
      <c r="EH14" s="10" t="s">
        <v>96</v>
      </c>
      <c r="EI14" s="12">
        <v>0</v>
      </c>
      <c r="EJ14" s="12">
        <v>240</v>
      </c>
      <c r="EK14" s="12">
        <v>408</v>
      </c>
      <c r="EL14" s="12">
        <v>48</v>
      </c>
      <c r="EM14" s="12">
        <v>360</v>
      </c>
      <c r="EN14" s="12">
        <v>120</v>
      </c>
      <c r="EO14" s="12">
        <v>360</v>
      </c>
      <c r="EP14" s="12">
        <v>301</v>
      </c>
      <c r="EQ14" s="12">
        <v>48</v>
      </c>
      <c r="ER14" s="12">
        <v>0</v>
      </c>
      <c r="ES14" s="12">
        <v>720</v>
      </c>
      <c r="ET14" s="12">
        <v>24</v>
      </c>
      <c r="EU14" s="12">
        <v>120</v>
      </c>
      <c r="EV14" s="12">
        <v>264</v>
      </c>
      <c r="EW14" s="12">
        <v>0</v>
      </c>
      <c r="EX14" s="12">
        <v>145</v>
      </c>
      <c r="EY14" s="12">
        <v>312</v>
      </c>
      <c r="EZ14" s="12">
        <v>240</v>
      </c>
      <c r="FA14" s="35">
        <v>360</v>
      </c>
      <c r="FB14" s="35">
        <v>168</v>
      </c>
      <c r="FC14" s="35">
        <v>0</v>
      </c>
      <c r="FD14" s="35">
        <v>312</v>
      </c>
      <c r="FE14" s="35">
        <v>48</v>
      </c>
      <c r="FF14" s="35">
        <v>528</v>
      </c>
      <c r="FG14" s="35">
        <v>0</v>
      </c>
      <c r="FH14" s="35">
        <v>312</v>
      </c>
      <c r="FI14" s="35" t="e">
        <f>VLOOKUP(H14,#REF!,2,)</f>
        <v>#REF!</v>
      </c>
      <c r="FJ14" s="35">
        <v>0</v>
      </c>
      <c r="FK14" s="16" t="e">
        <f t="shared" si="3"/>
        <v>#REF!</v>
      </c>
      <c r="FL14" s="16" t="e">
        <f t="shared" ref="FL14:FL33" si="6">(J14+K14+L14+M14)-(T14+FK14)</f>
        <v>#REF!</v>
      </c>
      <c r="FM14" s="44" t="e">
        <f t="shared" si="4"/>
        <v>#REF!</v>
      </c>
      <c r="FP14" s="74">
        <f t="shared" si="1"/>
        <v>0</v>
      </c>
    </row>
    <row r="15" spans="1:194" s="10" customFormat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17">
        <f t="shared" si="2"/>
        <v>0</v>
      </c>
      <c r="EC15" s="17">
        <f t="shared" si="0"/>
        <v>0</v>
      </c>
      <c r="ED15" s="16">
        <f t="shared" ref="ED15:ED16" si="7">(EB15*3)-EC15</f>
        <v>0</v>
      </c>
      <c r="EE15" s="18"/>
      <c r="EF15" s="12">
        <v>0</v>
      </c>
      <c r="EG15" s="80">
        <f>EF15*1</f>
        <v>0</v>
      </c>
      <c r="EH15" s="10" t="s">
        <v>995</v>
      </c>
      <c r="EI15" s="12">
        <v>600</v>
      </c>
      <c r="EJ15" s="12">
        <v>48</v>
      </c>
      <c r="EK15" s="12">
        <v>240</v>
      </c>
      <c r="EL15" s="12">
        <v>589</v>
      </c>
      <c r="EM15" s="12">
        <v>131</v>
      </c>
      <c r="EN15" s="12">
        <v>816</v>
      </c>
      <c r="EO15" s="12">
        <v>360</v>
      </c>
      <c r="EP15" s="12">
        <v>209</v>
      </c>
      <c r="EQ15" s="12">
        <v>0</v>
      </c>
      <c r="ER15" s="12">
        <v>0</v>
      </c>
      <c r="ES15" s="12">
        <v>24</v>
      </c>
      <c r="ET15" s="12">
        <v>169</v>
      </c>
      <c r="EU15" s="12">
        <v>133</v>
      </c>
      <c r="EV15" s="12">
        <v>120</v>
      </c>
      <c r="EW15" s="12">
        <v>0</v>
      </c>
      <c r="EX15" s="12">
        <v>120</v>
      </c>
      <c r="EY15" s="12">
        <v>72</v>
      </c>
      <c r="EZ15" s="12">
        <v>144</v>
      </c>
      <c r="FA15" s="35">
        <v>144</v>
      </c>
      <c r="FB15" s="35">
        <v>0</v>
      </c>
      <c r="FC15" s="35">
        <v>0</v>
      </c>
      <c r="FD15" s="35">
        <v>120</v>
      </c>
      <c r="FE15" s="35">
        <v>116</v>
      </c>
      <c r="FF15" s="35">
        <v>192</v>
      </c>
      <c r="FG15" s="35">
        <v>120</v>
      </c>
      <c r="FH15" s="35">
        <v>18</v>
      </c>
      <c r="FI15" s="35" t="e">
        <f>VLOOKUP(H15,#REF!,2,)</f>
        <v>#REF!</v>
      </c>
      <c r="FJ15" s="35">
        <v>72</v>
      </c>
      <c r="FK15" s="16" t="e">
        <f t="shared" si="3"/>
        <v>#REF!</v>
      </c>
      <c r="FL15" s="16" t="e">
        <f t="shared" si="6"/>
        <v>#REF!</v>
      </c>
      <c r="FM15" s="44" t="e">
        <f t="shared" si="4"/>
        <v>#REF!</v>
      </c>
      <c r="FN15" s="10" t="s">
        <v>108</v>
      </c>
      <c r="FP15" s="74">
        <f t="shared" si="1"/>
        <v>0</v>
      </c>
    </row>
    <row r="16" spans="1:194" s="10" customFormat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5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17">
        <f t="shared" si="2"/>
        <v>0</v>
      </c>
      <c r="EC16" s="17">
        <f t="shared" si="0"/>
        <v>5</v>
      </c>
      <c r="ED16" s="16">
        <f t="shared" si="7"/>
        <v>-5</v>
      </c>
      <c r="EE16" s="18"/>
      <c r="EF16" s="12">
        <v>0</v>
      </c>
      <c r="EG16" s="80">
        <f>EF16*1</f>
        <v>0</v>
      </c>
      <c r="EH16" s="10" t="s">
        <v>995</v>
      </c>
      <c r="EI16" s="12">
        <v>48</v>
      </c>
      <c r="EJ16" s="12">
        <v>192</v>
      </c>
      <c r="EK16" s="12">
        <v>0</v>
      </c>
      <c r="EL16" s="12">
        <v>49</v>
      </c>
      <c r="EM16" s="12">
        <v>480</v>
      </c>
      <c r="EN16" s="12">
        <v>576</v>
      </c>
      <c r="EO16" s="12">
        <v>264</v>
      </c>
      <c r="EP16" s="12">
        <v>174</v>
      </c>
      <c r="EQ16" s="12">
        <v>386</v>
      </c>
      <c r="ER16" s="12">
        <v>240</v>
      </c>
      <c r="ES16" s="12">
        <v>168</v>
      </c>
      <c r="ET16" s="12">
        <v>50</v>
      </c>
      <c r="EU16" s="12">
        <v>0</v>
      </c>
      <c r="EV16" s="12">
        <v>25</v>
      </c>
      <c r="EW16" s="12">
        <v>0</v>
      </c>
      <c r="EX16" s="12">
        <v>0</v>
      </c>
      <c r="EY16" s="12">
        <v>0</v>
      </c>
      <c r="EZ16" s="12">
        <v>93</v>
      </c>
      <c r="FA16" s="35">
        <v>27</v>
      </c>
      <c r="FB16" s="35">
        <v>48</v>
      </c>
      <c r="FC16" s="35">
        <v>24</v>
      </c>
      <c r="FD16" s="35">
        <v>24</v>
      </c>
      <c r="FE16" s="35">
        <v>34</v>
      </c>
      <c r="FF16" s="35">
        <v>0</v>
      </c>
      <c r="FG16" s="35">
        <v>0</v>
      </c>
      <c r="FH16" s="35">
        <v>120</v>
      </c>
      <c r="FI16" s="35" t="e">
        <f>VLOOKUP(H16,#REF!,2,)</f>
        <v>#REF!</v>
      </c>
      <c r="FJ16" s="35">
        <v>0</v>
      </c>
      <c r="FK16" s="16" t="e">
        <f t="shared" si="3"/>
        <v>#REF!</v>
      </c>
      <c r="FL16" s="16" t="e">
        <f t="shared" si="6"/>
        <v>#REF!</v>
      </c>
      <c r="FM16" s="44" t="e">
        <f t="shared" si="4"/>
        <v>#REF!</v>
      </c>
      <c r="FP16" s="74">
        <f t="shared" si="1"/>
        <v>0</v>
      </c>
    </row>
    <row r="17" spans="1:189" s="10" customFormat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17">
        <f t="shared" si="2"/>
        <v>0</v>
      </c>
      <c r="EC17" s="17">
        <f t="shared" si="0"/>
        <v>0</v>
      </c>
      <c r="ED17" s="16">
        <f t="shared" si="5"/>
        <v>0</v>
      </c>
      <c r="EE17" s="18"/>
      <c r="EF17" s="12">
        <v>0</v>
      </c>
      <c r="EG17" s="80"/>
      <c r="EH17" s="10" t="s">
        <v>124</v>
      </c>
      <c r="EI17" s="12">
        <v>264</v>
      </c>
      <c r="EJ17" s="12">
        <v>48</v>
      </c>
      <c r="EK17" s="12">
        <v>48</v>
      </c>
      <c r="EL17" s="12">
        <v>141</v>
      </c>
      <c r="EM17" s="12">
        <v>48</v>
      </c>
      <c r="EN17" s="12">
        <v>480</v>
      </c>
      <c r="EO17" s="12">
        <v>0</v>
      </c>
      <c r="EP17" s="12">
        <v>7</v>
      </c>
      <c r="EQ17" s="12">
        <v>107</v>
      </c>
      <c r="ER17" s="12">
        <v>2</v>
      </c>
      <c r="ES17" s="12">
        <v>179</v>
      </c>
      <c r="ET17" s="12">
        <v>96</v>
      </c>
      <c r="EU17" s="12">
        <v>636</v>
      </c>
      <c r="EV17" s="12">
        <v>48</v>
      </c>
      <c r="EW17" s="12">
        <v>24</v>
      </c>
      <c r="EX17" s="12">
        <v>150</v>
      </c>
      <c r="EY17" s="12">
        <v>24</v>
      </c>
      <c r="EZ17" s="12">
        <v>24</v>
      </c>
      <c r="FA17" s="35">
        <v>96</v>
      </c>
      <c r="FB17" s="35">
        <v>53</v>
      </c>
      <c r="FC17" s="35">
        <v>73</v>
      </c>
      <c r="FD17" s="35">
        <v>216</v>
      </c>
      <c r="FE17" s="35">
        <v>216</v>
      </c>
      <c r="FF17" s="35">
        <v>152</v>
      </c>
      <c r="FG17" s="35">
        <v>24</v>
      </c>
      <c r="FH17" s="35">
        <v>176</v>
      </c>
      <c r="FI17" s="35" t="e">
        <f>VLOOKUP(H17,#REF!,2,)</f>
        <v>#REF!</v>
      </c>
      <c r="FJ17" s="35">
        <v>96</v>
      </c>
      <c r="FK17" s="16" t="e">
        <f t="shared" si="3"/>
        <v>#REF!</v>
      </c>
      <c r="FL17" s="16" t="e">
        <f t="shared" si="6"/>
        <v>#REF!</v>
      </c>
      <c r="FM17" s="44" t="e">
        <f t="shared" si="4"/>
        <v>#REF!</v>
      </c>
      <c r="FN17" s="10" t="s">
        <v>108</v>
      </c>
      <c r="FP17" s="74">
        <f t="shared" si="1"/>
        <v>0</v>
      </c>
    </row>
    <row r="18" spans="1:189" s="10" customFormat="1">
      <c r="A18" s="12">
        <v>14</v>
      </c>
      <c r="B18" s="13" t="s">
        <v>22</v>
      </c>
      <c r="C18" s="13" t="s">
        <v>35</v>
      </c>
      <c r="D18" s="14">
        <v>1</v>
      </c>
      <c r="E18" s="14" t="s">
        <v>24</v>
      </c>
      <c r="F18" s="19">
        <v>18</v>
      </c>
      <c r="G18" s="14" t="s">
        <v>36</v>
      </c>
      <c r="H18" s="15">
        <v>793317</v>
      </c>
      <c r="I18" s="15" t="s">
        <v>29</v>
      </c>
      <c r="J18" s="16">
        <v>66</v>
      </c>
      <c r="K18" s="20"/>
      <c r="L18" s="20"/>
      <c r="M18" s="20">
        <f>27*2</f>
        <v>54</v>
      </c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17">
        <f t="shared" si="2"/>
        <v>3</v>
      </c>
      <c r="EC18" s="17">
        <f t="shared" si="0"/>
        <v>117</v>
      </c>
      <c r="ED18" s="16">
        <f>(EB18*6)-EC18</f>
        <v>-99</v>
      </c>
      <c r="EE18" s="18"/>
      <c r="EF18" s="12">
        <f>27*2</f>
        <v>54</v>
      </c>
      <c r="EG18" s="80">
        <f>EF18*20</f>
        <v>1080</v>
      </c>
      <c r="EH18" s="10" t="s">
        <v>114</v>
      </c>
      <c r="EI18" s="12">
        <v>14</v>
      </c>
      <c r="EJ18" s="12">
        <v>42</v>
      </c>
      <c r="EK18" s="12">
        <v>35</v>
      </c>
      <c r="EL18" s="12">
        <v>98</v>
      </c>
      <c r="EM18" s="12">
        <v>14</v>
      </c>
      <c r="EN18" s="12">
        <v>1</v>
      </c>
      <c r="EO18" s="12">
        <v>62</v>
      </c>
      <c r="EP18" s="12">
        <v>49</v>
      </c>
      <c r="EQ18" s="12">
        <v>39</v>
      </c>
      <c r="ER18" s="12">
        <v>8</v>
      </c>
      <c r="ES18" s="12">
        <v>48</v>
      </c>
      <c r="ET18" s="12">
        <v>22</v>
      </c>
      <c r="EU18" s="12">
        <v>9</v>
      </c>
      <c r="EV18" s="12">
        <v>15</v>
      </c>
      <c r="EW18" s="12">
        <v>10</v>
      </c>
      <c r="EX18" s="12">
        <v>29</v>
      </c>
      <c r="EY18" s="12">
        <v>33</v>
      </c>
      <c r="EZ18" s="12">
        <v>15</v>
      </c>
      <c r="FA18" s="35">
        <v>15</v>
      </c>
      <c r="FB18" s="35">
        <v>15</v>
      </c>
      <c r="FC18" s="35">
        <v>30</v>
      </c>
      <c r="FD18" s="35">
        <v>34</v>
      </c>
      <c r="FE18" s="35">
        <v>28</v>
      </c>
      <c r="FF18" s="35">
        <v>35</v>
      </c>
      <c r="FG18" s="35">
        <v>55</v>
      </c>
      <c r="FH18" s="35">
        <v>9</v>
      </c>
      <c r="FI18" s="35" t="e">
        <f>VLOOKUP(H18,#REF!,2,)</f>
        <v>#REF!</v>
      </c>
      <c r="FJ18" s="35">
        <v>4</v>
      </c>
      <c r="FK18" s="16" t="e">
        <f t="shared" si="3"/>
        <v>#REF!</v>
      </c>
      <c r="FL18" s="16" t="e">
        <f t="shared" si="6"/>
        <v>#REF!</v>
      </c>
      <c r="FM18" s="44" t="e">
        <f t="shared" si="4"/>
        <v>#REF!</v>
      </c>
      <c r="FN18" s="10" t="s">
        <v>91</v>
      </c>
      <c r="FP18" s="74">
        <f t="shared" si="1"/>
        <v>972</v>
      </c>
      <c r="FR18" s="10">
        <f>27*3</f>
        <v>81</v>
      </c>
      <c r="GG18" s="10">
        <v>54</v>
      </c>
    </row>
    <row r="19" spans="1:189" s="10" customFormat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1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17">
        <f t="shared" si="2"/>
        <v>0.25</v>
      </c>
      <c r="EC19" s="17">
        <f t="shared" si="0"/>
        <v>0.75</v>
      </c>
      <c r="ED19" s="16">
        <f t="shared" si="5"/>
        <v>-0.25</v>
      </c>
      <c r="EE19" s="18"/>
      <c r="EF19" s="12">
        <v>0</v>
      </c>
      <c r="EG19" s="80"/>
      <c r="EH19" s="10" t="s">
        <v>96</v>
      </c>
      <c r="EI19" s="12">
        <v>146</v>
      </c>
      <c r="EJ19" s="12">
        <v>120</v>
      </c>
      <c r="EK19" s="12">
        <v>120</v>
      </c>
      <c r="EL19" s="12">
        <v>204</v>
      </c>
      <c r="EM19" s="12">
        <v>198</v>
      </c>
      <c r="EN19" s="12">
        <v>957</v>
      </c>
      <c r="EO19" s="12">
        <v>606</v>
      </c>
      <c r="EP19" s="12">
        <v>72</v>
      </c>
      <c r="EQ19" s="12">
        <v>711</v>
      </c>
      <c r="ER19" s="12">
        <v>254</v>
      </c>
      <c r="ES19" s="12">
        <v>128</v>
      </c>
      <c r="ET19" s="12">
        <v>96</v>
      </c>
      <c r="EU19" s="12">
        <v>206</v>
      </c>
      <c r="EV19" s="12">
        <v>273</v>
      </c>
      <c r="EW19" s="12">
        <v>110</v>
      </c>
      <c r="EX19" s="12">
        <v>477</v>
      </c>
      <c r="EY19" s="12">
        <v>244</v>
      </c>
      <c r="EZ19" s="12">
        <v>240</v>
      </c>
      <c r="FA19" s="35">
        <v>254</v>
      </c>
      <c r="FB19" s="35">
        <v>34</v>
      </c>
      <c r="FC19" s="35">
        <v>287</v>
      </c>
      <c r="FD19" s="35">
        <v>506</v>
      </c>
      <c r="FE19" s="35">
        <v>154</v>
      </c>
      <c r="FF19" s="35">
        <v>315</v>
      </c>
      <c r="FG19" s="35">
        <v>125</v>
      </c>
      <c r="FH19" s="35">
        <v>251</v>
      </c>
      <c r="FI19" s="35" t="e">
        <f>VLOOKUP(H19,#REF!,2,)</f>
        <v>#REF!</v>
      </c>
      <c r="FJ19" s="35">
        <v>29</v>
      </c>
      <c r="FK19" s="16" t="e">
        <f t="shared" si="3"/>
        <v>#REF!</v>
      </c>
      <c r="FL19" s="16" t="e">
        <f t="shared" si="6"/>
        <v>#REF!</v>
      </c>
      <c r="FM19" s="44" t="e">
        <f t="shared" si="4"/>
        <v>#REF!</v>
      </c>
      <c r="FP19" s="74">
        <f t="shared" si="1"/>
        <v>0</v>
      </c>
    </row>
    <row r="20" spans="1:189" s="10" customFormat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17">
        <f t="shared" si="2"/>
        <v>0</v>
      </c>
      <c r="EC20" s="17">
        <f t="shared" si="0"/>
        <v>0</v>
      </c>
      <c r="ED20" s="16">
        <f>(EB20*4)-EC20</f>
        <v>0</v>
      </c>
      <c r="EE20" s="18"/>
      <c r="EF20" s="12">
        <v>0</v>
      </c>
      <c r="EG20" s="80">
        <f>EF20*4</f>
        <v>0</v>
      </c>
      <c r="EH20" s="10" t="s">
        <v>982</v>
      </c>
      <c r="EI20" s="12">
        <v>584</v>
      </c>
      <c r="EJ20" s="12">
        <v>369</v>
      </c>
      <c r="EK20" s="12">
        <v>570</v>
      </c>
      <c r="EL20" s="12">
        <v>643</v>
      </c>
      <c r="EM20" s="12">
        <v>844</v>
      </c>
      <c r="EN20" s="12">
        <v>461</v>
      </c>
      <c r="EO20" s="12">
        <v>440</v>
      </c>
      <c r="EP20" s="12">
        <v>562</v>
      </c>
      <c r="EQ20" s="12">
        <v>453</v>
      </c>
      <c r="ER20" s="12">
        <v>403</v>
      </c>
      <c r="ES20" s="12">
        <v>544</v>
      </c>
      <c r="ET20" s="12">
        <v>521</v>
      </c>
      <c r="EU20" s="12">
        <v>456</v>
      </c>
      <c r="EV20" s="12">
        <v>696</v>
      </c>
      <c r="EW20" s="12">
        <v>398</v>
      </c>
      <c r="EX20" s="12">
        <v>637</v>
      </c>
      <c r="EY20" s="12">
        <v>1069</v>
      </c>
      <c r="EZ20" s="12">
        <v>632</v>
      </c>
      <c r="FA20" s="35">
        <v>827</v>
      </c>
      <c r="FB20" s="35">
        <v>407</v>
      </c>
      <c r="FC20" s="35">
        <v>654</v>
      </c>
      <c r="FD20" s="35">
        <v>819</v>
      </c>
      <c r="FE20" s="35">
        <v>836</v>
      </c>
      <c r="FF20" s="35">
        <v>874</v>
      </c>
      <c r="FG20" s="35">
        <v>1148</v>
      </c>
      <c r="FH20" s="35">
        <v>942</v>
      </c>
      <c r="FI20" s="35" t="e">
        <f>VLOOKUP(H20,#REF!,2,)</f>
        <v>#REF!</v>
      </c>
      <c r="FJ20" s="35">
        <v>996</v>
      </c>
      <c r="FK20" s="16" t="e">
        <f t="shared" si="3"/>
        <v>#REF!</v>
      </c>
      <c r="FL20" s="16" t="e">
        <f t="shared" si="6"/>
        <v>#REF!</v>
      </c>
      <c r="FM20" s="44" t="e">
        <f>(FK20*3)-FL20</f>
        <v>#REF!</v>
      </c>
      <c r="FP20" s="74">
        <f t="shared" si="1"/>
        <v>0</v>
      </c>
    </row>
    <row r="21" spans="1:189" s="10" customFormat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17">
        <f t="shared" si="2"/>
        <v>0</v>
      </c>
      <c r="EC21" s="17">
        <f t="shared" si="0"/>
        <v>0</v>
      </c>
      <c r="ED21" s="16">
        <f>(EB21*4)-EC21</f>
        <v>0</v>
      </c>
      <c r="EE21" s="18"/>
      <c r="EF21" s="12">
        <v>0</v>
      </c>
      <c r="EG21" s="80"/>
      <c r="EH21" s="10" t="s">
        <v>996</v>
      </c>
      <c r="EI21" s="12">
        <v>242</v>
      </c>
      <c r="EJ21" s="12">
        <v>180</v>
      </c>
      <c r="EK21" s="12">
        <v>210</v>
      </c>
      <c r="EL21" s="12">
        <v>369</v>
      </c>
      <c r="EM21" s="12">
        <v>211</v>
      </c>
      <c r="EN21" s="12">
        <v>210</v>
      </c>
      <c r="EO21" s="12">
        <v>174</v>
      </c>
      <c r="EP21" s="12">
        <v>167</v>
      </c>
      <c r="EQ21" s="12">
        <v>332</v>
      </c>
      <c r="ER21" s="12">
        <v>204</v>
      </c>
      <c r="ES21" s="12">
        <v>142</v>
      </c>
      <c r="ET21" s="12">
        <v>246</v>
      </c>
      <c r="EU21" s="12">
        <v>198</v>
      </c>
      <c r="EV21" s="12">
        <v>182</v>
      </c>
      <c r="EW21" s="12">
        <v>90</v>
      </c>
      <c r="EX21" s="12">
        <v>361</v>
      </c>
      <c r="EY21" s="12">
        <v>383</v>
      </c>
      <c r="EZ21" s="12">
        <v>270</v>
      </c>
      <c r="FA21" s="35">
        <v>300</v>
      </c>
      <c r="FB21" s="35">
        <v>124</v>
      </c>
      <c r="FC21" s="35">
        <v>82</v>
      </c>
      <c r="FD21" s="35">
        <v>405</v>
      </c>
      <c r="FE21" s="35">
        <v>407</v>
      </c>
      <c r="FF21" s="35">
        <v>484</v>
      </c>
      <c r="FG21" s="35">
        <v>352</v>
      </c>
      <c r="FH21" s="35">
        <v>491</v>
      </c>
      <c r="FI21" s="35" t="e">
        <f>VLOOKUP(H21,#REF!,2,)</f>
        <v>#REF!</v>
      </c>
      <c r="FJ21" s="35">
        <v>321</v>
      </c>
      <c r="FK21" s="16" t="e">
        <f t="shared" si="3"/>
        <v>#REF!</v>
      </c>
      <c r="FL21" s="16" t="e">
        <f t="shared" si="6"/>
        <v>#REF!</v>
      </c>
      <c r="FM21" s="44" t="e">
        <f>(FK21*3)-FL21</f>
        <v>#REF!</v>
      </c>
      <c r="FP21" s="74">
        <f t="shared" si="1"/>
        <v>0</v>
      </c>
    </row>
    <row r="22" spans="1:189" s="10" customFormat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35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17">
        <f t="shared" si="2"/>
        <v>3.5</v>
      </c>
      <c r="EC22" s="17">
        <f t="shared" si="0"/>
        <v>31.5</v>
      </c>
      <c r="ED22" s="16">
        <f>(EB22*6)-EC22</f>
        <v>-10.5</v>
      </c>
      <c r="EE22" s="18"/>
      <c r="EF22" s="12">
        <v>0</v>
      </c>
      <c r="EG22" s="80">
        <f>EF22*18</f>
        <v>0</v>
      </c>
      <c r="EH22" s="10" t="s">
        <v>1086</v>
      </c>
      <c r="EI22" s="12">
        <v>19</v>
      </c>
      <c r="EJ22" s="12">
        <v>20</v>
      </c>
      <c r="EK22" s="12">
        <v>1</v>
      </c>
      <c r="EL22" s="12">
        <v>75</v>
      </c>
      <c r="EM22" s="12">
        <v>15</v>
      </c>
      <c r="EN22" s="12">
        <v>5</v>
      </c>
      <c r="EO22" s="12">
        <v>73</v>
      </c>
      <c r="EP22" s="12">
        <v>35</v>
      </c>
      <c r="EQ22" s="12">
        <v>25</v>
      </c>
      <c r="ER22" s="12">
        <v>32</v>
      </c>
      <c r="ES22" s="12">
        <v>2</v>
      </c>
      <c r="ET22" s="12">
        <v>22</v>
      </c>
      <c r="EU22" s="12">
        <v>35</v>
      </c>
      <c r="EV22" s="12">
        <v>40</v>
      </c>
      <c r="EW22" s="12">
        <v>3</v>
      </c>
      <c r="EX22" s="12">
        <v>23</v>
      </c>
      <c r="EY22" s="12">
        <v>0</v>
      </c>
      <c r="EZ22" s="12">
        <v>5</v>
      </c>
      <c r="FA22" s="35">
        <v>8</v>
      </c>
      <c r="FB22" s="35">
        <v>15</v>
      </c>
      <c r="FC22" s="35">
        <v>0</v>
      </c>
      <c r="FD22" s="35">
        <v>23</v>
      </c>
      <c r="FE22" s="35">
        <v>7</v>
      </c>
      <c r="FF22" s="35">
        <v>11</v>
      </c>
      <c r="FG22" s="35">
        <v>14</v>
      </c>
      <c r="FH22" s="35">
        <v>9</v>
      </c>
      <c r="FI22" s="35" t="e">
        <f>VLOOKUP(H22,#REF!,2,)</f>
        <v>#REF!</v>
      </c>
      <c r="FJ22" s="35">
        <v>0</v>
      </c>
      <c r="FK22" s="16" t="e">
        <f t="shared" si="3"/>
        <v>#REF!</v>
      </c>
      <c r="FL22" s="16" t="e">
        <f t="shared" si="6"/>
        <v>#REF!</v>
      </c>
      <c r="FM22" s="44" t="e">
        <f t="shared" si="4"/>
        <v>#REF!</v>
      </c>
      <c r="FP22" s="74">
        <f t="shared" si="1"/>
        <v>0</v>
      </c>
      <c r="FV22" s="10">
        <f>48*3</f>
        <v>144</v>
      </c>
    </row>
    <row r="23" spans="1:189" s="10" customFormat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17">
        <f t="shared" si="2"/>
        <v>0</v>
      </c>
      <c r="EC23" s="17">
        <f t="shared" si="0"/>
        <v>17</v>
      </c>
      <c r="ED23" s="16">
        <f t="shared" si="5"/>
        <v>-17</v>
      </c>
      <c r="EE23" s="18"/>
      <c r="EF23" s="12">
        <v>0</v>
      </c>
      <c r="EG23" s="80"/>
      <c r="EI23" s="12">
        <v>332</v>
      </c>
      <c r="EJ23" s="12">
        <v>360</v>
      </c>
      <c r="EK23" s="12">
        <v>637</v>
      </c>
      <c r="EL23" s="12">
        <v>1133</v>
      </c>
      <c r="EM23" s="12">
        <v>2101</v>
      </c>
      <c r="EN23" s="12">
        <v>360</v>
      </c>
      <c r="EO23" s="12">
        <v>2340</v>
      </c>
      <c r="EP23" s="12">
        <v>327</v>
      </c>
      <c r="EQ23" s="12">
        <v>420</v>
      </c>
      <c r="ER23" s="12">
        <v>540</v>
      </c>
      <c r="ES23" s="12">
        <v>732</v>
      </c>
      <c r="ET23" s="12">
        <v>7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35">
        <v>539</v>
      </c>
      <c r="FB23" s="35">
        <v>0</v>
      </c>
      <c r="FC23" s="35">
        <v>0</v>
      </c>
      <c r="FD23" s="35">
        <v>0</v>
      </c>
      <c r="FE23" s="35">
        <v>0</v>
      </c>
      <c r="FF23" s="35">
        <v>0</v>
      </c>
      <c r="FG23" s="35">
        <v>0</v>
      </c>
      <c r="FH23" s="35">
        <v>10</v>
      </c>
      <c r="FI23" s="35" t="e">
        <f>VLOOKUP(H23,#REF!,2,)</f>
        <v>#REF!</v>
      </c>
      <c r="FJ23" s="35">
        <v>0</v>
      </c>
      <c r="FK23" s="16" t="e">
        <f t="shared" si="3"/>
        <v>#REF!</v>
      </c>
      <c r="FL23" s="16" t="e">
        <f t="shared" si="6"/>
        <v>#REF!</v>
      </c>
      <c r="FM23" s="44" t="e">
        <f t="shared" si="4"/>
        <v>#REF!</v>
      </c>
      <c r="FP23" s="74">
        <f t="shared" si="1"/>
        <v>0</v>
      </c>
    </row>
    <row r="24" spans="1:189" s="10" customFormat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316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17">
        <f t="shared" si="2"/>
        <v>1825</v>
      </c>
      <c r="EC24" s="17">
        <f t="shared" si="0"/>
        <v>-1509</v>
      </c>
      <c r="ED24" s="16">
        <f>(EB24*4)-EC24</f>
        <v>8809</v>
      </c>
      <c r="EE24" s="18"/>
      <c r="EF24" s="12">
        <v>0</v>
      </c>
      <c r="EG24" s="80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>
        <v>200</v>
      </c>
      <c r="ET24" s="12">
        <v>1549</v>
      </c>
      <c r="EU24" s="12">
        <v>1323</v>
      </c>
      <c r="EV24" s="12">
        <v>2021</v>
      </c>
      <c r="EW24" s="12">
        <v>90</v>
      </c>
      <c r="EX24" s="12">
        <v>1639</v>
      </c>
      <c r="EY24" s="12">
        <v>2034</v>
      </c>
      <c r="EZ24" s="12">
        <v>468</v>
      </c>
      <c r="FA24" s="35">
        <v>655</v>
      </c>
      <c r="FB24" s="35">
        <v>1680</v>
      </c>
      <c r="FC24" s="35">
        <v>1986</v>
      </c>
      <c r="FD24" s="35">
        <v>2209</v>
      </c>
      <c r="FE24" s="35">
        <v>1130</v>
      </c>
      <c r="FF24" s="35">
        <v>5077</v>
      </c>
      <c r="FG24" s="35">
        <v>1176</v>
      </c>
      <c r="FH24" s="35">
        <v>2915</v>
      </c>
      <c r="FI24" s="35" t="e">
        <f>VLOOKUP(H24,#REF!,2,)</f>
        <v>#REF!</v>
      </c>
      <c r="FJ24" s="35">
        <v>1076</v>
      </c>
      <c r="FK24" s="16" t="e">
        <f t="shared" si="3"/>
        <v>#REF!</v>
      </c>
      <c r="FL24" s="16" t="e">
        <f t="shared" si="6"/>
        <v>#REF!</v>
      </c>
      <c r="FM24" s="44" t="e">
        <f t="shared" si="4"/>
        <v>#REF!</v>
      </c>
      <c r="FP24" s="74">
        <f t="shared" si="1"/>
        <v>0</v>
      </c>
    </row>
    <row r="25" spans="1:189" s="10" customFormat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17">
        <f t="shared" si="2"/>
        <v>0</v>
      </c>
      <c r="EC25" s="17">
        <f t="shared" si="0"/>
        <v>1</v>
      </c>
      <c r="ED25" s="16">
        <f>(EB25*4)-EC25</f>
        <v>-1</v>
      </c>
      <c r="EE25" s="18"/>
      <c r="EF25" s="12">
        <v>0</v>
      </c>
      <c r="EG25" s="80">
        <f>EF25*4</f>
        <v>0</v>
      </c>
      <c r="EH25" s="10" t="s">
        <v>982</v>
      </c>
      <c r="EI25" s="12">
        <v>228</v>
      </c>
      <c r="EJ25" s="12">
        <v>188</v>
      </c>
      <c r="EK25" s="12">
        <v>321</v>
      </c>
      <c r="EL25" s="12">
        <v>576</v>
      </c>
      <c r="EM25" s="12">
        <v>270</v>
      </c>
      <c r="EN25" s="12">
        <v>604</v>
      </c>
      <c r="EO25" s="12">
        <v>706</v>
      </c>
      <c r="EP25" s="12">
        <v>499</v>
      </c>
      <c r="EQ25" s="12">
        <v>609</v>
      </c>
      <c r="ER25" s="12">
        <v>331</v>
      </c>
      <c r="ES25" s="12">
        <v>758</v>
      </c>
      <c r="ET25" s="12">
        <v>493</v>
      </c>
      <c r="EU25" s="12">
        <v>364</v>
      </c>
      <c r="EV25" s="12">
        <v>631</v>
      </c>
      <c r="EW25" s="12">
        <v>227</v>
      </c>
      <c r="EX25" s="12">
        <v>766</v>
      </c>
      <c r="EY25" s="12">
        <v>1100</v>
      </c>
      <c r="EZ25" s="12">
        <v>848</v>
      </c>
      <c r="FA25" s="35">
        <v>402</v>
      </c>
      <c r="FB25" s="35">
        <v>739</v>
      </c>
      <c r="FC25" s="35">
        <v>471</v>
      </c>
      <c r="FD25" s="35">
        <v>1034</v>
      </c>
      <c r="FE25" s="35">
        <v>644</v>
      </c>
      <c r="FF25" s="35">
        <v>891</v>
      </c>
      <c r="FG25" s="35">
        <v>904</v>
      </c>
      <c r="FH25" s="35">
        <v>1060</v>
      </c>
      <c r="FI25" s="35" t="e">
        <f>VLOOKUP(H25,#REF!,2,)</f>
        <v>#REF!</v>
      </c>
      <c r="FJ25" s="35">
        <v>1182</v>
      </c>
      <c r="FK25" s="16" t="e">
        <f t="shared" si="3"/>
        <v>#REF!</v>
      </c>
      <c r="FL25" s="16" t="e">
        <f t="shared" si="6"/>
        <v>#REF!</v>
      </c>
      <c r="FM25" s="44" t="e">
        <f>(FK25*3)-FL25</f>
        <v>#REF!</v>
      </c>
      <c r="FP25" s="74">
        <f t="shared" si="1"/>
        <v>0</v>
      </c>
    </row>
    <row r="26" spans="1:189" s="10" customFormat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21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17">
        <f t="shared" si="2"/>
        <v>0</v>
      </c>
      <c r="EC26" s="17">
        <f t="shared" si="0"/>
        <v>21</v>
      </c>
      <c r="ED26" s="16">
        <f>(EB26*4)-EC26</f>
        <v>-21</v>
      </c>
      <c r="EE26" s="18"/>
      <c r="EF26" s="12">
        <v>0</v>
      </c>
      <c r="EG26" s="80"/>
      <c r="EH26" s="10" t="s">
        <v>96</v>
      </c>
      <c r="EI26" s="12">
        <v>166</v>
      </c>
      <c r="EJ26" s="12">
        <v>484</v>
      </c>
      <c r="EK26" s="12">
        <v>210</v>
      </c>
      <c r="EL26" s="12">
        <v>519</v>
      </c>
      <c r="EM26" s="12">
        <v>276</v>
      </c>
      <c r="EN26" s="12">
        <v>168</v>
      </c>
      <c r="EO26" s="12">
        <v>105</v>
      </c>
      <c r="EP26" s="12">
        <v>8</v>
      </c>
      <c r="EQ26" s="12">
        <v>446</v>
      </c>
      <c r="ER26" s="12">
        <v>72</v>
      </c>
      <c r="ES26" s="12">
        <v>490</v>
      </c>
      <c r="ET26" s="12">
        <v>246</v>
      </c>
      <c r="EU26" s="12">
        <v>36</v>
      </c>
      <c r="EV26" s="12">
        <v>240</v>
      </c>
      <c r="EW26" s="12">
        <v>60</v>
      </c>
      <c r="EX26" s="12">
        <v>328</v>
      </c>
      <c r="EY26" s="12">
        <v>576</v>
      </c>
      <c r="EZ26" s="12">
        <v>118</v>
      </c>
      <c r="FA26" s="35">
        <v>418</v>
      </c>
      <c r="FB26" s="35">
        <v>72</v>
      </c>
      <c r="FC26" s="35">
        <v>100</v>
      </c>
      <c r="FD26" s="35">
        <v>612</v>
      </c>
      <c r="FE26" s="35">
        <v>390</v>
      </c>
      <c r="FF26" s="35">
        <v>407</v>
      </c>
      <c r="FG26" s="35">
        <v>106</v>
      </c>
      <c r="FH26" s="35">
        <v>232</v>
      </c>
      <c r="FI26" s="35" t="e">
        <f>VLOOKUP(H26,#REF!,2,)</f>
        <v>#REF!</v>
      </c>
      <c r="FJ26" s="35">
        <v>544</v>
      </c>
      <c r="FK26" s="16" t="e">
        <f t="shared" si="3"/>
        <v>#REF!</v>
      </c>
      <c r="FL26" s="16" t="e">
        <f t="shared" si="6"/>
        <v>#REF!</v>
      </c>
      <c r="FM26" s="44" t="e">
        <f t="shared" si="4"/>
        <v>#REF!</v>
      </c>
      <c r="FP26" s="74">
        <f t="shared" si="1"/>
        <v>0</v>
      </c>
      <c r="FX26" s="10">
        <v>40</v>
      </c>
    </row>
    <row r="27" spans="1:189" s="10" customFormat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17">
        <f t="shared" si="2"/>
        <v>0</v>
      </c>
      <c r="EC27" s="17">
        <f t="shared" si="0"/>
        <v>0</v>
      </c>
      <c r="ED27" s="16">
        <f t="shared" si="5"/>
        <v>0</v>
      </c>
      <c r="EE27" s="18"/>
      <c r="EF27" s="12">
        <v>0</v>
      </c>
      <c r="EG27" s="80"/>
      <c r="EH27" s="10" t="s">
        <v>96</v>
      </c>
      <c r="EI27" s="12">
        <v>432</v>
      </c>
      <c r="EJ27" s="12">
        <v>253</v>
      </c>
      <c r="EK27" s="12">
        <v>122</v>
      </c>
      <c r="EL27" s="12">
        <v>416</v>
      </c>
      <c r="EM27" s="12">
        <v>144</v>
      </c>
      <c r="EN27" s="12">
        <v>304</v>
      </c>
      <c r="EO27" s="12">
        <v>108</v>
      </c>
      <c r="EP27" s="12">
        <v>472</v>
      </c>
      <c r="EQ27" s="12">
        <v>600</v>
      </c>
      <c r="ER27" s="12">
        <v>0</v>
      </c>
      <c r="ES27" s="12">
        <v>45</v>
      </c>
      <c r="ET27" s="12">
        <v>246</v>
      </c>
      <c r="EU27" s="12">
        <v>120</v>
      </c>
      <c r="EV27" s="12">
        <v>310</v>
      </c>
      <c r="EW27" s="12">
        <v>0</v>
      </c>
      <c r="EX27" s="12">
        <v>544</v>
      </c>
      <c r="EY27" s="12">
        <v>157</v>
      </c>
      <c r="EZ27" s="12">
        <v>0</v>
      </c>
      <c r="FA27" s="35">
        <v>0</v>
      </c>
      <c r="FB27" s="35">
        <v>0</v>
      </c>
      <c r="FC27" s="35">
        <v>4</v>
      </c>
      <c r="FD27" s="35">
        <v>73</v>
      </c>
      <c r="FE27" s="35">
        <v>10</v>
      </c>
      <c r="FF27" s="35">
        <v>120</v>
      </c>
      <c r="FG27" s="35">
        <v>120</v>
      </c>
      <c r="FH27" s="35">
        <v>120</v>
      </c>
      <c r="FI27" s="35" t="e">
        <f>VLOOKUP(H27,#REF!,2,)</f>
        <v>#REF!</v>
      </c>
      <c r="FJ27" s="35">
        <v>0</v>
      </c>
      <c r="FK27" s="16" t="e">
        <f t="shared" si="3"/>
        <v>#REF!</v>
      </c>
      <c r="FL27" s="16" t="e">
        <f t="shared" si="6"/>
        <v>#REF!</v>
      </c>
      <c r="FM27" s="44" t="e">
        <f t="shared" si="4"/>
        <v>#REF!</v>
      </c>
      <c r="FP27" s="74">
        <f t="shared" si="1"/>
        <v>0</v>
      </c>
    </row>
    <row r="28" spans="1:189" s="10" customFormat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17">
        <f t="shared" si="2"/>
        <v>0</v>
      </c>
      <c r="EC28" s="17">
        <f t="shared" si="0"/>
        <v>0</v>
      </c>
      <c r="ED28" s="16">
        <f t="shared" si="5"/>
        <v>0</v>
      </c>
      <c r="EE28" s="18"/>
      <c r="EF28" s="12">
        <v>0</v>
      </c>
      <c r="EG28" s="80"/>
      <c r="EH28" s="10" t="s">
        <v>982</v>
      </c>
      <c r="EI28" s="12">
        <v>1332</v>
      </c>
      <c r="EJ28" s="12">
        <v>85</v>
      </c>
      <c r="EK28" s="12">
        <v>376</v>
      </c>
      <c r="EL28" s="12">
        <v>296</v>
      </c>
      <c r="EM28" s="12">
        <v>68</v>
      </c>
      <c r="EN28" s="12">
        <v>286</v>
      </c>
      <c r="EO28" s="12">
        <v>288</v>
      </c>
      <c r="EP28" s="12">
        <v>205</v>
      </c>
      <c r="EQ28" s="12">
        <v>86</v>
      </c>
      <c r="ER28" s="12">
        <v>144</v>
      </c>
      <c r="ES28" s="12">
        <v>20</v>
      </c>
      <c r="ET28" s="12">
        <v>149</v>
      </c>
      <c r="EU28" s="12">
        <v>8</v>
      </c>
      <c r="EV28" s="12">
        <v>227</v>
      </c>
      <c r="EW28" s="12">
        <v>19</v>
      </c>
      <c r="EX28" s="12">
        <v>99</v>
      </c>
      <c r="EY28" s="12">
        <v>27</v>
      </c>
      <c r="EZ28" s="12">
        <v>8</v>
      </c>
      <c r="FA28" s="35">
        <v>64</v>
      </c>
      <c r="FB28" s="35">
        <v>22</v>
      </c>
      <c r="FC28" s="35">
        <v>4</v>
      </c>
      <c r="FD28" s="35">
        <v>54</v>
      </c>
      <c r="FE28" s="35">
        <v>4</v>
      </c>
      <c r="FF28" s="35">
        <v>0</v>
      </c>
      <c r="FG28" s="35">
        <v>28</v>
      </c>
      <c r="FH28" s="35">
        <v>28</v>
      </c>
      <c r="FI28" s="35" t="e">
        <f>VLOOKUP(H28,#REF!,2,)</f>
        <v>#REF!</v>
      </c>
      <c r="FJ28" s="35">
        <v>1</v>
      </c>
      <c r="FK28" s="16" t="e">
        <f t="shared" si="3"/>
        <v>#REF!</v>
      </c>
      <c r="FL28" s="16" t="e">
        <f t="shared" si="6"/>
        <v>#REF!</v>
      </c>
      <c r="FM28" s="44" t="e">
        <f t="shared" si="4"/>
        <v>#REF!</v>
      </c>
      <c r="FP28" s="74">
        <f t="shared" si="1"/>
        <v>0</v>
      </c>
    </row>
    <row r="29" spans="1:189" s="10" customFormat="1" ht="15.75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3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17">
        <f t="shared" si="2"/>
        <v>0.25</v>
      </c>
      <c r="EC29" s="17">
        <f t="shared" si="0"/>
        <v>2.75</v>
      </c>
      <c r="ED29" s="16">
        <f t="shared" si="5"/>
        <v>-2.25</v>
      </c>
      <c r="EE29" s="18"/>
      <c r="EF29" s="12">
        <v>0</v>
      </c>
      <c r="EG29" s="80"/>
      <c r="EI29" s="12">
        <v>50</v>
      </c>
      <c r="EJ29" s="12">
        <v>10</v>
      </c>
      <c r="EK29" s="12">
        <v>0</v>
      </c>
      <c r="EL29" s="12">
        <v>110</v>
      </c>
      <c r="EM29" s="12">
        <v>40</v>
      </c>
      <c r="EN29" s="12">
        <v>50</v>
      </c>
      <c r="EO29" s="12">
        <v>0</v>
      </c>
      <c r="EP29" s="12">
        <v>58</v>
      </c>
      <c r="EQ29" s="12">
        <v>70</v>
      </c>
      <c r="ER29" s="12">
        <v>20</v>
      </c>
      <c r="ES29" s="12">
        <v>31</v>
      </c>
      <c r="ET29" s="12">
        <v>50</v>
      </c>
      <c r="EU29" s="12">
        <v>0</v>
      </c>
      <c r="EV29" s="12">
        <v>10</v>
      </c>
      <c r="EW29" s="12">
        <v>10</v>
      </c>
      <c r="EX29" s="12">
        <v>52</v>
      </c>
      <c r="EY29" s="12">
        <v>10</v>
      </c>
      <c r="EZ29" s="12">
        <v>40</v>
      </c>
      <c r="FA29" s="35">
        <v>30</v>
      </c>
      <c r="FB29" s="35">
        <v>10</v>
      </c>
      <c r="FC29" s="35">
        <v>0</v>
      </c>
      <c r="FD29" s="35">
        <v>159</v>
      </c>
      <c r="FE29" s="35">
        <v>44</v>
      </c>
      <c r="FF29" s="35">
        <v>0</v>
      </c>
      <c r="FG29" s="35">
        <v>0</v>
      </c>
      <c r="FH29" s="35">
        <v>52</v>
      </c>
      <c r="FI29" s="35" t="e">
        <f>VLOOKUP(H29,#REF!,2,)</f>
        <v>#REF!</v>
      </c>
      <c r="FJ29" s="35">
        <v>100</v>
      </c>
      <c r="FK29" s="16" t="e">
        <f t="shared" si="3"/>
        <v>#REF!</v>
      </c>
      <c r="FL29" s="16" t="e">
        <f t="shared" si="6"/>
        <v>#REF!</v>
      </c>
      <c r="FM29" s="44" t="e">
        <f t="shared" si="4"/>
        <v>#REF!</v>
      </c>
      <c r="FP29" s="74">
        <f t="shared" si="1"/>
        <v>0</v>
      </c>
    </row>
    <row r="30" spans="1:189" s="10" customFormat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0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17">
        <f t="shared" si="2"/>
        <v>0</v>
      </c>
      <c r="EC30" s="17">
        <f t="shared" si="0"/>
        <v>0</v>
      </c>
      <c r="ED30" s="16">
        <f t="shared" si="5"/>
        <v>0</v>
      </c>
      <c r="EE30" s="18"/>
      <c r="EF30" s="12">
        <v>0</v>
      </c>
      <c r="EG30" s="80"/>
      <c r="EH30" s="10" t="s">
        <v>982</v>
      </c>
      <c r="EI30" s="12">
        <v>32</v>
      </c>
      <c r="EJ30" s="12">
        <v>24</v>
      </c>
      <c r="EK30" s="12">
        <v>52</v>
      </c>
      <c r="EL30" s="12">
        <v>140</v>
      </c>
      <c r="EM30" s="12">
        <v>80</v>
      </c>
      <c r="EN30" s="12">
        <v>80</v>
      </c>
      <c r="EO30" s="12">
        <v>71</v>
      </c>
      <c r="EP30" s="12">
        <v>116</v>
      </c>
      <c r="EQ30" s="12">
        <v>61</v>
      </c>
      <c r="ER30" s="12">
        <v>16</v>
      </c>
      <c r="ES30" s="12">
        <v>70</v>
      </c>
      <c r="ET30" s="12">
        <v>107</v>
      </c>
      <c r="EU30" s="12">
        <v>47</v>
      </c>
      <c r="EV30" s="12">
        <v>63</v>
      </c>
      <c r="EW30" s="12">
        <v>42</v>
      </c>
      <c r="EX30" s="12">
        <v>81</v>
      </c>
      <c r="EY30" s="12">
        <v>97</v>
      </c>
      <c r="EZ30" s="12">
        <v>89</v>
      </c>
      <c r="FA30" s="35">
        <v>36</v>
      </c>
      <c r="FB30" s="35">
        <v>74</v>
      </c>
      <c r="FC30" s="35">
        <v>20</v>
      </c>
      <c r="FD30" s="35">
        <v>22</v>
      </c>
      <c r="FE30" s="35">
        <v>86</v>
      </c>
      <c r="FF30" s="35">
        <v>28</v>
      </c>
      <c r="FG30" s="35">
        <v>55</v>
      </c>
      <c r="FH30" s="35">
        <v>13</v>
      </c>
      <c r="FI30" s="35" t="e">
        <f>VLOOKUP(H30,#REF!,2,)</f>
        <v>#REF!</v>
      </c>
      <c r="FJ30" s="35">
        <v>18</v>
      </c>
      <c r="FK30" s="16" t="e">
        <f t="shared" si="3"/>
        <v>#REF!</v>
      </c>
      <c r="FL30" s="16" t="e">
        <f t="shared" si="6"/>
        <v>#REF!</v>
      </c>
      <c r="FM30" s="44" t="e">
        <f t="shared" si="4"/>
        <v>#REF!</v>
      </c>
      <c r="FP30" s="74">
        <f t="shared" si="1"/>
        <v>0</v>
      </c>
    </row>
    <row r="31" spans="1:189" s="10" customFormat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17">
        <f t="shared" si="2"/>
        <v>6</v>
      </c>
      <c r="EC31" s="17">
        <f t="shared" si="0"/>
        <v>113</v>
      </c>
      <c r="ED31" s="16">
        <f t="shared" si="5"/>
        <v>-101</v>
      </c>
      <c r="EE31" s="18"/>
      <c r="EF31" s="12">
        <v>0</v>
      </c>
      <c r="EG31" s="80"/>
      <c r="EH31" s="10" t="s">
        <v>996</v>
      </c>
      <c r="EI31" s="12">
        <v>118</v>
      </c>
      <c r="EJ31" s="12">
        <v>102</v>
      </c>
      <c r="EK31" s="12">
        <v>108</v>
      </c>
      <c r="EL31" s="12">
        <v>149</v>
      </c>
      <c r="EM31" s="12">
        <v>206</v>
      </c>
      <c r="EN31" s="12">
        <v>187</v>
      </c>
      <c r="EO31" s="12">
        <v>2</v>
      </c>
      <c r="EP31" s="12">
        <v>222</v>
      </c>
      <c r="EQ31" s="12">
        <v>163</v>
      </c>
      <c r="ER31" s="12">
        <v>104</v>
      </c>
      <c r="ES31" s="12">
        <v>142</v>
      </c>
      <c r="ET31" s="12">
        <v>24</v>
      </c>
      <c r="EU31" s="12">
        <v>90</v>
      </c>
      <c r="EV31" s="12">
        <v>213</v>
      </c>
      <c r="EW31" s="12">
        <v>60</v>
      </c>
      <c r="EX31" s="12">
        <v>156</v>
      </c>
      <c r="EY31" s="12">
        <v>58</v>
      </c>
      <c r="EZ31" s="12">
        <v>38</v>
      </c>
      <c r="FA31" s="35">
        <v>38</v>
      </c>
      <c r="FB31" s="35">
        <v>26</v>
      </c>
      <c r="FC31" s="35">
        <v>6</v>
      </c>
      <c r="FD31" s="35">
        <v>8</v>
      </c>
      <c r="FE31" s="35">
        <v>10</v>
      </c>
      <c r="FF31" s="35">
        <v>12</v>
      </c>
      <c r="FG31" s="35">
        <v>24</v>
      </c>
      <c r="FH31" s="35">
        <v>7</v>
      </c>
      <c r="FI31" s="35" t="e">
        <f>VLOOKUP(H31,#REF!,2,)</f>
        <v>#REF!</v>
      </c>
      <c r="FJ31" s="35">
        <v>30</v>
      </c>
      <c r="FK31" s="16" t="e">
        <f t="shared" si="3"/>
        <v>#REF!</v>
      </c>
      <c r="FL31" s="16" t="e">
        <f t="shared" si="6"/>
        <v>#REF!</v>
      </c>
      <c r="FM31" s="44" t="e">
        <f t="shared" si="4"/>
        <v>#REF!</v>
      </c>
      <c r="FP31" s="74">
        <f t="shared" si="1"/>
        <v>0</v>
      </c>
    </row>
    <row r="32" spans="1:189" s="10" customFormat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49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17">
        <f t="shared" si="2"/>
        <v>3</v>
      </c>
      <c r="EC32" s="17">
        <f t="shared" si="0"/>
        <v>46</v>
      </c>
      <c r="ED32" s="16">
        <f t="shared" si="5"/>
        <v>-40</v>
      </c>
      <c r="EE32" s="18"/>
      <c r="EF32" s="12">
        <v>0</v>
      </c>
      <c r="EG32" s="80"/>
      <c r="EH32" s="10" t="s">
        <v>982</v>
      </c>
      <c r="EI32" s="12">
        <v>34</v>
      </c>
      <c r="EJ32" s="12">
        <v>36</v>
      </c>
      <c r="EK32" s="12">
        <v>16</v>
      </c>
      <c r="EL32" s="12">
        <v>140</v>
      </c>
      <c r="EM32" s="12">
        <v>104</v>
      </c>
      <c r="EN32" s="12">
        <v>48</v>
      </c>
      <c r="EO32" s="12">
        <v>48</v>
      </c>
      <c r="EP32" s="12">
        <v>64</v>
      </c>
      <c r="EQ32" s="12">
        <v>46</v>
      </c>
      <c r="ER32" s="12">
        <v>23</v>
      </c>
      <c r="ES32" s="12">
        <v>38</v>
      </c>
      <c r="ET32" s="12">
        <v>41</v>
      </c>
      <c r="EU32" s="12">
        <v>58</v>
      </c>
      <c r="EV32" s="12">
        <v>63</v>
      </c>
      <c r="EW32" s="12">
        <v>26</v>
      </c>
      <c r="EX32" s="12">
        <v>11</v>
      </c>
      <c r="EY32" s="12">
        <v>63</v>
      </c>
      <c r="EZ32" s="12">
        <v>24</v>
      </c>
      <c r="FA32" s="35">
        <v>31</v>
      </c>
      <c r="FB32" s="35">
        <v>4</v>
      </c>
      <c r="FC32" s="35">
        <v>16</v>
      </c>
      <c r="FD32" s="35">
        <v>21</v>
      </c>
      <c r="FE32" s="35">
        <v>12</v>
      </c>
      <c r="FF32" s="35">
        <v>36</v>
      </c>
      <c r="FG32" s="35">
        <v>34</v>
      </c>
      <c r="FH32" s="35">
        <v>18</v>
      </c>
      <c r="FI32" s="35" t="e">
        <f>VLOOKUP(H32,#REF!,2,)</f>
        <v>#REF!</v>
      </c>
      <c r="FJ32" s="35">
        <v>12</v>
      </c>
      <c r="FK32" s="16" t="e">
        <f t="shared" si="3"/>
        <v>#REF!</v>
      </c>
      <c r="FL32" s="16" t="e">
        <f t="shared" si="6"/>
        <v>#REF!</v>
      </c>
      <c r="FM32" s="44" t="e">
        <f t="shared" si="4"/>
        <v>#REF!</v>
      </c>
      <c r="FP32" s="74">
        <f t="shared" si="1"/>
        <v>0</v>
      </c>
    </row>
    <row r="33" spans="1:193" s="10" customFormat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30.230000000000008</v>
      </c>
      <c r="K33" s="87"/>
      <c r="L33" s="87"/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17">
        <f t="shared" si="2"/>
        <v>21.25</v>
      </c>
      <c r="EC33" s="17">
        <f t="shared" si="0"/>
        <v>-41.019999999999996</v>
      </c>
      <c r="ED33" s="16">
        <f>(EB33*4)-EC33</f>
        <v>126.02</v>
      </c>
      <c r="EE33" s="18"/>
      <c r="EF33" s="12">
        <v>80</v>
      </c>
      <c r="EG33" s="80"/>
      <c r="EH33" s="10" t="s">
        <v>93</v>
      </c>
      <c r="EI33" s="12">
        <v>39</v>
      </c>
      <c r="EJ33" s="12">
        <v>33</v>
      </c>
      <c r="EK33" s="12">
        <v>37</v>
      </c>
      <c r="EL33" s="12">
        <v>68</v>
      </c>
      <c r="EM33" s="12">
        <v>66</v>
      </c>
      <c r="EN33" s="12">
        <v>66</v>
      </c>
      <c r="EO33" s="12">
        <v>27</v>
      </c>
      <c r="EP33" s="12">
        <v>49</v>
      </c>
      <c r="EQ33" s="12">
        <v>23</v>
      </c>
      <c r="ER33" s="12">
        <v>42.500000000000007</v>
      </c>
      <c r="ES33" s="12">
        <v>24</v>
      </c>
      <c r="ET33" s="12">
        <v>101</v>
      </c>
      <c r="EU33" s="12">
        <v>39</v>
      </c>
      <c r="EV33" s="12">
        <v>60</v>
      </c>
      <c r="EW33" s="12">
        <v>55</v>
      </c>
      <c r="EX33" s="12">
        <v>28</v>
      </c>
      <c r="EY33" s="12">
        <v>18</v>
      </c>
      <c r="EZ33" s="12">
        <v>36</v>
      </c>
      <c r="FA33" s="35">
        <v>33</v>
      </c>
      <c r="FB33" s="35">
        <v>51</v>
      </c>
      <c r="FC33" s="35">
        <v>37</v>
      </c>
      <c r="FD33" s="35">
        <v>21</v>
      </c>
      <c r="FE33" s="35">
        <v>42</v>
      </c>
      <c r="FF33" s="35">
        <v>48</v>
      </c>
      <c r="FG33" s="35">
        <v>74</v>
      </c>
      <c r="FH33" s="35">
        <v>71</v>
      </c>
      <c r="FI33" s="35" t="e">
        <f>VLOOKUP(H33,#REF!,2,)</f>
        <v>#REF!</v>
      </c>
      <c r="FJ33" s="35">
        <v>51</v>
      </c>
      <c r="FK33" s="16" t="e">
        <f t="shared" si="3"/>
        <v>#REF!</v>
      </c>
      <c r="FL33" s="16" t="e">
        <f t="shared" si="6"/>
        <v>#REF!</v>
      </c>
      <c r="FM33" s="44" t="e">
        <f t="shared" si="4"/>
        <v>#REF!</v>
      </c>
      <c r="FP33" s="74">
        <f t="shared" si="1"/>
        <v>16000</v>
      </c>
      <c r="FS33" s="10">
        <v>48</v>
      </c>
      <c r="FX33" s="10">
        <f>24</f>
        <v>24</v>
      </c>
      <c r="GK33" s="10">
        <f>80</f>
        <v>80</v>
      </c>
    </row>
    <row r="34" spans="1:193" s="10" customFormat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11</v>
      </c>
      <c r="K34" s="12"/>
      <c r="L34" s="12"/>
      <c r="M34" s="12">
        <f>20</f>
        <v>20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17">
        <f t="shared" si="2"/>
        <v>6.5</v>
      </c>
      <c r="EC34" s="17">
        <f t="shared" si="0"/>
        <v>24.5</v>
      </c>
      <c r="ED34" s="16">
        <f>(EB34*4)-EC34</f>
        <v>1.5</v>
      </c>
      <c r="EE34" s="18"/>
      <c r="EF34" s="12">
        <v>80</v>
      </c>
      <c r="EG34" s="80"/>
      <c r="EH34" s="10" t="s">
        <v>93</v>
      </c>
      <c r="EI34" s="12">
        <v>11</v>
      </c>
      <c r="EJ34" s="12">
        <v>25</v>
      </c>
      <c r="EK34" s="12">
        <v>79</v>
      </c>
      <c r="EL34" s="12">
        <v>50</v>
      </c>
      <c r="EM34" s="12">
        <v>154</v>
      </c>
      <c r="EN34" s="12">
        <v>45</v>
      </c>
      <c r="EO34" s="12">
        <v>89</v>
      </c>
      <c r="EP34" s="12">
        <v>35</v>
      </c>
      <c r="EQ34" s="12">
        <v>120</v>
      </c>
      <c r="ER34" s="12">
        <v>43</v>
      </c>
      <c r="ES34" s="12">
        <v>82</v>
      </c>
      <c r="ET34" s="12">
        <v>38</v>
      </c>
      <c r="EU34" s="12">
        <v>56</v>
      </c>
      <c r="EV34" s="12">
        <v>74</v>
      </c>
      <c r="EW34" s="12">
        <v>61</v>
      </c>
      <c r="EX34" s="12">
        <v>43</v>
      </c>
      <c r="EY34" s="12">
        <v>69</v>
      </c>
      <c r="EZ34" s="12">
        <v>32</v>
      </c>
      <c r="FA34" s="35">
        <v>86</v>
      </c>
      <c r="FB34" s="35">
        <v>32</v>
      </c>
      <c r="FC34" s="35">
        <v>45</v>
      </c>
      <c r="FD34" s="35">
        <v>28</v>
      </c>
      <c r="FE34" s="35">
        <v>50</v>
      </c>
      <c r="FF34" s="35">
        <v>102</v>
      </c>
      <c r="FG34" s="35">
        <v>55</v>
      </c>
      <c r="FH34" s="35">
        <v>70</v>
      </c>
      <c r="FI34" s="35" t="e">
        <f>VLOOKUP(H34,#REF!,2,)</f>
        <v>#REF!</v>
      </c>
      <c r="FJ34" s="35">
        <v>30</v>
      </c>
      <c r="FK34" s="16" t="e">
        <f t="shared" si="3"/>
        <v>#REF!</v>
      </c>
      <c r="FL34" s="16" t="e">
        <f>(J34+K34+#REF!+L34)-(T34+FK34)</f>
        <v>#REF!</v>
      </c>
      <c r="FM34" s="44" t="e">
        <f t="shared" si="4"/>
        <v>#REF!</v>
      </c>
      <c r="FP34" s="74">
        <f t="shared" si="1"/>
        <v>16000</v>
      </c>
      <c r="GJ34" s="10">
        <v>80</v>
      </c>
    </row>
    <row r="35" spans="1:193" s="10" customFormat="1">
      <c r="A35" s="12">
        <v>31</v>
      </c>
      <c r="B35" s="13" t="s">
        <v>22</v>
      </c>
      <c r="C35" s="13" t="s">
        <v>49</v>
      </c>
      <c r="D35" s="14">
        <v>20</v>
      </c>
      <c r="E35" s="14" t="s">
        <v>24</v>
      </c>
      <c r="F35" s="14">
        <v>1</v>
      </c>
      <c r="G35" s="14" t="s">
        <v>25</v>
      </c>
      <c r="H35" s="15">
        <v>789360</v>
      </c>
      <c r="I35" s="15" t="s">
        <v>26</v>
      </c>
      <c r="J35" s="16">
        <v>1059</v>
      </c>
      <c r="K35" s="20"/>
      <c r="L35" s="20"/>
      <c r="M35" s="20"/>
      <c r="N35" s="12"/>
      <c r="O35" s="12"/>
      <c r="P35" s="12"/>
      <c r="Q35" s="12"/>
      <c r="R35" s="12"/>
      <c r="S35" s="12"/>
      <c r="T35" s="12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17">
        <f t="shared" si="2"/>
        <v>120</v>
      </c>
      <c r="EC35" s="17">
        <f t="shared" si="0"/>
        <v>939</v>
      </c>
      <c r="ED35" s="16">
        <f>(EB35*4)-EC35</f>
        <v>-459</v>
      </c>
      <c r="EE35" s="18"/>
      <c r="EF35" s="12">
        <v>0</v>
      </c>
      <c r="EG35" s="80"/>
      <c r="EH35" s="10" t="s">
        <v>96</v>
      </c>
      <c r="EI35" s="12">
        <v>1590</v>
      </c>
      <c r="EJ35" s="12">
        <v>160</v>
      </c>
      <c r="EK35" s="12">
        <v>1681</v>
      </c>
      <c r="EL35" s="12">
        <v>2522</v>
      </c>
      <c r="EM35" s="12">
        <v>2620</v>
      </c>
      <c r="EN35" s="12">
        <v>1230</v>
      </c>
      <c r="EO35" s="12">
        <v>1936</v>
      </c>
      <c r="EP35" s="12">
        <v>1661</v>
      </c>
      <c r="EQ35" s="12">
        <v>2450</v>
      </c>
      <c r="ER35" s="12">
        <v>1148</v>
      </c>
      <c r="ES35" s="12">
        <v>2232</v>
      </c>
      <c r="ET35" s="12">
        <v>861</v>
      </c>
      <c r="EU35" s="12">
        <v>1894</v>
      </c>
      <c r="EV35" s="12">
        <v>1854</v>
      </c>
      <c r="EW35" s="12">
        <v>983</v>
      </c>
      <c r="EX35" s="12">
        <v>2547</v>
      </c>
      <c r="EY35" s="12">
        <v>1940</v>
      </c>
      <c r="EZ35" s="12">
        <v>1140</v>
      </c>
      <c r="FA35" s="35">
        <v>1422</v>
      </c>
      <c r="FB35" s="35">
        <v>840</v>
      </c>
      <c r="FC35" s="35">
        <v>2135</v>
      </c>
      <c r="FD35" s="35">
        <v>1395</v>
      </c>
      <c r="FE35" s="35">
        <v>1367</v>
      </c>
      <c r="FF35" s="35">
        <v>1925</v>
      </c>
      <c r="FG35" s="35">
        <v>1132</v>
      </c>
      <c r="FH35" s="35">
        <v>1636</v>
      </c>
      <c r="FI35" s="35" t="e">
        <f>VLOOKUP(H35,#REF!,2,)</f>
        <v>#REF!</v>
      </c>
      <c r="FJ35" s="35">
        <v>1518</v>
      </c>
      <c r="FK35" s="16" t="e">
        <f t="shared" si="3"/>
        <v>#REF!</v>
      </c>
      <c r="FL35" s="16" t="e">
        <f t="shared" ref="FL35:FL68" si="8">(J35+K35+L35+M35)-(T35+FK35)</f>
        <v>#REF!</v>
      </c>
      <c r="FM35" s="44" t="e">
        <f>(FK35*3)-FL35</f>
        <v>#REF!</v>
      </c>
      <c r="FN35" s="10" t="s">
        <v>91</v>
      </c>
      <c r="FP35" s="74">
        <f t="shared" si="1"/>
        <v>0</v>
      </c>
      <c r="FR35" s="10">
        <v>40</v>
      </c>
    </row>
    <row r="36" spans="1:193" s="112" customFormat="1">
      <c r="A36" s="12">
        <v>32</v>
      </c>
      <c r="B36" s="105" t="s">
        <v>50</v>
      </c>
      <c r="C36" s="105" t="s">
        <v>51</v>
      </c>
      <c r="D36" s="106">
        <v>6</v>
      </c>
      <c r="E36" s="106" t="s">
        <v>24</v>
      </c>
      <c r="F36" s="106">
        <v>1</v>
      </c>
      <c r="G36" s="106" t="s">
        <v>52</v>
      </c>
      <c r="H36" s="107" t="s">
        <v>53</v>
      </c>
      <c r="I36" s="107" t="s">
        <v>26</v>
      </c>
      <c r="J36" s="16">
        <v>143</v>
      </c>
      <c r="K36" s="109"/>
      <c r="L36" s="109"/>
      <c r="M36" s="109">
        <f>27*6</f>
        <v>162</v>
      </c>
      <c r="N36" s="12"/>
      <c r="O36" s="12"/>
      <c r="P36" s="12"/>
      <c r="Q36" s="12"/>
      <c r="R36" s="104"/>
      <c r="S36" s="104"/>
      <c r="T36" s="104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17">
        <f t="shared" si="2"/>
        <v>17.5</v>
      </c>
      <c r="EC36" s="110">
        <f t="shared" si="0"/>
        <v>287.5</v>
      </c>
      <c r="ED36" s="108">
        <f>(EB36*5)-EC36</f>
        <v>-200</v>
      </c>
      <c r="EE36" s="111"/>
      <c r="EF36" s="104">
        <v>0</v>
      </c>
      <c r="EG36" s="80"/>
      <c r="EH36" s="112" t="s">
        <v>104</v>
      </c>
      <c r="EI36" s="12">
        <v>0</v>
      </c>
      <c r="EJ36" s="12">
        <v>324</v>
      </c>
      <c r="EK36" s="12">
        <v>204</v>
      </c>
      <c r="EL36" s="12">
        <v>348</v>
      </c>
      <c r="EM36" s="12">
        <v>423</v>
      </c>
      <c r="EN36" s="12">
        <v>504</v>
      </c>
      <c r="EO36" s="12">
        <v>283</v>
      </c>
      <c r="EP36" s="12">
        <v>230</v>
      </c>
      <c r="EQ36" s="12">
        <v>192</v>
      </c>
      <c r="ER36" s="12">
        <v>218</v>
      </c>
      <c r="ES36" s="12">
        <v>60</v>
      </c>
      <c r="ET36" s="12">
        <v>373</v>
      </c>
      <c r="EU36" s="12">
        <v>330</v>
      </c>
      <c r="EV36" s="12">
        <v>466</v>
      </c>
      <c r="EW36" s="12">
        <v>346</v>
      </c>
      <c r="EX36" s="12">
        <v>460</v>
      </c>
      <c r="EY36" s="12">
        <v>552</v>
      </c>
      <c r="EZ36" s="12">
        <v>306</v>
      </c>
      <c r="FA36" s="35">
        <v>341</v>
      </c>
      <c r="FB36" s="35">
        <v>125</v>
      </c>
      <c r="FC36" s="35">
        <v>360</v>
      </c>
      <c r="FD36" s="35">
        <v>58</v>
      </c>
      <c r="FE36" s="35">
        <v>519</v>
      </c>
      <c r="FF36" s="35">
        <v>741</v>
      </c>
      <c r="FG36" s="35">
        <v>580</v>
      </c>
      <c r="FH36" s="35">
        <v>680</v>
      </c>
      <c r="FI36" s="35" t="e">
        <f>VLOOKUP(H36,#REF!,2,)</f>
        <v>#REF!</v>
      </c>
      <c r="FJ36" s="35">
        <v>245</v>
      </c>
      <c r="FK36" s="16" t="e">
        <f t="shared" si="3"/>
        <v>#REF!</v>
      </c>
      <c r="FL36" s="16" t="e">
        <f t="shared" si="8"/>
        <v>#REF!</v>
      </c>
      <c r="FM36" s="44" t="e">
        <f>(FK36*3)-FL36</f>
        <v>#REF!</v>
      </c>
      <c r="FN36" s="10" t="s">
        <v>94</v>
      </c>
      <c r="FO36" s="10"/>
      <c r="FP36" s="10">
        <f>EF36*3.785</f>
        <v>0</v>
      </c>
      <c r="FR36" s="10">
        <v>27</v>
      </c>
      <c r="FS36" s="10"/>
      <c r="FT36" s="10"/>
      <c r="FU36" s="10"/>
      <c r="FV36" s="10"/>
      <c r="FW36" s="10"/>
      <c r="FX36" s="10"/>
      <c r="FY36" s="10"/>
      <c r="FZ36" s="10"/>
      <c r="GA36" s="10"/>
    </row>
    <row r="37" spans="1:193" s="10" customFormat="1">
      <c r="A37" s="12">
        <v>33</v>
      </c>
      <c r="B37" s="13" t="s">
        <v>22</v>
      </c>
      <c r="C37" s="13" t="s">
        <v>54</v>
      </c>
      <c r="D37" s="14">
        <v>24</v>
      </c>
      <c r="E37" s="14" t="s">
        <v>24</v>
      </c>
      <c r="F37" s="14">
        <v>0.8</v>
      </c>
      <c r="G37" s="14" t="s">
        <v>25</v>
      </c>
      <c r="H37" s="15">
        <v>844573</v>
      </c>
      <c r="I37" s="15" t="s">
        <v>26</v>
      </c>
      <c r="J37" s="16">
        <v>139</v>
      </c>
      <c r="K37" s="20"/>
      <c r="L37" s="20"/>
      <c r="M37" s="20">
        <f>440*24</f>
        <v>10560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17">
        <f t="shared" si="2"/>
        <v>3723.5</v>
      </c>
      <c r="EC37" s="17">
        <f t="shared" ref="EC37:EC68" si="9">(J37+K37+L37+M37)-(N37+O37+P37+Q37+T37+R37+S37+EB37)</f>
        <v>6975.5</v>
      </c>
      <c r="ED37" s="16">
        <f>(EB37*6)-EC37</f>
        <v>15365.5</v>
      </c>
      <c r="EE37" s="18"/>
      <c r="EF37" s="12">
        <f>440*24</f>
        <v>10560</v>
      </c>
      <c r="EG37" s="80">
        <f>EF37*1</f>
        <v>10560</v>
      </c>
      <c r="EH37" s="10" t="s">
        <v>997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480</v>
      </c>
      <c r="EP37" s="12">
        <v>120</v>
      </c>
      <c r="EQ37" s="12">
        <v>0</v>
      </c>
      <c r="ER37" s="12">
        <v>720</v>
      </c>
      <c r="ES37" s="12">
        <v>876</v>
      </c>
      <c r="ET37" s="12">
        <v>1223</v>
      </c>
      <c r="EU37" s="12">
        <v>772</v>
      </c>
      <c r="EV37" s="12">
        <v>613</v>
      </c>
      <c r="EW37" s="12">
        <v>102</v>
      </c>
      <c r="EX37" s="12">
        <v>1268</v>
      </c>
      <c r="EY37" s="12">
        <v>1504</v>
      </c>
      <c r="EZ37" s="12">
        <v>1356</v>
      </c>
      <c r="FA37" s="35">
        <v>474</v>
      </c>
      <c r="FB37" s="35">
        <v>744</v>
      </c>
      <c r="FC37" s="35">
        <v>1584</v>
      </c>
      <c r="FD37" s="35">
        <v>1598</v>
      </c>
      <c r="FE37" s="35">
        <v>48</v>
      </c>
      <c r="FF37" s="35">
        <v>5130</v>
      </c>
      <c r="FG37" s="35">
        <v>2824</v>
      </c>
      <c r="FH37" s="35">
        <v>1829</v>
      </c>
      <c r="FI37" s="35" t="e">
        <f>VLOOKUP(H37,#REF!,2,)</f>
        <v>#REF!</v>
      </c>
      <c r="FJ37" s="35">
        <v>924</v>
      </c>
      <c r="FK37" s="16" t="e">
        <f t="shared" si="3"/>
        <v>#REF!</v>
      </c>
      <c r="FL37" s="16" t="e">
        <f t="shared" si="8"/>
        <v>#REF!</v>
      </c>
      <c r="FM37" s="44" t="e">
        <f>(FK37*3)-FL37</f>
        <v>#REF!</v>
      </c>
      <c r="FN37" s="10" t="s">
        <v>108</v>
      </c>
      <c r="FP37" s="10">
        <f>EF37*0.8</f>
        <v>8448</v>
      </c>
      <c r="FT37" s="10">
        <v>160</v>
      </c>
      <c r="FW37" s="10">
        <f>40*9</f>
        <v>360</v>
      </c>
      <c r="FZ37" s="10">
        <f>40*4</f>
        <v>160</v>
      </c>
      <c r="GG37" s="10">
        <f>440</f>
        <v>440</v>
      </c>
    </row>
    <row r="38" spans="1:193" s="10" customFormat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17">
        <f t="shared" si="2"/>
        <v>0</v>
      </c>
      <c r="EC38" s="17">
        <f t="shared" si="9"/>
        <v>1.100000000000001</v>
      </c>
      <c r="ED38" s="16">
        <f t="shared" ref="ED38" si="10">(EB38*4)-EC38</f>
        <v>-1.100000000000001</v>
      </c>
      <c r="EE38" s="18"/>
      <c r="EF38" s="12">
        <v>0</v>
      </c>
      <c r="EG38" s="80"/>
      <c r="EH38" s="10" t="s">
        <v>998</v>
      </c>
      <c r="EI38" s="12">
        <v>0</v>
      </c>
      <c r="EJ38" s="12">
        <v>2</v>
      </c>
      <c r="EK38" s="12">
        <v>5</v>
      </c>
      <c r="EL38" s="12">
        <v>3</v>
      </c>
      <c r="EM38" s="12">
        <v>2</v>
      </c>
      <c r="EN38" s="12">
        <v>3.09</v>
      </c>
      <c r="EO38" s="12">
        <v>5</v>
      </c>
      <c r="EP38" s="12">
        <v>0</v>
      </c>
      <c r="EQ38" s="12">
        <v>0</v>
      </c>
      <c r="ER38" s="12">
        <v>2</v>
      </c>
      <c r="ES38" s="12">
        <v>2</v>
      </c>
      <c r="ET38" s="12">
        <v>7</v>
      </c>
      <c r="EU38" s="12">
        <v>4.18</v>
      </c>
      <c r="EV38" s="12">
        <v>2</v>
      </c>
      <c r="EW38" s="12">
        <v>1</v>
      </c>
      <c r="EX38" s="12">
        <v>4</v>
      </c>
      <c r="EY38" s="12">
        <v>1</v>
      </c>
      <c r="EZ38" s="12">
        <v>4</v>
      </c>
      <c r="FA38" s="35">
        <v>6</v>
      </c>
      <c r="FB38" s="35">
        <v>0</v>
      </c>
      <c r="FC38" s="35">
        <v>0</v>
      </c>
      <c r="FD38" s="35">
        <v>3</v>
      </c>
      <c r="FE38" s="35">
        <v>0.36</v>
      </c>
      <c r="FF38" s="35">
        <v>2</v>
      </c>
      <c r="FG38" s="35">
        <v>1</v>
      </c>
      <c r="FH38" s="35">
        <v>0</v>
      </c>
      <c r="FI38" s="35" t="e">
        <f>VLOOKUP(H38,#REF!,2,)</f>
        <v>#REF!</v>
      </c>
      <c r="FJ38" s="35">
        <v>0</v>
      </c>
      <c r="FK38" s="16" t="e">
        <f t="shared" si="3"/>
        <v>#REF!</v>
      </c>
      <c r="FL38" s="16" t="e">
        <f t="shared" si="8"/>
        <v>#REF!</v>
      </c>
      <c r="FM38" s="44" t="e">
        <f t="shared" si="4"/>
        <v>#REF!</v>
      </c>
      <c r="FP38" s="74">
        <f t="shared" ref="FP38:FP56" si="11">EF38*F38</f>
        <v>0</v>
      </c>
    </row>
    <row r="39" spans="1:193" s="10" customFormat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2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17">
        <f t="shared" si="2"/>
        <v>1.5</v>
      </c>
      <c r="EC39" s="17">
        <f t="shared" si="9"/>
        <v>0.5</v>
      </c>
      <c r="ED39" s="16">
        <f>(EB39*4)-EC39</f>
        <v>5.5</v>
      </c>
      <c r="EE39" s="18"/>
      <c r="EF39" s="12">
        <v>0</v>
      </c>
      <c r="EG39" s="80"/>
      <c r="EH39" s="10" t="s">
        <v>988</v>
      </c>
      <c r="EI39" s="12">
        <v>20</v>
      </c>
      <c r="EJ39" s="12">
        <v>18</v>
      </c>
      <c r="EK39" s="12">
        <v>2</v>
      </c>
      <c r="EL39" s="12">
        <v>24</v>
      </c>
      <c r="EM39" s="12">
        <v>11</v>
      </c>
      <c r="EN39" s="12">
        <v>2</v>
      </c>
      <c r="EO39" s="12">
        <v>64</v>
      </c>
      <c r="EP39" s="12">
        <v>31</v>
      </c>
      <c r="EQ39" s="12">
        <v>0</v>
      </c>
      <c r="ER39" s="12">
        <v>15</v>
      </c>
      <c r="ES39" s="12">
        <v>10</v>
      </c>
      <c r="ET39" s="12">
        <v>4</v>
      </c>
      <c r="EU39" s="12">
        <v>9</v>
      </c>
      <c r="EV39" s="12">
        <v>6</v>
      </c>
      <c r="EW39" s="12">
        <v>2</v>
      </c>
      <c r="EX39" s="12">
        <v>15</v>
      </c>
      <c r="EY39" s="12">
        <v>6</v>
      </c>
      <c r="EZ39" s="12">
        <v>13</v>
      </c>
      <c r="FA39" s="35">
        <v>19</v>
      </c>
      <c r="FB39" s="35">
        <v>10</v>
      </c>
      <c r="FC39" s="35">
        <v>5</v>
      </c>
      <c r="FD39" s="35">
        <v>26</v>
      </c>
      <c r="FE39" s="35">
        <v>5</v>
      </c>
      <c r="FF39" s="35">
        <v>20</v>
      </c>
      <c r="FG39" s="35">
        <v>16</v>
      </c>
      <c r="FH39" s="35">
        <v>16</v>
      </c>
      <c r="FI39" s="35" t="e">
        <f>VLOOKUP(H39,#REF!,2,)</f>
        <v>#REF!</v>
      </c>
      <c r="FJ39" s="35">
        <v>32</v>
      </c>
      <c r="FK39" s="16" t="e">
        <f t="shared" si="3"/>
        <v>#REF!</v>
      </c>
      <c r="FL39" s="16" t="e">
        <f t="shared" si="8"/>
        <v>#REF!</v>
      </c>
      <c r="FM39" s="44" t="e">
        <f t="shared" si="4"/>
        <v>#REF!</v>
      </c>
      <c r="FP39" s="74">
        <f t="shared" si="11"/>
        <v>0</v>
      </c>
    </row>
    <row r="40" spans="1:193" s="10" customFormat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17">
        <f t="shared" si="2"/>
        <v>0</v>
      </c>
      <c r="EC40" s="17">
        <f t="shared" si="9"/>
        <v>0</v>
      </c>
      <c r="ED40" s="16">
        <f t="shared" si="5"/>
        <v>0</v>
      </c>
      <c r="EE40" s="18"/>
      <c r="EF40" s="12">
        <v>0</v>
      </c>
      <c r="EG40" s="80"/>
      <c r="EH40" s="10" t="s">
        <v>93</v>
      </c>
      <c r="EI40" s="12">
        <v>5</v>
      </c>
      <c r="EJ40" s="12">
        <v>1</v>
      </c>
      <c r="EK40" s="12">
        <v>0</v>
      </c>
      <c r="EL40" s="12">
        <v>3</v>
      </c>
      <c r="EM40" s="12">
        <v>1</v>
      </c>
      <c r="EN40" s="12">
        <v>3</v>
      </c>
      <c r="EO40" s="12">
        <v>0</v>
      </c>
      <c r="EP40" s="12">
        <v>0</v>
      </c>
      <c r="EQ40" s="12">
        <v>0</v>
      </c>
      <c r="ER40" s="12">
        <v>0</v>
      </c>
      <c r="ES40" s="12">
        <v>5</v>
      </c>
      <c r="ET40" s="12">
        <v>0</v>
      </c>
      <c r="EU40" s="12">
        <v>1</v>
      </c>
      <c r="EV40" s="12">
        <v>0</v>
      </c>
      <c r="EW40" s="12">
        <v>1</v>
      </c>
      <c r="EX40" s="12">
        <v>6</v>
      </c>
      <c r="EY40" s="12">
        <v>1</v>
      </c>
      <c r="EZ40" s="12">
        <v>1</v>
      </c>
      <c r="FA40" s="35">
        <v>1</v>
      </c>
      <c r="FB40" s="35">
        <v>0</v>
      </c>
      <c r="FC40" s="35">
        <v>0</v>
      </c>
      <c r="FD40" s="35">
        <v>1</v>
      </c>
      <c r="FE40" s="35">
        <v>0</v>
      </c>
      <c r="FF40" s="35">
        <v>6</v>
      </c>
      <c r="FG40" s="35">
        <v>0</v>
      </c>
      <c r="FH40" s="35">
        <v>0</v>
      </c>
      <c r="FI40" s="35" t="e">
        <f>VLOOKUP(H40,#REF!,2,)</f>
        <v>#REF!</v>
      </c>
      <c r="FJ40" s="35">
        <v>3</v>
      </c>
      <c r="FK40" s="16" t="e">
        <f t="shared" si="3"/>
        <v>#REF!</v>
      </c>
      <c r="FL40" s="16" t="e">
        <f t="shared" si="8"/>
        <v>#REF!</v>
      </c>
      <c r="FM40" s="44" t="e">
        <f t="shared" si="4"/>
        <v>#REF!</v>
      </c>
      <c r="FP40" s="74">
        <f t="shared" si="11"/>
        <v>0</v>
      </c>
    </row>
    <row r="41" spans="1:193" s="10" customFormat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17">
        <f t="shared" si="2"/>
        <v>0</v>
      </c>
      <c r="EC41" s="17">
        <f t="shared" si="9"/>
        <v>0</v>
      </c>
      <c r="ED41" s="16">
        <f t="shared" si="5"/>
        <v>0</v>
      </c>
      <c r="EE41" s="18"/>
      <c r="EF41" s="12">
        <v>0</v>
      </c>
      <c r="EG41" s="80"/>
      <c r="EH41" s="10" t="s">
        <v>988</v>
      </c>
      <c r="EI41" s="12">
        <v>0</v>
      </c>
      <c r="EJ41" s="12">
        <v>0</v>
      </c>
      <c r="EK41" s="12">
        <v>0</v>
      </c>
      <c r="EL41" s="12">
        <v>0</v>
      </c>
      <c r="EM41" s="12">
        <v>28</v>
      </c>
      <c r="EN41" s="12">
        <v>2</v>
      </c>
      <c r="EO41" s="12">
        <v>8</v>
      </c>
      <c r="EP41" s="12">
        <v>8</v>
      </c>
      <c r="EQ41" s="12">
        <v>0</v>
      </c>
      <c r="ER41" s="12">
        <v>0</v>
      </c>
      <c r="ES41" s="12"/>
      <c r="ET41" s="12">
        <v>15</v>
      </c>
      <c r="EU41" s="12">
        <v>0</v>
      </c>
      <c r="EV41" s="12">
        <v>1</v>
      </c>
      <c r="EW41" s="12">
        <v>0</v>
      </c>
      <c r="EX41" s="12">
        <v>10</v>
      </c>
      <c r="EY41" s="12">
        <v>6</v>
      </c>
      <c r="EZ41" s="12">
        <v>2</v>
      </c>
      <c r="FA41" s="35">
        <v>10</v>
      </c>
      <c r="FB41" s="35">
        <v>2</v>
      </c>
      <c r="FC41" s="35">
        <v>0</v>
      </c>
      <c r="FD41" s="35">
        <v>10</v>
      </c>
      <c r="FE41" s="35">
        <v>0</v>
      </c>
      <c r="FF41" s="35">
        <v>5</v>
      </c>
      <c r="FG41" s="35">
        <v>5</v>
      </c>
      <c r="FH41" s="35">
        <v>5</v>
      </c>
      <c r="FI41" s="35" t="e">
        <f>VLOOKUP(H41,#REF!,2,)</f>
        <v>#REF!</v>
      </c>
      <c r="FJ41" s="35">
        <v>0</v>
      </c>
      <c r="FK41" s="16" t="e">
        <f t="shared" si="3"/>
        <v>#REF!</v>
      </c>
      <c r="FL41" s="16" t="e">
        <f t="shared" si="8"/>
        <v>#REF!</v>
      </c>
      <c r="FM41" s="44" t="e">
        <f t="shared" si="4"/>
        <v>#REF!</v>
      </c>
      <c r="FP41" s="74">
        <f t="shared" si="11"/>
        <v>0</v>
      </c>
    </row>
    <row r="42" spans="1:193" s="10" customFormat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294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17">
        <f t="shared" si="2"/>
        <v>0.5</v>
      </c>
      <c r="EC42" s="17">
        <f t="shared" si="9"/>
        <v>293.5</v>
      </c>
      <c r="ED42" s="16">
        <f t="shared" si="5"/>
        <v>-292.5</v>
      </c>
      <c r="EE42" s="18"/>
      <c r="EF42" s="12">
        <v>0</v>
      </c>
      <c r="EG42" s="80"/>
      <c r="EH42" s="10" t="s">
        <v>982</v>
      </c>
      <c r="EI42" s="12">
        <v>28</v>
      </c>
      <c r="EJ42" s="12">
        <v>3</v>
      </c>
      <c r="EK42" s="12">
        <v>11</v>
      </c>
      <c r="EL42" s="12">
        <v>15</v>
      </c>
      <c r="EM42" s="12">
        <v>66</v>
      </c>
      <c r="EN42" s="12">
        <v>6</v>
      </c>
      <c r="EO42" s="12">
        <v>28</v>
      </c>
      <c r="EP42" s="12">
        <v>3</v>
      </c>
      <c r="EQ42" s="12">
        <v>20</v>
      </c>
      <c r="ER42" s="12">
        <v>12</v>
      </c>
      <c r="ES42" s="12">
        <v>16</v>
      </c>
      <c r="ET42" s="12">
        <v>19</v>
      </c>
      <c r="EU42" s="12">
        <v>16</v>
      </c>
      <c r="EV42" s="12">
        <v>39</v>
      </c>
      <c r="EW42" s="12">
        <v>0</v>
      </c>
      <c r="EX42" s="12">
        <v>8</v>
      </c>
      <c r="EY42" s="12">
        <v>16</v>
      </c>
      <c r="EZ42" s="12">
        <v>28</v>
      </c>
      <c r="FA42" s="35">
        <v>2</v>
      </c>
      <c r="FB42" s="35">
        <v>0</v>
      </c>
      <c r="FC42" s="35">
        <v>8</v>
      </c>
      <c r="FD42" s="35">
        <v>13</v>
      </c>
      <c r="FE42" s="35">
        <v>8</v>
      </c>
      <c r="FF42" s="35">
        <v>3</v>
      </c>
      <c r="FG42" s="35">
        <v>10</v>
      </c>
      <c r="FH42" s="35">
        <v>0</v>
      </c>
      <c r="FI42" s="35" t="e">
        <f>VLOOKUP(H42,#REF!,2,)</f>
        <v>#REF!</v>
      </c>
      <c r="FJ42" s="35">
        <v>0</v>
      </c>
      <c r="FK42" s="16" t="e">
        <f t="shared" si="3"/>
        <v>#REF!</v>
      </c>
      <c r="FL42" s="16" t="e">
        <f t="shared" si="8"/>
        <v>#REF!</v>
      </c>
      <c r="FM42" s="44" t="e">
        <f t="shared" si="4"/>
        <v>#REF!</v>
      </c>
      <c r="FP42" s="74">
        <f t="shared" si="11"/>
        <v>0</v>
      </c>
    </row>
    <row r="43" spans="1:193" s="10" customFormat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17">
        <f t="shared" si="2"/>
        <v>0</v>
      </c>
      <c r="EC43" s="17">
        <f t="shared" si="9"/>
        <v>237</v>
      </c>
      <c r="ED43" s="16">
        <f t="shared" si="5"/>
        <v>-237</v>
      </c>
      <c r="EE43" s="18"/>
      <c r="EF43" s="12">
        <v>0</v>
      </c>
      <c r="EG43" s="80"/>
      <c r="EH43" s="10" t="s">
        <v>996</v>
      </c>
      <c r="EI43" s="12">
        <v>22</v>
      </c>
      <c r="EJ43" s="12">
        <v>0</v>
      </c>
      <c r="EK43" s="12">
        <v>13</v>
      </c>
      <c r="EL43" s="12">
        <v>15</v>
      </c>
      <c r="EM43" s="12">
        <v>66</v>
      </c>
      <c r="EN43" s="12">
        <v>18</v>
      </c>
      <c r="EO43" s="12">
        <v>48</v>
      </c>
      <c r="EP43" s="12">
        <v>12</v>
      </c>
      <c r="EQ43" s="12">
        <v>18</v>
      </c>
      <c r="ER43" s="12">
        <v>0</v>
      </c>
      <c r="ES43" s="12">
        <v>28</v>
      </c>
      <c r="ET43" s="12">
        <v>30</v>
      </c>
      <c r="EU43" s="12">
        <v>16</v>
      </c>
      <c r="EV43" s="12">
        <v>15</v>
      </c>
      <c r="EW43" s="12">
        <v>0</v>
      </c>
      <c r="EX43" s="12">
        <v>18</v>
      </c>
      <c r="EY43" s="12">
        <v>36</v>
      </c>
      <c r="EZ43" s="12">
        <v>12</v>
      </c>
      <c r="FA43" s="35">
        <v>20</v>
      </c>
      <c r="FB43" s="35">
        <v>0</v>
      </c>
      <c r="FC43" s="35">
        <v>0</v>
      </c>
      <c r="FD43" s="35">
        <v>6</v>
      </c>
      <c r="FE43" s="35">
        <v>0</v>
      </c>
      <c r="FF43" s="35">
        <v>1</v>
      </c>
      <c r="FG43" s="35">
        <v>0</v>
      </c>
      <c r="FH43" s="35">
        <v>0</v>
      </c>
      <c r="FI43" s="35" t="e">
        <f>VLOOKUP(H43,#REF!,2,)</f>
        <v>#REF!</v>
      </c>
      <c r="FJ43" s="35">
        <v>0</v>
      </c>
      <c r="FK43" s="16" t="e">
        <f t="shared" si="3"/>
        <v>#REF!</v>
      </c>
      <c r="FL43" s="16" t="e">
        <f t="shared" si="8"/>
        <v>#REF!</v>
      </c>
      <c r="FM43" s="44" t="e">
        <f t="shared" si="4"/>
        <v>#REF!</v>
      </c>
      <c r="FP43" s="74">
        <f t="shared" si="11"/>
        <v>0</v>
      </c>
    </row>
    <row r="44" spans="1:193" s="10" customFormat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-7.5772721430666934E-15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17">
        <f t="shared" si="2"/>
        <v>0</v>
      </c>
      <c r="EC44" s="17">
        <f t="shared" si="9"/>
        <v>-7.5772721430666934E-15</v>
      </c>
      <c r="ED44" s="16">
        <f t="shared" si="5"/>
        <v>7.5772721430666934E-15</v>
      </c>
      <c r="EE44" s="18"/>
      <c r="EF44" s="12">
        <v>0</v>
      </c>
      <c r="EG44" s="80"/>
      <c r="EH44" s="10" t="s">
        <v>999</v>
      </c>
      <c r="EI44" s="12">
        <v>9</v>
      </c>
      <c r="EJ44" s="12">
        <v>35</v>
      </c>
      <c r="EK44" s="12">
        <v>12</v>
      </c>
      <c r="EL44" s="12">
        <v>28</v>
      </c>
      <c r="EM44" s="12">
        <v>30</v>
      </c>
      <c r="EN44" s="12">
        <v>35.5</v>
      </c>
      <c r="EO44" s="12">
        <v>14</v>
      </c>
      <c r="EP44" s="12">
        <v>47</v>
      </c>
      <c r="EQ44" s="12">
        <v>20</v>
      </c>
      <c r="ER44" s="12">
        <v>8</v>
      </c>
      <c r="ES44" s="12">
        <v>12</v>
      </c>
      <c r="ET44" s="12">
        <v>18</v>
      </c>
      <c r="EU44" s="12">
        <v>10</v>
      </c>
      <c r="EV44" s="12">
        <v>3</v>
      </c>
      <c r="EW44" s="12">
        <v>0</v>
      </c>
      <c r="EX44" s="12">
        <v>0</v>
      </c>
      <c r="EY44" s="12">
        <v>6</v>
      </c>
      <c r="EZ44" s="12">
        <v>2.2000000000000002</v>
      </c>
      <c r="FA44" s="35">
        <v>7</v>
      </c>
      <c r="FB44" s="35">
        <v>1</v>
      </c>
      <c r="FC44" s="35">
        <v>4</v>
      </c>
      <c r="FD44" s="35">
        <v>1.3888888888888888</v>
      </c>
      <c r="FE44" s="35">
        <v>1</v>
      </c>
      <c r="FF44" s="35">
        <v>0</v>
      </c>
      <c r="FG44" s="35">
        <v>6</v>
      </c>
      <c r="FH44" s="35">
        <v>0</v>
      </c>
      <c r="FI44" s="35" t="e">
        <f>VLOOKUP(H44,#REF!,2,)</f>
        <v>#REF!</v>
      </c>
      <c r="FJ44" s="35">
        <v>11</v>
      </c>
      <c r="FK44" s="16" t="e">
        <f t="shared" si="3"/>
        <v>#REF!</v>
      </c>
      <c r="FL44" s="16" t="e">
        <f t="shared" si="8"/>
        <v>#REF!</v>
      </c>
      <c r="FM44" s="44" t="e">
        <f t="shared" si="4"/>
        <v>#REF!</v>
      </c>
      <c r="FP44" s="74">
        <f t="shared" si="11"/>
        <v>0</v>
      </c>
    </row>
    <row r="45" spans="1:193" s="10" customFormat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4.88</v>
      </c>
      <c r="K45" s="12"/>
      <c r="L45" s="12"/>
      <c r="M45" s="12">
        <f>12</f>
        <v>12</v>
      </c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17">
        <f t="shared" si="2"/>
        <v>0.25</v>
      </c>
      <c r="EC45" s="17">
        <f t="shared" si="9"/>
        <v>16.63</v>
      </c>
      <c r="ED45" s="16">
        <f t="shared" ref="ED45:ED46" si="12">(EB45*3)-EC45</f>
        <v>-15.879999999999999</v>
      </c>
      <c r="EE45" s="18"/>
      <c r="EF45" s="12">
        <v>0</v>
      </c>
      <c r="EG45" s="80">
        <f>EF45*200</f>
        <v>0</v>
      </c>
      <c r="EH45" s="10" t="s">
        <v>1000</v>
      </c>
      <c r="EI45" s="12">
        <v>2</v>
      </c>
      <c r="EJ45" s="12">
        <v>3</v>
      </c>
      <c r="EK45" s="12">
        <v>1</v>
      </c>
      <c r="EL45" s="12">
        <v>0</v>
      </c>
      <c r="EM45" s="12">
        <v>6</v>
      </c>
      <c r="EN45" s="12">
        <v>0</v>
      </c>
      <c r="EO45" s="12">
        <v>1</v>
      </c>
      <c r="EP45" s="12">
        <v>2</v>
      </c>
      <c r="EQ45" s="12">
        <v>3</v>
      </c>
      <c r="ER45" s="12">
        <v>0</v>
      </c>
      <c r="ES45" s="12">
        <v>2</v>
      </c>
      <c r="ET45" s="12">
        <v>1</v>
      </c>
      <c r="EU45" s="12">
        <v>6</v>
      </c>
      <c r="EV45" s="12">
        <v>2</v>
      </c>
      <c r="EW45" s="12">
        <v>1</v>
      </c>
      <c r="EX45" s="12">
        <v>2</v>
      </c>
      <c r="EY45" s="12">
        <v>0</v>
      </c>
      <c r="EZ45" s="12">
        <v>3</v>
      </c>
      <c r="FA45" s="35">
        <v>3</v>
      </c>
      <c r="FB45" s="35">
        <v>1</v>
      </c>
      <c r="FC45" s="35">
        <v>1</v>
      </c>
      <c r="FD45" s="35">
        <v>0</v>
      </c>
      <c r="FE45" s="35">
        <v>0</v>
      </c>
      <c r="FF45" s="35">
        <v>3</v>
      </c>
      <c r="FG45" s="35">
        <v>0</v>
      </c>
      <c r="FH45" s="35">
        <v>1</v>
      </c>
      <c r="FI45" s="35" t="e">
        <f>VLOOKUP(H45,#REF!,2,)</f>
        <v>#REF!</v>
      </c>
      <c r="FJ45" s="35">
        <v>2</v>
      </c>
      <c r="FK45" s="16" t="e">
        <f t="shared" si="3"/>
        <v>#REF!</v>
      </c>
      <c r="FL45" s="16" t="e">
        <f t="shared" si="8"/>
        <v>#REF!</v>
      </c>
      <c r="FM45" s="44" t="e">
        <f t="shared" si="4"/>
        <v>#REF!</v>
      </c>
      <c r="FP45" s="74">
        <f t="shared" si="11"/>
        <v>0</v>
      </c>
    </row>
    <row r="46" spans="1:193" s="10" customFormat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17">
        <f t="shared" si="2"/>
        <v>0</v>
      </c>
      <c r="EC46" s="17">
        <f t="shared" si="9"/>
        <v>0.28000000000000114</v>
      </c>
      <c r="ED46" s="16">
        <f t="shared" si="12"/>
        <v>-0.28000000000000114</v>
      </c>
      <c r="EE46" s="18"/>
      <c r="EF46" s="12">
        <v>0</v>
      </c>
      <c r="EG46" s="80">
        <f>EF46*200</f>
        <v>0</v>
      </c>
      <c r="EH46" s="10" t="s">
        <v>1000</v>
      </c>
      <c r="EI46" s="12">
        <v>5</v>
      </c>
      <c r="EJ46" s="12">
        <v>1</v>
      </c>
      <c r="EK46" s="12">
        <v>1</v>
      </c>
      <c r="EL46" s="12">
        <v>2</v>
      </c>
      <c r="EM46" s="12">
        <v>3</v>
      </c>
      <c r="EN46" s="12">
        <v>6</v>
      </c>
      <c r="EO46" s="12">
        <v>0</v>
      </c>
      <c r="EP46" s="12">
        <v>0</v>
      </c>
      <c r="EQ46" s="12">
        <v>0</v>
      </c>
      <c r="ER46" s="12">
        <v>2</v>
      </c>
      <c r="ES46" s="12">
        <v>1</v>
      </c>
      <c r="ET46" s="12">
        <v>2</v>
      </c>
      <c r="EU46" s="12">
        <v>0</v>
      </c>
      <c r="EV46" s="12">
        <v>3</v>
      </c>
      <c r="EW46" s="12">
        <v>0</v>
      </c>
      <c r="EX46" s="12">
        <v>3</v>
      </c>
      <c r="EY46" s="12">
        <v>0</v>
      </c>
      <c r="EZ46" s="12">
        <v>0.36</v>
      </c>
      <c r="FA46" s="35">
        <v>0</v>
      </c>
      <c r="FB46" s="35">
        <v>4</v>
      </c>
      <c r="FC46" s="35">
        <v>1</v>
      </c>
      <c r="FD46" s="35">
        <v>0</v>
      </c>
      <c r="FE46" s="35">
        <v>0</v>
      </c>
      <c r="FF46" s="35">
        <v>1</v>
      </c>
      <c r="FG46" s="35">
        <v>3</v>
      </c>
      <c r="FH46" s="35">
        <v>0.44999999999999996</v>
      </c>
      <c r="FI46" s="35" t="e">
        <f>VLOOKUP(H46,#REF!,2,)</f>
        <v>#REF!</v>
      </c>
      <c r="FJ46" s="35">
        <v>4</v>
      </c>
      <c r="FK46" s="16" t="e">
        <f t="shared" si="3"/>
        <v>#REF!</v>
      </c>
      <c r="FL46" s="16" t="e">
        <f t="shared" si="8"/>
        <v>#REF!</v>
      </c>
      <c r="FM46" s="44" t="e">
        <f t="shared" si="4"/>
        <v>#REF!</v>
      </c>
      <c r="FN46" s="10" t="s">
        <v>108</v>
      </c>
      <c r="FP46" s="74">
        <f t="shared" si="11"/>
        <v>0</v>
      </c>
    </row>
    <row r="47" spans="1:193" s="10" customFormat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5.9250000000000034</v>
      </c>
      <c r="K47" s="20"/>
      <c r="L47" s="20"/>
      <c r="M47" s="20">
        <f>12</f>
        <v>12</v>
      </c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17">
        <f t="shared" si="2"/>
        <v>7.6250000000000012E-2</v>
      </c>
      <c r="EC47" s="17">
        <f t="shared" si="9"/>
        <v>17.848750000000003</v>
      </c>
      <c r="ED47" s="16">
        <f>(EB47*4)-EC47</f>
        <v>-17.543750000000003</v>
      </c>
      <c r="EE47" s="18"/>
      <c r="EF47" s="12">
        <v>0</v>
      </c>
      <c r="EG47" s="80">
        <f>EF47*200</f>
        <v>0</v>
      </c>
      <c r="EH47" s="10" t="s">
        <v>1000</v>
      </c>
      <c r="EI47" s="12">
        <v>0</v>
      </c>
      <c r="EJ47" s="12">
        <v>4</v>
      </c>
      <c r="EK47" s="12">
        <v>2</v>
      </c>
      <c r="EL47" s="12">
        <v>1</v>
      </c>
      <c r="EM47" s="12">
        <v>7</v>
      </c>
      <c r="EN47" s="12">
        <v>0</v>
      </c>
      <c r="EO47" s="12">
        <v>2</v>
      </c>
      <c r="EP47" s="12">
        <v>3</v>
      </c>
      <c r="EQ47" s="12">
        <v>3</v>
      </c>
      <c r="ER47" s="12">
        <v>6</v>
      </c>
      <c r="ES47" s="12"/>
      <c r="ET47" s="12">
        <v>0</v>
      </c>
      <c r="EU47" s="12">
        <v>3</v>
      </c>
      <c r="EV47" s="12">
        <v>3.09</v>
      </c>
      <c r="EW47" s="12">
        <v>1</v>
      </c>
      <c r="EX47" s="12">
        <v>1</v>
      </c>
      <c r="EY47" s="12">
        <v>4</v>
      </c>
      <c r="EZ47" s="12">
        <v>0</v>
      </c>
      <c r="FA47" s="35">
        <v>0</v>
      </c>
      <c r="FB47" s="35">
        <v>1</v>
      </c>
      <c r="FC47" s="35">
        <v>1</v>
      </c>
      <c r="FD47" s="35">
        <v>2</v>
      </c>
      <c r="FE47" s="35">
        <v>5</v>
      </c>
      <c r="FF47" s="35">
        <v>3</v>
      </c>
      <c r="FG47" s="35">
        <v>4</v>
      </c>
      <c r="FH47" s="35">
        <v>0</v>
      </c>
      <c r="FI47" s="35" t="e">
        <f>VLOOKUP(H47,#REF!,2,)</f>
        <v>#REF!</v>
      </c>
      <c r="FJ47" s="35">
        <v>4</v>
      </c>
      <c r="FK47" s="16" t="e">
        <f t="shared" si="3"/>
        <v>#REF!</v>
      </c>
      <c r="FL47" s="16" t="e">
        <f t="shared" si="8"/>
        <v>#REF!</v>
      </c>
      <c r="FM47" s="44" t="e">
        <f t="shared" si="4"/>
        <v>#REF!</v>
      </c>
      <c r="FN47" s="10" t="s">
        <v>108</v>
      </c>
      <c r="FP47" s="74">
        <f t="shared" si="11"/>
        <v>0</v>
      </c>
      <c r="FR47" s="10">
        <v>12</v>
      </c>
    </row>
    <row r="48" spans="1:193" s="10" customFormat="1">
      <c r="A48" s="12">
        <v>44</v>
      </c>
      <c r="B48" s="13" t="s">
        <v>22</v>
      </c>
      <c r="C48" s="13" t="s">
        <v>61</v>
      </c>
      <c r="D48" s="14">
        <v>1</v>
      </c>
      <c r="E48" s="14" t="s">
        <v>24</v>
      </c>
      <c r="F48" s="14">
        <v>18</v>
      </c>
      <c r="G48" s="14" t="s">
        <v>25</v>
      </c>
      <c r="H48" s="15">
        <v>692027</v>
      </c>
      <c r="I48" s="15" t="s">
        <v>29</v>
      </c>
      <c r="J48" s="16">
        <v>117.78</v>
      </c>
      <c r="K48" s="85">
        <f>48</f>
        <v>48</v>
      </c>
      <c r="L48" s="85"/>
      <c r="M48" s="85"/>
      <c r="N48" s="12"/>
      <c r="O48" s="12"/>
      <c r="P48" s="12"/>
      <c r="Q48" s="12"/>
      <c r="R48" s="12"/>
      <c r="S48" s="12"/>
      <c r="T48" s="12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17">
        <f t="shared" si="2"/>
        <v>4.5</v>
      </c>
      <c r="EC48" s="17">
        <f t="shared" si="9"/>
        <v>161.28</v>
      </c>
      <c r="ED48" s="16">
        <f>(EB48*4)-EC48</f>
        <v>-143.28</v>
      </c>
      <c r="EE48" s="18"/>
      <c r="EF48" s="12">
        <v>0</v>
      </c>
      <c r="EG48" s="80"/>
      <c r="EH48" s="10" t="s">
        <v>999</v>
      </c>
      <c r="EI48" s="12">
        <v>19</v>
      </c>
      <c r="EJ48" s="12">
        <v>6</v>
      </c>
      <c r="EK48" s="12">
        <v>13</v>
      </c>
      <c r="EL48" s="12">
        <v>32</v>
      </c>
      <c r="EM48" s="12">
        <v>28</v>
      </c>
      <c r="EN48" s="12">
        <v>4</v>
      </c>
      <c r="EO48" s="12">
        <v>58</v>
      </c>
      <c r="EP48" s="12">
        <v>48</v>
      </c>
      <c r="EQ48" s="12">
        <v>22</v>
      </c>
      <c r="ER48" s="12">
        <v>33</v>
      </c>
      <c r="ES48" s="12">
        <v>26</v>
      </c>
      <c r="ET48" s="12">
        <v>49</v>
      </c>
      <c r="EU48" s="12">
        <v>36</v>
      </c>
      <c r="EV48" s="12">
        <v>19</v>
      </c>
      <c r="EW48" s="12">
        <v>69</v>
      </c>
      <c r="EX48" s="12">
        <v>68</v>
      </c>
      <c r="EY48" s="12">
        <v>10</v>
      </c>
      <c r="EZ48" s="12">
        <v>11</v>
      </c>
      <c r="FA48" s="35">
        <v>3</v>
      </c>
      <c r="FB48" s="35">
        <v>41</v>
      </c>
      <c r="FC48" s="35">
        <v>17</v>
      </c>
      <c r="FD48" s="35">
        <v>44</v>
      </c>
      <c r="FE48" s="35">
        <v>1</v>
      </c>
      <c r="FF48" s="35">
        <v>57</v>
      </c>
      <c r="FG48" s="35">
        <v>50</v>
      </c>
      <c r="FH48" s="35">
        <v>3</v>
      </c>
      <c r="FI48" s="35" t="e">
        <f>VLOOKUP(H48,#REF!,2,)</f>
        <v>#REF!</v>
      </c>
      <c r="FJ48" s="35">
        <v>65</v>
      </c>
      <c r="FK48" s="16" t="e">
        <f t="shared" si="3"/>
        <v>#REF!</v>
      </c>
      <c r="FL48" s="16" t="e">
        <f t="shared" si="8"/>
        <v>#REF!</v>
      </c>
      <c r="FM48" s="44" t="e">
        <f t="shared" si="4"/>
        <v>#REF!</v>
      </c>
      <c r="FN48" s="10" t="s">
        <v>108</v>
      </c>
      <c r="FP48" s="74">
        <f t="shared" si="11"/>
        <v>0</v>
      </c>
      <c r="FX48" s="10">
        <v>48</v>
      </c>
    </row>
    <row r="49" spans="1:187" s="10" customFormat="1">
      <c r="A49" s="12">
        <v>45</v>
      </c>
      <c r="B49" s="13" t="s">
        <v>22</v>
      </c>
      <c r="C49" s="13" t="s">
        <v>62</v>
      </c>
      <c r="D49" s="14">
        <v>1</v>
      </c>
      <c r="E49" s="14" t="s">
        <v>24</v>
      </c>
      <c r="F49" s="14">
        <v>18</v>
      </c>
      <c r="G49" s="14" t="s">
        <v>25</v>
      </c>
      <c r="H49" s="15">
        <v>692333</v>
      </c>
      <c r="I49" s="15" t="s">
        <v>29</v>
      </c>
      <c r="J49" s="16">
        <v>123</v>
      </c>
      <c r="K49" s="12">
        <f>96</f>
        <v>96</v>
      </c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17">
        <f t="shared" si="2"/>
        <v>5.5</v>
      </c>
      <c r="EC49" s="17">
        <f t="shared" si="9"/>
        <v>213.5</v>
      </c>
      <c r="ED49" s="16">
        <f>(EB49*5)-EC49</f>
        <v>-186</v>
      </c>
      <c r="EE49" s="18"/>
      <c r="EF49" s="12">
        <v>0</v>
      </c>
      <c r="EG49" s="80"/>
      <c r="EH49" s="10" t="s">
        <v>1001</v>
      </c>
      <c r="EI49" s="12">
        <v>0</v>
      </c>
      <c r="EJ49" s="12">
        <v>12</v>
      </c>
      <c r="EK49" s="12">
        <v>12</v>
      </c>
      <c r="EL49" s="12">
        <v>59</v>
      </c>
      <c r="EM49" s="12">
        <v>44</v>
      </c>
      <c r="EN49" s="12">
        <v>26</v>
      </c>
      <c r="EO49" s="12">
        <v>146</v>
      </c>
      <c r="EP49" s="12">
        <v>47</v>
      </c>
      <c r="EQ49" s="12">
        <v>37</v>
      </c>
      <c r="ER49" s="12">
        <v>0</v>
      </c>
      <c r="ES49" s="12">
        <v>45</v>
      </c>
      <c r="ET49" s="12">
        <v>61</v>
      </c>
      <c r="EU49" s="12">
        <v>22</v>
      </c>
      <c r="EV49" s="12">
        <v>10</v>
      </c>
      <c r="EW49" s="12">
        <v>48</v>
      </c>
      <c r="EX49" s="12">
        <v>55</v>
      </c>
      <c r="EY49" s="12">
        <v>15</v>
      </c>
      <c r="EZ49" s="12">
        <v>1</v>
      </c>
      <c r="FA49" s="35">
        <v>11</v>
      </c>
      <c r="FB49" s="35">
        <v>64</v>
      </c>
      <c r="FC49" s="35">
        <v>35</v>
      </c>
      <c r="FD49" s="35">
        <v>110</v>
      </c>
      <c r="FE49" s="35">
        <v>1</v>
      </c>
      <c r="FF49" s="35">
        <v>64</v>
      </c>
      <c r="FG49" s="35">
        <v>40</v>
      </c>
      <c r="FH49" s="35">
        <v>2</v>
      </c>
      <c r="FI49" s="35" t="e">
        <f>VLOOKUP(H49,#REF!,2,)</f>
        <v>#REF!</v>
      </c>
      <c r="FJ49" s="35">
        <v>90</v>
      </c>
      <c r="FK49" s="16" t="e">
        <f t="shared" si="3"/>
        <v>#REF!</v>
      </c>
      <c r="FL49" s="16" t="e">
        <f t="shared" si="8"/>
        <v>#REF!</v>
      </c>
      <c r="FM49" s="44" t="e">
        <f t="shared" si="4"/>
        <v>#REF!</v>
      </c>
      <c r="FN49" s="10" t="s">
        <v>108</v>
      </c>
      <c r="FP49" s="74">
        <f t="shared" si="11"/>
        <v>0</v>
      </c>
      <c r="FZ49" s="10">
        <f>48*3</f>
        <v>144</v>
      </c>
    </row>
    <row r="50" spans="1:187" s="10" customFormat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296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17">
        <f t="shared" si="2"/>
        <v>6.5</v>
      </c>
      <c r="EC50" s="17">
        <f t="shared" si="9"/>
        <v>289.5</v>
      </c>
      <c r="ED50" s="16">
        <f t="shared" si="5"/>
        <v>-276.5</v>
      </c>
      <c r="EE50" s="18"/>
      <c r="EF50" s="12">
        <v>0</v>
      </c>
      <c r="EG50" s="80"/>
      <c r="EH50" s="10" t="s">
        <v>996</v>
      </c>
      <c r="EI50" s="12">
        <v>16</v>
      </c>
      <c r="EJ50" s="12">
        <v>12</v>
      </c>
      <c r="EK50" s="12">
        <v>24</v>
      </c>
      <c r="EL50" s="12">
        <v>42</v>
      </c>
      <c r="EM50" s="12">
        <v>72</v>
      </c>
      <c r="EN50" s="12">
        <v>84</v>
      </c>
      <c r="EO50" s="12">
        <v>56</v>
      </c>
      <c r="EP50" s="12">
        <v>51</v>
      </c>
      <c r="EQ50" s="12">
        <v>48</v>
      </c>
      <c r="ER50" s="12">
        <v>0</v>
      </c>
      <c r="ES50" s="12">
        <v>40</v>
      </c>
      <c r="ET50" s="12">
        <v>54</v>
      </c>
      <c r="EU50" s="12">
        <v>18</v>
      </c>
      <c r="EV50" s="12">
        <v>35</v>
      </c>
      <c r="EW50" s="12">
        <v>12</v>
      </c>
      <c r="EX50" s="12">
        <v>24</v>
      </c>
      <c r="EY50" s="12">
        <v>24</v>
      </c>
      <c r="EZ50" s="12">
        <v>24</v>
      </c>
      <c r="FA50" s="35">
        <v>14</v>
      </c>
      <c r="FB50" s="35">
        <v>24</v>
      </c>
      <c r="FC50" s="35">
        <v>12</v>
      </c>
      <c r="FD50" s="35">
        <v>15</v>
      </c>
      <c r="FE50" s="35">
        <v>0</v>
      </c>
      <c r="FF50" s="35">
        <v>19</v>
      </c>
      <c r="FG50" s="35">
        <v>22</v>
      </c>
      <c r="FH50" s="35">
        <v>1</v>
      </c>
      <c r="FI50" s="35" t="e">
        <f>VLOOKUP(H50,#REF!,2,)</f>
        <v>#REF!</v>
      </c>
      <c r="FJ50" s="35">
        <v>4</v>
      </c>
      <c r="FK50" s="16" t="e">
        <f t="shared" si="3"/>
        <v>#REF!</v>
      </c>
      <c r="FL50" s="16" t="e">
        <f t="shared" si="8"/>
        <v>#REF!</v>
      </c>
      <c r="FM50" s="44" t="e">
        <f t="shared" si="4"/>
        <v>#REF!</v>
      </c>
      <c r="FP50" s="74">
        <f t="shared" si="11"/>
        <v>0</v>
      </c>
    </row>
    <row r="51" spans="1:187" s="10" customFormat="1">
      <c r="A51" s="12">
        <v>47</v>
      </c>
      <c r="B51" s="13" t="s">
        <v>22</v>
      </c>
      <c r="C51" s="13" t="s">
        <v>63</v>
      </c>
      <c r="D51" s="14">
        <v>1</v>
      </c>
      <c r="E51" s="14" t="s">
        <v>24</v>
      </c>
      <c r="F51" s="19">
        <v>200</v>
      </c>
      <c r="G51" s="14" t="s">
        <v>25</v>
      </c>
      <c r="H51" s="15">
        <v>692250</v>
      </c>
      <c r="I51" s="15" t="s">
        <v>28</v>
      </c>
      <c r="J51" s="16">
        <v>1.83</v>
      </c>
      <c r="K51" s="12">
        <v>4</v>
      </c>
      <c r="L51" s="12"/>
      <c r="M51" s="12"/>
      <c r="N51" s="12"/>
      <c r="O51" s="12"/>
      <c r="P51" s="12"/>
      <c r="Q51" s="12"/>
      <c r="R51" s="12"/>
      <c r="S51" s="12">
        <f>4</f>
        <v>4</v>
      </c>
      <c r="T51" s="12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17">
        <f t="shared" si="2"/>
        <v>0.17499999999999999</v>
      </c>
      <c r="EC51" s="17">
        <f t="shared" si="9"/>
        <v>-6.3450000000000006</v>
      </c>
      <c r="ED51" s="16">
        <f t="shared" si="5"/>
        <v>6.6950000000000003</v>
      </c>
      <c r="EE51" s="18"/>
      <c r="EF51" s="12">
        <f>8</f>
        <v>8</v>
      </c>
      <c r="EG51" s="80"/>
      <c r="EH51" s="10" t="s">
        <v>93</v>
      </c>
      <c r="EI51" s="12">
        <v>0</v>
      </c>
      <c r="EJ51" s="12">
        <v>5</v>
      </c>
      <c r="EK51" s="12">
        <v>5</v>
      </c>
      <c r="EL51" s="12">
        <v>2</v>
      </c>
      <c r="EM51" s="12">
        <v>2</v>
      </c>
      <c r="EN51" s="12">
        <v>3</v>
      </c>
      <c r="EO51" s="12">
        <v>3</v>
      </c>
      <c r="EP51" s="12">
        <v>10</v>
      </c>
      <c r="EQ51" s="12">
        <v>0</v>
      </c>
      <c r="ER51" s="12">
        <v>4</v>
      </c>
      <c r="ES51" s="12">
        <v>2</v>
      </c>
      <c r="ET51" s="12">
        <v>2</v>
      </c>
      <c r="EU51" s="12">
        <v>1</v>
      </c>
      <c r="EV51" s="12">
        <v>1</v>
      </c>
      <c r="EW51" s="12">
        <v>1</v>
      </c>
      <c r="EX51" s="12">
        <v>1</v>
      </c>
      <c r="EY51" s="12">
        <v>6.04</v>
      </c>
      <c r="EZ51" s="12">
        <v>0</v>
      </c>
      <c r="FA51" s="35">
        <v>2</v>
      </c>
      <c r="FB51" s="35">
        <v>0</v>
      </c>
      <c r="FC51" s="35">
        <v>0</v>
      </c>
      <c r="FD51" s="35">
        <v>0</v>
      </c>
      <c r="FE51" s="35">
        <v>0</v>
      </c>
      <c r="FF51" s="35">
        <v>0</v>
      </c>
      <c r="FG51" s="35">
        <v>1</v>
      </c>
      <c r="FH51" s="35">
        <v>0</v>
      </c>
      <c r="FI51" s="35" t="e">
        <f>VLOOKUP(H51,#REF!,2,)</f>
        <v>#REF!</v>
      </c>
      <c r="FJ51" s="35">
        <v>1</v>
      </c>
      <c r="FK51" s="16" t="e">
        <f t="shared" si="3"/>
        <v>#REF!</v>
      </c>
      <c r="FL51" s="16" t="e">
        <f t="shared" si="8"/>
        <v>#REF!</v>
      </c>
      <c r="FM51" s="44" t="e">
        <f t="shared" si="4"/>
        <v>#REF!</v>
      </c>
      <c r="FP51" s="74">
        <f t="shared" si="11"/>
        <v>1600</v>
      </c>
      <c r="GE51" s="10">
        <v>20</v>
      </c>
    </row>
    <row r="52" spans="1:187" s="10" customFormat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17">
        <f t="shared" si="2"/>
        <v>0</v>
      </c>
      <c r="EC52" s="17">
        <f t="shared" si="9"/>
        <v>0</v>
      </c>
      <c r="ED52" s="16">
        <f t="shared" si="5"/>
        <v>0</v>
      </c>
      <c r="EE52" s="18"/>
      <c r="EF52" s="12">
        <v>0</v>
      </c>
      <c r="EG52" s="80"/>
      <c r="EH52" s="10" t="s">
        <v>93</v>
      </c>
      <c r="EI52" s="12">
        <v>0</v>
      </c>
      <c r="EJ52" s="12">
        <v>0</v>
      </c>
      <c r="EK52" s="12">
        <v>1</v>
      </c>
      <c r="EL52" s="12">
        <v>4</v>
      </c>
      <c r="EM52" s="12">
        <v>0</v>
      </c>
      <c r="EN52" s="12">
        <v>1</v>
      </c>
      <c r="EO52" s="12">
        <v>1</v>
      </c>
      <c r="EP52" s="12">
        <v>1</v>
      </c>
      <c r="EQ52" s="12">
        <v>1</v>
      </c>
      <c r="ER52" s="12">
        <v>0</v>
      </c>
      <c r="ES52" s="12">
        <v>4</v>
      </c>
      <c r="ET52" s="12">
        <v>3</v>
      </c>
      <c r="EU52" s="12">
        <v>3</v>
      </c>
      <c r="EV52" s="12">
        <v>2</v>
      </c>
      <c r="EW52" s="12">
        <v>0</v>
      </c>
      <c r="EX52" s="12">
        <v>6</v>
      </c>
      <c r="EY52" s="12">
        <v>2</v>
      </c>
      <c r="EZ52" s="12">
        <v>0</v>
      </c>
      <c r="FA52" s="35">
        <v>103</v>
      </c>
      <c r="FB52" s="35">
        <v>1</v>
      </c>
      <c r="FC52" s="35">
        <v>1</v>
      </c>
      <c r="FD52" s="35">
        <v>59</v>
      </c>
      <c r="FE52" s="35">
        <v>67</v>
      </c>
      <c r="FF52" s="35">
        <v>77</v>
      </c>
      <c r="FG52" s="35">
        <v>79</v>
      </c>
      <c r="FH52" s="35">
        <v>78</v>
      </c>
      <c r="FI52" s="35" t="e">
        <f>VLOOKUP(H52,#REF!,2,)</f>
        <v>#REF!</v>
      </c>
      <c r="FJ52" s="35">
        <v>12</v>
      </c>
      <c r="FK52" s="16" t="e">
        <f t="shared" si="3"/>
        <v>#REF!</v>
      </c>
      <c r="FL52" s="16" t="e">
        <f t="shared" si="8"/>
        <v>#REF!</v>
      </c>
      <c r="FM52" s="44" t="e">
        <f t="shared" si="4"/>
        <v>#REF!</v>
      </c>
      <c r="FP52" s="74">
        <f t="shared" si="11"/>
        <v>0</v>
      </c>
    </row>
    <row r="53" spans="1:187" s="10" customFormat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17">
        <f t="shared" si="2"/>
        <v>0</v>
      </c>
      <c r="EC53" s="17">
        <f t="shared" si="9"/>
        <v>0</v>
      </c>
      <c r="ED53" s="16">
        <f t="shared" si="5"/>
        <v>0</v>
      </c>
      <c r="EE53" s="18"/>
      <c r="EF53" s="12">
        <v>0</v>
      </c>
      <c r="EG53" s="80"/>
      <c r="EH53" s="10" t="s">
        <v>93</v>
      </c>
      <c r="EI53" s="12">
        <v>2</v>
      </c>
      <c r="EJ53" s="12">
        <v>0</v>
      </c>
      <c r="EK53" s="12">
        <v>0</v>
      </c>
      <c r="EL53" s="12">
        <v>1</v>
      </c>
      <c r="EM53" s="12">
        <v>0</v>
      </c>
      <c r="EN53" s="12">
        <v>0</v>
      </c>
      <c r="EO53" s="12">
        <v>1</v>
      </c>
      <c r="EP53" s="12">
        <v>2</v>
      </c>
      <c r="EQ53" s="12">
        <v>0</v>
      </c>
      <c r="ER53" s="12">
        <v>0</v>
      </c>
      <c r="ES53" s="12"/>
      <c r="ET53" s="12">
        <v>2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35">
        <v>0</v>
      </c>
      <c r="FB53" s="35">
        <v>0</v>
      </c>
      <c r="FC53" s="35">
        <v>0</v>
      </c>
      <c r="FD53" s="35">
        <v>0</v>
      </c>
      <c r="FE53" s="35">
        <v>0</v>
      </c>
      <c r="FF53" s="35">
        <v>0</v>
      </c>
      <c r="FG53" s="35">
        <v>0</v>
      </c>
      <c r="FH53" s="35">
        <v>0</v>
      </c>
      <c r="FI53" s="35" t="e">
        <f>VLOOKUP(H53,#REF!,2,)</f>
        <v>#REF!</v>
      </c>
      <c r="FJ53" s="35">
        <v>0</v>
      </c>
      <c r="FK53" s="16" t="e">
        <f t="shared" si="3"/>
        <v>#REF!</v>
      </c>
      <c r="FL53" s="16" t="e">
        <f t="shared" si="8"/>
        <v>#REF!</v>
      </c>
      <c r="FM53" s="44" t="e">
        <f t="shared" si="4"/>
        <v>#REF!</v>
      </c>
      <c r="FP53" s="74">
        <f t="shared" si="11"/>
        <v>0</v>
      </c>
    </row>
    <row r="54" spans="1:187" s="10" customFormat="1">
      <c r="A54" s="12">
        <v>50</v>
      </c>
      <c r="B54" s="13" t="s">
        <v>22</v>
      </c>
      <c r="C54" s="13" t="s">
        <v>65</v>
      </c>
      <c r="D54" s="14">
        <v>1</v>
      </c>
      <c r="E54" s="14" t="s">
        <v>24</v>
      </c>
      <c r="F54" s="19">
        <v>18</v>
      </c>
      <c r="G54" s="14" t="s">
        <v>25</v>
      </c>
      <c r="H54" s="15">
        <v>692335</v>
      </c>
      <c r="I54" s="15" t="s">
        <v>29</v>
      </c>
      <c r="J54" s="16">
        <v>63.78</v>
      </c>
      <c r="K54" s="12">
        <f>48</f>
        <v>48</v>
      </c>
      <c r="L54" s="12"/>
      <c r="M54" s="12">
        <f>48</f>
        <v>48</v>
      </c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17">
        <f t="shared" si="2"/>
        <v>6</v>
      </c>
      <c r="EC54" s="17">
        <f t="shared" si="9"/>
        <v>153.78</v>
      </c>
      <c r="ED54" s="16">
        <f>(EB54*6)-EC54</f>
        <v>-117.78</v>
      </c>
      <c r="EE54" s="18"/>
      <c r="EF54" s="12">
        <v>0</v>
      </c>
      <c r="EG54" s="80">
        <f>EF54*18</f>
        <v>0</v>
      </c>
      <c r="EH54" s="10" t="s">
        <v>988</v>
      </c>
      <c r="EI54" s="12">
        <v>0</v>
      </c>
      <c r="EJ54" s="12">
        <v>0</v>
      </c>
      <c r="EK54" s="12">
        <v>0</v>
      </c>
      <c r="EL54" s="12">
        <v>8</v>
      </c>
      <c r="EM54" s="12">
        <v>115</v>
      </c>
      <c r="EN54" s="12">
        <v>2</v>
      </c>
      <c r="EO54" s="12">
        <v>34</v>
      </c>
      <c r="EP54" s="12">
        <v>35</v>
      </c>
      <c r="EQ54" s="12">
        <v>12</v>
      </c>
      <c r="ER54" s="12">
        <v>32</v>
      </c>
      <c r="ES54" s="12">
        <v>35</v>
      </c>
      <c r="ET54" s="12">
        <v>74</v>
      </c>
      <c r="EU54" s="12">
        <v>21</v>
      </c>
      <c r="EV54" s="12">
        <v>17</v>
      </c>
      <c r="EW54" s="12">
        <v>28</v>
      </c>
      <c r="EX54" s="12">
        <v>16</v>
      </c>
      <c r="EY54" s="12">
        <v>31</v>
      </c>
      <c r="EZ54" s="12">
        <v>6</v>
      </c>
      <c r="FA54" s="35">
        <v>54</v>
      </c>
      <c r="FB54" s="35">
        <v>32</v>
      </c>
      <c r="FC54" s="35">
        <v>13</v>
      </c>
      <c r="FD54" s="35">
        <v>66</v>
      </c>
      <c r="FE54" s="35">
        <v>10</v>
      </c>
      <c r="FF54" s="35">
        <v>50</v>
      </c>
      <c r="FG54" s="35">
        <v>42</v>
      </c>
      <c r="FH54" s="35">
        <v>76</v>
      </c>
      <c r="FI54" s="35" t="e">
        <f>VLOOKUP(H54,#REF!,2,)</f>
        <v>#REF!</v>
      </c>
      <c r="FJ54" s="35">
        <v>49</v>
      </c>
      <c r="FK54" s="16" t="e">
        <f t="shared" si="3"/>
        <v>#REF!</v>
      </c>
      <c r="FL54" s="16" t="e">
        <f t="shared" si="8"/>
        <v>#REF!</v>
      </c>
      <c r="FM54" s="44" t="e">
        <f t="shared" si="4"/>
        <v>#REF!</v>
      </c>
      <c r="FP54" s="74">
        <f t="shared" si="11"/>
        <v>0</v>
      </c>
    </row>
    <row r="55" spans="1:187" s="10" customFormat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17">
        <f t="shared" si="2"/>
        <v>0</v>
      </c>
      <c r="EC55" s="17">
        <f t="shared" si="9"/>
        <v>0</v>
      </c>
      <c r="ED55" s="16">
        <f t="shared" si="5"/>
        <v>0</v>
      </c>
      <c r="EE55" s="18"/>
      <c r="EF55" s="12">
        <v>0</v>
      </c>
      <c r="EG55" s="80"/>
      <c r="EH55" s="10" t="s">
        <v>93</v>
      </c>
      <c r="EI55" s="12"/>
      <c r="EJ55" s="12"/>
      <c r="EK55" s="12"/>
      <c r="EL55" s="12"/>
      <c r="EM55" s="12"/>
      <c r="EN55" s="12"/>
      <c r="EO55" s="12">
        <v>0</v>
      </c>
      <c r="EP55" s="12"/>
      <c r="EQ55" s="12">
        <v>0</v>
      </c>
      <c r="ER55" s="12">
        <v>11</v>
      </c>
      <c r="ES55" s="12"/>
      <c r="ET55" s="12">
        <v>1</v>
      </c>
      <c r="EU55" s="12">
        <v>0</v>
      </c>
      <c r="EV55" s="12">
        <v>0</v>
      </c>
      <c r="EW55" s="12">
        <v>0</v>
      </c>
      <c r="EX55" s="12">
        <v>1</v>
      </c>
      <c r="EY55" s="12">
        <v>0</v>
      </c>
      <c r="EZ55" s="12">
        <v>1</v>
      </c>
      <c r="FA55" s="35">
        <v>0</v>
      </c>
      <c r="FB55" s="35">
        <v>0</v>
      </c>
      <c r="FC55" s="35">
        <v>0</v>
      </c>
      <c r="FD55" s="35">
        <v>0</v>
      </c>
      <c r="FE55" s="35">
        <v>2</v>
      </c>
      <c r="FF55" s="35">
        <v>0</v>
      </c>
      <c r="FG55" s="35">
        <v>0</v>
      </c>
      <c r="FH55" s="35">
        <v>0</v>
      </c>
      <c r="FI55" s="35" t="e">
        <f>VLOOKUP(H55,#REF!,2,)</f>
        <v>#REF!</v>
      </c>
      <c r="FJ55" s="35">
        <v>0</v>
      </c>
      <c r="FK55" s="16" t="e">
        <f t="shared" si="3"/>
        <v>#REF!</v>
      </c>
      <c r="FL55" s="16" t="e">
        <f t="shared" si="8"/>
        <v>#REF!</v>
      </c>
      <c r="FM55" s="44" t="e">
        <f t="shared" si="4"/>
        <v>#REF!</v>
      </c>
      <c r="FP55" s="74">
        <f t="shared" si="11"/>
        <v>0</v>
      </c>
    </row>
    <row r="56" spans="1:187" s="10" customFormat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17">
        <f t="shared" si="2"/>
        <v>0</v>
      </c>
      <c r="EC56" s="17">
        <f t="shared" si="9"/>
        <v>0</v>
      </c>
      <c r="ED56" s="16">
        <f t="shared" si="5"/>
        <v>0</v>
      </c>
      <c r="EE56" s="18"/>
      <c r="EF56" s="12">
        <v>0</v>
      </c>
      <c r="EG56" s="80"/>
      <c r="EH56" s="10" t="s">
        <v>93</v>
      </c>
      <c r="EI56" s="12"/>
      <c r="EJ56" s="12"/>
      <c r="EK56" s="12"/>
      <c r="EL56" s="12"/>
      <c r="EM56" s="12"/>
      <c r="EN56" s="12"/>
      <c r="EO56" s="12">
        <v>0</v>
      </c>
      <c r="EP56" s="12"/>
      <c r="EQ56" s="12"/>
      <c r="ER56" s="12">
        <v>2</v>
      </c>
      <c r="ES56" s="12">
        <v>2</v>
      </c>
      <c r="ET56" s="12">
        <v>1</v>
      </c>
      <c r="EU56" s="12">
        <v>1</v>
      </c>
      <c r="EV56" s="12">
        <v>0</v>
      </c>
      <c r="EW56" s="12">
        <v>3</v>
      </c>
      <c r="EX56" s="12">
        <v>0</v>
      </c>
      <c r="EY56" s="12">
        <v>0</v>
      </c>
      <c r="EZ56" s="12">
        <v>0</v>
      </c>
      <c r="FA56" s="35">
        <v>0</v>
      </c>
      <c r="FB56" s="35">
        <v>0</v>
      </c>
      <c r="FC56" s="35">
        <v>0</v>
      </c>
      <c r="FD56" s="35">
        <v>0</v>
      </c>
      <c r="FE56" s="35">
        <v>0</v>
      </c>
      <c r="FF56" s="35">
        <v>0</v>
      </c>
      <c r="FG56" s="35">
        <v>0</v>
      </c>
      <c r="FH56" s="35">
        <v>2</v>
      </c>
      <c r="FI56" s="35" t="e">
        <f>VLOOKUP(H56,#REF!,2,)</f>
        <v>#REF!</v>
      </c>
      <c r="FJ56" s="35">
        <v>0</v>
      </c>
      <c r="FK56" s="16" t="e">
        <f t="shared" si="3"/>
        <v>#REF!</v>
      </c>
      <c r="FL56" s="16" t="e">
        <f t="shared" si="8"/>
        <v>#REF!</v>
      </c>
      <c r="FM56" s="44" t="e">
        <f t="shared" si="4"/>
        <v>#REF!</v>
      </c>
      <c r="FP56" s="74">
        <f t="shared" si="11"/>
        <v>0</v>
      </c>
    </row>
    <row r="57" spans="1:187" s="10" customFormat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2032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17">
        <f t="shared" si="2"/>
        <v>324</v>
      </c>
      <c r="EC57" s="17">
        <f t="shared" si="9"/>
        <v>1708</v>
      </c>
      <c r="ED57" s="16">
        <f>(EB57*4)-EC57</f>
        <v>-412</v>
      </c>
      <c r="EE57" s="18"/>
      <c r="EF57" s="12">
        <v>0</v>
      </c>
      <c r="EG57" s="80"/>
      <c r="EH57" s="10" t="s">
        <v>989</v>
      </c>
      <c r="EI57" s="12"/>
      <c r="EJ57" s="12"/>
      <c r="EK57" s="12"/>
      <c r="EL57" s="12"/>
      <c r="EM57" s="12"/>
      <c r="EN57" s="12"/>
      <c r="EO57" s="12">
        <v>0</v>
      </c>
      <c r="EP57" s="12"/>
      <c r="EQ57" s="12"/>
      <c r="ER57" s="12">
        <v>0</v>
      </c>
      <c r="ES57" s="12">
        <v>146</v>
      </c>
      <c r="ET57" s="12">
        <v>66</v>
      </c>
      <c r="EU57" s="12">
        <v>0</v>
      </c>
      <c r="EV57" s="12">
        <v>1</v>
      </c>
      <c r="EW57" s="12">
        <v>0</v>
      </c>
      <c r="EX57" s="12">
        <v>321</v>
      </c>
      <c r="EY57" s="12">
        <v>318</v>
      </c>
      <c r="EZ57" s="12">
        <v>90</v>
      </c>
      <c r="FA57" s="35">
        <v>398</v>
      </c>
      <c r="FB57" s="35">
        <v>201</v>
      </c>
      <c r="FC57" s="35">
        <v>30</v>
      </c>
      <c r="FD57" s="35">
        <v>660</v>
      </c>
      <c r="FE57" s="35">
        <v>378</v>
      </c>
      <c r="FF57" s="35">
        <v>21</v>
      </c>
      <c r="FG57" s="35">
        <v>0</v>
      </c>
      <c r="FH57" s="35">
        <v>490</v>
      </c>
      <c r="FI57" s="35" t="e">
        <f>VLOOKUP(H57,#REF!,2,)</f>
        <v>#REF!</v>
      </c>
      <c r="FJ57" s="35">
        <v>481</v>
      </c>
      <c r="FK57" s="16" t="e">
        <f t="shared" si="3"/>
        <v>#REF!</v>
      </c>
      <c r="FL57" s="16" t="e">
        <f t="shared" si="8"/>
        <v>#REF!</v>
      </c>
      <c r="FM57" s="44" t="e">
        <f>(FK57*3)-FL57</f>
        <v>#REF!</v>
      </c>
      <c r="FN57" s="10" t="s">
        <v>94</v>
      </c>
      <c r="FP57" s="10">
        <f>EF57*0.946</f>
        <v>0</v>
      </c>
    </row>
    <row r="58" spans="1:187" s="10" customFormat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229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17">
        <f t="shared" si="2"/>
        <v>29.75</v>
      </c>
      <c r="EC58" s="17">
        <f t="shared" si="9"/>
        <v>199.25</v>
      </c>
      <c r="ED58" s="16">
        <f>(EB58*4)-EC58</f>
        <v>-80.25</v>
      </c>
      <c r="EE58" s="18"/>
      <c r="EF58" s="12">
        <v>0</v>
      </c>
      <c r="EG58" s="80"/>
      <c r="EH58" s="10" t="s">
        <v>989</v>
      </c>
      <c r="EI58" s="12"/>
      <c r="EJ58" s="12"/>
      <c r="EK58" s="12"/>
      <c r="EL58" s="12"/>
      <c r="EM58" s="12"/>
      <c r="EN58" s="12"/>
      <c r="EO58" s="12">
        <v>0</v>
      </c>
      <c r="EP58" s="12"/>
      <c r="EQ58" s="12"/>
      <c r="ER58" s="12">
        <v>0</v>
      </c>
      <c r="ES58" s="12">
        <v>216</v>
      </c>
      <c r="ET58" s="12">
        <v>12</v>
      </c>
      <c r="EU58" s="12">
        <v>384</v>
      </c>
      <c r="EV58" s="12">
        <v>25</v>
      </c>
      <c r="EW58" s="12">
        <v>18</v>
      </c>
      <c r="EX58" s="12">
        <v>57</v>
      </c>
      <c r="EY58" s="12">
        <v>103</v>
      </c>
      <c r="EZ58" s="12">
        <v>24</v>
      </c>
      <c r="FA58" s="35">
        <v>208</v>
      </c>
      <c r="FB58" s="35">
        <v>66</v>
      </c>
      <c r="FC58" s="35">
        <v>28</v>
      </c>
      <c r="FD58" s="35">
        <v>81</v>
      </c>
      <c r="FE58" s="35">
        <v>126</v>
      </c>
      <c r="FF58" s="35">
        <v>78</v>
      </c>
      <c r="FG58" s="35">
        <v>129</v>
      </c>
      <c r="FH58" s="35">
        <v>46</v>
      </c>
      <c r="FI58" s="35" t="e">
        <f>VLOOKUP(H58,#REF!,2,)</f>
        <v>#REF!</v>
      </c>
      <c r="FJ58" s="35">
        <v>115</v>
      </c>
      <c r="FK58" s="16" t="e">
        <f t="shared" si="3"/>
        <v>#REF!</v>
      </c>
      <c r="FL58" s="16" t="e">
        <f t="shared" si="8"/>
        <v>#REF!</v>
      </c>
      <c r="FM58" s="44" t="e">
        <f>(FK58*3)-FL58</f>
        <v>#REF!</v>
      </c>
      <c r="FN58" s="10" t="s">
        <v>94</v>
      </c>
      <c r="FP58" s="10">
        <f>EF58*0.946</f>
        <v>0</v>
      </c>
    </row>
    <row r="59" spans="1:187" s="10" customFormat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17">
        <f t="shared" si="2"/>
        <v>0.25</v>
      </c>
      <c r="EC59" s="17">
        <f t="shared" si="9"/>
        <v>-0.25</v>
      </c>
      <c r="ED59" s="16">
        <f t="shared" si="5"/>
        <v>0.75</v>
      </c>
      <c r="EE59" s="18"/>
      <c r="EF59" s="12">
        <v>0</v>
      </c>
      <c r="EG59" s="80"/>
      <c r="EH59" s="10" t="s">
        <v>97</v>
      </c>
      <c r="EI59" s="12"/>
      <c r="EJ59" s="12"/>
      <c r="EK59" s="12"/>
      <c r="EL59" s="12"/>
      <c r="EM59" s="12"/>
      <c r="EN59" s="12"/>
      <c r="EO59" s="12">
        <v>0</v>
      </c>
      <c r="EP59" s="12"/>
      <c r="EQ59" s="12"/>
      <c r="ER59" s="12">
        <v>0</v>
      </c>
      <c r="ES59" s="12">
        <v>112</v>
      </c>
      <c r="ET59" s="12">
        <v>75</v>
      </c>
      <c r="EU59" s="12">
        <v>132</v>
      </c>
      <c r="EV59" s="12">
        <v>113</v>
      </c>
      <c r="EW59" s="12">
        <v>0</v>
      </c>
      <c r="EX59" s="12">
        <v>267</v>
      </c>
      <c r="EY59" s="12">
        <v>216</v>
      </c>
      <c r="EZ59" s="12">
        <v>48</v>
      </c>
      <c r="FA59" s="35">
        <v>0</v>
      </c>
      <c r="FB59" s="35">
        <v>84</v>
      </c>
      <c r="FC59" s="35">
        <v>36</v>
      </c>
      <c r="FD59" s="35">
        <v>192</v>
      </c>
      <c r="FE59" s="35">
        <v>72</v>
      </c>
      <c r="FF59" s="35">
        <v>171</v>
      </c>
      <c r="FG59" s="35">
        <v>331</v>
      </c>
      <c r="FH59" s="35">
        <v>264</v>
      </c>
      <c r="FI59" s="35" t="e">
        <f>VLOOKUP(H59,#REF!,2,)</f>
        <v>#REF!</v>
      </c>
      <c r="FJ59" s="35">
        <v>2</v>
      </c>
      <c r="FK59" s="16" t="e">
        <f t="shared" si="3"/>
        <v>#REF!</v>
      </c>
      <c r="FL59" s="16" t="e">
        <f t="shared" si="8"/>
        <v>#REF!</v>
      </c>
      <c r="FM59" s="44" t="e">
        <f t="shared" si="4"/>
        <v>#REF!</v>
      </c>
      <c r="FN59" s="10" t="s">
        <v>94</v>
      </c>
      <c r="FP59" s="10">
        <f>EF59*0.335</f>
        <v>0</v>
      </c>
    </row>
    <row r="60" spans="1:187" s="10" customFormat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17">
        <f t="shared" si="2"/>
        <v>0</v>
      </c>
      <c r="EC60" s="17">
        <f t="shared" si="9"/>
        <v>14</v>
      </c>
      <c r="ED60" s="16">
        <f t="shared" si="5"/>
        <v>-14</v>
      </c>
      <c r="EE60" s="18"/>
      <c r="EF60" s="12">
        <v>0</v>
      </c>
      <c r="EG60" s="80"/>
      <c r="EH60" s="10" t="s">
        <v>999</v>
      </c>
      <c r="EI60" s="12"/>
      <c r="EJ60" s="12"/>
      <c r="EK60" s="12"/>
      <c r="EL60" s="12"/>
      <c r="EM60" s="12"/>
      <c r="EN60" s="12"/>
      <c r="EO60" s="12">
        <v>0</v>
      </c>
      <c r="EP60" s="12"/>
      <c r="EQ60" s="12"/>
      <c r="ER60" s="12">
        <v>0</v>
      </c>
      <c r="ES60" s="12"/>
      <c r="ET60" s="12">
        <v>12</v>
      </c>
      <c r="EU60" s="12">
        <v>6</v>
      </c>
      <c r="EV60" s="12">
        <v>0</v>
      </c>
      <c r="EW60" s="12">
        <v>0</v>
      </c>
      <c r="EX60" s="12">
        <v>0</v>
      </c>
      <c r="EY60" s="12">
        <v>0</v>
      </c>
      <c r="EZ60" s="12">
        <v>0</v>
      </c>
      <c r="FA60" s="35">
        <v>0</v>
      </c>
      <c r="FB60" s="35">
        <v>0</v>
      </c>
      <c r="FC60" s="35">
        <v>0</v>
      </c>
      <c r="FD60" s="35">
        <v>2</v>
      </c>
      <c r="FE60" s="35">
        <v>8</v>
      </c>
      <c r="FF60" s="35">
        <v>6</v>
      </c>
      <c r="FG60" s="35">
        <v>0</v>
      </c>
      <c r="FH60" s="35">
        <v>0</v>
      </c>
      <c r="FI60" s="35" t="e">
        <f>VLOOKUP(H60,#REF!,2,)</f>
        <v>#REF!</v>
      </c>
      <c r="FJ60" s="35">
        <v>0</v>
      </c>
      <c r="FK60" s="16" t="e">
        <f t="shared" si="3"/>
        <v>#REF!</v>
      </c>
      <c r="FL60" s="16" t="e">
        <f t="shared" si="8"/>
        <v>#REF!</v>
      </c>
      <c r="FM60" s="44" t="e">
        <f t="shared" si="4"/>
        <v>#REF!</v>
      </c>
      <c r="FN60" s="10" t="s">
        <v>108</v>
      </c>
      <c r="FP60" s="74">
        <f>EF60*F60</f>
        <v>0</v>
      </c>
    </row>
    <row r="61" spans="1:187" s="10" customFormat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17">
        <f t="shared" si="2"/>
        <v>1.5</v>
      </c>
      <c r="EC61" s="17">
        <f t="shared" si="9"/>
        <v>-1.5</v>
      </c>
      <c r="ED61" s="16">
        <f t="shared" si="5"/>
        <v>4.5</v>
      </c>
      <c r="EE61" s="18"/>
      <c r="EF61" s="12">
        <v>0</v>
      </c>
      <c r="EG61" s="80"/>
      <c r="EH61" s="10" t="s">
        <v>1000</v>
      </c>
      <c r="EI61" s="12"/>
      <c r="EJ61" s="12"/>
      <c r="EK61" s="12"/>
      <c r="EL61" s="12"/>
      <c r="EM61" s="12"/>
      <c r="EN61" s="12"/>
      <c r="EO61" s="12">
        <v>0</v>
      </c>
      <c r="EP61" s="12"/>
      <c r="EQ61" s="12"/>
      <c r="ER61" s="12">
        <v>0</v>
      </c>
      <c r="ES61" s="12"/>
      <c r="ET61" s="12">
        <v>0</v>
      </c>
      <c r="EU61" s="12">
        <v>0</v>
      </c>
      <c r="EV61" s="12">
        <v>0</v>
      </c>
      <c r="EW61" s="12">
        <v>0</v>
      </c>
      <c r="EX61" s="12">
        <v>0</v>
      </c>
      <c r="EY61" s="12">
        <v>0</v>
      </c>
      <c r="EZ61" s="12">
        <v>0</v>
      </c>
      <c r="FA61" s="35">
        <v>0</v>
      </c>
      <c r="FB61" s="35">
        <v>0</v>
      </c>
      <c r="FC61" s="35">
        <v>0</v>
      </c>
      <c r="FD61" s="35">
        <v>0</v>
      </c>
      <c r="FE61" s="35">
        <v>0</v>
      </c>
      <c r="FF61" s="35">
        <v>0</v>
      </c>
      <c r="FG61" s="35">
        <v>0</v>
      </c>
      <c r="FH61" s="35">
        <v>0</v>
      </c>
      <c r="FI61" s="35" t="e">
        <f>VLOOKUP(H61,#REF!,2,)</f>
        <v>#REF!</v>
      </c>
      <c r="FJ61" s="35">
        <v>0</v>
      </c>
      <c r="FK61" s="16" t="e">
        <f t="shared" si="3"/>
        <v>#REF!</v>
      </c>
      <c r="FL61" s="16" t="e">
        <f t="shared" si="8"/>
        <v>#REF!</v>
      </c>
      <c r="FM61" s="44" t="e">
        <f t="shared" si="4"/>
        <v>#REF!</v>
      </c>
      <c r="FP61" s="74">
        <f>EF61*F61</f>
        <v>0</v>
      </c>
    </row>
    <row r="62" spans="1:187" s="10" customFormat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17">
        <f t="shared" si="2"/>
        <v>0</v>
      </c>
      <c r="EC62" s="17">
        <f t="shared" si="9"/>
        <v>0</v>
      </c>
      <c r="ED62" s="16">
        <f t="shared" si="5"/>
        <v>0</v>
      </c>
      <c r="EE62" s="18"/>
      <c r="EF62" s="12">
        <v>0</v>
      </c>
      <c r="EG62" s="80"/>
      <c r="EH62" s="10" t="s">
        <v>93</v>
      </c>
      <c r="EI62" s="12"/>
      <c r="EJ62" s="12"/>
      <c r="EK62" s="12"/>
      <c r="EL62" s="12"/>
      <c r="EM62" s="12"/>
      <c r="EN62" s="12"/>
      <c r="EO62" s="12">
        <v>0</v>
      </c>
      <c r="EP62" s="12"/>
      <c r="EQ62" s="12"/>
      <c r="ER62" s="12">
        <v>0</v>
      </c>
      <c r="ES62" s="12"/>
      <c r="ET62" s="12">
        <v>0</v>
      </c>
      <c r="EU62" s="12">
        <v>0</v>
      </c>
      <c r="EV62" s="12">
        <v>0</v>
      </c>
      <c r="EW62" s="12">
        <v>0</v>
      </c>
      <c r="EX62" s="12">
        <v>0</v>
      </c>
      <c r="EY62" s="12">
        <v>5</v>
      </c>
      <c r="EZ62" s="12">
        <v>0</v>
      </c>
      <c r="FA62" s="35">
        <v>0</v>
      </c>
      <c r="FB62" s="35">
        <v>1</v>
      </c>
      <c r="FC62" s="35">
        <v>0</v>
      </c>
      <c r="FD62" s="35">
        <v>0</v>
      </c>
      <c r="FE62" s="35">
        <v>2</v>
      </c>
      <c r="FF62" s="35">
        <v>0</v>
      </c>
      <c r="FG62" s="35">
        <v>0</v>
      </c>
      <c r="FH62" s="35">
        <v>1</v>
      </c>
      <c r="FI62" s="35" t="e">
        <f>VLOOKUP(H62,#REF!,2,)</f>
        <v>#REF!</v>
      </c>
      <c r="FJ62" s="35">
        <v>0</v>
      </c>
      <c r="FK62" s="16" t="e">
        <f t="shared" si="3"/>
        <v>#REF!</v>
      </c>
      <c r="FL62" s="16" t="e">
        <f t="shared" si="8"/>
        <v>#REF!</v>
      </c>
      <c r="FM62" s="44" t="e">
        <f t="shared" si="4"/>
        <v>#REF!</v>
      </c>
      <c r="FP62" s="74">
        <f>EF62*F62</f>
        <v>0</v>
      </c>
    </row>
    <row r="63" spans="1:187" s="10" customFormat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3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17">
        <f t="shared" si="2"/>
        <v>0.75</v>
      </c>
      <c r="EC63" s="17">
        <f t="shared" si="9"/>
        <v>2.25</v>
      </c>
      <c r="ED63" s="16">
        <f>(EB63*4)-EC63</f>
        <v>0.75</v>
      </c>
      <c r="EE63" s="18"/>
      <c r="EF63" s="12">
        <v>0</v>
      </c>
      <c r="EG63" s="80">
        <f>EF63*1</f>
        <v>0</v>
      </c>
      <c r="EH63" s="10" t="s">
        <v>125</v>
      </c>
      <c r="EI63" s="12"/>
      <c r="EJ63" s="12"/>
      <c r="EK63" s="12"/>
      <c r="EL63" s="12"/>
      <c r="EM63" s="12"/>
      <c r="EN63" s="12"/>
      <c r="EO63" s="12">
        <v>0</v>
      </c>
      <c r="EP63" s="12"/>
      <c r="EQ63" s="12"/>
      <c r="ER63" s="12">
        <v>0</v>
      </c>
      <c r="ES63" s="12"/>
      <c r="ET63" s="12">
        <v>0</v>
      </c>
      <c r="EU63" s="12">
        <v>0</v>
      </c>
      <c r="EV63" s="12">
        <v>0</v>
      </c>
      <c r="EW63" s="12">
        <v>0</v>
      </c>
      <c r="EX63" s="12">
        <v>0</v>
      </c>
      <c r="EY63" s="12">
        <v>0</v>
      </c>
      <c r="EZ63" s="12">
        <v>0</v>
      </c>
      <c r="FA63" s="35">
        <v>0</v>
      </c>
      <c r="FB63" s="35">
        <v>0</v>
      </c>
      <c r="FC63" s="35">
        <v>0</v>
      </c>
      <c r="FD63" s="35">
        <v>0</v>
      </c>
      <c r="FE63" s="35">
        <v>121</v>
      </c>
      <c r="FF63" s="35">
        <v>617</v>
      </c>
      <c r="FG63" s="35">
        <v>328</v>
      </c>
      <c r="FH63" s="35">
        <v>117</v>
      </c>
      <c r="FI63" s="35" t="e">
        <f>VLOOKUP(H63,#REF!,2,)</f>
        <v>#REF!</v>
      </c>
      <c r="FJ63" s="35">
        <v>20</v>
      </c>
      <c r="FK63" s="16" t="e">
        <f t="shared" si="3"/>
        <v>#REF!</v>
      </c>
      <c r="FL63" s="16" t="e">
        <f t="shared" si="8"/>
        <v>#REF!</v>
      </c>
      <c r="FM63" s="44" t="e">
        <f>(FK63*3)-FL63</f>
        <v>#REF!</v>
      </c>
      <c r="FN63" s="10" t="s">
        <v>94</v>
      </c>
      <c r="FP63" s="10">
        <f>EF63*3.785</f>
        <v>0</v>
      </c>
      <c r="FR63" s="10">
        <f>78*2</f>
        <v>156</v>
      </c>
      <c r="FZ63" s="10">
        <f>78</f>
        <v>78</v>
      </c>
    </row>
    <row r="64" spans="1:187" s="10" customFormat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17">
        <f t="shared" si="2"/>
        <v>0</v>
      </c>
      <c r="EC64" s="17">
        <f t="shared" si="9"/>
        <v>0</v>
      </c>
      <c r="ED64" s="16">
        <f t="shared" si="5"/>
        <v>0</v>
      </c>
      <c r="EE64" s="18"/>
      <c r="EF64" s="12">
        <v>0</v>
      </c>
      <c r="EG64" s="80"/>
      <c r="EH64" s="10" t="s">
        <v>988</v>
      </c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>
        <v>13</v>
      </c>
      <c r="ET64" s="12">
        <v>5</v>
      </c>
      <c r="EU64" s="12">
        <v>3</v>
      </c>
      <c r="EV64" s="12">
        <v>10</v>
      </c>
      <c r="EW64" s="12">
        <v>0</v>
      </c>
      <c r="EX64" s="12">
        <v>0</v>
      </c>
      <c r="EY64" s="12">
        <v>16</v>
      </c>
      <c r="EZ64" s="12">
        <v>5</v>
      </c>
      <c r="FA64" s="35">
        <v>22</v>
      </c>
      <c r="FB64" s="35">
        <v>10</v>
      </c>
      <c r="FC64" s="35">
        <v>0</v>
      </c>
      <c r="FD64" s="35">
        <v>21</v>
      </c>
      <c r="FE64" s="35">
        <v>18</v>
      </c>
      <c r="FF64" s="35">
        <v>20</v>
      </c>
      <c r="FG64" s="35">
        <v>0</v>
      </c>
      <c r="FH64" s="35">
        <v>10</v>
      </c>
      <c r="FI64" s="35" t="e">
        <f>VLOOKUP(H64,#REF!,2,)</f>
        <v>#REF!</v>
      </c>
      <c r="FJ64" s="35">
        <v>1</v>
      </c>
      <c r="FK64" s="16" t="e">
        <f t="shared" si="3"/>
        <v>#REF!</v>
      </c>
      <c r="FL64" s="16" t="e">
        <f t="shared" si="8"/>
        <v>#REF!</v>
      </c>
      <c r="FM64" s="44" t="e">
        <f t="shared" si="4"/>
        <v>#REF!</v>
      </c>
      <c r="FP64" s="74">
        <f t="shared" ref="FP64:FP100" si="13">EF64*F64</f>
        <v>0</v>
      </c>
    </row>
    <row r="65" spans="1:191" s="10" customFormat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17">
        <f t="shared" si="2"/>
        <v>0</v>
      </c>
      <c r="EC65" s="17">
        <f t="shared" si="9"/>
        <v>0</v>
      </c>
      <c r="ED65" s="16">
        <f t="shared" si="5"/>
        <v>0</v>
      </c>
      <c r="EE65" s="18"/>
      <c r="EF65" s="12">
        <v>0</v>
      </c>
      <c r="EG65" s="80"/>
      <c r="EH65" s="10" t="s">
        <v>999</v>
      </c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>
        <v>0</v>
      </c>
      <c r="EU65" s="12">
        <v>0</v>
      </c>
      <c r="EV65" s="12">
        <v>0</v>
      </c>
      <c r="EW65" s="12">
        <v>0</v>
      </c>
      <c r="EX65" s="12">
        <v>0</v>
      </c>
      <c r="EY65" s="12">
        <v>0</v>
      </c>
      <c r="EZ65" s="12">
        <v>0</v>
      </c>
      <c r="FA65" s="35">
        <v>0</v>
      </c>
      <c r="FB65" s="35">
        <v>0</v>
      </c>
      <c r="FC65" s="35">
        <v>0</v>
      </c>
      <c r="FD65" s="35">
        <v>0</v>
      </c>
      <c r="FE65" s="35">
        <v>0</v>
      </c>
      <c r="FF65" s="35">
        <v>0</v>
      </c>
      <c r="FG65" s="35">
        <v>0</v>
      </c>
      <c r="FH65" s="35">
        <v>0</v>
      </c>
      <c r="FI65" s="35" t="e">
        <f>VLOOKUP(H65,#REF!,2,)</f>
        <v>#REF!</v>
      </c>
      <c r="FJ65" s="35">
        <v>0</v>
      </c>
      <c r="FK65" s="16" t="e">
        <f t="shared" si="3"/>
        <v>#REF!</v>
      </c>
      <c r="FL65" s="16" t="e">
        <f t="shared" si="8"/>
        <v>#REF!</v>
      </c>
      <c r="FM65" s="44" t="e">
        <f t="shared" si="4"/>
        <v>#REF!</v>
      </c>
      <c r="FP65" s="74">
        <f t="shared" si="13"/>
        <v>0</v>
      </c>
    </row>
    <row r="66" spans="1:191" s="10" customFormat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17">
        <f t="shared" si="2"/>
        <v>0</v>
      </c>
      <c r="EC66" s="17">
        <f t="shared" si="9"/>
        <v>1</v>
      </c>
      <c r="ED66" s="16">
        <f t="shared" ref="ED66" si="14">(EB66*3)-EC66</f>
        <v>-1</v>
      </c>
      <c r="EE66" s="18"/>
      <c r="EF66" s="12">
        <v>0</v>
      </c>
      <c r="EG66" s="80">
        <f>EF66*4</f>
        <v>0</v>
      </c>
      <c r="EH66" s="10" t="s">
        <v>1002</v>
      </c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>
        <v>0</v>
      </c>
      <c r="FA66" s="35">
        <v>0</v>
      </c>
      <c r="FB66" s="35">
        <v>0</v>
      </c>
      <c r="FC66" s="35">
        <v>12</v>
      </c>
      <c r="FD66" s="35">
        <v>53</v>
      </c>
      <c r="FE66" s="35">
        <v>17</v>
      </c>
      <c r="FF66" s="35">
        <v>8</v>
      </c>
      <c r="FG66" s="35">
        <v>40</v>
      </c>
      <c r="FH66" s="35">
        <v>8</v>
      </c>
      <c r="FI66" s="35" t="e">
        <f>VLOOKUP(H66,#REF!,2,)</f>
        <v>#REF!</v>
      </c>
      <c r="FJ66" s="35">
        <v>4</v>
      </c>
      <c r="FK66" s="16" t="e">
        <f t="shared" si="3"/>
        <v>#REF!</v>
      </c>
      <c r="FL66" s="16" t="e">
        <f t="shared" si="8"/>
        <v>#REF!</v>
      </c>
      <c r="FM66" s="44" t="e">
        <f t="shared" si="4"/>
        <v>#REF!</v>
      </c>
      <c r="FP66" s="74">
        <f t="shared" si="13"/>
        <v>0</v>
      </c>
    </row>
    <row r="67" spans="1:191" s="10" customFormat="1">
      <c r="A67" s="12">
        <v>63</v>
      </c>
      <c r="B67" s="13" t="s">
        <v>22</v>
      </c>
      <c r="C67" s="12" t="s">
        <v>109</v>
      </c>
      <c r="D67" s="15">
        <v>2</v>
      </c>
      <c r="E67" s="15" t="s">
        <v>24</v>
      </c>
      <c r="F67" s="15">
        <v>7</v>
      </c>
      <c r="G67" s="15" t="s">
        <v>25</v>
      </c>
      <c r="H67" s="15" t="s">
        <v>1152</v>
      </c>
      <c r="I67" s="15" t="s">
        <v>26</v>
      </c>
      <c r="J67" s="16">
        <f>12</f>
        <v>12</v>
      </c>
      <c r="K67" s="20">
        <f>60*2</f>
        <v>120</v>
      </c>
      <c r="L67" s="20"/>
      <c r="M67" s="20">
        <f>60*2</f>
        <v>120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17">
        <f t="shared" si="2"/>
        <v>64.25</v>
      </c>
      <c r="EC67" s="17">
        <f t="shared" si="9"/>
        <v>187.75</v>
      </c>
      <c r="ED67" s="16">
        <f>(EB67*6)-EC67</f>
        <v>197.75</v>
      </c>
      <c r="EE67" s="18"/>
      <c r="EF67" s="12">
        <f>60*2</f>
        <v>120</v>
      </c>
      <c r="EG67" s="80">
        <f>EF67*7</f>
        <v>840</v>
      </c>
      <c r="EH67" s="10" t="s">
        <v>1124</v>
      </c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35">
        <v>0</v>
      </c>
      <c r="FB67" s="35">
        <v>0</v>
      </c>
      <c r="FC67" s="35">
        <v>0</v>
      </c>
      <c r="FD67" s="35">
        <v>0</v>
      </c>
      <c r="FE67" s="35">
        <v>5</v>
      </c>
      <c r="FF67" s="35">
        <v>0</v>
      </c>
      <c r="FG67" s="35">
        <v>0</v>
      </c>
      <c r="FH67" s="35">
        <v>0</v>
      </c>
      <c r="FI67" s="35" t="e">
        <f>VLOOKUP(H67,#REF!,2,)</f>
        <v>#REF!</v>
      </c>
      <c r="FJ67" s="35">
        <v>0</v>
      </c>
      <c r="FK67" s="16" t="e">
        <f t="shared" si="3"/>
        <v>#REF!</v>
      </c>
      <c r="FL67" s="16" t="e">
        <f t="shared" si="8"/>
        <v>#REF!</v>
      </c>
      <c r="FM67" s="44" t="e">
        <f t="shared" si="4"/>
        <v>#REF!</v>
      </c>
      <c r="FP67" s="74">
        <f t="shared" si="13"/>
        <v>840</v>
      </c>
      <c r="FT67" s="10">
        <f>32*3</f>
        <v>96</v>
      </c>
      <c r="FV67" s="10">
        <f>32*3</f>
        <v>96</v>
      </c>
      <c r="GI67" s="10">
        <f>60</f>
        <v>60</v>
      </c>
    </row>
    <row r="68" spans="1:191" s="10" customFormat="1">
      <c r="A68" s="12">
        <v>64</v>
      </c>
      <c r="B68" s="13" t="s">
        <v>22</v>
      </c>
      <c r="C68" s="13" t="s">
        <v>27</v>
      </c>
      <c r="D68" s="14">
        <v>1</v>
      </c>
      <c r="E68" s="14" t="s">
        <v>24</v>
      </c>
      <c r="F68" s="19">
        <v>25</v>
      </c>
      <c r="G68" s="14" t="s">
        <v>25</v>
      </c>
      <c r="H68" s="15">
        <v>881118</v>
      </c>
      <c r="I68" s="15" t="s">
        <v>29</v>
      </c>
      <c r="J68" s="16">
        <v>7</v>
      </c>
      <c r="K68" s="87">
        <f>144</f>
        <v>144</v>
      </c>
      <c r="L68" s="87"/>
      <c r="M68" s="87">
        <f>96</f>
        <v>96</v>
      </c>
      <c r="N68" s="12"/>
      <c r="O68" s="12"/>
      <c r="P68" s="12"/>
      <c r="Q68" s="12"/>
      <c r="R68" s="12">
        <v>100</v>
      </c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17">
        <f t="shared" si="2"/>
        <v>10.25</v>
      </c>
      <c r="EC68" s="17">
        <f t="shared" si="9"/>
        <v>136.75</v>
      </c>
      <c r="ED68" s="16">
        <f>(EB68*6)-EC68</f>
        <v>-75.25</v>
      </c>
      <c r="EE68" s="18"/>
      <c r="EF68" s="12">
        <f>24*4</f>
        <v>96</v>
      </c>
      <c r="EG68" s="80"/>
      <c r="EH68" s="10" t="s">
        <v>127</v>
      </c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35"/>
      <c r="FB68" s="35"/>
      <c r="FC68" s="35"/>
      <c r="FD68" s="35">
        <v>0</v>
      </c>
      <c r="FE68" s="35">
        <v>0</v>
      </c>
      <c r="FF68" s="35">
        <v>9</v>
      </c>
      <c r="FG68" s="35">
        <v>37</v>
      </c>
      <c r="FH68" s="35">
        <v>42</v>
      </c>
      <c r="FI68" s="35" t="e">
        <f>VLOOKUP(H68,#REF!,2,)</f>
        <v>#REF!</v>
      </c>
      <c r="FJ68" s="35">
        <v>23</v>
      </c>
      <c r="FK68" s="16" t="e">
        <f t="shared" si="3"/>
        <v>#REF!</v>
      </c>
      <c r="FL68" s="16" t="e">
        <f t="shared" si="8"/>
        <v>#REF!</v>
      </c>
      <c r="FM68" s="44" t="e">
        <f t="shared" si="4"/>
        <v>#REF!</v>
      </c>
      <c r="FP68" s="74">
        <f t="shared" si="13"/>
        <v>2400</v>
      </c>
      <c r="FS68" s="10">
        <v>72</v>
      </c>
      <c r="FV68" s="10">
        <f>24*3</f>
        <v>72</v>
      </c>
      <c r="GI68" s="10">
        <f>24*4</f>
        <v>96</v>
      </c>
    </row>
    <row r="69" spans="1:191" s="10" customFormat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2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17">
        <f t="shared" si="2"/>
        <v>0</v>
      </c>
      <c r="EC69" s="17">
        <f t="shared" ref="EC69:EC100" si="15">(J69+K69+L69+M69)-(N69+O69+P69+Q69+T69+R69+S69+EB69)</f>
        <v>2</v>
      </c>
      <c r="ED69" s="16">
        <f>(EB69*4)-EC69</f>
        <v>-2</v>
      </c>
      <c r="EE69" s="18"/>
      <c r="EF69" s="12">
        <v>0</v>
      </c>
      <c r="EG69" s="80"/>
      <c r="EH69" s="10" t="s">
        <v>127</v>
      </c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35"/>
      <c r="FB69" s="35"/>
      <c r="FC69" s="35"/>
      <c r="FD69" s="35"/>
      <c r="FE69" s="35"/>
      <c r="FF69" s="35"/>
      <c r="FG69" s="35"/>
      <c r="FH69" s="35"/>
      <c r="FI69" s="35"/>
      <c r="FJ69" s="35"/>
      <c r="FK69" s="16"/>
      <c r="FL69" s="16"/>
      <c r="FM69" s="44"/>
      <c r="FP69" s="74">
        <f t="shared" si="13"/>
        <v>0</v>
      </c>
    </row>
    <row r="70" spans="1:191" s="10" customFormat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17">
        <f t="shared" ref="EB70:EB122" si="16">AVERAGE(DX70:EA70)</f>
        <v>0</v>
      </c>
      <c r="EC70" s="17">
        <f t="shared" si="15"/>
        <v>0</v>
      </c>
      <c r="ED70" s="16">
        <f t="shared" si="5"/>
        <v>0</v>
      </c>
      <c r="EE70" s="18"/>
      <c r="EF70" s="12">
        <v>0</v>
      </c>
      <c r="EG70" s="80"/>
      <c r="EH70" s="10" t="s">
        <v>982</v>
      </c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35"/>
      <c r="FB70" s="35"/>
      <c r="FC70" s="35"/>
      <c r="FD70" s="35"/>
      <c r="FE70" s="35">
        <v>0</v>
      </c>
      <c r="FF70" s="35">
        <v>0</v>
      </c>
      <c r="FG70" s="35">
        <v>0</v>
      </c>
      <c r="FH70" s="35">
        <v>55</v>
      </c>
      <c r="FI70" s="35" t="e">
        <f>VLOOKUP(H70,#REF!,2,)</f>
        <v>#REF!</v>
      </c>
      <c r="FJ70" s="35">
        <v>0</v>
      </c>
      <c r="FK70" s="16" t="e">
        <f t="shared" si="3"/>
        <v>#REF!</v>
      </c>
      <c r="FL70" s="16" t="e">
        <f t="shared" ref="FL70:FL79" si="17">(J70+K70+L70+M70)-(T70+FK70)</f>
        <v>#REF!</v>
      </c>
      <c r="FM70" s="44" t="e">
        <f t="shared" si="4"/>
        <v>#REF!</v>
      </c>
      <c r="FP70" s="74">
        <f t="shared" si="13"/>
        <v>0</v>
      </c>
    </row>
    <row r="71" spans="1:191" s="10" customFormat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17">
        <f t="shared" si="16"/>
        <v>0</v>
      </c>
      <c r="EC71" s="17">
        <f t="shared" si="15"/>
        <v>0</v>
      </c>
      <c r="ED71" s="16">
        <f t="shared" ref="ED71:ED74" si="18">(EB71*2)-EC71</f>
        <v>0</v>
      </c>
      <c r="EE71" s="18"/>
      <c r="EF71" s="12">
        <v>0</v>
      </c>
      <c r="EG71" s="80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35"/>
      <c r="FB71" s="35"/>
      <c r="FC71" s="35"/>
      <c r="FD71" s="35"/>
      <c r="FE71" s="35"/>
      <c r="FF71" s="35"/>
      <c r="FG71" s="35"/>
      <c r="FH71" s="35"/>
      <c r="FI71" s="35"/>
      <c r="FJ71" s="35">
        <v>0</v>
      </c>
      <c r="FK71" s="16">
        <f t="shared" ref="FK71:FK74" si="19">AVERAGE(FD71:FJ71)</f>
        <v>0</v>
      </c>
      <c r="FL71" s="16">
        <f t="shared" si="17"/>
        <v>0</v>
      </c>
      <c r="FM71" s="44">
        <f t="shared" ref="FM71:FM74" si="20">(FK71*2)-FL71</f>
        <v>0</v>
      </c>
      <c r="FP71" s="74">
        <f t="shared" si="13"/>
        <v>0</v>
      </c>
    </row>
    <row r="72" spans="1:191" s="10" customFormat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17">
        <f t="shared" si="16"/>
        <v>0</v>
      </c>
      <c r="EC72" s="17">
        <f t="shared" si="15"/>
        <v>0</v>
      </c>
      <c r="ED72" s="16">
        <f t="shared" si="18"/>
        <v>0</v>
      </c>
      <c r="EE72" s="18"/>
      <c r="EF72" s="12">
        <v>0</v>
      </c>
      <c r="EG72" s="80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35"/>
      <c r="FB72" s="35"/>
      <c r="FC72" s="35"/>
      <c r="FD72" s="35"/>
      <c r="FE72" s="35"/>
      <c r="FF72" s="35"/>
      <c r="FG72" s="35"/>
      <c r="FH72" s="35"/>
      <c r="FI72" s="35"/>
      <c r="FJ72" s="35">
        <v>0</v>
      </c>
      <c r="FK72" s="16">
        <f t="shared" si="19"/>
        <v>0</v>
      </c>
      <c r="FL72" s="16">
        <f t="shared" si="17"/>
        <v>0</v>
      </c>
      <c r="FM72" s="44">
        <f t="shared" si="20"/>
        <v>0</v>
      </c>
      <c r="FP72" s="74">
        <f t="shared" si="13"/>
        <v>0</v>
      </c>
    </row>
    <row r="73" spans="1:191" s="10" customFormat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17">
        <f t="shared" si="16"/>
        <v>0</v>
      </c>
      <c r="EC73" s="17">
        <f t="shared" si="15"/>
        <v>0</v>
      </c>
      <c r="ED73" s="16">
        <f t="shared" si="18"/>
        <v>0</v>
      </c>
      <c r="EE73" s="18"/>
      <c r="EF73" s="12">
        <v>0</v>
      </c>
      <c r="EG73" s="80"/>
      <c r="EH73" s="10" t="s">
        <v>149</v>
      </c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35"/>
      <c r="FB73" s="35"/>
      <c r="FC73" s="35"/>
      <c r="FD73" s="35"/>
      <c r="FE73" s="35"/>
      <c r="FF73" s="35"/>
      <c r="FG73" s="35"/>
      <c r="FH73" s="35"/>
      <c r="FI73" s="35"/>
      <c r="FJ73" s="35">
        <v>0</v>
      </c>
      <c r="FK73" s="16">
        <f t="shared" si="19"/>
        <v>0</v>
      </c>
      <c r="FL73" s="16">
        <f t="shared" si="17"/>
        <v>0</v>
      </c>
      <c r="FM73" s="44">
        <f t="shared" si="20"/>
        <v>0</v>
      </c>
      <c r="FP73" s="74">
        <f t="shared" si="13"/>
        <v>0</v>
      </c>
    </row>
    <row r="74" spans="1:191" s="10" customFormat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17">
        <f t="shared" si="16"/>
        <v>0</v>
      </c>
      <c r="EC74" s="17">
        <f t="shared" si="15"/>
        <v>0</v>
      </c>
      <c r="ED74" s="16">
        <f t="shared" si="18"/>
        <v>0</v>
      </c>
      <c r="EE74" s="18"/>
      <c r="EF74" s="12">
        <v>0</v>
      </c>
      <c r="EG74" s="80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35"/>
      <c r="FB74" s="35"/>
      <c r="FC74" s="35"/>
      <c r="FD74" s="35"/>
      <c r="FE74" s="35"/>
      <c r="FF74" s="35"/>
      <c r="FG74" s="35"/>
      <c r="FH74" s="35"/>
      <c r="FI74" s="35"/>
      <c r="FJ74" s="35">
        <v>0</v>
      </c>
      <c r="FK74" s="16">
        <f t="shared" si="19"/>
        <v>0</v>
      </c>
      <c r="FL74" s="16">
        <f t="shared" si="17"/>
        <v>0</v>
      </c>
      <c r="FM74" s="44">
        <f t="shared" si="20"/>
        <v>0</v>
      </c>
      <c r="FP74" s="74">
        <f t="shared" si="13"/>
        <v>0</v>
      </c>
    </row>
    <row r="75" spans="1:19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17">
        <f t="shared" si="16"/>
        <v>0</v>
      </c>
      <c r="EC75" s="17">
        <f t="shared" si="15"/>
        <v>0</v>
      </c>
      <c r="ED75" s="16">
        <f t="shared" ref="ED75:ED79" si="21">(EB75*2)-EC75</f>
        <v>0</v>
      </c>
      <c r="EE75" s="18"/>
      <c r="EF75" s="12">
        <v>0</v>
      </c>
      <c r="EG75" s="80"/>
      <c r="EH75" s="10" t="s">
        <v>127</v>
      </c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35"/>
      <c r="FB75" s="35"/>
      <c r="FC75" s="35"/>
      <c r="FD75" s="35"/>
      <c r="FE75" s="35"/>
      <c r="FF75" s="35"/>
      <c r="FG75" s="35"/>
      <c r="FH75" s="35"/>
      <c r="FI75" s="35"/>
      <c r="FJ75" s="35">
        <v>0</v>
      </c>
      <c r="FK75" s="16">
        <f t="shared" ref="FK75:FK79" si="22">AVERAGE(FD75:FJ75)</f>
        <v>0</v>
      </c>
      <c r="FL75" s="16">
        <f t="shared" si="17"/>
        <v>0</v>
      </c>
      <c r="FM75" s="44">
        <f t="shared" ref="FM75:FM79" si="23">(FK75*2)-FL75</f>
        <v>0</v>
      </c>
      <c r="FP75" s="74">
        <f t="shared" si="13"/>
        <v>0</v>
      </c>
    </row>
    <row r="76" spans="1:19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17">
        <f t="shared" si="16"/>
        <v>0</v>
      </c>
      <c r="EC76" s="17">
        <f t="shared" si="15"/>
        <v>0</v>
      </c>
      <c r="ED76" s="16">
        <f t="shared" si="21"/>
        <v>0</v>
      </c>
      <c r="EE76" s="18"/>
      <c r="EF76" s="12">
        <v>0</v>
      </c>
      <c r="EG76" s="80"/>
      <c r="EH76" s="10" t="s">
        <v>127</v>
      </c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35"/>
      <c r="FB76" s="35"/>
      <c r="FC76" s="35"/>
      <c r="FD76" s="35"/>
      <c r="FE76" s="35"/>
      <c r="FF76" s="35"/>
      <c r="FG76" s="35"/>
      <c r="FH76" s="35"/>
      <c r="FI76" s="35"/>
      <c r="FJ76" s="35">
        <v>0</v>
      </c>
      <c r="FK76" s="16">
        <f t="shared" si="22"/>
        <v>0</v>
      </c>
      <c r="FL76" s="16">
        <f t="shared" si="17"/>
        <v>0</v>
      </c>
      <c r="FM76" s="44">
        <f t="shared" si="23"/>
        <v>0</v>
      </c>
      <c r="FP76" s="74">
        <f t="shared" si="13"/>
        <v>0</v>
      </c>
    </row>
    <row r="77" spans="1:19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17">
        <f t="shared" si="16"/>
        <v>0</v>
      </c>
      <c r="EC77" s="17">
        <f t="shared" si="15"/>
        <v>0</v>
      </c>
      <c r="ED77" s="16">
        <f>(EB77*3)-EC77</f>
        <v>0</v>
      </c>
      <c r="EE77" s="18"/>
      <c r="EF77" s="12">
        <v>0</v>
      </c>
      <c r="EG77" s="80"/>
      <c r="EH77" s="10" t="s">
        <v>114</v>
      </c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35"/>
      <c r="FB77" s="35"/>
      <c r="FC77" s="35"/>
      <c r="FD77" s="35"/>
      <c r="FE77" s="35"/>
      <c r="FF77" s="35"/>
      <c r="FG77" s="35"/>
      <c r="FH77" s="35"/>
      <c r="FI77" s="35"/>
      <c r="FJ77" s="35">
        <v>0</v>
      </c>
      <c r="FK77" s="16">
        <f t="shared" si="22"/>
        <v>0</v>
      </c>
      <c r="FL77" s="16">
        <f t="shared" si="17"/>
        <v>0</v>
      </c>
      <c r="FM77" s="44">
        <f t="shared" si="23"/>
        <v>0</v>
      </c>
      <c r="FP77" s="74">
        <f t="shared" si="13"/>
        <v>0</v>
      </c>
      <c r="FR77" s="4">
        <v>27</v>
      </c>
    </row>
    <row r="78" spans="1:19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17">
        <f t="shared" si="16"/>
        <v>0</v>
      </c>
      <c r="EC78" s="17">
        <f t="shared" si="15"/>
        <v>0</v>
      </c>
      <c r="ED78" s="16">
        <f t="shared" si="21"/>
        <v>0</v>
      </c>
      <c r="EE78" s="18"/>
      <c r="EF78" s="12">
        <v>0</v>
      </c>
      <c r="EG78" s="80"/>
      <c r="EH78" s="10" t="s">
        <v>96</v>
      </c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35"/>
      <c r="FB78" s="35"/>
      <c r="FC78" s="35"/>
      <c r="FD78" s="35"/>
      <c r="FE78" s="35"/>
      <c r="FF78" s="35"/>
      <c r="FG78" s="35"/>
      <c r="FH78" s="35"/>
      <c r="FI78" s="35"/>
      <c r="FJ78" s="35">
        <v>0</v>
      </c>
      <c r="FK78" s="16">
        <f t="shared" si="22"/>
        <v>0</v>
      </c>
      <c r="FL78" s="16">
        <f t="shared" si="17"/>
        <v>0</v>
      </c>
      <c r="FM78" s="44">
        <f t="shared" si="23"/>
        <v>0</v>
      </c>
      <c r="FP78" s="74">
        <f t="shared" si="13"/>
        <v>0</v>
      </c>
    </row>
    <row r="79" spans="1:19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17">
        <f t="shared" si="16"/>
        <v>0</v>
      </c>
      <c r="EC79" s="17">
        <f t="shared" si="15"/>
        <v>0</v>
      </c>
      <c r="ED79" s="16">
        <f t="shared" si="21"/>
        <v>0</v>
      </c>
      <c r="EE79" s="18"/>
      <c r="EF79" s="12">
        <v>0</v>
      </c>
      <c r="EG79" s="80"/>
      <c r="EH79" s="10" t="s">
        <v>982</v>
      </c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35"/>
      <c r="FB79" s="35"/>
      <c r="FC79" s="35"/>
      <c r="FD79" s="35"/>
      <c r="FE79" s="35"/>
      <c r="FF79" s="35"/>
      <c r="FG79" s="35"/>
      <c r="FH79" s="35"/>
      <c r="FI79" s="35"/>
      <c r="FJ79" s="35">
        <v>0</v>
      </c>
      <c r="FK79" s="16">
        <f t="shared" si="22"/>
        <v>0</v>
      </c>
      <c r="FL79" s="16">
        <f t="shared" si="17"/>
        <v>0</v>
      </c>
      <c r="FM79" s="44">
        <f t="shared" si="23"/>
        <v>0</v>
      </c>
      <c r="FP79" s="74">
        <f t="shared" si="13"/>
        <v>0</v>
      </c>
    </row>
    <row r="80" spans="1:19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17">
        <f t="shared" si="16"/>
        <v>0</v>
      </c>
      <c r="EC80" s="17">
        <f t="shared" si="15"/>
        <v>0</v>
      </c>
      <c r="ED80" s="16">
        <f t="shared" ref="ED80:ED84" si="24">(EB80*2)-EC80</f>
        <v>0</v>
      </c>
      <c r="EE80" s="18"/>
      <c r="EF80" s="12">
        <v>0</v>
      </c>
      <c r="EG80" s="10">
        <f>SUBTOTAL(9,EG9:EG79)</f>
        <v>52800</v>
      </c>
      <c r="EH80" s="4" t="s">
        <v>149</v>
      </c>
      <c r="FP80" s="74">
        <f t="shared" si="13"/>
        <v>0</v>
      </c>
    </row>
    <row r="81" spans="1:194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17">
        <f t="shared" si="16"/>
        <v>0</v>
      </c>
      <c r="EC81" s="17">
        <f t="shared" si="15"/>
        <v>0</v>
      </c>
      <c r="ED81" s="16">
        <f t="shared" si="24"/>
        <v>0</v>
      </c>
      <c r="EE81" s="18"/>
      <c r="EF81" s="12">
        <v>0</v>
      </c>
      <c r="EH81" s="4" t="s">
        <v>96</v>
      </c>
      <c r="FP81" s="74">
        <f t="shared" si="13"/>
        <v>0</v>
      </c>
    </row>
    <row r="82" spans="1:194" s="116" customFormat="1">
      <c r="A82" s="12">
        <v>78</v>
      </c>
      <c r="B82" s="107" t="s">
        <v>22</v>
      </c>
      <c r="C82" s="115" t="s">
        <v>164</v>
      </c>
      <c r="D82" s="107">
        <v>4</v>
      </c>
      <c r="E82" s="107" t="s">
        <v>138</v>
      </c>
      <c r="F82" s="107">
        <v>4</v>
      </c>
      <c r="G82" s="107" t="s">
        <v>25</v>
      </c>
      <c r="H82" s="107">
        <v>885194</v>
      </c>
      <c r="I82" s="107" t="s">
        <v>26</v>
      </c>
      <c r="J82" s="16">
        <v>8</v>
      </c>
      <c r="K82" s="104"/>
      <c r="L82" s="104"/>
      <c r="M82" s="104"/>
      <c r="N82" s="12"/>
      <c r="O82" s="12"/>
      <c r="P82" s="12"/>
      <c r="Q82" s="12"/>
      <c r="R82" s="104"/>
      <c r="S82" s="104"/>
      <c r="T82" s="104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17">
        <f t="shared" si="16"/>
        <v>0</v>
      </c>
      <c r="EC82" s="110">
        <f t="shared" si="15"/>
        <v>8</v>
      </c>
      <c r="ED82" s="108">
        <f>(EB82*4)-EC82</f>
        <v>-8</v>
      </c>
      <c r="EE82" s="111"/>
      <c r="EF82" s="104">
        <v>0</v>
      </c>
      <c r="EG82" s="10" t="s">
        <v>163</v>
      </c>
      <c r="EH82" s="116" t="s">
        <v>982</v>
      </c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74">
        <f t="shared" si="13"/>
        <v>0</v>
      </c>
      <c r="FR82" s="4"/>
      <c r="FS82" s="4"/>
      <c r="FT82" s="4"/>
      <c r="FU82" s="4"/>
      <c r="FV82" s="4"/>
      <c r="FW82" s="4"/>
      <c r="FX82" s="4"/>
      <c r="FY82" s="4"/>
      <c r="FZ82" s="4"/>
      <c r="GA82" s="4"/>
    </row>
    <row r="83" spans="1:194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17">
        <f t="shared" si="16"/>
        <v>0.25</v>
      </c>
      <c r="EC83" s="17">
        <f t="shared" si="15"/>
        <v>38.75</v>
      </c>
      <c r="ED83" s="16">
        <f>(EB83*4)-EC83</f>
        <v>-37.75</v>
      </c>
      <c r="EE83" s="18"/>
      <c r="EF83" s="12">
        <v>0</v>
      </c>
      <c r="EG83" s="10" t="s">
        <v>163</v>
      </c>
      <c r="EH83" s="4" t="s">
        <v>982</v>
      </c>
      <c r="FP83" s="74">
        <f t="shared" si="13"/>
        <v>0</v>
      </c>
    </row>
    <row r="84" spans="1:194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17">
        <f t="shared" si="16"/>
        <v>0</v>
      </c>
      <c r="EC84" s="17">
        <f t="shared" si="15"/>
        <v>0</v>
      </c>
      <c r="ED84" s="16">
        <f t="shared" si="24"/>
        <v>0</v>
      </c>
      <c r="EE84" s="18"/>
      <c r="EF84" s="12">
        <v>0</v>
      </c>
      <c r="EH84" s="4" t="s">
        <v>95</v>
      </c>
      <c r="FP84" s="74">
        <f t="shared" si="13"/>
        <v>0</v>
      </c>
    </row>
    <row r="85" spans="1:194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17">
        <f t="shared" si="16"/>
        <v>0</v>
      </c>
      <c r="EC85" s="17">
        <f t="shared" si="15"/>
        <v>0</v>
      </c>
      <c r="ED85" s="16">
        <f t="shared" ref="ED85" si="25">(EB85*2)-EC85</f>
        <v>0</v>
      </c>
      <c r="EE85" s="18"/>
      <c r="EF85" s="12">
        <v>0</v>
      </c>
      <c r="EH85" s="4" t="s">
        <v>1000</v>
      </c>
      <c r="FP85" s="74">
        <f t="shared" si="13"/>
        <v>0</v>
      </c>
    </row>
    <row r="86" spans="1:194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17">
        <f t="shared" si="16"/>
        <v>0</v>
      </c>
      <c r="EC86" s="17">
        <f t="shared" si="15"/>
        <v>0</v>
      </c>
      <c r="ED86" s="16">
        <f t="shared" ref="ED86" si="26">(EB86*2)-EC86</f>
        <v>0</v>
      </c>
      <c r="EE86" s="18"/>
      <c r="EF86" s="12">
        <v>0</v>
      </c>
      <c r="FP86" s="74">
        <f t="shared" si="13"/>
        <v>0</v>
      </c>
    </row>
    <row r="87" spans="1:194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17">
        <f t="shared" si="16"/>
        <v>0</v>
      </c>
      <c r="EC87" s="17">
        <f t="shared" si="15"/>
        <v>0</v>
      </c>
      <c r="ED87" s="16">
        <f>(EB87*4)-EC87</f>
        <v>0</v>
      </c>
      <c r="EE87" s="18"/>
      <c r="EF87" s="12">
        <v>0</v>
      </c>
      <c r="EH87" s="4" t="s">
        <v>93</v>
      </c>
      <c r="FP87" s="74">
        <f t="shared" si="13"/>
        <v>0</v>
      </c>
    </row>
    <row r="88" spans="1:194">
      <c r="A88" s="12">
        <v>84</v>
      </c>
      <c r="B88" s="15" t="s">
        <v>22</v>
      </c>
      <c r="C88" s="12" t="s">
        <v>49</v>
      </c>
      <c r="D88" s="15">
        <v>1</v>
      </c>
      <c r="E88" s="15" t="s">
        <v>138</v>
      </c>
      <c r="F88" s="19">
        <v>18</v>
      </c>
      <c r="G88" s="15" t="s">
        <v>25</v>
      </c>
      <c r="H88" s="70">
        <v>881285</v>
      </c>
      <c r="I88" s="15" t="s">
        <v>29</v>
      </c>
      <c r="J88" s="16">
        <v>18</v>
      </c>
      <c r="K88" s="20"/>
      <c r="L88" s="20"/>
      <c r="M88" s="20">
        <f>120</f>
        <v>120</v>
      </c>
      <c r="N88" s="68"/>
      <c r="O88" s="68"/>
      <c r="P88" s="68"/>
      <c r="Q88" s="68"/>
      <c r="R88" s="68"/>
      <c r="S88" s="12">
        <f>100</f>
        <v>100</v>
      </c>
      <c r="T88" s="12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17">
        <f t="shared" si="16"/>
        <v>25.75</v>
      </c>
      <c r="EC88" s="17">
        <f t="shared" si="15"/>
        <v>-37.75</v>
      </c>
      <c r="ED88" s="16">
        <f>(EB88*4)-EC88</f>
        <v>140.75</v>
      </c>
      <c r="EE88" s="18"/>
      <c r="EF88" s="12">
        <f>24*5</f>
        <v>120</v>
      </c>
      <c r="EH88" s="4" t="s">
        <v>127</v>
      </c>
      <c r="FP88" s="74">
        <f t="shared" si="13"/>
        <v>2160</v>
      </c>
      <c r="FT88" s="4">
        <f>27*2</f>
        <v>54</v>
      </c>
      <c r="GI88" s="116">
        <f>120</f>
        <v>120</v>
      </c>
    </row>
    <row r="89" spans="1:194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17">
        <f t="shared" si="16"/>
        <v>0</v>
      </c>
      <c r="EC89" s="17">
        <f t="shared" si="15"/>
        <v>0</v>
      </c>
      <c r="ED89" s="16">
        <f t="shared" ref="ED89" si="27">(EB89*2)-EC89</f>
        <v>0</v>
      </c>
      <c r="EF89" s="12">
        <v>0</v>
      </c>
      <c r="EH89" s="4" t="s">
        <v>93</v>
      </c>
      <c r="FP89" s="74">
        <f t="shared" si="13"/>
        <v>0</v>
      </c>
    </row>
    <row r="90" spans="1:194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17">
        <f t="shared" si="16"/>
        <v>0</v>
      </c>
      <c r="EC90" s="17">
        <f t="shared" si="15"/>
        <v>0</v>
      </c>
      <c r="ED90" s="16">
        <f t="shared" ref="ED90" si="28">(EB90*2)-EC90</f>
        <v>0</v>
      </c>
      <c r="EF90" s="12">
        <v>0</v>
      </c>
      <c r="EH90" s="4" t="s">
        <v>1003</v>
      </c>
      <c r="FP90" s="74">
        <f t="shared" si="13"/>
        <v>0</v>
      </c>
    </row>
    <row r="91" spans="1:194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17">
        <f t="shared" si="16"/>
        <v>0</v>
      </c>
      <c r="EC91" s="17">
        <f t="shared" si="15"/>
        <v>0</v>
      </c>
      <c r="ED91" s="16">
        <f t="shared" ref="ED91" si="29">(EB91*2)-EC91</f>
        <v>0</v>
      </c>
      <c r="EF91" s="12">
        <v>0</v>
      </c>
      <c r="EH91" s="4" t="s">
        <v>1003</v>
      </c>
      <c r="FP91" s="74">
        <f t="shared" si="13"/>
        <v>0</v>
      </c>
    </row>
    <row r="92" spans="1:194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17">
        <f t="shared" si="16"/>
        <v>0</v>
      </c>
      <c r="EC92" s="17">
        <f t="shared" si="15"/>
        <v>0</v>
      </c>
      <c r="ED92" s="16">
        <f t="shared" ref="ED92" si="30">(EB92*2)-EC92</f>
        <v>0</v>
      </c>
      <c r="EF92" s="12">
        <v>0</v>
      </c>
      <c r="FP92" s="74">
        <f t="shared" si="13"/>
        <v>0</v>
      </c>
    </row>
    <row r="93" spans="1:194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17">
        <f t="shared" si="16"/>
        <v>0</v>
      </c>
      <c r="EC93" s="17">
        <f t="shared" si="15"/>
        <v>0</v>
      </c>
      <c r="ED93" s="16">
        <f t="shared" ref="ED93:ED94" si="31">(EB93*2)-EC93</f>
        <v>0</v>
      </c>
      <c r="EF93" s="12">
        <v>0</v>
      </c>
      <c r="EH93" s="4" t="s">
        <v>114</v>
      </c>
      <c r="FP93" s="74">
        <f t="shared" si="13"/>
        <v>0</v>
      </c>
    </row>
    <row r="94" spans="1:194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17">
        <f t="shared" si="16"/>
        <v>0</v>
      </c>
      <c r="EC94" s="17">
        <f t="shared" si="15"/>
        <v>0</v>
      </c>
      <c r="ED94" s="16">
        <f t="shared" si="31"/>
        <v>0</v>
      </c>
      <c r="EF94" s="12">
        <v>0</v>
      </c>
      <c r="EH94" s="4" t="s">
        <v>1004</v>
      </c>
      <c r="FP94" s="74">
        <f t="shared" si="13"/>
        <v>0</v>
      </c>
    </row>
    <row r="95" spans="1:194">
      <c r="A95" s="12">
        <v>91</v>
      </c>
      <c r="B95" s="72" t="s">
        <v>22</v>
      </c>
      <c r="C95" s="12" t="s">
        <v>983</v>
      </c>
      <c r="D95" s="15">
        <v>4</v>
      </c>
      <c r="E95" s="15" t="s">
        <v>24</v>
      </c>
      <c r="F95" s="19">
        <v>4</v>
      </c>
      <c r="G95" s="15" t="s">
        <v>25</v>
      </c>
      <c r="H95" s="15" t="s">
        <v>1132</v>
      </c>
      <c r="I95" s="15" t="s">
        <v>26</v>
      </c>
      <c r="J95" s="16">
        <f>10+413</f>
        <v>423</v>
      </c>
      <c r="K95" s="20"/>
      <c r="L95" s="20"/>
      <c r="M95" s="20">
        <f>288*4</f>
        <v>1152</v>
      </c>
      <c r="N95" s="68"/>
      <c r="O95" s="68"/>
      <c r="P95" s="68"/>
      <c r="Q95" s="68"/>
      <c r="R95" s="68"/>
      <c r="S95" s="68"/>
      <c r="T95" s="68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17">
        <f t="shared" si="16"/>
        <v>149.75</v>
      </c>
      <c r="EC95" s="17">
        <f t="shared" si="15"/>
        <v>1425.25</v>
      </c>
      <c r="ED95" s="16">
        <f>(EB95*6)-EC95</f>
        <v>-526.75</v>
      </c>
      <c r="EF95" s="12">
        <f>48*6*4</f>
        <v>1152</v>
      </c>
      <c r="EH95" s="4" t="s">
        <v>982</v>
      </c>
      <c r="FP95" s="74">
        <f t="shared" si="13"/>
        <v>4608</v>
      </c>
      <c r="FT95" s="4">
        <f>48*3</f>
        <v>144</v>
      </c>
      <c r="FX95" s="4">
        <f>48*2</f>
        <v>96</v>
      </c>
      <c r="FZ95" s="4">
        <f>48*2</f>
        <v>96</v>
      </c>
      <c r="GI95" s="4">
        <f>48*6</f>
        <v>288</v>
      </c>
    </row>
    <row r="96" spans="1:194">
      <c r="A96" s="12">
        <v>92</v>
      </c>
      <c r="B96" s="72" t="s">
        <v>22</v>
      </c>
      <c r="C96" s="12" t="s">
        <v>1185</v>
      </c>
      <c r="D96" s="15">
        <v>4</v>
      </c>
      <c r="E96" s="15" t="s">
        <v>24</v>
      </c>
      <c r="F96" s="19">
        <v>4</v>
      </c>
      <c r="G96" s="15" t="s">
        <v>25</v>
      </c>
      <c r="H96" s="15" t="s">
        <v>1184</v>
      </c>
      <c r="I96" s="15" t="s">
        <v>26</v>
      </c>
      <c r="J96" s="16">
        <f>68+1025</f>
        <v>1093</v>
      </c>
      <c r="K96" s="20">
        <f>144*4</f>
        <v>576</v>
      </c>
      <c r="L96" s="20"/>
      <c r="M96" s="20">
        <f>144*4</f>
        <v>576</v>
      </c>
      <c r="N96" s="68"/>
      <c r="O96" s="68"/>
      <c r="P96" s="68"/>
      <c r="Q96" s="68"/>
      <c r="R96" s="68"/>
      <c r="S96" s="68"/>
      <c r="T96" s="68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17">
        <f t="shared" si="16"/>
        <v>113</v>
      </c>
      <c r="EC96" s="17">
        <f t="shared" si="15"/>
        <v>2132</v>
      </c>
      <c r="ED96" s="16">
        <f>(EB96*6)-EC96</f>
        <v>-1454</v>
      </c>
      <c r="EF96" s="12">
        <f>48*4*4</f>
        <v>768</v>
      </c>
      <c r="EH96" s="4" t="s">
        <v>1005</v>
      </c>
      <c r="FP96" s="74">
        <f t="shared" si="13"/>
        <v>3072</v>
      </c>
      <c r="FT96" s="4">
        <f>48</f>
        <v>48</v>
      </c>
      <c r="FX96" s="4">
        <f>48*4</f>
        <v>192</v>
      </c>
      <c r="FZ96" s="4">
        <f>48*2</f>
        <v>96</v>
      </c>
      <c r="GL96" s="4">
        <f>48*4</f>
        <v>192</v>
      </c>
    </row>
    <row r="97" spans="1:194" ht="30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17">
        <f t="shared" si="16"/>
        <v>0</v>
      </c>
      <c r="EC97" s="17">
        <f t="shared" si="15"/>
        <v>-8</v>
      </c>
      <c r="ED97" s="16">
        <f t="shared" ref="ED97" si="32">(EB97*4)-EC97</f>
        <v>8</v>
      </c>
      <c r="EF97" s="12">
        <v>0</v>
      </c>
      <c r="FP97" s="74">
        <f t="shared" si="13"/>
        <v>0</v>
      </c>
    </row>
    <row r="98" spans="1:194">
      <c r="A98" s="12">
        <v>94</v>
      </c>
      <c r="B98" s="72" t="s">
        <v>22</v>
      </c>
      <c r="C98" s="12" t="s">
        <v>983</v>
      </c>
      <c r="D98" s="76">
        <v>6</v>
      </c>
      <c r="E98" s="76" t="s">
        <v>24</v>
      </c>
      <c r="F98" s="49">
        <v>1</v>
      </c>
      <c r="G98" s="76" t="s">
        <v>25</v>
      </c>
      <c r="H98" s="76">
        <v>887716</v>
      </c>
      <c r="I98" s="76" t="s">
        <v>26</v>
      </c>
      <c r="J98" s="16">
        <v>467</v>
      </c>
      <c r="K98" s="68"/>
      <c r="L98" s="68"/>
      <c r="M98" s="68">
        <f>125*6</f>
        <v>750</v>
      </c>
      <c r="N98" s="68"/>
      <c r="O98" s="68"/>
      <c r="P98" s="68"/>
      <c r="Q98" s="68"/>
      <c r="R98" s="68"/>
      <c r="S98" s="68"/>
      <c r="T98" s="68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17">
        <f t="shared" si="16"/>
        <v>78.5</v>
      </c>
      <c r="EC98" s="17">
        <f t="shared" si="15"/>
        <v>898.5</v>
      </c>
      <c r="ED98" s="16">
        <f t="shared" ref="ED98" si="33">(EB98*4)-EC98</f>
        <v>-584.5</v>
      </c>
      <c r="EF98" s="12">
        <v>0</v>
      </c>
      <c r="EH98" s="4" t="s">
        <v>1201</v>
      </c>
      <c r="FP98" s="74">
        <f t="shared" si="13"/>
        <v>0</v>
      </c>
    </row>
    <row r="99" spans="1:194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114</v>
      </c>
      <c r="K99" s="20"/>
      <c r="L99" s="20"/>
      <c r="M99" s="20">
        <f>96*4</f>
        <v>384</v>
      </c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17">
        <f t="shared" si="16"/>
        <v>69.5</v>
      </c>
      <c r="EC99" s="17">
        <f t="shared" si="15"/>
        <v>28.5</v>
      </c>
      <c r="ED99" s="16">
        <f>(EB99*6)-EC99</f>
        <v>388.5</v>
      </c>
      <c r="EF99" s="12">
        <f>48*4</f>
        <v>192</v>
      </c>
      <c r="EH99" s="4" t="s">
        <v>982</v>
      </c>
      <c r="FP99" s="4">
        <f t="shared" si="13"/>
        <v>768</v>
      </c>
      <c r="FR99" s="4">
        <v>47</v>
      </c>
      <c r="FX99" s="4">
        <f>48*3</f>
        <v>144</v>
      </c>
      <c r="GI99" s="116">
        <f>96+48</f>
        <v>144</v>
      </c>
    </row>
    <row r="100" spans="1:194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17">
        <f t="shared" si="16"/>
        <v>46.5</v>
      </c>
      <c r="EC100" s="17">
        <f t="shared" si="15"/>
        <v>186.5</v>
      </c>
      <c r="ED100" s="16">
        <f>(EB100*6)-EC100</f>
        <v>92.5</v>
      </c>
      <c r="EF100" s="12">
        <f>48*4</f>
        <v>192</v>
      </c>
      <c r="EH100" s="4" t="s">
        <v>982</v>
      </c>
      <c r="FP100" s="4">
        <f t="shared" si="13"/>
        <v>768</v>
      </c>
      <c r="FX100" s="4">
        <f>48*2</f>
        <v>96</v>
      </c>
      <c r="GL100" s="4">
        <f>48</f>
        <v>48</v>
      </c>
    </row>
    <row r="101" spans="1:194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1649</v>
      </c>
      <c r="K101" s="68">
        <f>80*24</f>
        <v>1920</v>
      </c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17">
        <f t="shared" si="16"/>
        <v>135.75</v>
      </c>
      <c r="EC101" s="47">
        <f t="shared" ref="EC101:EC102" si="34">(J101+K101+L101+M101)-(N101+O101+P101+Q101+T101+R101+S101+EB101)</f>
        <v>5353.25</v>
      </c>
      <c r="ED101" s="16">
        <f>(EB101*6)-EC101</f>
        <v>-4538.75</v>
      </c>
      <c r="EF101" s="12">
        <f>80*24</f>
        <v>1920</v>
      </c>
      <c r="EH101" s="4" t="s">
        <v>96</v>
      </c>
      <c r="GL101" s="4">
        <v>80</v>
      </c>
    </row>
    <row r="102" spans="1:194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17">
        <f t="shared" si="16"/>
        <v>0</v>
      </c>
      <c r="EC102" s="97">
        <f t="shared" si="34"/>
        <v>0</v>
      </c>
      <c r="ED102" s="93">
        <f t="shared" ref="ED102" si="35">(EB102*4)-EC102</f>
        <v>0</v>
      </c>
      <c r="EF102" s="12">
        <v>0</v>
      </c>
    </row>
    <row r="103" spans="1:194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343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17">
        <f t="shared" si="16"/>
        <v>10</v>
      </c>
      <c r="EC103" s="97">
        <f t="shared" ref="EC103" si="36">(J103+K103+L103+M103)-(N103+O103+P103+Q103+T103+R103+S103+EB103)</f>
        <v>333</v>
      </c>
      <c r="ED103" s="93">
        <f t="shared" ref="ED103" si="37">(EB103*4)-EC103</f>
        <v>-293</v>
      </c>
      <c r="EF103" s="12">
        <v>0</v>
      </c>
    </row>
    <row r="104" spans="1:194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100" t="s">
        <v>90</v>
      </c>
      <c r="I104" s="15" t="s">
        <v>26</v>
      </c>
      <c r="J104" s="16">
        <v>316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17">
        <f t="shared" si="16"/>
        <v>1825</v>
      </c>
      <c r="EC104" s="97">
        <f t="shared" ref="EC104" si="38">(J104+K104+L104+M104)-(N104+O104+P104+Q104+T104+R104+S104+EB104)</f>
        <v>-4509</v>
      </c>
      <c r="ED104" s="16">
        <f t="shared" ref="ED104" si="39">(EB104*4)-EC104</f>
        <v>11809</v>
      </c>
      <c r="EE104" s="102"/>
      <c r="EF104" s="12">
        <v>0</v>
      </c>
    </row>
    <row r="105" spans="1:194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3389</v>
      </c>
      <c r="K105" s="68"/>
      <c r="L105" s="68"/>
      <c r="M105" s="68"/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17">
        <f t="shared" si="16"/>
        <v>654.75</v>
      </c>
      <c r="EC105" s="97">
        <f t="shared" ref="EC105:EC109" si="40">(J105+K105+L105+M105)-(N105+O105+P105+Q105+T105+R105+S105+EB105)</f>
        <v>2134.25</v>
      </c>
      <c r="ED105" s="16">
        <f t="shared" ref="ED105:ED109" si="41">(EB105*4)-EC105</f>
        <v>484.75</v>
      </c>
      <c r="EE105" s="102"/>
      <c r="EF105" s="12">
        <v>0</v>
      </c>
    </row>
    <row r="106" spans="1:194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116</v>
      </c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17">
        <f t="shared" si="16"/>
        <v>19</v>
      </c>
      <c r="EC106" s="97">
        <f t="shared" si="40"/>
        <v>97</v>
      </c>
      <c r="ED106" s="16">
        <f t="shared" si="41"/>
        <v>-21</v>
      </c>
      <c r="EE106" s="102"/>
      <c r="EF106" s="12">
        <v>0</v>
      </c>
    </row>
    <row r="107" spans="1:194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17">
        <f t="shared" si="16"/>
        <v>0</v>
      </c>
      <c r="EC107" s="97">
        <f t="shared" si="40"/>
        <v>0</v>
      </c>
      <c r="ED107" s="16">
        <f t="shared" si="41"/>
        <v>0</v>
      </c>
      <c r="EE107" s="102"/>
      <c r="EF107" s="12">
        <v>0</v>
      </c>
    </row>
    <row r="108" spans="1:194">
      <c r="A108" s="12">
        <v>104</v>
      </c>
      <c r="B108" s="48" t="s">
        <v>22</v>
      </c>
      <c r="C108" s="101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7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17">
        <f t="shared" si="16"/>
        <v>22.25</v>
      </c>
      <c r="EC108" s="97">
        <f t="shared" si="40"/>
        <v>-15.25</v>
      </c>
      <c r="ED108" s="16">
        <f t="shared" si="41"/>
        <v>104.25</v>
      </c>
      <c r="EE108" s="102"/>
      <c r="EF108" s="12">
        <v>0</v>
      </c>
    </row>
    <row r="109" spans="1:194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3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17">
        <f t="shared" si="16"/>
        <v>0</v>
      </c>
      <c r="EC109" s="97">
        <f t="shared" si="40"/>
        <v>-50</v>
      </c>
      <c r="ED109" s="93">
        <f t="shared" si="41"/>
        <v>50</v>
      </c>
      <c r="EE109" s="102"/>
      <c r="EF109" s="12">
        <v>0</v>
      </c>
    </row>
    <row r="110" spans="1:194">
      <c r="A110" s="12">
        <v>106</v>
      </c>
      <c r="B110" s="48" t="s">
        <v>22</v>
      </c>
      <c r="C110" s="47" t="s">
        <v>1110</v>
      </c>
      <c r="D110" s="99">
        <v>4</v>
      </c>
      <c r="E110" s="99" t="s">
        <v>24</v>
      </c>
      <c r="F110" s="49">
        <v>4</v>
      </c>
      <c r="G110" s="99" t="s">
        <v>25</v>
      </c>
      <c r="H110" s="99">
        <v>891553</v>
      </c>
      <c r="I110" s="99" t="s">
        <v>26</v>
      </c>
      <c r="J110" s="16">
        <v>242</v>
      </c>
      <c r="K110" s="68">
        <f>144*4</f>
        <v>576</v>
      </c>
      <c r="L110" s="68"/>
      <c r="M110" s="68">
        <f>144*4</f>
        <v>576</v>
      </c>
      <c r="N110" s="68"/>
      <c r="O110" s="68"/>
      <c r="P110" s="68"/>
      <c r="Q110" s="68"/>
      <c r="R110" s="68"/>
      <c r="S110" s="68"/>
      <c r="T110" s="68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17">
        <f t="shared" si="16"/>
        <v>100.25</v>
      </c>
      <c r="EC110" s="17">
        <f t="shared" ref="EC110" si="42">(J110+K110+L110+M110)-(N110+O110+P110+Q110+T110+R110+S110+EB110)</f>
        <v>1293.75</v>
      </c>
      <c r="ED110" s="16">
        <f>(EB110*6)-EC110</f>
        <v>-692.25</v>
      </c>
      <c r="EF110" s="12">
        <f>48*3*4</f>
        <v>576</v>
      </c>
      <c r="EH110" s="4" t="s">
        <v>982</v>
      </c>
      <c r="GL110" s="4">
        <f>48*3</f>
        <v>144</v>
      </c>
    </row>
    <row r="111" spans="1:194">
      <c r="A111" s="12">
        <v>107</v>
      </c>
      <c r="B111" s="48" t="s">
        <v>22</v>
      </c>
      <c r="C111" s="47" t="s">
        <v>1121</v>
      </c>
      <c r="D111" s="113">
        <v>4</v>
      </c>
      <c r="E111" s="113" t="s">
        <v>24</v>
      </c>
      <c r="F111" s="49">
        <v>4</v>
      </c>
      <c r="G111" s="113" t="s">
        <v>25</v>
      </c>
      <c r="H111" s="113">
        <v>894322</v>
      </c>
      <c r="I111" s="113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17">
        <f t="shared" si="16"/>
        <v>0</v>
      </c>
      <c r="EC111" s="17">
        <f t="shared" ref="EC111:EC116" si="43">(J111+K111+L111+M111)-(N111+O111+P111+Q111+T111+R111+S111+EB111)</f>
        <v>0</v>
      </c>
      <c r="ED111" s="16">
        <f t="shared" ref="ED111:ED116" si="44">(EB111*4)-EC111</f>
        <v>0</v>
      </c>
      <c r="EF111" s="12">
        <v>0</v>
      </c>
    </row>
    <row r="112" spans="1:194">
      <c r="A112" s="12">
        <v>108</v>
      </c>
      <c r="B112" s="48" t="s">
        <v>22</v>
      </c>
      <c r="C112" s="47" t="s">
        <v>1119</v>
      </c>
      <c r="D112" s="113">
        <v>6</v>
      </c>
      <c r="E112" s="113" t="s">
        <v>24</v>
      </c>
      <c r="F112" s="49">
        <v>1</v>
      </c>
      <c r="G112" s="113" t="s">
        <v>25</v>
      </c>
      <c r="H112" s="113" t="s">
        <v>1120</v>
      </c>
      <c r="I112" s="113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17">
        <f t="shared" si="16"/>
        <v>0</v>
      </c>
      <c r="EC112" s="17">
        <f t="shared" si="43"/>
        <v>0</v>
      </c>
      <c r="ED112" s="16">
        <f t="shared" si="44"/>
        <v>0</v>
      </c>
      <c r="EF112" s="12">
        <v>0</v>
      </c>
    </row>
    <row r="113" spans="1:194">
      <c r="A113" s="12">
        <v>109</v>
      </c>
      <c r="B113" s="48" t="s">
        <v>22</v>
      </c>
      <c r="C113" s="47" t="s">
        <v>1118</v>
      </c>
      <c r="D113" s="113">
        <v>4</v>
      </c>
      <c r="E113" s="113" t="s">
        <v>24</v>
      </c>
      <c r="F113" s="49">
        <v>4</v>
      </c>
      <c r="G113" s="113" t="s">
        <v>25</v>
      </c>
      <c r="H113" s="113">
        <v>894325</v>
      </c>
      <c r="I113" s="113" t="s">
        <v>26</v>
      </c>
      <c r="J113" s="16">
        <v>111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17">
        <f t="shared" si="16"/>
        <v>16</v>
      </c>
      <c r="EC113" s="17">
        <f t="shared" si="43"/>
        <v>95</v>
      </c>
      <c r="ED113" s="16">
        <f t="shared" si="44"/>
        <v>-31</v>
      </c>
      <c r="EF113" s="12">
        <v>0</v>
      </c>
      <c r="EH113" s="4" t="s">
        <v>982</v>
      </c>
    </row>
    <row r="114" spans="1:194">
      <c r="A114" s="12">
        <v>110</v>
      </c>
      <c r="B114" s="48" t="s">
        <v>22</v>
      </c>
      <c r="C114" s="47" t="s">
        <v>1117</v>
      </c>
      <c r="D114" s="113">
        <v>6</v>
      </c>
      <c r="E114" s="113" t="s">
        <v>24</v>
      </c>
      <c r="F114" s="49">
        <v>1</v>
      </c>
      <c r="G114" s="113" t="s">
        <v>25</v>
      </c>
      <c r="H114" s="113">
        <v>894324</v>
      </c>
      <c r="I114" s="113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17">
        <f t="shared" si="16"/>
        <v>0</v>
      </c>
      <c r="EC114" s="17">
        <f t="shared" si="43"/>
        <v>0</v>
      </c>
      <c r="ED114" s="16">
        <f t="shared" si="44"/>
        <v>0</v>
      </c>
      <c r="EF114" s="12">
        <v>0</v>
      </c>
    </row>
    <row r="115" spans="1:194">
      <c r="A115" s="12">
        <v>111</v>
      </c>
      <c r="B115" s="48" t="s">
        <v>22</v>
      </c>
      <c r="C115" s="47" t="s">
        <v>1115</v>
      </c>
      <c r="D115" s="113">
        <v>4</v>
      </c>
      <c r="E115" s="113" t="s">
        <v>24</v>
      </c>
      <c r="F115" s="49">
        <v>4</v>
      </c>
      <c r="G115" s="113" t="s">
        <v>25</v>
      </c>
      <c r="H115" s="113">
        <v>894328</v>
      </c>
      <c r="I115" s="113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17">
        <f t="shared" si="16"/>
        <v>0</v>
      </c>
      <c r="EC115" s="17">
        <f t="shared" si="43"/>
        <v>0</v>
      </c>
      <c r="ED115" s="16">
        <f t="shared" si="44"/>
        <v>0</v>
      </c>
      <c r="EF115" s="12">
        <v>0</v>
      </c>
    </row>
    <row r="116" spans="1:194">
      <c r="A116" s="12">
        <v>112</v>
      </c>
      <c r="B116" s="48" t="s">
        <v>22</v>
      </c>
      <c r="C116" s="47" t="s">
        <v>1116</v>
      </c>
      <c r="D116" s="113">
        <v>6</v>
      </c>
      <c r="E116" s="113" t="s">
        <v>24</v>
      </c>
      <c r="F116" s="49">
        <v>1</v>
      </c>
      <c r="G116" s="113" t="s">
        <v>25</v>
      </c>
      <c r="H116" s="113">
        <v>894327</v>
      </c>
      <c r="I116" s="113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17">
        <f t="shared" si="16"/>
        <v>0</v>
      </c>
      <c r="EC116" s="17">
        <f t="shared" si="43"/>
        <v>0</v>
      </c>
      <c r="ED116" s="16">
        <f t="shared" si="44"/>
        <v>0</v>
      </c>
      <c r="EF116" s="12">
        <v>0</v>
      </c>
    </row>
    <row r="117" spans="1:194">
      <c r="A117" s="12">
        <v>113</v>
      </c>
      <c r="B117" s="48" t="s">
        <v>22</v>
      </c>
      <c r="C117" s="47" t="s">
        <v>1122</v>
      </c>
      <c r="D117" s="113">
        <v>24</v>
      </c>
      <c r="E117" s="113" t="s">
        <v>24</v>
      </c>
      <c r="F117" s="49">
        <v>1</v>
      </c>
      <c r="G117" s="113" t="s">
        <v>25</v>
      </c>
      <c r="H117" s="113">
        <v>891906</v>
      </c>
      <c r="I117" s="113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17">
        <f t="shared" si="16"/>
        <v>0</v>
      </c>
      <c r="EC117" s="17">
        <f t="shared" ref="EC117" si="45">(J117+K117+L117+M117)-(N117+O117+P117+Q117+T117+R117+S117+EB117)</f>
        <v>0</v>
      </c>
      <c r="ED117" s="16">
        <f t="shared" ref="ED117" si="46">(EB117*4)-EC117</f>
        <v>0</v>
      </c>
      <c r="EF117" s="12">
        <v>0</v>
      </c>
    </row>
    <row r="118" spans="1:194">
      <c r="A118" s="12">
        <v>114</v>
      </c>
      <c r="B118" s="48" t="s">
        <v>22</v>
      </c>
      <c r="C118" s="47" t="s">
        <v>1125</v>
      </c>
      <c r="D118" s="114">
        <v>1</v>
      </c>
      <c r="E118" s="114" t="s">
        <v>24</v>
      </c>
      <c r="F118" s="49">
        <v>200</v>
      </c>
      <c r="G118" s="114" t="s">
        <v>25</v>
      </c>
      <c r="H118" s="114">
        <v>887713</v>
      </c>
      <c r="I118" s="114" t="s">
        <v>28</v>
      </c>
      <c r="J118" s="16">
        <v>10.98</v>
      </c>
      <c r="K118" s="68">
        <f>32</f>
        <v>32</v>
      </c>
      <c r="L118" s="68"/>
      <c r="M118" s="68">
        <f>32+80</f>
        <v>112</v>
      </c>
      <c r="N118" s="68"/>
      <c r="O118" s="68"/>
      <c r="P118" s="68"/>
      <c r="Q118" s="68"/>
      <c r="R118" s="68"/>
      <c r="S118" s="68">
        <f>80</f>
        <v>80</v>
      </c>
      <c r="T118" s="68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17">
        <f t="shared" si="16"/>
        <v>19.75</v>
      </c>
      <c r="EC118" s="17">
        <f t="shared" ref="EC118" si="47">(J118+K118+L118+M118)-(N118+O118+P118+Q118+T118+R118+S118+EB118)</f>
        <v>25.230000000000018</v>
      </c>
      <c r="ED118" s="16">
        <f>(EB118*6)-EC118</f>
        <v>93.269999999999982</v>
      </c>
      <c r="EF118" s="12">
        <v>40</v>
      </c>
      <c r="EH118" s="4" t="s">
        <v>1126</v>
      </c>
      <c r="GL118" s="4">
        <f>24</f>
        <v>24</v>
      </c>
    </row>
    <row r="119" spans="1:194">
      <c r="A119" s="12">
        <v>115</v>
      </c>
      <c r="B119" s="48" t="s">
        <v>22</v>
      </c>
      <c r="C119" s="72" t="s">
        <v>164</v>
      </c>
      <c r="D119" s="117">
        <v>4</v>
      </c>
      <c r="E119" s="117" t="s">
        <v>24</v>
      </c>
      <c r="F119" s="49">
        <v>4</v>
      </c>
      <c r="G119" s="117" t="s">
        <v>25</v>
      </c>
      <c r="H119" s="117">
        <v>891908</v>
      </c>
      <c r="I119" s="117" t="s">
        <v>26</v>
      </c>
      <c r="J119" s="16">
        <v>431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17">
        <f t="shared" si="16"/>
        <v>7</v>
      </c>
      <c r="EC119" s="17">
        <f t="shared" ref="EC119" si="48">(J119+K119+L119+M119)-(N119+O119+P119+Q119+T119+R119+S119+EB119)</f>
        <v>424</v>
      </c>
      <c r="ED119" s="16">
        <f t="shared" ref="ED119" si="49">(EB119*4)-EC119</f>
        <v>-396</v>
      </c>
      <c r="EF119" s="12">
        <v>0</v>
      </c>
    </row>
    <row r="120" spans="1:194">
      <c r="A120" s="12">
        <v>116</v>
      </c>
      <c r="B120" s="48" t="s">
        <v>22</v>
      </c>
      <c r="C120" s="47" t="s">
        <v>1156</v>
      </c>
      <c r="D120" s="118">
        <v>1</v>
      </c>
      <c r="E120" s="118" t="s">
        <v>24</v>
      </c>
      <c r="F120" s="49">
        <v>20</v>
      </c>
      <c r="G120" s="118" t="s">
        <v>25</v>
      </c>
      <c r="H120" s="118">
        <v>889677</v>
      </c>
      <c r="I120" s="118" t="s">
        <v>29</v>
      </c>
      <c r="J120" s="16">
        <v>1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17">
        <f t="shared" si="16"/>
        <v>0.5</v>
      </c>
      <c r="EC120" s="17">
        <f t="shared" ref="EC120" si="50">(J120+K120+L120+M120)-(N120+O120+P120+Q120+T120+R120+S120+EB120)</f>
        <v>-99.5</v>
      </c>
      <c r="ED120" s="16">
        <f t="shared" ref="ED120" si="51">(EB120*4)-EC120</f>
        <v>101.5</v>
      </c>
      <c r="EF120" s="12">
        <v>0</v>
      </c>
    </row>
    <row r="121" spans="1:194">
      <c r="A121" s="12">
        <v>117</v>
      </c>
      <c r="B121" s="48" t="s">
        <v>22</v>
      </c>
      <c r="C121" s="47" t="s">
        <v>1178</v>
      </c>
      <c r="D121" s="120">
        <v>4</v>
      </c>
      <c r="E121" s="120" t="s">
        <v>24</v>
      </c>
      <c r="F121" s="49">
        <v>1</v>
      </c>
      <c r="G121" s="120" t="s">
        <v>25</v>
      </c>
      <c r="H121" s="120">
        <v>883081</v>
      </c>
      <c r="I121" s="120" t="s">
        <v>26</v>
      </c>
      <c r="J121" s="16">
        <v>25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17">
        <f t="shared" si="16"/>
        <v>47</v>
      </c>
      <c r="EC121" s="17">
        <f t="shared" ref="EC121" si="52">(J121+K121+L121+M121)-(N121+O121+P121+Q121+T121+R121+S121+EB121)</f>
        <v>1098</v>
      </c>
      <c r="ED121" s="16">
        <f>(EB121*6)-EC121</f>
        <v>-816</v>
      </c>
      <c r="EF121" s="12">
        <f>280*4</f>
        <v>1120</v>
      </c>
      <c r="EH121" s="4" t="s">
        <v>1200</v>
      </c>
      <c r="GL121" s="4">
        <f>280</f>
        <v>280</v>
      </c>
    </row>
    <row r="122" spans="1:194">
      <c r="A122" s="12">
        <v>118</v>
      </c>
      <c r="B122" s="48" t="s">
        <v>22</v>
      </c>
      <c r="C122" s="47" t="s">
        <v>1179</v>
      </c>
      <c r="D122" s="121">
        <v>24</v>
      </c>
      <c r="E122" s="121" t="s">
        <v>24</v>
      </c>
      <c r="F122" s="49">
        <v>120</v>
      </c>
      <c r="G122" s="121" t="s">
        <v>1180</v>
      </c>
      <c r="H122" s="121">
        <v>900685</v>
      </c>
      <c r="I122" s="121" t="s">
        <v>26</v>
      </c>
      <c r="J122" s="16">
        <v>4013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17">
        <f t="shared" si="16"/>
        <v>752</v>
      </c>
      <c r="EC122" s="17">
        <f t="shared" ref="EC122" si="53">(J122+K122+L122+M122)-(N122+O122+P122+Q122+T122+R122+S122+EB122)</f>
        <v>3261</v>
      </c>
      <c r="ED122" s="16">
        <f t="shared" ref="ED122" si="54">(EB122*4)-EC122</f>
        <v>-253</v>
      </c>
      <c r="EF122" s="12">
        <v>0</v>
      </c>
      <c r="EH122" s="4" t="s">
        <v>1181</v>
      </c>
    </row>
  </sheetData>
  <autoFilter ref="A4:GL122"/>
  <mergeCells count="159">
    <mergeCell ref="U1:EB1"/>
    <mergeCell ref="EI1:FA1"/>
    <mergeCell ref="AL3:AL4"/>
    <mergeCell ref="EJ3:EJ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EQ3:EQ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C3:EC4"/>
    <mergeCell ref="ED3:ED4"/>
    <mergeCell ref="EF3:EF4"/>
    <mergeCell ref="AU3:AU4"/>
    <mergeCell ref="AV3:AV4"/>
    <mergeCell ref="BS3:BS4"/>
    <mergeCell ref="AW3:AW4"/>
    <mergeCell ref="AX3:AX4"/>
    <mergeCell ref="AY3:AY4"/>
    <mergeCell ref="AZ3:AZ4"/>
    <mergeCell ref="BG3:BG4"/>
    <mergeCell ref="EB3:EB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DD3:DD4"/>
    <mergeCell ref="DE3:DE4"/>
    <mergeCell ref="DF3:DF4"/>
    <mergeCell ref="EK3:EK4"/>
    <mergeCell ref="EI3:EI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G3:DG4"/>
    <mergeCell ref="DL3:DL4"/>
    <mergeCell ref="EY3:EY4"/>
    <mergeCell ref="ET3:ET4"/>
    <mergeCell ref="EU3:EU4"/>
    <mergeCell ref="EZ3:EZ4"/>
    <mergeCell ref="EX3:EX4"/>
    <mergeCell ref="EW3:EW4"/>
    <mergeCell ref="EV3:EV4"/>
    <mergeCell ref="ES3:ES4"/>
    <mergeCell ref="ER3:ER4"/>
    <mergeCell ref="EO3:EO4"/>
    <mergeCell ref="EP3:EP4"/>
    <mergeCell ref="EL3:EL4"/>
    <mergeCell ref="EM3:EM4"/>
    <mergeCell ref="EN3:EN4"/>
    <mergeCell ref="CU3:CU4"/>
    <mergeCell ref="CV3:CV4"/>
    <mergeCell ref="CW3:CW4"/>
    <mergeCell ref="CX3:CX4"/>
    <mergeCell ref="CY3:CY4"/>
    <mergeCell ref="CZ3:CZ4"/>
    <mergeCell ref="DY3:DY4"/>
    <mergeCell ref="FM3:FM4"/>
    <mergeCell ref="FF3:FF4"/>
    <mergeCell ref="FA3:FA4"/>
    <mergeCell ref="FB3:FB4"/>
    <mergeCell ref="FL3:FL4"/>
    <mergeCell ref="FG3:FG4"/>
    <mergeCell ref="FC3:FC4"/>
    <mergeCell ref="FD3:FD4"/>
    <mergeCell ref="FK3:FK4"/>
    <mergeCell ref="FH3:FH4"/>
    <mergeCell ref="FI3:FI4"/>
    <mergeCell ref="FE3:FE4"/>
    <mergeCell ref="FJ3:FJ4"/>
    <mergeCell ref="DZ3:DZ4"/>
    <mergeCell ref="EA3:EA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57" t="s">
        <v>920</v>
      </c>
      <c r="B2" s="157" t="s">
        <v>0</v>
      </c>
      <c r="C2" s="157" t="s">
        <v>1</v>
      </c>
      <c r="D2" s="157" t="s">
        <v>2</v>
      </c>
      <c r="E2" s="157"/>
      <c r="F2" s="157"/>
      <c r="G2" s="157"/>
      <c r="H2" s="57" t="s">
        <v>6</v>
      </c>
      <c r="I2" s="57" t="s">
        <v>922</v>
      </c>
      <c r="J2" s="57" t="s">
        <v>3</v>
      </c>
      <c r="K2" s="57" t="s">
        <v>928</v>
      </c>
      <c r="L2" s="146" t="s">
        <v>929</v>
      </c>
      <c r="M2" s="58" t="s">
        <v>921</v>
      </c>
    </row>
    <row r="3" spans="1:13" ht="15.75">
      <c r="A3" s="157"/>
      <c r="B3" s="157"/>
      <c r="C3" s="157"/>
      <c r="D3" s="57"/>
      <c r="E3" s="57"/>
      <c r="F3" s="57"/>
      <c r="G3" s="57"/>
      <c r="H3" s="57"/>
      <c r="I3" s="57"/>
      <c r="J3" s="57"/>
      <c r="K3" s="61"/>
      <c r="L3" s="147"/>
      <c r="M3" s="57"/>
    </row>
    <row r="4" spans="1:13">
      <c r="A4" s="154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48" t="s">
        <v>930</v>
      </c>
      <c r="M4" s="156" t="s">
        <v>927</v>
      </c>
    </row>
    <row r="5" spans="1:13">
      <c r="A5" s="154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49"/>
      <c r="M5" s="156"/>
    </row>
    <row r="6" spans="1:13">
      <c r="A6" s="154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49"/>
      <c r="M6" s="156"/>
    </row>
    <row r="7" spans="1:13">
      <c r="A7" s="154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49"/>
      <c r="M7" s="156"/>
    </row>
    <row r="8" spans="1:13">
      <c r="A8" s="154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49"/>
      <c r="M8" s="156"/>
    </row>
    <row r="9" spans="1:13">
      <c r="A9" s="154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50"/>
      <c r="M9" s="156"/>
    </row>
    <row r="10" spans="1:13">
      <c r="A10" s="154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48" t="s">
        <v>930</v>
      </c>
      <c r="M10" s="155" t="s">
        <v>927</v>
      </c>
    </row>
    <row r="11" spans="1:13">
      <c r="A11" s="154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50"/>
      <c r="M11" s="155"/>
    </row>
    <row r="12" spans="1:13">
      <c r="A12" s="154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55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54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56" t="s">
        <v>927</v>
      </c>
    </row>
    <row r="18" spans="1:13" ht="28.5" customHeight="1">
      <c r="A18" s="154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56"/>
    </row>
    <row r="19" spans="1:13">
      <c r="A19" s="154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51" t="s">
        <v>930</v>
      </c>
      <c r="M19" s="156" t="s">
        <v>925</v>
      </c>
    </row>
    <row r="20" spans="1:13">
      <c r="A20" s="154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52"/>
      <c r="M20" s="156"/>
    </row>
    <row r="21" spans="1:13">
      <c r="A21" s="154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52"/>
      <c r="M21" s="156"/>
    </row>
    <row r="22" spans="1:13">
      <c r="A22" s="154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52"/>
      <c r="M22" s="156"/>
    </row>
    <row r="23" spans="1:13">
      <c r="A23" s="154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53"/>
      <c r="M23" s="156"/>
    </row>
    <row r="24" spans="1:13">
      <c r="A24" s="154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51" t="s">
        <v>930</v>
      </c>
      <c r="M24" s="156" t="s">
        <v>925</v>
      </c>
    </row>
    <row r="25" spans="1:13">
      <c r="A25" s="154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52"/>
      <c r="M25" s="156"/>
    </row>
    <row r="26" spans="1:13">
      <c r="A26" s="154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52"/>
      <c r="M26" s="156"/>
    </row>
    <row r="27" spans="1:13">
      <c r="A27" s="154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52"/>
      <c r="M27" s="156"/>
    </row>
    <row r="28" spans="1:13">
      <c r="A28" s="154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52"/>
      <c r="M28" s="156"/>
    </row>
    <row r="29" spans="1:13">
      <c r="A29" s="154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53"/>
      <c r="M29" s="156"/>
    </row>
    <row r="30" spans="1:13" ht="24" customHeight="1">
      <c r="A30" s="154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51" t="s">
        <v>930</v>
      </c>
      <c r="M30" s="155" t="s">
        <v>924</v>
      </c>
    </row>
    <row r="31" spans="1:13" ht="21.75" customHeight="1">
      <c r="A31" s="154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53"/>
      <c r="M31" s="155"/>
    </row>
    <row r="32" spans="1:13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79"/>
  <sheetViews>
    <sheetView topLeftCell="A1064" workbookViewId="0">
      <selection activeCell="B1075" sqref="B1075"/>
    </sheetView>
  </sheetViews>
  <sheetFormatPr defaultRowHeight="15"/>
  <sheetData>
    <row r="1" spans="1:2">
      <c r="A1">
        <v>3831236</v>
      </c>
      <c r="B1">
        <v>0</v>
      </c>
    </row>
    <row r="2" spans="1:2">
      <c r="A2">
        <v>21212204</v>
      </c>
      <c r="B2">
        <v>0</v>
      </c>
    </row>
    <row r="3" spans="1:2">
      <c r="A3">
        <v>21192875</v>
      </c>
      <c r="B3">
        <v>0</v>
      </c>
    </row>
    <row r="4" spans="1:2">
      <c r="A4">
        <v>477556</v>
      </c>
      <c r="B4">
        <v>0</v>
      </c>
    </row>
    <row r="5" spans="1:2">
      <c r="A5">
        <v>20998367</v>
      </c>
      <c r="B5">
        <v>0</v>
      </c>
    </row>
    <row r="6" spans="1:2">
      <c r="A6">
        <v>21707133</v>
      </c>
      <c r="B6">
        <v>0</v>
      </c>
    </row>
    <row r="7" spans="1:2">
      <c r="A7">
        <v>21707132</v>
      </c>
      <c r="B7">
        <v>0</v>
      </c>
    </row>
    <row r="8" spans="1:2">
      <c r="A8">
        <v>8193841</v>
      </c>
      <c r="B8">
        <v>0</v>
      </c>
    </row>
    <row r="9" spans="1:2">
      <c r="A9">
        <v>8159975</v>
      </c>
      <c r="B9">
        <v>0</v>
      </c>
    </row>
    <row r="10" spans="1:2">
      <c r="A10" t="s">
        <v>187</v>
      </c>
      <c r="B10">
        <v>0</v>
      </c>
    </row>
    <row r="11" spans="1:2">
      <c r="A11" t="s">
        <v>169</v>
      </c>
      <c r="B11">
        <v>0</v>
      </c>
    </row>
    <row r="12" spans="1:2">
      <c r="A12" t="s">
        <v>170</v>
      </c>
      <c r="B12">
        <v>0</v>
      </c>
    </row>
    <row r="13" spans="1:2">
      <c r="A13" t="s">
        <v>171</v>
      </c>
      <c r="B13">
        <v>0</v>
      </c>
    </row>
    <row r="14" spans="1:2">
      <c r="A14" t="s">
        <v>188</v>
      </c>
      <c r="B14">
        <v>0</v>
      </c>
    </row>
    <row r="15" spans="1:2">
      <c r="A15" t="s">
        <v>189</v>
      </c>
      <c r="B15">
        <v>0</v>
      </c>
    </row>
    <row r="16" spans="1:2">
      <c r="A16" t="s">
        <v>190</v>
      </c>
      <c r="B16">
        <v>0</v>
      </c>
    </row>
    <row r="17" spans="1:2">
      <c r="A17" t="s">
        <v>191</v>
      </c>
      <c r="B17">
        <v>0</v>
      </c>
    </row>
    <row r="18" spans="1:2">
      <c r="A18" t="s">
        <v>192</v>
      </c>
      <c r="B18">
        <v>0</v>
      </c>
    </row>
    <row r="19" spans="1:2">
      <c r="A19" t="s">
        <v>172</v>
      </c>
      <c r="B19">
        <v>0</v>
      </c>
    </row>
    <row r="20" spans="1:2">
      <c r="A20" t="s">
        <v>193</v>
      </c>
      <c r="B20">
        <v>0</v>
      </c>
    </row>
    <row r="21" spans="1:2">
      <c r="A21">
        <v>256535</v>
      </c>
      <c r="B21">
        <v>0</v>
      </c>
    </row>
    <row r="22" spans="1:2">
      <c r="A22" t="s">
        <v>194</v>
      </c>
      <c r="B22">
        <v>0</v>
      </c>
    </row>
    <row r="23" spans="1:2">
      <c r="A23" t="s">
        <v>195</v>
      </c>
      <c r="B23">
        <v>0</v>
      </c>
    </row>
    <row r="24" spans="1:2">
      <c r="A24" t="s">
        <v>196</v>
      </c>
      <c r="B24">
        <v>0</v>
      </c>
    </row>
    <row r="25" spans="1:2">
      <c r="A25" t="s">
        <v>197</v>
      </c>
      <c r="B25">
        <v>0</v>
      </c>
    </row>
    <row r="26" spans="1:2">
      <c r="A26" t="s">
        <v>198</v>
      </c>
      <c r="B26">
        <v>0</v>
      </c>
    </row>
    <row r="27" spans="1:2">
      <c r="A27" t="s">
        <v>199</v>
      </c>
      <c r="B27">
        <v>0</v>
      </c>
    </row>
    <row r="28" spans="1:2">
      <c r="A28" t="s">
        <v>200</v>
      </c>
      <c r="B28">
        <v>0</v>
      </c>
    </row>
    <row r="29" spans="1:2">
      <c r="A29" t="s">
        <v>201</v>
      </c>
      <c r="B29">
        <v>0</v>
      </c>
    </row>
    <row r="30" spans="1:2">
      <c r="A30" t="s">
        <v>202</v>
      </c>
      <c r="B30">
        <v>0</v>
      </c>
    </row>
    <row r="31" spans="1:2">
      <c r="A31" t="s">
        <v>203</v>
      </c>
      <c r="B31">
        <v>0</v>
      </c>
    </row>
    <row r="32" spans="1:2">
      <c r="A32" t="s">
        <v>204</v>
      </c>
      <c r="B32">
        <v>0</v>
      </c>
    </row>
    <row r="33" spans="1:2">
      <c r="A33" t="s">
        <v>205</v>
      </c>
      <c r="B33">
        <v>0</v>
      </c>
    </row>
    <row r="34" spans="1:2">
      <c r="A34" t="s">
        <v>206</v>
      </c>
      <c r="B34">
        <v>0</v>
      </c>
    </row>
    <row r="35" spans="1:2">
      <c r="A35" t="s">
        <v>207</v>
      </c>
      <c r="B35">
        <v>0</v>
      </c>
    </row>
    <row r="36" spans="1:2">
      <c r="A36" t="s">
        <v>208</v>
      </c>
      <c r="B36">
        <v>0</v>
      </c>
    </row>
    <row r="37" spans="1:2">
      <c r="A37" t="s">
        <v>209</v>
      </c>
      <c r="B37">
        <v>0</v>
      </c>
    </row>
    <row r="38" spans="1:2">
      <c r="A38" t="s">
        <v>210</v>
      </c>
      <c r="B38">
        <v>0</v>
      </c>
    </row>
    <row r="39" spans="1:2">
      <c r="A39" t="s">
        <v>211</v>
      </c>
      <c r="B39">
        <v>0</v>
      </c>
    </row>
    <row r="40" spans="1:2">
      <c r="A40" t="s">
        <v>212</v>
      </c>
      <c r="B40">
        <v>0</v>
      </c>
    </row>
    <row r="41" spans="1:2">
      <c r="A41" t="s">
        <v>213</v>
      </c>
      <c r="B41">
        <v>0</v>
      </c>
    </row>
    <row r="42" spans="1:2">
      <c r="A42" t="s">
        <v>214</v>
      </c>
      <c r="B42">
        <v>0</v>
      </c>
    </row>
    <row r="43" spans="1:2">
      <c r="A43" t="s">
        <v>215</v>
      </c>
      <c r="B43">
        <v>0</v>
      </c>
    </row>
    <row r="44" spans="1:2">
      <c r="A44" t="s">
        <v>216</v>
      </c>
      <c r="B44">
        <v>0</v>
      </c>
    </row>
    <row r="45" spans="1:2">
      <c r="A45" t="s">
        <v>217</v>
      </c>
      <c r="B45">
        <v>0</v>
      </c>
    </row>
    <row r="46" spans="1:2">
      <c r="A46" t="s">
        <v>218</v>
      </c>
      <c r="B46">
        <v>0</v>
      </c>
    </row>
    <row r="47" spans="1:2">
      <c r="A47" t="s">
        <v>219</v>
      </c>
      <c r="B47">
        <v>0</v>
      </c>
    </row>
    <row r="48" spans="1:2">
      <c r="A48" t="s">
        <v>220</v>
      </c>
      <c r="B48">
        <v>0</v>
      </c>
    </row>
    <row r="49" spans="1:2">
      <c r="A49" t="s">
        <v>221</v>
      </c>
      <c r="B49">
        <v>0</v>
      </c>
    </row>
    <row r="50" spans="1:2">
      <c r="A50" t="s">
        <v>222</v>
      </c>
      <c r="B50">
        <v>0</v>
      </c>
    </row>
    <row r="51" spans="1:2">
      <c r="A51" t="s">
        <v>223</v>
      </c>
      <c r="B51">
        <v>0</v>
      </c>
    </row>
    <row r="52" spans="1:2">
      <c r="A52" t="s">
        <v>224</v>
      </c>
      <c r="B52">
        <v>0</v>
      </c>
    </row>
    <row r="53" spans="1:2">
      <c r="A53" t="s">
        <v>225</v>
      </c>
      <c r="B53">
        <v>0</v>
      </c>
    </row>
    <row r="54" spans="1:2">
      <c r="A54" t="s">
        <v>226</v>
      </c>
      <c r="B54">
        <v>0</v>
      </c>
    </row>
    <row r="55" spans="1:2">
      <c r="A55" t="s">
        <v>227</v>
      </c>
      <c r="B55">
        <v>0</v>
      </c>
    </row>
    <row r="56" spans="1:2">
      <c r="A56" t="s">
        <v>228</v>
      </c>
      <c r="B56">
        <v>0</v>
      </c>
    </row>
    <row r="57" spans="1:2">
      <c r="A57" t="s">
        <v>229</v>
      </c>
      <c r="B57">
        <v>0</v>
      </c>
    </row>
    <row r="58" spans="1:2">
      <c r="A58" t="s">
        <v>230</v>
      </c>
      <c r="B58">
        <v>0</v>
      </c>
    </row>
    <row r="59" spans="1:2">
      <c r="A59" t="s">
        <v>231</v>
      </c>
      <c r="B59">
        <v>0</v>
      </c>
    </row>
    <row r="60" spans="1:2">
      <c r="A60" t="s">
        <v>232</v>
      </c>
      <c r="B60">
        <v>0</v>
      </c>
    </row>
    <row r="61" spans="1:2">
      <c r="A61" t="s">
        <v>233</v>
      </c>
      <c r="B61">
        <v>0</v>
      </c>
    </row>
    <row r="62" spans="1:2">
      <c r="A62" t="s">
        <v>234</v>
      </c>
      <c r="B62">
        <v>0</v>
      </c>
    </row>
    <row r="63" spans="1:2">
      <c r="A63" t="s">
        <v>235</v>
      </c>
      <c r="B63">
        <v>0</v>
      </c>
    </row>
    <row r="64" spans="1:2">
      <c r="A64" t="s">
        <v>236</v>
      </c>
      <c r="B64">
        <v>0</v>
      </c>
    </row>
    <row r="65" spans="1:2">
      <c r="A65" t="s">
        <v>237</v>
      </c>
      <c r="B65">
        <v>0</v>
      </c>
    </row>
    <row r="66" spans="1:2">
      <c r="A66" t="s">
        <v>238</v>
      </c>
      <c r="B66">
        <v>0</v>
      </c>
    </row>
    <row r="67" spans="1:2">
      <c r="A67" t="s">
        <v>239</v>
      </c>
      <c r="B67">
        <v>0</v>
      </c>
    </row>
    <row r="68" spans="1:2">
      <c r="A68" t="s">
        <v>240</v>
      </c>
      <c r="B68">
        <v>0</v>
      </c>
    </row>
    <row r="69" spans="1:2">
      <c r="A69" t="s">
        <v>241</v>
      </c>
      <c r="B69">
        <v>0</v>
      </c>
    </row>
    <row r="70" spans="1:2">
      <c r="A70" t="s">
        <v>242</v>
      </c>
      <c r="B70">
        <v>0</v>
      </c>
    </row>
    <row r="71" spans="1:2">
      <c r="A71" t="s">
        <v>243</v>
      </c>
      <c r="B71">
        <v>0</v>
      </c>
    </row>
    <row r="72" spans="1:2">
      <c r="A72" t="s">
        <v>244</v>
      </c>
      <c r="B72">
        <v>0</v>
      </c>
    </row>
    <row r="73" spans="1:2">
      <c r="A73" t="s">
        <v>245</v>
      </c>
      <c r="B73">
        <v>0</v>
      </c>
    </row>
    <row r="74" spans="1:2">
      <c r="A74" t="s">
        <v>246</v>
      </c>
      <c r="B74">
        <v>0</v>
      </c>
    </row>
    <row r="75" spans="1:2">
      <c r="A75" t="s">
        <v>247</v>
      </c>
      <c r="B75">
        <v>0</v>
      </c>
    </row>
    <row r="76" spans="1:2">
      <c r="A76" t="s">
        <v>248</v>
      </c>
      <c r="B76">
        <v>0</v>
      </c>
    </row>
    <row r="77" spans="1:2">
      <c r="A77" t="s">
        <v>249</v>
      </c>
      <c r="B77">
        <v>0</v>
      </c>
    </row>
    <row r="78" spans="1:2">
      <c r="A78" t="s">
        <v>250</v>
      </c>
      <c r="B78">
        <v>0</v>
      </c>
    </row>
    <row r="79" spans="1:2">
      <c r="A79" t="s">
        <v>251</v>
      </c>
      <c r="B79">
        <v>0</v>
      </c>
    </row>
    <row r="80" spans="1:2">
      <c r="A80" t="s">
        <v>252</v>
      </c>
      <c r="B80">
        <v>0</v>
      </c>
    </row>
    <row r="81" spans="1:2">
      <c r="A81" t="s">
        <v>253</v>
      </c>
      <c r="B81">
        <v>0</v>
      </c>
    </row>
    <row r="82" spans="1:2">
      <c r="A82" t="s">
        <v>254</v>
      </c>
      <c r="B82">
        <v>0</v>
      </c>
    </row>
    <row r="83" spans="1:2">
      <c r="A83" t="s">
        <v>255</v>
      </c>
      <c r="B83">
        <v>0</v>
      </c>
    </row>
    <row r="84" spans="1:2">
      <c r="A84" t="s">
        <v>256</v>
      </c>
      <c r="B84">
        <v>0</v>
      </c>
    </row>
    <row r="85" spans="1:2">
      <c r="A85" t="s">
        <v>257</v>
      </c>
      <c r="B85">
        <v>0</v>
      </c>
    </row>
    <row r="86" spans="1:2">
      <c r="A86" t="s">
        <v>258</v>
      </c>
      <c r="B86">
        <v>0</v>
      </c>
    </row>
    <row r="87" spans="1:2">
      <c r="A87" t="s">
        <v>259</v>
      </c>
      <c r="B87">
        <v>0</v>
      </c>
    </row>
    <row r="88" spans="1:2">
      <c r="A88" t="s">
        <v>260</v>
      </c>
      <c r="B88">
        <v>0</v>
      </c>
    </row>
    <row r="89" spans="1:2">
      <c r="A89" t="s">
        <v>261</v>
      </c>
      <c r="B89">
        <v>0</v>
      </c>
    </row>
    <row r="90" spans="1:2">
      <c r="A90" t="s">
        <v>262</v>
      </c>
      <c r="B90">
        <v>0</v>
      </c>
    </row>
    <row r="91" spans="1:2">
      <c r="A91" t="s">
        <v>263</v>
      </c>
      <c r="B91">
        <v>0</v>
      </c>
    </row>
    <row r="92" spans="1:2">
      <c r="A92" t="s">
        <v>264</v>
      </c>
      <c r="B92">
        <v>0</v>
      </c>
    </row>
    <row r="93" spans="1:2">
      <c r="A93" t="s">
        <v>265</v>
      </c>
      <c r="B93">
        <v>0</v>
      </c>
    </row>
    <row r="94" spans="1:2">
      <c r="A94" t="s">
        <v>266</v>
      </c>
      <c r="B94">
        <v>0</v>
      </c>
    </row>
    <row r="95" spans="1:2">
      <c r="A95" t="s">
        <v>267</v>
      </c>
      <c r="B95">
        <v>0</v>
      </c>
    </row>
    <row r="96" spans="1:2">
      <c r="A96" t="s">
        <v>268</v>
      </c>
      <c r="B96">
        <v>0</v>
      </c>
    </row>
    <row r="97" spans="1:2">
      <c r="A97" t="s">
        <v>269</v>
      </c>
      <c r="B97">
        <v>0</v>
      </c>
    </row>
    <row r="98" spans="1:2">
      <c r="A98" t="s">
        <v>270</v>
      </c>
      <c r="B98">
        <v>0</v>
      </c>
    </row>
    <row r="99" spans="1:2">
      <c r="A99" t="s">
        <v>271</v>
      </c>
      <c r="B99">
        <v>0</v>
      </c>
    </row>
    <row r="100" spans="1:2">
      <c r="A100" t="s">
        <v>272</v>
      </c>
      <c r="B100">
        <v>0</v>
      </c>
    </row>
    <row r="101" spans="1:2">
      <c r="A101" t="s">
        <v>273</v>
      </c>
      <c r="B101">
        <v>0</v>
      </c>
    </row>
    <row r="102" spans="1:2">
      <c r="A102" t="s">
        <v>274</v>
      </c>
      <c r="B102">
        <v>0</v>
      </c>
    </row>
    <row r="103" spans="1:2">
      <c r="A103" t="s">
        <v>275</v>
      </c>
      <c r="B103">
        <v>0</v>
      </c>
    </row>
    <row r="104" spans="1:2">
      <c r="A104" t="s">
        <v>276</v>
      </c>
      <c r="B104">
        <v>0</v>
      </c>
    </row>
    <row r="105" spans="1:2">
      <c r="A105" t="s">
        <v>274</v>
      </c>
      <c r="B105">
        <v>0</v>
      </c>
    </row>
    <row r="106" spans="1:2">
      <c r="A106" t="s">
        <v>277</v>
      </c>
      <c r="B106">
        <v>0</v>
      </c>
    </row>
    <row r="107" spans="1:2">
      <c r="A107" t="s">
        <v>278</v>
      </c>
      <c r="B107">
        <v>0</v>
      </c>
    </row>
    <row r="108" spans="1:2">
      <c r="A108" t="s">
        <v>279</v>
      </c>
      <c r="B108">
        <v>0</v>
      </c>
    </row>
    <row r="109" spans="1:2">
      <c r="A109" t="s">
        <v>280</v>
      </c>
      <c r="B109">
        <v>0</v>
      </c>
    </row>
    <row r="110" spans="1:2">
      <c r="A110" t="s">
        <v>281</v>
      </c>
      <c r="B110">
        <v>0</v>
      </c>
    </row>
    <row r="111" spans="1:2">
      <c r="A111" t="s">
        <v>282</v>
      </c>
      <c r="B111">
        <v>0</v>
      </c>
    </row>
    <row r="112" spans="1:2">
      <c r="A112" t="s">
        <v>283</v>
      </c>
      <c r="B112">
        <v>0</v>
      </c>
    </row>
    <row r="113" spans="1:2">
      <c r="A113" t="s">
        <v>284</v>
      </c>
      <c r="B113">
        <v>0</v>
      </c>
    </row>
    <row r="114" spans="1:2">
      <c r="A114" t="s">
        <v>285</v>
      </c>
      <c r="B114">
        <v>0</v>
      </c>
    </row>
    <row r="115" spans="1:2">
      <c r="A115" t="s">
        <v>286</v>
      </c>
      <c r="B115">
        <v>0</v>
      </c>
    </row>
    <row r="116" spans="1:2">
      <c r="A116" t="s">
        <v>287</v>
      </c>
      <c r="B116">
        <v>0</v>
      </c>
    </row>
    <row r="117" spans="1:2">
      <c r="A117" t="s">
        <v>288</v>
      </c>
      <c r="B117">
        <v>0</v>
      </c>
    </row>
    <row r="118" spans="1:2">
      <c r="A118" t="s">
        <v>289</v>
      </c>
      <c r="B118">
        <v>0</v>
      </c>
    </row>
    <row r="119" spans="1:2">
      <c r="A119" t="s">
        <v>290</v>
      </c>
      <c r="B119">
        <v>0</v>
      </c>
    </row>
    <row r="120" spans="1:2">
      <c r="A120" t="s">
        <v>291</v>
      </c>
      <c r="B120">
        <v>0</v>
      </c>
    </row>
    <row r="121" spans="1:2">
      <c r="A121" t="s">
        <v>292</v>
      </c>
      <c r="B121">
        <v>0</v>
      </c>
    </row>
    <row r="122" spans="1:2">
      <c r="A122" t="s">
        <v>293</v>
      </c>
      <c r="B122">
        <v>0</v>
      </c>
    </row>
    <row r="123" spans="1:2">
      <c r="A123" t="s">
        <v>294</v>
      </c>
      <c r="B123">
        <v>0</v>
      </c>
    </row>
    <row r="124" spans="1:2">
      <c r="A124" t="s">
        <v>295</v>
      </c>
      <c r="B124">
        <v>0</v>
      </c>
    </row>
    <row r="125" spans="1:2">
      <c r="A125" t="s">
        <v>296</v>
      </c>
      <c r="B125">
        <v>0</v>
      </c>
    </row>
    <row r="126" spans="1:2">
      <c r="A126" t="s">
        <v>297</v>
      </c>
      <c r="B126">
        <v>0</v>
      </c>
    </row>
    <row r="127" spans="1:2">
      <c r="A127" t="s">
        <v>298</v>
      </c>
      <c r="B127">
        <v>0</v>
      </c>
    </row>
    <row r="128" spans="1:2">
      <c r="A128" t="s">
        <v>299</v>
      </c>
      <c r="B128">
        <v>0</v>
      </c>
    </row>
    <row r="129" spans="1:2">
      <c r="A129" t="s">
        <v>300</v>
      </c>
      <c r="B129">
        <v>0</v>
      </c>
    </row>
    <row r="130" spans="1:2">
      <c r="A130" t="s">
        <v>301</v>
      </c>
      <c r="B130">
        <v>0</v>
      </c>
    </row>
    <row r="131" spans="1:2">
      <c r="A131" t="s">
        <v>302</v>
      </c>
      <c r="B131">
        <v>0</v>
      </c>
    </row>
    <row r="132" spans="1:2">
      <c r="A132" t="s">
        <v>869</v>
      </c>
      <c r="B132">
        <v>0</v>
      </c>
    </row>
    <row r="133" spans="1:2">
      <c r="A133" t="s">
        <v>303</v>
      </c>
      <c r="B133">
        <v>0</v>
      </c>
    </row>
    <row r="134" spans="1:2">
      <c r="A134" t="s">
        <v>304</v>
      </c>
      <c r="B134">
        <v>0</v>
      </c>
    </row>
    <row r="135" spans="1:2">
      <c r="A135" t="s">
        <v>305</v>
      </c>
      <c r="B135">
        <v>0</v>
      </c>
    </row>
    <row r="136" spans="1:2">
      <c r="A136" t="s">
        <v>306</v>
      </c>
      <c r="B136">
        <v>0</v>
      </c>
    </row>
    <row r="137" spans="1:2">
      <c r="A137" t="s">
        <v>307</v>
      </c>
      <c r="B137">
        <v>0</v>
      </c>
    </row>
    <row r="138" spans="1:2">
      <c r="A138" t="s">
        <v>308</v>
      </c>
      <c r="B138">
        <v>0</v>
      </c>
    </row>
    <row r="139" spans="1:2">
      <c r="A139" t="s">
        <v>309</v>
      </c>
      <c r="B139">
        <v>0</v>
      </c>
    </row>
    <row r="140" spans="1:2">
      <c r="A140" t="s">
        <v>310</v>
      </c>
      <c r="B140">
        <v>0</v>
      </c>
    </row>
    <row r="141" spans="1:2">
      <c r="A141" t="s">
        <v>311</v>
      </c>
      <c r="B141">
        <v>0</v>
      </c>
    </row>
    <row r="142" spans="1:2">
      <c r="A142" t="s">
        <v>312</v>
      </c>
      <c r="B142">
        <v>0</v>
      </c>
    </row>
    <row r="143" spans="1:2">
      <c r="A143" t="s">
        <v>313</v>
      </c>
      <c r="B143">
        <v>0</v>
      </c>
    </row>
    <row r="144" spans="1:2">
      <c r="A144" t="s">
        <v>314</v>
      </c>
      <c r="B144">
        <v>0</v>
      </c>
    </row>
    <row r="145" spans="1:2">
      <c r="A145" t="s">
        <v>315</v>
      </c>
      <c r="B145">
        <v>0</v>
      </c>
    </row>
    <row r="146" spans="1:2">
      <c r="A146" t="s">
        <v>316</v>
      </c>
      <c r="B146">
        <v>0</v>
      </c>
    </row>
    <row r="147" spans="1:2">
      <c r="A147" t="s">
        <v>317</v>
      </c>
      <c r="B147">
        <v>0</v>
      </c>
    </row>
    <row r="148" spans="1:2">
      <c r="A148" t="s">
        <v>318</v>
      </c>
      <c r="B148">
        <v>0</v>
      </c>
    </row>
    <row r="149" spans="1:2">
      <c r="A149" t="s">
        <v>319</v>
      </c>
      <c r="B149">
        <v>0</v>
      </c>
    </row>
    <row r="150" spans="1:2">
      <c r="A150" t="s">
        <v>320</v>
      </c>
      <c r="B150">
        <v>0</v>
      </c>
    </row>
    <row r="151" spans="1:2">
      <c r="A151" t="s">
        <v>321</v>
      </c>
      <c r="B151">
        <v>0</v>
      </c>
    </row>
    <row r="152" spans="1:2">
      <c r="A152" t="s">
        <v>322</v>
      </c>
      <c r="B152">
        <v>0</v>
      </c>
    </row>
    <row r="153" spans="1:2">
      <c r="A153" t="s">
        <v>173</v>
      </c>
      <c r="B153">
        <v>0</v>
      </c>
    </row>
    <row r="154" spans="1:2">
      <c r="A154" t="s">
        <v>323</v>
      </c>
      <c r="B154">
        <v>0</v>
      </c>
    </row>
    <row r="155" spans="1:2">
      <c r="A155" t="s">
        <v>324</v>
      </c>
      <c r="B155">
        <v>0</v>
      </c>
    </row>
    <row r="156" spans="1:2">
      <c r="A156" t="s">
        <v>325</v>
      </c>
      <c r="B156">
        <v>0</v>
      </c>
    </row>
    <row r="157" spans="1:2">
      <c r="A157" t="s">
        <v>326</v>
      </c>
      <c r="B157">
        <v>0</v>
      </c>
    </row>
    <row r="158" spans="1:2">
      <c r="A158" t="s">
        <v>327</v>
      </c>
      <c r="B158">
        <v>0</v>
      </c>
    </row>
    <row r="159" spans="1:2">
      <c r="A159" t="s">
        <v>328</v>
      </c>
      <c r="B159">
        <v>0</v>
      </c>
    </row>
    <row r="160" spans="1:2">
      <c r="A160" t="s">
        <v>329</v>
      </c>
      <c r="B160">
        <v>0</v>
      </c>
    </row>
    <row r="161" spans="1:2">
      <c r="A161" t="s">
        <v>330</v>
      </c>
      <c r="B161">
        <v>0</v>
      </c>
    </row>
    <row r="162" spans="1:2">
      <c r="A162" t="s">
        <v>331</v>
      </c>
      <c r="B162">
        <v>0</v>
      </c>
    </row>
    <row r="163" spans="1:2">
      <c r="A163" t="s">
        <v>332</v>
      </c>
      <c r="B163">
        <v>0</v>
      </c>
    </row>
    <row r="164" spans="1:2">
      <c r="A164" t="s">
        <v>333</v>
      </c>
      <c r="B164">
        <v>0</v>
      </c>
    </row>
    <row r="165" spans="1:2">
      <c r="A165" t="s">
        <v>334</v>
      </c>
      <c r="B165">
        <v>0</v>
      </c>
    </row>
    <row r="166" spans="1:2">
      <c r="A166" t="s">
        <v>335</v>
      </c>
      <c r="B166">
        <v>0</v>
      </c>
    </row>
    <row r="167" spans="1:2">
      <c r="A167" t="s">
        <v>336</v>
      </c>
      <c r="B167">
        <v>0</v>
      </c>
    </row>
    <row r="168" spans="1:2">
      <c r="A168" t="s">
        <v>337</v>
      </c>
      <c r="B168">
        <v>0</v>
      </c>
    </row>
    <row r="169" spans="1:2">
      <c r="A169" t="s">
        <v>338</v>
      </c>
      <c r="B169">
        <v>0</v>
      </c>
    </row>
    <row r="170" spans="1:2">
      <c r="A170" t="s">
        <v>339</v>
      </c>
      <c r="B170">
        <v>0</v>
      </c>
    </row>
    <row r="171" spans="1:2">
      <c r="A171" t="s">
        <v>340</v>
      </c>
      <c r="B171">
        <v>0</v>
      </c>
    </row>
    <row r="172" spans="1:2">
      <c r="A172" t="s">
        <v>341</v>
      </c>
      <c r="B172">
        <v>0</v>
      </c>
    </row>
    <row r="173" spans="1:2">
      <c r="A173" t="s">
        <v>342</v>
      </c>
      <c r="B173">
        <v>0</v>
      </c>
    </row>
    <row r="174" spans="1:2">
      <c r="A174" t="s">
        <v>343</v>
      </c>
      <c r="B174">
        <v>0</v>
      </c>
    </row>
    <row r="175" spans="1:2">
      <c r="A175" t="s">
        <v>344</v>
      </c>
      <c r="B175">
        <v>0</v>
      </c>
    </row>
    <row r="176" spans="1:2">
      <c r="A176" t="s">
        <v>345</v>
      </c>
      <c r="B176">
        <v>0</v>
      </c>
    </row>
    <row r="177" spans="1:2">
      <c r="A177" t="s">
        <v>346</v>
      </c>
      <c r="B177">
        <v>0</v>
      </c>
    </row>
    <row r="178" spans="1:2">
      <c r="A178" t="s">
        <v>347</v>
      </c>
      <c r="B178">
        <v>0</v>
      </c>
    </row>
    <row r="179" spans="1:2">
      <c r="A179" t="s">
        <v>348</v>
      </c>
      <c r="B179">
        <v>0</v>
      </c>
    </row>
    <row r="180" spans="1:2">
      <c r="A180" t="s">
        <v>349</v>
      </c>
      <c r="B180">
        <v>0</v>
      </c>
    </row>
    <row r="181" spans="1:2">
      <c r="A181" t="s">
        <v>350</v>
      </c>
      <c r="B181">
        <v>0</v>
      </c>
    </row>
    <row r="182" spans="1:2">
      <c r="A182" t="s">
        <v>351</v>
      </c>
      <c r="B182">
        <v>0</v>
      </c>
    </row>
    <row r="183" spans="1:2">
      <c r="A183" t="s">
        <v>352</v>
      </c>
      <c r="B183">
        <v>0</v>
      </c>
    </row>
    <row r="184" spans="1:2">
      <c r="A184" t="s">
        <v>353</v>
      </c>
      <c r="B184">
        <v>0</v>
      </c>
    </row>
    <row r="185" spans="1:2">
      <c r="A185" t="s">
        <v>354</v>
      </c>
      <c r="B185">
        <v>0</v>
      </c>
    </row>
    <row r="186" spans="1:2">
      <c r="A186" t="s">
        <v>355</v>
      </c>
      <c r="B186">
        <v>0</v>
      </c>
    </row>
    <row r="187" spans="1:2">
      <c r="A187" t="s">
        <v>356</v>
      </c>
      <c r="B187">
        <v>0</v>
      </c>
    </row>
    <row r="188" spans="1:2">
      <c r="A188" t="s">
        <v>357</v>
      </c>
      <c r="B188">
        <v>0</v>
      </c>
    </row>
    <row r="189" spans="1:2">
      <c r="A189" t="s">
        <v>358</v>
      </c>
      <c r="B189">
        <v>0</v>
      </c>
    </row>
    <row r="190" spans="1:2">
      <c r="A190" t="s">
        <v>359</v>
      </c>
      <c r="B190">
        <v>0</v>
      </c>
    </row>
    <row r="191" spans="1:2">
      <c r="A191" t="s">
        <v>360</v>
      </c>
      <c r="B191">
        <v>0</v>
      </c>
    </row>
    <row r="192" spans="1:2">
      <c r="A192" t="s">
        <v>361</v>
      </c>
      <c r="B192">
        <v>0</v>
      </c>
    </row>
    <row r="193" spans="1:2">
      <c r="A193" t="s">
        <v>362</v>
      </c>
      <c r="B193">
        <v>0</v>
      </c>
    </row>
    <row r="194" spans="1:2">
      <c r="A194" t="s">
        <v>363</v>
      </c>
      <c r="B194">
        <v>0</v>
      </c>
    </row>
    <row r="195" spans="1:2">
      <c r="A195" t="s">
        <v>364</v>
      </c>
      <c r="B195">
        <v>0</v>
      </c>
    </row>
    <row r="196" spans="1:2">
      <c r="A196" t="s">
        <v>365</v>
      </c>
      <c r="B196">
        <v>0</v>
      </c>
    </row>
    <row r="197" spans="1:2">
      <c r="A197" t="s">
        <v>366</v>
      </c>
      <c r="B197">
        <v>0</v>
      </c>
    </row>
    <row r="198" spans="1:2">
      <c r="A198" t="s">
        <v>367</v>
      </c>
      <c r="B198">
        <v>0</v>
      </c>
    </row>
    <row r="199" spans="1:2">
      <c r="A199" t="s">
        <v>368</v>
      </c>
      <c r="B199">
        <v>0</v>
      </c>
    </row>
    <row r="200" spans="1:2">
      <c r="A200" t="s">
        <v>369</v>
      </c>
      <c r="B200">
        <v>0</v>
      </c>
    </row>
    <row r="201" spans="1:2">
      <c r="A201" t="s">
        <v>370</v>
      </c>
      <c r="B201">
        <v>0</v>
      </c>
    </row>
    <row r="202" spans="1:2">
      <c r="A202" t="s">
        <v>371</v>
      </c>
      <c r="B202">
        <v>0</v>
      </c>
    </row>
    <row r="203" spans="1:2">
      <c r="A203" t="s">
        <v>372</v>
      </c>
      <c r="B203">
        <v>0</v>
      </c>
    </row>
    <row r="204" spans="1:2">
      <c r="A204" t="s">
        <v>373</v>
      </c>
      <c r="B204">
        <v>0</v>
      </c>
    </row>
    <row r="205" spans="1:2">
      <c r="A205" t="s">
        <v>374</v>
      </c>
      <c r="B205">
        <v>0</v>
      </c>
    </row>
    <row r="206" spans="1:2">
      <c r="A206" t="s">
        <v>375</v>
      </c>
      <c r="B206">
        <v>0</v>
      </c>
    </row>
    <row r="207" spans="1:2">
      <c r="A207" t="s">
        <v>376</v>
      </c>
      <c r="B207">
        <v>0</v>
      </c>
    </row>
    <row r="208" spans="1:2">
      <c r="A208" t="s">
        <v>377</v>
      </c>
      <c r="B208">
        <v>0</v>
      </c>
    </row>
    <row r="209" spans="1:2">
      <c r="A209" t="s">
        <v>378</v>
      </c>
      <c r="B209">
        <v>0</v>
      </c>
    </row>
    <row r="210" spans="1:2">
      <c r="A210" t="s">
        <v>379</v>
      </c>
      <c r="B210">
        <v>0</v>
      </c>
    </row>
    <row r="211" spans="1:2">
      <c r="A211" t="s">
        <v>380</v>
      </c>
      <c r="B211">
        <v>0</v>
      </c>
    </row>
    <row r="212" spans="1:2">
      <c r="A212" t="s">
        <v>381</v>
      </c>
      <c r="B212">
        <v>0</v>
      </c>
    </row>
    <row r="213" spans="1:2">
      <c r="A213" t="s">
        <v>382</v>
      </c>
      <c r="B213">
        <v>0</v>
      </c>
    </row>
    <row r="214" spans="1:2">
      <c r="A214" t="s">
        <v>383</v>
      </c>
      <c r="B214">
        <v>0</v>
      </c>
    </row>
    <row r="215" spans="1:2">
      <c r="A215" t="s">
        <v>384</v>
      </c>
      <c r="B215">
        <v>0</v>
      </c>
    </row>
    <row r="216" spans="1:2">
      <c r="A216" t="s">
        <v>385</v>
      </c>
      <c r="B216">
        <v>0</v>
      </c>
    </row>
    <row r="217" spans="1:2">
      <c r="A217" t="s">
        <v>386</v>
      </c>
      <c r="B217">
        <v>0</v>
      </c>
    </row>
    <row r="218" spans="1:2">
      <c r="A218" t="s">
        <v>387</v>
      </c>
      <c r="B218">
        <v>0</v>
      </c>
    </row>
    <row r="219" spans="1:2">
      <c r="A219" t="s">
        <v>388</v>
      </c>
      <c r="B219">
        <v>0</v>
      </c>
    </row>
    <row r="220" spans="1:2">
      <c r="A220" t="s">
        <v>389</v>
      </c>
      <c r="B220">
        <v>0</v>
      </c>
    </row>
    <row r="221" spans="1:2">
      <c r="A221" t="s">
        <v>390</v>
      </c>
      <c r="B221">
        <v>0</v>
      </c>
    </row>
    <row r="222" spans="1:2">
      <c r="A222" t="s">
        <v>391</v>
      </c>
      <c r="B222">
        <v>0</v>
      </c>
    </row>
    <row r="223" spans="1:2">
      <c r="A223" t="s">
        <v>392</v>
      </c>
      <c r="B223">
        <v>0</v>
      </c>
    </row>
    <row r="224" spans="1:2">
      <c r="A224" t="s">
        <v>393</v>
      </c>
      <c r="B224">
        <v>0</v>
      </c>
    </row>
    <row r="225" spans="1:2">
      <c r="A225" t="s">
        <v>394</v>
      </c>
      <c r="B225">
        <v>0</v>
      </c>
    </row>
    <row r="226" spans="1:2">
      <c r="A226" t="s">
        <v>395</v>
      </c>
      <c r="B226">
        <v>0</v>
      </c>
    </row>
    <row r="227" spans="1:2">
      <c r="A227" t="s">
        <v>396</v>
      </c>
      <c r="B227">
        <v>0</v>
      </c>
    </row>
    <row r="228" spans="1:2">
      <c r="A228" t="s">
        <v>397</v>
      </c>
      <c r="B228">
        <v>0</v>
      </c>
    </row>
    <row r="229" spans="1:2">
      <c r="A229" t="s">
        <v>398</v>
      </c>
      <c r="B229">
        <v>0</v>
      </c>
    </row>
    <row r="230" spans="1:2">
      <c r="A230" t="s">
        <v>399</v>
      </c>
      <c r="B230">
        <v>0</v>
      </c>
    </row>
    <row r="231" spans="1:2">
      <c r="A231" t="s">
        <v>400</v>
      </c>
      <c r="B231">
        <v>0</v>
      </c>
    </row>
    <row r="232" spans="1:2">
      <c r="A232" t="s">
        <v>401</v>
      </c>
      <c r="B232">
        <v>0</v>
      </c>
    </row>
    <row r="233" spans="1:2">
      <c r="A233" t="s">
        <v>402</v>
      </c>
      <c r="B233">
        <v>0</v>
      </c>
    </row>
    <row r="234" spans="1:2">
      <c r="A234" t="s">
        <v>403</v>
      </c>
      <c r="B234">
        <v>0</v>
      </c>
    </row>
    <row r="235" spans="1:2">
      <c r="A235" t="s">
        <v>404</v>
      </c>
      <c r="B235">
        <v>0</v>
      </c>
    </row>
    <row r="236" spans="1:2">
      <c r="A236" t="s">
        <v>405</v>
      </c>
      <c r="B236">
        <v>0</v>
      </c>
    </row>
    <row r="237" spans="1:2">
      <c r="A237" t="s">
        <v>406</v>
      </c>
      <c r="B237">
        <v>0</v>
      </c>
    </row>
    <row r="238" spans="1:2">
      <c r="A238" t="s">
        <v>407</v>
      </c>
      <c r="B238">
        <v>0</v>
      </c>
    </row>
    <row r="239" spans="1:2">
      <c r="A239" t="s">
        <v>408</v>
      </c>
      <c r="B239">
        <v>0</v>
      </c>
    </row>
    <row r="240" spans="1:2">
      <c r="A240" t="s">
        <v>409</v>
      </c>
      <c r="B240">
        <v>0</v>
      </c>
    </row>
    <row r="241" spans="1:2">
      <c r="A241" t="s">
        <v>410</v>
      </c>
      <c r="B241">
        <v>0</v>
      </c>
    </row>
    <row r="242" spans="1:2">
      <c r="A242" t="s">
        <v>411</v>
      </c>
      <c r="B242">
        <v>0</v>
      </c>
    </row>
    <row r="243" spans="1:2">
      <c r="A243" t="s">
        <v>412</v>
      </c>
      <c r="B243">
        <v>0</v>
      </c>
    </row>
    <row r="244" spans="1:2">
      <c r="A244" t="s">
        <v>413</v>
      </c>
      <c r="B244">
        <v>0</v>
      </c>
    </row>
    <row r="245" spans="1:2">
      <c r="A245" t="s">
        <v>414</v>
      </c>
      <c r="B245">
        <v>0</v>
      </c>
    </row>
    <row r="246" spans="1:2">
      <c r="A246" t="s">
        <v>415</v>
      </c>
      <c r="B246">
        <v>0</v>
      </c>
    </row>
    <row r="247" spans="1:2">
      <c r="A247" t="s">
        <v>416</v>
      </c>
      <c r="B247">
        <v>0</v>
      </c>
    </row>
    <row r="248" spans="1:2">
      <c r="A248" t="s">
        <v>417</v>
      </c>
      <c r="B248">
        <v>0</v>
      </c>
    </row>
    <row r="249" spans="1:2">
      <c r="A249" t="s">
        <v>418</v>
      </c>
      <c r="B249">
        <v>0</v>
      </c>
    </row>
    <row r="250" spans="1:2">
      <c r="A250" t="s">
        <v>419</v>
      </c>
      <c r="B250">
        <v>0</v>
      </c>
    </row>
    <row r="251" spans="1:2">
      <c r="A251" t="s">
        <v>420</v>
      </c>
      <c r="B251">
        <v>0</v>
      </c>
    </row>
    <row r="252" spans="1:2">
      <c r="A252" t="s">
        <v>421</v>
      </c>
      <c r="B252">
        <v>0</v>
      </c>
    </row>
    <row r="253" spans="1:2">
      <c r="A253" t="s">
        <v>422</v>
      </c>
      <c r="B253">
        <v>0</v>
      </c>
    </row>
    <row r="254" spans="1:2">
      <c r="A254" t="s">
        <v>423</v>
      </c>
      <c r="B254">
        <v>0</v>
      </c>
    </row>
    <row r="255" spans="1:2">
      <c r="A255" t="s">
        <v>424</v>
      </c>
      <c r="B255">
        <v>0</v>
      </c>
    </row>
    <row r="256" spans="1:2">
      <c r="A256" t="s">
        <v>425</v>
      </c>
      <c r="B256">
        <v>0</v>
      </c>
    </row>
    <row r="257" spans="1:2">
      <c r="A257" t="s">
        <v>426</v>
      </c>
      <c r="B257">
        <v>0</v>
      </c>
    </row>
    <row r="258" spans="1:2">
      <c r="A258" t="s">
        <v>427</v>
      </c>
      <c r="B258">
        <v>0</v>
      </c>
    </row>
    <row r="259" spans="1:2">
      <c r="A259" t="s">
        <v>428</v>
      </c>
      <c r="B259">
        <v>0</v>
      </c>
    </row>
    <row r="260" spans="1:2">
      <c r="A260" t="s">
        <v>429</v>
      </c>
      <c r="B260">
        <v>0</v>
      </c>
    </row>
    <row r="261" spans="1:2">
      <c r="A261" t="s">
        <v>430</v>
      </c>
      <c r="B261">
        <v>0</v>
      </c>
    </row>
    <row r="262" spans="1:2">
      <c r="A262" t="s">
        <v>431</v>
      </c>
      <c r="B262">
        <v>0</v>
      </c>
    </row>
    <row r="263" spans="1:2">
      <c r="A263" t="s">
        <v>432</v>
      </c>
      <c r="B263">
        <v>0</v>
      </c>
    </row>
    <row r="264" spans="1:2">
      <c r="A264" t="s">
        <v>433</v>
      </c>
      <c r="B264">
        <v>0</v>
      </c>
    </row>
    <row r="265" spans="1:2">
      <c r="A265" t="s">
        <v>434</v>
      </c>
      <c r="B265">
        <v>0</v>
      </c>
    </row>
    <row r="266" spans="1:2">
      <c r="A266" t="s">
        <v>435</v>
      </c>
      <c r="B266">
        <v>0</v>
      </c>
    </row>
    <row r="267" spans="1:2">
      <c r="A267" t="s">
        <v>436</v>
      </c>
      <c r="B267">
        <v>0</v>
      </c>
    </row>
    <row r="268" spans="1:2">
      <c r="A268" t="s">
        <v>437</v>
      </c>
      <c r="B268">
        <v>0</v>
      </c>
    </row>
    <row r="269" spans="1:2">
      <c r="A269" t="s">
        <v>438</v>
      </c>
      <c r="B269">
        <v>0</v>
      </c>
    </row>
    <row r="270" spans="1:2">
      <c r="A270" t="s">
        <v>439</v>
      </c>
      <c r="B270">
        <v>0</v>
      </c>
    </row>
    <row r="271" spans="1:2">
      <c r="A271" t="s">
        <v>440</v>
      </c>
      <c r="B271">
        <v>0</v>
      </c>
    </row>
    <row r="272" spans="1:2">
      <c r="A272" t="s">
        <v>441</v>
      </c>
      <c r="B272">
        <v>0</v>
      </c>
    </row>
    <row r="273" spans="1:2">
      <c r="A273" t="s">
        <v>442</v>
      </c>
      <c r="B273">
        <v>0</v>
      </c>
    </row>
    <row r="274" spans="1:2">
      <c r="A274" t="s">
        <v>443</v>
      </c>
      <c r="B274">
        <v>0</v>
      </c>
    </row>
    <row r="275" spans="1:2">
      <c r="A275" t="s">
        <v>444</v>
      </c>
      <c r="B275">
        <v>0</v>
      </c>
    </row>
    <row r="276" spans="1:2">
      <c r="A276" t="s">
        <v>445</v>
      </c>
      <c r="B276">
        <v>0</v>
      </c>
    </row>
    <row r="277" spans="1:2">
      <c r="A277" t="s">
        <v>446</v>
      </c>
      <c r="B277">
        <v>0</v>
      </c>
    </row>
    <row r="278" spans="1:2">
      <c r="A278" t="s">
        <v>447</v>
      </c>
      <c r="B278">
        <v>0</v>
      </c>
    </row>
    <row r="279" spans="1:2">
      <c r="A279" t="s">
        <v>448</v>
      </c>
      <c r="B279">
        <v>0</v>
      </c>
    </row>
    <row r="280" spans="1:2">
      <c r="A280" t="s">
        <v>449</v>
      </c>
      <c r="B280">
        <v>0</v>
      </c>
    </row>
    <row r="281" spans="1:2">
      <c r="A281" t="s">
        <v>450</v>
      </c>
      <c r="B281">
        <v>0</v>
      </c>
    </row>
    <row r="282" spans="1:2">
      <c r="A282" t="s">
        <v>451</v>
      </c>
      <c r="B282">
        <v>0</v>
      </c>
    </row>
    <row r="283" spans="1:2">
      <c r="A283" t="s">
        <v>452</v>
      </c>
      <c r="B283">
        <v>0</v>
      </c>
    </row>
    <row r="284" spans="1:2">
      <c r="A284" t="s">
        <v>453</v>
      </c>
      <c r="B284">
        <v>0</v>
      </c>
    </row>
    <row r="285" spans="1:2">
      <c r="A285" t="s">
        <v>454</v>
      </c>
      <c r="B285">
        <v>0</v>
      </c>
    </row>
    <row r="286" spans="1:2">
      <c r="A286" t="s">
        <v>455</v>
      </c>
      <c r="B286">
        <v>0</v>
      </c>
    </row>
    <row r="287" spans="1:2">
      <c r="A287" t="s">
        <v>456</v>
      </c>
      <c r="B287">
        <v>0</v>
      </c>
    </row>
    <row r="288" spans="1:2">
      <c r="A288" t="s">
        <v>457</v>
      </c>
      <c r="B288">
        <v>0</v>
      </c>
    </row>
    <row r="289" spans="1:2">
      <c r="A289" t="s">
        <v>458</v>
      </c>
      <c r="B289">
        <v>0</v>
      </c>
    </row>
    <row r="290" spans="1:2">
      <c r="A290" t="s">
        <v>459</v>
      </c>
      <c r="B290">
        <v>0</v>
      </c>
    </row>
    <row r="291" spans="1:2">
      <c r="A291" t="s">
        <v>460</v>
      </c>
      <c r="B291">
        <v>0</v>
      </c>
    </row>
    <row r="292" spans="1:2">
      <c r="A292" t="s">
        <v>461</v>
      </c>
      <c r="B292">
        <v>0</v>
      </c>
    </row>
    <row r="293" spans="1:2">
      <c r="A293" t="s">
        <v>462</v>
      </c>
      <c r="B293">
        <v>0</v>
      </c>
    </row>
    <row r="294" spans="1:2">
      <c r="A294" t="s">
        <v>463</v>
      </c>
      <c r="B294">
        <v>0</v>
      </c>
    </row>
    <row r="295" spans="1:2">
      <c r="A295" t="s">
        <v>464</v>
      </c>
      <c r="B295">
        <v>0</v>
      </c>
    </row>
    <row r="296" spans="1:2">
      <c r="A296" t="s">
        <v>465</v>
      </c>
      <c r="B296">
        <v>0</v>
      </c>
    </row>
    <row r="297" spans="1:2">
      <c r="A297" t="s">
        <v>466</v>
      </c>
      <c r="B297">
        <v>0</v>
      </c>
    </row>
    <row r="298" spans="1:2">
      <c r="A298" t="s">
        <v>467</v>
      </c>
      <c r="B298">
        <v>0</v>
      </c>
    </row>
    <row r="299" spans="1:2">
      <c r="A299" t="s">
        <v>468</v>
      </c>
      <c r="B299">
        <v>0</v>
      </c>
    </row>
    <row r="300" spans="1:2">
      <c r="A300" t="s">
        <v>469</v>
      </c>
      <c r="B300">
        <v>0</v>
      </c>
    </row>
    <row r="301" spans="1:2">
      <c r="A301" t="s">
        <v>470</v>
      </c>
      <c r="B301">
        <v>0</v>
      </c>
    </row>
    <row r="302" spans="1:2">
      <c r="A302" t="s">
        <v>471</v>
      </c>
      <c r="B302">
        <v>0</v>
      </c>
    </row>
    <row r="303" spans="1:2">
      <c r="A303" t="s">
        <v>472</v>
      </c>
      <c r="B303">
        <v>0</v>
      </c>
    </row>
    <row r="304" spans="1:2">
      <c r="A304" t="s">
        <v>473</v>
      </c>
      <c r="B304">
        <v>0</v>
      </c>
    </row>
    <row r="305" spans="1:2">
      <c r="A305" t="s">
        <v>474</v>
      </c>
      <c r="B305">
        <v>0</v>
      </c>
    </row>
    <row r="306" spans="1:2">
      <c r="A306" t="s">
        <v>475</v>
      </c>
      <c r="B306">
        <v>0</v>
      </c>
    </row>
    <row r="307" spans="1:2">
      <c r="A307" t="s">
        <v>476</v>
      </c>
      <c r="B307">
        <v>0</v>
      </c>
    </row>
    <row r="308" spans="1:2">
      <c r="A308" t="s">
        <v>477</v>
      </c>
      <c r="B308">
        <v>0</v>
      </c>
    </row>
    <row r="309" spans="1:2">
      <c r="A309" t="s">
        <v>478</v>
      </c>
      <c r="B309">
        <v>0</v>
      </c>
    </row>
    <row r="310" spans="1:2">
      <c r="A310" t="s">
        <v>479</v>
      </c>
      <c r="B310">
        <v>0</v>
      </c>
    </row>
    <row r="311" spans="1:2">
      <c r="A311" t="s">
        <v>480</v>
      </c>
      <c r="B311">
        <v>0</v>
      </c>
    </row>
    <row r="312" spans="1:2">
      <c r="A312" t="s">
        <v>481</v>
      </c>
      <c r="B312">
        <v>0</v>
      </c>
    </row>
    <row r="313" spans="1:2">
      <c r="A313" t="s">
        <v>482</v>
      </c>
      <c r="B313">
        <v>0</v>
      </c>
    </row>
    <row r="314" spans="1:2">
      <c r="A314" t="s">
        <v>483</v>
      </c>
      <c r="B314">
        <v>0</v>
      </c>
    </row>
    <row r="315" spans="1:2">
      <c r="A315" t="s">
        <v>484</v>
      </c>
      <c r="B315">
        <v>0</v>
      </c>
    </row>
    <row r="316" spans="1:2">
      <c r="A316" t="s">
        <v>485</v>
      </c>
      <c r="B316">
        <v>0</v>
      </c>
    </row>
    <row r="317" spans="1:2">
      <c r="A317" t="s">
        <v>486</v>
      </c>
      <c r="B317">
        <v>0</v>
      </c>
    </row>
    <row r="318" spans="1:2">
      <c r="A318" t="s">
        <v>487</v>
      </c>
      <c r="B318">
        <v>0</v>
      </c>
    </row>
    <row r="319" spans="1:2">
      <c r="A319" t="s">
        <v>488</v>
      </c>
      <c r="B319">
        <v>0</v>
      </c>
    </row>
    <row r="320" spans="1:2">
      <c r="A320" t="s">
        <v>489</v>
      </c>
      <c r="B320">
        <v>0</v>
      </c>
    </row>
    <row r="321" spans="1:2">
      <c r="A321" t="s">
        <v>490</v>
      </c>
      <c r="B321">
        <v>0</v>
      </c>
    </row>
    <row r="322" spans="1:2">
      <c r="A322" t="s">
        <v>491</v>
      </c>
      <c r="B322">
        <v>0</v>
      </c>
    </row>
    <row r="323" spans="1:2">
      <c r="A323" t="s">
        <v>492</v>
      </c>
      <c r="B323">
        <v>0</v>
      </c>
    </row>
    <row r="324" spans="1:2">
      <c r="A324" t="s">
        <v>493</v>
      </c>
      <c r="B324">
        <v>0</v>
      </c>
    </row>
    <row r="325" spans="1:2">
      <c r="A325" t="s">
        <v>494</v>
      </c>
      <c r="B325">
        <v>0</v>
      </c>
    </row>
    <row r="326" spans="1:2">
      <c r="A326" t="s">
        <v>495</v>
      </c>
      <c r="B326">
        <v>0</v>
      </c>
    </row>
    <row r="327" spans="1:2">
      <c r="A327" t="s">
        <v>496</v>
      </c>
      <c r="B327">
        <v>0</v>
      </c>
    </row>
    <row r="328" spans="1:2">
      <c r="A328" t="s">
        <v>497</v>
      </c>
      <c r="B328">
        <v>0</v>
      </c>
    </row>
    <row r="329" spans="1:2">
      <c r="A329" t="s">
        <v>498</v>
      </c>
      <c r="B329">
        <v>0</v>
      </c>
    </row>
    <row r="330" spans="1:2">
      <c r="A330" t="s">
        <v>499</v>
      </c>
      <c r="B330">
        <v>0</v>
      </c>
    </row>
    <row r="331" spans="1:2">
      <c r="A331" t="s">
        <v>500</v>
      </c>
      <c r="B331">
        <v>0</v>
      </c>
    </row>
    <row r="332" spans="1:2">
      <c r="A332" t="s">
        <v>174</v>
      </c>
      <c r="B332">
        <v>0</v>
      </c>
    </row>
    <row r="333" spans="1:2">
      <c r="A333" t="s">
        <v>501</v>
      </c>
      <c r="B333">
        <v>0</v>
      </c>
    </row>
    <row r="334" spans="1:2">
      <c r="A334" t="s">
        <v>502</v>
      </c>
      <c r="B334">
        <v>0</v>
      </c>
    </row>
    <row r="335" spans="1:2">
      <c r="A335" t="s">
        <v>503</v>
      </c>
      <c r="B335">
        <v>0</v>
      </c>
    </row>
    <row r="336" spans="1:2">
      <c r="A336" t="s">
        <v>504</v>
      </c>
      <c r="B336">
        <v>0</v>
      </c>
    </row>
    <row r="337" spans="1:2">
      <c r="A337" t="s">
        <v>505</v>
      </c>
      <c r="B337">
        <v>0</v>
      </c>
    </row>
    <row r="338" spans="1:2">
      <c r="A338" t="s">
        <v>506</v>
      </c>
      <c r="B338">
        <v>0</v>
      </c>
    </row>
    <row r="339" spans="1:2">
      <c r="A339" t="s">
        <v>507</v>
      </c>
      <c r="B339">
        <v>0</v>
      </c>
    </row>
    <row r="340" spans="1:2">
      <c r="A340" t="s">
        <v>508</v>
      </c>
      <c r="B340">
        <v>0</v>
      </c>
    </row>
    <row r="341" spans="1:2">
      <c r="A341" t="s">
        <v>509</v>
      </c>
      <c r="B341">
        <v>0</v>
      </c>
    </row>
    <row r="342" spans="1:2">
      <c r="A342" t="s">
        <v>510</v>
      </c>
      <c r="B342">
        <v>0</v>
      </c>
    </row>
    <row r="343" spans="1:2">
      <c r="A343" t="s">
        <v>511</v>
      </c>
      <c r="B343">
        <v>0</v>
      </c>
    </row>
    <row r="344" spans="1:2">
      <c r="A344" t="s">
        <v>512</v>
      </c>
      <c r="B344">
        <v>0</v>
      </c>
    </row>
    <row r="345" spans="1:2">
      <c r="A345" t="s">
        <v>513</v>
      </c>
      <c r="B345">
        <v>0</v>
      </c>
    </row>
    <row r="346" spans="1:2">
      <c r="A346" t="s">
        <v>514</v>
      </c>
      <c r="B346">
        <v>0</v>
      </c>
    </row>
    <row r="347" spans="1:2">
      <c r="A347" t="s">
        <v>515</v>
      </c>
      <c r="B347">
        <v>0</v>
      </c>
    </row>
    <row r="348" spans="1:2">
      <c r="A348" t="s">
        <v>516</v>
      </c>
      <c r="B348">
        <v>0</v>
      </c>
    </row>
    <row r="349" spans="1:2">
      <c r="A349" t="s">
        <v>517</v>
      </c>
      <c r="B349">
        <v>0</v>
      </c>
    </row>
    <row r="350" spans="1:2">
      <c r="A350" t="s">
        <v>518</v>
      </c>
      <c r="B350">
        <v>0</v>
      </c>
    </row>
    <row r="351" spans="1:2">
      <c r="A351" t="s">
        <v>519</v>
      </c>
      <c r="B351">
        <v>0</v>
      </c>
    </row>
    <row r="352" spans="1:2">
      <c r="A352" t="s">
        <v>520</v>
      </c>
      <c r="B352">
        <v>0</v>
      </c>
    </row>
    <row r="353" spans="1:2">
      <c r="A353" t="s">
        <v>521</v>
      </c>
      <c r="B353">
        <v>0</v>
      </c>
    </row>
    <row r="354" spans="1:2">
      <c r="A354" t="s">
        <v>522</v>
      </c>
      <c r="B354">
        <v>0</v>
      </c>
    </row>
    <row r="355" spans="1:2">
      <c r="A355" t="s">
        <v>523</v>
      </c>
      <c r="B355">
        <v>0</v>
      </c>
    </row>
    <row r="356" spans="1:2">
      <c r="A356" t="s">
        <v>524</v>
      </c>
      <c r="B356">
        <v>0</v>
      </c>
    </row>
    <row r="357" spans="1:2">
      <c r="A357" t="s">
        <v>525</v>
      </c>
      <c r="B357">
        <v>0</v>
      </c>
    </row>
    <row r="358" spans="1:2">
      <c r="A358" t="s">
        <v>526</v>
      </c>
      <c r="B358">
        <v>0</v>
      </c>
    </row>
    <row r="359" spans="1:2">
      <c r="A359" t="s">
        <v>527</v>
      </c>
      <c r="B359">
        <v>0</v>
      </c>
    </row>
    <row r="360" spans="1:2">
      <c r="A360" t="s">
        <v>528</v>
      </c>
      <c r="B360">
        <v>0</v>
      </c>
    </row>
    <row r="361" spans="1:2">
      <c r="A361" t="s">
        <v>529</v>
      </c>
      <c r="B361">
        <v>0</v>
      </c>
    </row>
    <row r="362" spans="1:2">
      <c r="A362" t="s">
        <v>530</v>
      </c>
      <c r="B362">
        <v>0</v>
      </c>
    </row>
    <row r="363" spans="1:2">
      <c r="A363" t="s">
        <v>531</v>
      </c>
      <c r="B363">
        <v>0</v>
      </c>
    </row>
    <row r="364" spans="1:2">
      <c r="A364" t="s">
        <v>532</v>
      </c>
      <c r="B364">
        <v>0</v>
      </c>
    </row>
    <row r="365" spans="1:2">
      <c r="A365" t="s">
        <v>533</v>
      </c>
      <c r="B365">
        <v>0</v>
      </c>
    </row>
    <row r="366" spans="1:2">
      <c r="A366" t="s">
        <v>534</v>
      </c>
      <c r="B366">
        <v>0</v>
      </c>
    </row>
    <row r="367" spans="1:2">
      <c r="A367" t="s">
        <v>535</v>
      </c>
      <c r="B367">
        <v>0</v>
      </c>
    </row>
    <row r="368" spans="1:2">
      <c r="A368" t="s">
        <v>536</v>
      </c>
      <c r="B368">
        <v>0</v>
      </c>
    </row>
    <row r="369" spans="1:2">
      <c r="A369" t="s">
        <v>537</v>
      </c>
      <c r="B369">
        <v>0</v>
      </c>
    </row>
    <row r="370" spans="1:2">
      <c r="A370" t="s">
        <v>538</v>
      </c>
      <c r="B370">
        <v>0</v>
      </c>
    </row>
    <row r="371" spans="1:2">
      <c r="A371" t="s">
        <v>539</v>
      </c>
      <c r="B371">
        <v>0</v>
      </c>
    </row>
    <row r="372" spans="1:2">
      <c r="A372" t="s">
        <v>540</v>
      </c>
      <c r="B372">
        <v>0</v>
      </c>
    </row>
    <row r="373" spans="1:2">
      <c r="A373" t="s">
        <v>541</v>
      </c>
      <c r="B373">
        <v>0</v>
      </c>
    </row>
    <row r="374" spans="1:2">
      <c r="A374" t="s">
        <v>542</v>
      </c>
      <c r="B374">
        <v>0</v>
      </c>
    </row>
    <row r="375" spans="1:2">
      <c r="A375" t="s">
        <v>543</v>
      </c>
      <c r="B375">
        <v>0</v>
      </c>
    </row>
    <row r="376" spans="1:2">
      <c r="A376" t="s">
        <v>544</v>
      </c>
      <c r="B376">
        <v>0</v>
      </c>
    </row>
    <row r="377" spans="1:2">
      <c r="A377" t="s">
        <v>545</v>
      </c>
      <c r="B377">
        <v>0</v>
      </c>
    </row>
    <row r="378" spans="1:2">
      <c r="A378" t="s">
        <v>546</v>
      </c>
      <c r="B378">
        <v>0</v>
      </c>
    </row>
    <row r="379" spans="1:2">
      <c r="A379" t="s">
        <v>547</v>
      </c>
      <c r="B379">
        <v>0</v>
      </c>
    </row>
    <row r="380" spans="1:2">
      <c r="A380" t="s">
        <v>548</v>
      </c>
      <c r="B380">
        <v>0</v>
      </c>
    </row>
    <row r="381" spans="1:2">
      <c r="A381" t="s">
        <v>549</v>
      </c>
      <c r="B381">
        <v>0</v>
      </c>
    </row>
    <row r="382" spans="1:2">
      <c r="A382" t="s">
        <v>550</v>
      </c>
      <c r="B382">
        <v>0</v>
      </c>
    </row>
    <row r="383" spans="1:2">
      <c r="A383" t="s">
        <v>551</v>
      </c>
      <c r="B383">
        <v>0</v>
      </c>
    </row>
    <row r="384" spans="1:2">
      <c r="A384" t="s">
        <v>552</v>
      </c>
      <c r="B384">
        <v>0</v>
      </c>
    </row>
    <row r="385" spans="1:2">
      <c r="A385" t="s">
        <v>553</v>
      </c>
      <c r="B385">
        <v>0</v>
      </c>
    </row>
    <row r="386" spans="1:2">
      <c r="A386" t="s">
        <v>554</v>
      </c>
      <c r="B386">
        <v>0</v>
      </c>
    </row>
    <row r="387" spans="1:2">
      <c r="A387" t="s">
        <v>555</v>
      </c>
      <c r="B387">
        <v>0</v>
      </c>
    </row>
    <row r="388" spans="1:2">
      <c r="A388" t="s">
        <v>556</v>
      </c>
      <c r="B388">
        <v>0</v>
      </c>
    </row>
    <row r="389" spans="1:2">
      <c r="A389" t="s">
        <v>557</v>
      </c>
      <c r="B389">
        <v>0</v>
      </c>
    </row>
    <row r="390" spans="1:2">
      <c r="A390" t="s">
        <v>558</v>
      </c>
      <c r="B390">
        <v>0</v>
      </c>
    </row>
    <row r="391" spans="1:2">
      <c r="A391" t="s">
        <v>559</v>
      </c>
      <c r="B391">
        <v>0</v>
      </c>
    </row>
    <row r="392" spans="1:2">
      <c r="A392" t="s">
        <v>560</v>
      </c>
      <c r="B392">
        <v>0</v>
      </c>
    </row>
    <row r="393" spans="1:2">
      <c r="A393" t="s">
        <v>561</v>
      </c>
      <c r="B393">
        <v>0</v>
      </c>
    </row>
    <row r="394" spans="1:2">
      <c r="A394" t="s">
        <v>562</v>
      </c>
      <c r="B394">
        <v>0</v>
      </c>
    </row>
    <row r="395" spans="1:2">
      <c r="A395" t="s">
        <v>563</v>
      </c>
      <c r="B395">
        <v>0</v>
      </c>
    </row>
    <row r="396" spans="1:2">
      <c r="A396" t="s">
        <v>564</v>
      </c>
      <c r="B396">
        <v>0</v>
      </c>
    </row>
    <row r="397" spans="1:2">
      <c r="A397" t="s">
        <v>565</v>
      </c>
      <c r="B397">
        <v>0</v>
      </c>
    </row>
    <row r="398" spans="1:2">
      <c r="A398" t="s">
        <v>175</v>
      </c>
      <c r="B398">
        <v>0</v>
      </c>
    </row>
    <row r="399" spans="1:2">
      <c r="A399" t="s">
        <v>176</v>
      </c>
      <c r="B399">
        <v>0</v>
      </c>
    </row>
    <row r="400" spans="1:2">
      <c r="A400" t="s">
        <v>566</v>
      </c>
      <c r="B400">
        <v>0</v>
      </c>
    </row>
    <row r="401" spans="1:2">
      <c r="A401" t="s">
        <v>567</v>
      </c>
      <c r="B401">
        <v>0</v>
      </c>
    </row>
    <row r="402" spans="1:2">
      <c r="A402" t="s">
        <v>568</v>
      </c>
      <c r="B402">
        <v>0</v>
      </c>
    </row>
    <row r="403" spans="1:2">
      <c r="A403" t="s">
        <v>569</v>
      </c>
      <c r="B403">
        <v>0</v>
      </c>
    </row>
    <row r="404" spans="1:2">
      <c r="A404" t="s">
        <v>570</v>
      </c>
      <c r="B404">
        <v>0</v>
      </c>
    </row>
    <row r="405" spans="1:2">
      <c r="A405" t="s">
        <v>571</v>
      </c>
      <c r="B405">
        <v>0</v>
      </c>
    </row>
    <row r="406" spans="1:2">
      <c r="A406">
        <v>20514654</v>
      </c>
      <c r="B406">
        <v>0</v>
      </c>
    </row>
    <row r="407" spans="1:2">
      <c r="A407" t="s">
        <v>572</v>
      </c>
      <c r="B407">
        <v>0</v>
      </c>
    </row>
    <row r="408" spans="1:2">
      <c r="A408">
        <v>8602</v>
      </c>
      <c r="B408">
        <v>0</v>
      </c>
    </row>
    <row r="409" spans="1:2">
      <c r="A409" t="s">
        <v>573</v>
      </c>
      <c r="B409">
        <v>0</v>
      </c>
    </row>
    <row r="410" spans="1:2">
      <c r="A410" t="s">
        <v>574</v>
      </c>
      <c r="B410">
        <v>0</v>
      </c>
    </row>
    <row r="411" spans="1:2">
      <c r="A411" t="s">
        <v>575</v>
      </c>
      <c r="B411">
        <v>0</v>
      </c>
    </row>
    <row r="412" spans="1:2">
      <c r="A412">
        <v>21707134</v>
      </c>
      <c r="B412">
        <v>0</v>
      </c>
    </row>
    <row r="413" spans="1:2">
      <c r="A413">
        <v>20976003</v>
      </c>
      <c r="B413">
        <v>0</v>
      </c>
    </row>
    <row r="414" spans="1:2">
      <c r="A414">
        <v>20805349</v>
      </c>
      <c r="B414">
        <v>0</v>
      </c>
    </row>
    <row r="415" spans="1:2">
      <c r="A415">
        <v>11110683</v>
      </c>
      <c r="B415">
        <v>0</v>
      </c>
    </row>
    <row r="416" spans="1:2">
      <c r="A416">
        <v>11110668</v>
      </c>
      <c r="B416">
        <v>0</v>
      </c>
    </row>
    <row r="417" spans="1:2">
      <c r="A417">
        <v>11711074</v>
      </c>
      <c r="B417">
        <v>0</v>
      </c>
    </row>
    <row r="418" spans="1:2">
      <c r="A418" t="s">
        <v>576</v>
      </c>
      <c r="B418">
        <v>0</v>
      </c>
    </row>
    <row r="419" spans="1:2">
      <c r="A419">
        <v>14524170</v>
      </c>
      <c r="B419">
        <v>0</v>
      </c>
    </row>
    <row r="420" spans="1:2">
      <c r="A420">
        <v>14509379</v>
      </c>
      <c r="B420">
        <v>0</v>
      </c>
    </row>
    <row r="421" spans="1:2">
      <c r="A421" t="s">
        <v>577</v>
      </c>
      <c r="B421">
        <v>0</v>
      </c>
    </row>
    <row r="422" spans="1:2">
      <c r="A422" t="s">
        <v>578</v>
      </c>
      <c r="B422">
        <v>0</v>
      </c>
    </row>
    <row r="423" spans="1:2">
      <c r="A423" t="s">
        <v>579</v>
      </c>
      <c r="B423">
        <v>0</v>
      </c>
    </row>
    <row r="424" spans="1:2">
      <c r="A424" t="s">
        <v>580</v>
      </c>
      <c r="B424">
        <v>0</v>
      </c>
    </row>
    <row r="425" spans="1:2">
      <c r="A425" t="s">
        <v>581</v>
      </c>
      <c r="B425">
        <v>0</v>
      </c>
    </row>
    <row r="426" spans="1:2">
      <c r="A426" t="s">
        <v>582</v>
      </c>
      <c r="B426">
        <v>0</v>
      </c>
    </row>
    <row r="427" spans="1:2">
      <c r="A427" t="s">
        <v>583</v>
      </c>
      <c r="B427">
        <v>0</v>
      </c>
    </row>
    <row r="428" spans="1:2">
      <c r="A428" t="s">
        <v>584</v>
      </c>
      <c r="B428">
        <v>0</v>
      </c>
    </row>
    <row r="429" spans="1:2">
      <c r="A429" t="s">
        <v>585</v>
      </c>
      <c r="B429">
        <v>0</v>
      </c>
    </row>
    <row r="430" spans="1:2">
      <c r="A430" t="s">
        <v>586</v>
      </c>
      <c r="B430">
        <v>0</v>
      </c>
    </row>
    <row r="431" spans="1:2">
      <c r="A431" t="s">
        <v>587</v>
      </c>
      <c r="B431">
        <v>0</v>
      </c>
    </row>
    <row r="432" spans="1:2">
      <c r="A432" t="s">
        <v>588</v>
      </c>
      <c r="B432">
        <v>0</v>
      </c>
    </row>
    <row r="433" spans="1:2">
      <c r="A433" t="s">
        <v>589</v>
      </c>
      <c r="B433">
        <v>0</v>
      </c>
    </row>
    <row r="434" spans="1:2">
      <c r="A434" t="s">
        <v>590</v>
      </c>
      <c r="B434">
        <v>0</v>
      </c>
    </row>
    <row r="435" spans="1:2">
      <c r="A435" t="s">
        <v>591</v>
      </c>
      <c r="B435">
        <v>0</v>
      </c>
    </row>
    <row r="436" spans="1:2">
      <c r="A436" t="s">
        <v>592</v>
      </c>
      <c r="B436">
        <v>0</v>
      </c>
    </row>
    <row r="437" spans="1:2">
      <c r="A437" t="s">
        <v>593</v>
      </c>
      <c r="B437">
        <v>0</v>
      </c>
    </row>
    <row r="438" spans="1:2">
      <c r="A438" t="s">
        <v>594</v>
      </c>
      <c r="B438">
        <v>0</v>
      </c>
    </row>
    <row r="439" spans="1:2">
      <c r="A439" t="s">
        <v>595</v>
      </c>
      <c r="B439">
        <v>0</v>
      </c>
    </row>
    <row r="440" spans="1:2">
      <c r="A440">
        <v>691782</v>
      </c>
      <c r="B440">
        <v>0</v>
      </c>
    </row>
    <row r="441" spans="1:2">
      <c r="A441">
        <v>692250</v>
      </c>
      <c r="B441">
        <v>0</v>
      </c>
    </row>
    <row r="442" spans="1:2">
      <c r="A442">
        <v>692332</v>
      </c>
      <c r="B442">
        <v>20</v>
      </c>
    </row>
    <row r="443" spans="1:2">
      <c r="A443">
        <v>692334</v>
      </c>
      <c r="B443">
        <v>3</v>
      </c>
    </row>
    <row r="444" spans="1:2">
      <c r="A444">
        <v>692179</v>
      </c>
      <c r="B444">
        <v>0</v>
      </c>
    </row>
    <row r="445" spans="1:2">
      <c r="A445">
        <v>692178</v>
      </c>
      <c r="B445">
        <v>0</v>
      </c>
    </row>
    <row r="446" spans="1:2">
      <c r="A446">
        <v>692027</v>
      </c>
      <c r="B446">
        <v>1</v>
      </c>
    </row>
    <row r="447" spans="1:2">
      <c r="A447">
        <v>692026</v>
      </c>
      <c r="B447">
        <v>0.05</v>
      </c>
    </row>
    <row r="448" spans="1:2">
      <c r="A448">
        <v>718637</v>
      </c>
      <c r="B448">
        <v>0</v>
      </c>
    </row>
    <row r="449" spans="1:2">
      <c r="A449">
        <v>692079</v>
      </c>
      <c r="B449">
        <v>5</v>
      </c>
    </row>
    <row r="450" spans="1:2">
      <c r="A450">
        <v>692077</v>
      </c>
      <c r="B450">
        <v>0</v>
      </c>
    </row>
    <row r="451" spans="1:2">
      <c r="A451">
        <v>692030</v>
      </c>
      <c r="B451">
        <v>0</v>
      </c>
    </row>
    <row r="452" spans="1:2">
      <c r="A452">
        <v>686033</v>
      </c>
      <c r="B452">
        <v>0</v>
      </c>
    </row>
    <row r="453" spans="1:2">
      <c r="A453">
        <v>686032</v>
      </c>
      <c r="B453">
        <v>2</v>
      </c>
    </row>
    <row r="454" spans="1:2">
      <c r="A454">
        <v>690814</v>
      </c>
      <c r="B454">
        <v>0</v>
      </c>
    </row>
    <row r="455" spans="1:2">
      <c r="A455">
        <v>691848</v>
      </c>
      <c r="B455">
        <v>0</v>
      </c>
    </row>
    <row r="456" spans="1:2">
      <c r="A456">
        <v>691911</v>
      </c>
      <c r="B456">
        <v>0</v>
      </c>
    </row>
    <row r="457" spans="1:2">
      <c r="A457">
        <v>691781</v>
      </c>
      <c r="B457">
        <v>0</v>
      </c>
    </row>
    <row r="458" spans="1:2">
      <c r="A458" t="s">
        <v>596</v>
      </c>
      <c r="B458">
        <v>62</v>
      </c>
    </row>
    <row r="459" spans="1:2">
      <c r="A459" t="s">
        <v>597</v>
      </c>
      <c r="B459">
        <v>85</v>
      </c>
    </row>
    <row r="460" spans="1:2">
      <c r="A460" t="s">
        <v>598</v>
      </c>
      <c r="B460">
        <v>6</v>
      </c>
    </row>
    <row r="461" spans="1:2">
      <c r="A461" t="s">
        <v>599</v>
      </c>
      <c r="B461">
        <v>11</v>
      </c>
    </row>
    <row r="462" spans="1:2">
      <c r="A462" t="s">
        <v>600</v>
      </c>
      <c r="B462">
        <v>3</v>
      </c>
    </row>
    <row r="463" spans="1:2">
      <c r="A463" t="s">
        <v>601</v>
      </c>
      <c r="B463">
        <v>0</v>
      </c>
    </row>
    <row r="464" spans="1:2">
      <c r="A464" t="s">
        <v>602</v>
      </c>
      <c r="B464">
        <v>6</v>
      </c>
    </row>
    <row r="465" spans="1:2">
      <c r="A465" t="s">
        <v>603</v>
      </c>
      <c r="B465">
        <v>0</v>
      </c>
    </row>
    <row r="466" spans="1:2">
      <c r="A466" t="s">
        <v>604</v>
      </c>
      <c r="B466">
        <v>36</v>
      </c>
    </row>
    <row r="467" spans="1:2">
      <c r="A467" t="s">
        <v>605</v>
      </c>
      <c r="B467">
        <v>33</v>
      </c>
    </row>
    <row r="468" spans="1:2">
      <c r="A468" t="s">
        <v>606</v>
      </c>
      <c r="B468">
        <v>2</v>
      </c>
    </row>
    <row r="469" spans="1:2">
      <c r="A469" t="s">
        <v>607</v>
      </c>
      <c r="B469">
        <v>11</v>
      </c>
    </row>
    <row r="470" spans="1:2">
      <c r="A470">
        <v>692069</v>
      </c>
      <c r="B470">
        <v>0</v>
      </c>
    </row>
    <row r="471" spans="1:2">
      <c r="A471">
        <v>692070</v>
      </c>
      <c r="B471">
        <v>0</v>
      </c>
    </row>
    <row r="472" spans="1:2">
      <c r="A472">
        <v>692053</v>
      </c>
      <c r="B472">
        <v>366</v>
      </c>
    </row>
    <row r="473" spans="1:2">
      <c r="A473">
        <v>692052</v>
      </c>
      <c r="B473">
        <v>42</v>
      </c>
    </row>
    <row r="474" spans="1:2">
      <c r="A474">
        <v>692172</v>
      </c>
      <c r="B474">
        <v>0</v>
      </c>
    </row>
    <row r="475" spans="1:2">
      <c r="A475">
        <v>692090</v>
      </c>
      <c r="B475">
        <v>0</v>
      </c>
    </row>
    <row r="476" spans="1:2">
      <c r="A476">
        <v>692335</v>
      </c>
      <c r="B476">
        <v>2</v>
      </c>
    </row>
    <row r="477" spans="1:2">
      <c r="A477" t="s">
        <v>608</v>
      </c>
      <c r="B477">
        <v>0</v>
      </c>
    </row>
    <row r="478" spans="1:2">
      <c r="A478" t="s">
        <v>609</v>
      </c>
      <c r="B478">
        <v>0</v>
      </c>
    </row>
    <row r="479" spans="1:2">
      <c r="A479" t="s">
        <v>610</v>
      </c>
      <c r="B479">
        <v>0</v>
      </c>
    </row>
    <row r="480" spans="1:2">
      <c r="A480">
        <v>692415</v>
      </c>
      <c r="B480">
        <v>0</v>
      </c>
    </row>
    <row r="481" spans="1:2">
      <c r="A481">
        <v>793316</v>
      </c>
      <c r="B481">
        <v>0</v>
      </c>
    </row>
    <row r="482" spans="1:2">
      <c r="A482">
        <v>685850</v>
      </c>
      <c r="B482">
        <v>0</v>
      </c>
    </row>
    <row r="483" spans="1:2">
      <c r="A483">
        <v>692054</v>
      </c>
      <c r="B483">
        <v>85</v>
      </c>
    </row>
    <row r="484" spans="1:2">
      <c r="A484">
        <v>692082</v>
      </c>
      <c r="B484">
        <v>0</v>
      </c>
    </row>
    <row r="485" spans="1:2">
      <c r="A485">
        <v>692083</v>
      </c>
      <c r="B485">
        <v>0</v>
      </c>
    </row>
    <row r="486" spans="1:2">
      <c r="A486">
        <v>724027</v>
      </c>
      <c r="B486">
        <v>0</v>
      </c>
    </row>
    <row r="487" spans="1:2">
      <c r="A487">
        <v>692089</v>
      </c>
      <c r="B487">
        <v>0</v>
      </c>
    </row>
    <row r="488" spans="1:2">
      <c r="A488">
        <v>793317</v>
      </c>
      <c r="B488">
        <v>0</v>
      </c>
    </row>
    <row r="489" spans="1:2">
      <c r="A489">
        <v>793345</v>
      </c>
      <c r="B489">
        <v>0</v>
      </c>
    </row>
    <row r="490" spans="1:2">
      <c r="A490">
        <v>692245</v>
      </c>
      <c r="B490">
        <v>0</v>
      </c>
    </row>
    <row r="491" spans="1:2">
      <c r="A491">
        <v>692247</v>
      </c>
      <c r="B491">
        <v>3868</v>
      </c>
    </row>
    <row r="492" spans="1:2">
      <c r="A492">
        <v>732728</v>
      </c>
      <c r="B492">
        <v>0</v>
      </c>
    </row>
    <row r="493" spans="1:2">
      <c r="A493">
        <v>692249</v>
      </c>
      <c r="B493">
        <v>7993</v>
      </c>
    </row>
    <row r="494" spans="1:2">
      <c r="A494">
        <v>719000</v>
      </c>
      <c r="B494">
        <v>0</v>
      </c>
    </row>
    <row r="495" spans="1:2">
      <c r="A495">
        <v>772588</v>
      </c>
      <c r="B495">
        <v>0</v>
      </c>
    </row>
    <row r="496" spans="1:2">
      <c r="A496">
        <v>724026</v>
      </c>
      <c r="B496">
        <v>0</v>
      </c>
    </row>
    <row r="497" spans="1:2">
      <c r="A497">
        <v>691907</v>
      </c>
      <c r="B497">
        <v>0</v>
      </c>
    </row>
    <row r="498" spans="1:2">
      <c r="A498">
        <v>692244</v>
      </c>
      <c r="B498">
        <v>0</v>
      </c>
    </row>
    <row r="499" spans="1:2">
      <c r="A499">
        <v>691970</v>
      </c>
      <c r="B499">
        <v>11</v>
      </c>
    </row>
    <row r="500" spans="1:2">
      <c r="A500">
        <v>710104</v>
      </c>
      <c r="B500">
        <v>0</v>
      </c>
    </row>
    <row r="501" spans="1:2">
      <c r="A501">
        <v>691870</v>
      </c>
      <c r="B501">
        <v>0</v>
      </c>
    </row>
    <row r="502" spans="1:2">
      <c r="A502">
        <v>692051</v>
      </c>
      <c r="B502">
        <v>0</v>
      </c>
    </row>
    <row r="503" spans="1:2">
      <c r="A503">
        <v>692128</v>
      </c>
      <c r="B503">
        <v>4</v>
      </c>
    </row>
    <row r="504" spans="1:2">
      <c r="A504">
        <v>692171</v>
      </c>
      <c r="B504">
        <v>0</v>
      </c>
    </row>
    <row r="505" spans="1:2">
      <c r="A505">
        <v>789360</v>
      </c>
      <c r="B505">
        <v>136</v>
      </c>
    </row>
    <row r="506" spans="1:2">
      <c r="A506">
        <v>692180</v>
      </c>
      <c r="B506">
        <v>0</v>
      </c>
    </row>
    <row r="507" spans="1:2">
      <c r="A507">
        <v>686031</v>
      </c>
      <c r="B507">
        <v>0</v>
      </c>
    </row>
    <row r="508" spans="1:2">
      <c r="A508">
        <v>692084</v>
      </c>
      <c r="B508">
        <v>0</v>
      </c>
    </row>
    <row r="509" spans="1:2">
      <c r="A509">
        <v>692173</v>
      </c>
      <c r="B509">
        <v>0</v>
      </c>
    </row>
    <row r="510" spans="1:2">
      <c r="A510">
        <v>692174</v>
      </c>
      <c r="B510">
        <v>0</v>
      </c>
    </row>
    <row r="511" spans="1:2">
      <c r="A511">
        <v>692175</v>
      </c>
      <c r="B511">
        <v>0</v>
      </c>
    </row>
    <row r="512" spans="1:2">
      <c r="A512">
        <v>692131</v>
      </c>
      <c r="B512">
        <v>0</v>
      </c>
    </row>
    <row r="513" spans="1:2">
      <c r="A513">
        <v>691908</v>
      </c>
      <c r="B513">
        <v>0</v>
      </c>
    </row>
    <row r="514" spans="1:2">
      <c r="A514">
        <v>691906</v>
      </c>
      <c r="B514">
        <v>0</v>
      </c>
    </row>
    <row r="515" spans="1:2">
      <c r="A515">
        <v>691844</v>
      </c>
      <c r="B515">
        <v>0</v>
      </c>
    </row>
    <row r="516" spans="1:2">
      <c r="A516">
        <v>692241</v>
      </c>
      <c r="B516">
        <v>0</v>
      </c>
    </row>
    <row r="517" spans="1:2">
      <c r="A517">
        <v>692134</v>
      </c>
      <c r="B517">
        <v>0</v>
      </c>
    </row>
    <row r="518" spans="1:2">
      <c r="A518">
        <v>692140</v>
      </c>
      <c r="B518">
        <v>0</v>
      </c>
    </row>
    <row r="519" spans="1:2">
      <c r="A519">
        <v>692098</v>
      </c>
      <c r="B519">
        <v>0</v>
      </c>
    </row>
    <row r="520" spans="1:2">
      <c r="A520">
        <v>692067</v>
      </c>
      <c r="B520">
        <v>0</v>
      </c>
    </row>
    <row r="521" spans="1:2">
      <c r="A521">
        <v>691914</v>
      </c>
      <c r="B521">
        <v>0</v>
      </c>
    </row>
    <row r="522" spans="1:2">
      <c r="A522">
        <v>691918</v>
      </c>
      <c r="B522">
        <v>0</v>
      </c>
    </row>
    <row r="523" spans="1:2">
      <c r="A523">
        <v>691968</v>
      </c>
      <c r="B523">
        <v>0</v>
      </c>
    </row>
    <row r="524" spans="1:2">
      <c r="A524">
        <v>691298</v>
      </c>
      <c r="B524">
        <v>0</v>
      </c>
    </row>
    <row r="525" spans="1:2">
      <c r="A525">
        <v>692382</v>
      </c>
      <c r="B525">
        <v>0</v>
      </c>
    </row>
    <row r="526" spans="1:2">
      <c r="A526">
        <v>692095</v>
      </c>
      <c r="B526">
        <v>0</v>
      </c>
    </row>
    <row r="527" spans="1:2">
      <c r="A527">
        <v>691920</v>
      </c>
      <c r="B527">
        <v>0</v>
      </c>
    </row>
    <row r="528" spans="1:2">
      <c r="A528">
        <v>691966</v>
      </c>
      <c r="B528">
        <v>0</v>
      </c>
    </row>
    <row r="529" spans="1:2">
      <c r="A529">
        <v>691979</v>
      </c>
      <c r="B529">
        <v>0</v>
      </c>
    </row>
    <row r="530" spans="1:2">
      <c r="A530">
        <v>691980</v>
      </c>
      <c r="B530">
        <v>0</v>
      </c>
    </row>
    <row r="531" spans="1:2">
      <c r="A531">
        <v>806297</v>
      </c>
      <c r="B531">
        <v>0</v>
      </c>
    </row>
    <row r="532" spans="1:2">
      <c r="A532">
        <v>807562</v>
      </c>
      <c r="B532">
        <v>0</v>
      </c>
    </row>
    <row r="533" spans="1:2">
      <c r="A533">
        <v>692086</v>
      </c>
      <c r="B533">
        <v>0</v>
      </c>
    </row>
    <row r="534" spans="1:2">
      <c r="A534">
        <v>692087</v>
      </c>
      <c r="B534">
        <v>0</v>
      </c>
    </row>
    <row r="535" spans="1:2">
      <c r="A535">
        <v>692085</v>
      </c>
      <c r="B535">
        <v>0</v>
      </c>
    </row>
    <row r="536" spans="1:2">
      <c r="A536">
        <v>692130</v>
      </c>
      <c r="B536">
        <v>0</v>
      </c>
    </row>
    <row r="537" spans="1:2">
      <c r="A537">
        <v>692141</v>
      </c>
      <c r="B537">
        <v>0</v>
      </c>
    </row>
    <row r="538" spans="1:2">
      <c r="A538">
        <v>692100</v>
      </c>
      <c r="B538">
        <v>0</v>
      </c>
    </row>
    <row r="539" spans="1:2">
      <c r="A539">
        <v>692201</v>
      </c>
      <c r="B539">
        <v>0</v>
      </c>
    </row>
    <row r="540" spans="1:2">
      <c r="A540">
        <v>692202</v>
      </c>
      <c r="B540">
        <v>0</v>
      </c>
    </row>
    <row r="541" spans="1:2">
      <c r="A541">
        <v>692203</v>
      </c>
      <c r="B541">
        <v>0</v>
      </c>
    </row>
    <row r="542" spans="1:2">
      <c r="A542">
        <v>692204</v>
      </c>
      <c r="B542">
        <v>0</v>
      </c>
    </row>
    <row r="543" spans="1:2">
      <c r="A543">
        <v>692243</v>
      </c>
      <c r="B543">
        <v>0</v>
      </c>
    </row>
    <row r="544" spans="1:2">
      <c r="A544">
        <v>692138</v>
      </c>
      <c r="B544">
        <v>0</v>
      </c>
    </row>
    <row r="545" spans="1:2">
      <c r="A545">
        <v>692339</v>
      </c>
      <c r="B545">
        <v>0</v>
      </c>
    </row>
    <row r="546" spans="1:2">
      <c r="A546">
        <v>691783</v>
      </c>
      <c r="B546">
        <v>0</v>
      </c>
    </row>
    <row r="547" spans="1:2">
      <c r="A547">
        <v>692065</v>
      </c>
      <c r="B547">
        <v>0</v>
      </c>
    </row>
    <row r="548" spans="1:2">
      <c r="A548">
        <v>691978</v>
      </c>
      <c r="B548">
        <v>0</v>
      </c>
    </row>
    <row r="549" spans="1:2">
      <c r="A549">
        <v>718828</v>
      </c>
      <c r="B549">
        <v>0</v>
      </c>
    </row>
    <row r="550" spans="1:2">
      <c r="A550">
        <v>691934</v>
      </c>
      <c r="B550">
        <v>0</v>
      </c>
    </row>
    <row r="551" spans="1:2">
      <c r="A551">
        <v>789762</v>
      </c>
      <c r="B551">
        <v>0</v>
      </c>
    </row>
    <row r="552" spans="1:2">
      <c r="A552">
        <v>692176</v>
      </c>
      <c r="B552">
        <v>0</v>
      </c>
    </row>
    <row r="553" spans="1:2">
      <c r="A553">
        <v>692177</v>
      </c>
      <c r="B553">
        <v>0</v>
      </c>
    </row>
    <row r="554" spans="1:2">
      <c r="A554">
        <v>691855</v>
      </c>
      <c r="B554">
        <v>0</v>
      </c>
    </row>
    <row r="555" spans="1:2">
      <c r="A555">
        <v>692132</v>
      </c>
      <c r="B555">
        <v>0</v>
      </c>
    </row>
    <row r="556" spans="1:2">
      <c r="A556">
        <v>692029</v>
      </c>
      <c r="B556">
        <v>0</v>
      </c>
    </row>
    <row r="557" spans="1:2">
      <c r="A557">
        <v>692099</v>
      </c>
      <c r="B557">
        <v>0</v>
      </c>
    </row>
    <row r="558" spans="1:2">
      <c r="A558">
        <v>692097</v>
      </c>
      <c r="B558">
        <v>0</v>
      </c>
    </row>
    <row r="559" spans="1:2">
      <c r="A559">
        <v>692096</v>
      </c>
      <c r="B559">
        <v>0</v>
      </c>
    </row>
    <row r="560" spans="1:2">
      <c r="A560">
        <v>692094</v>
      </c>
      <c r="B560">
        <v>0</v>
      </c>
    </row>
    <row r="561" spans="1:2">
      <c r="A561">
        <v>693451</v>
      </c>
      <c r="B561">
        <v>0</v>
      </c>
    </row>
    <row r="562" spans="1:2">
      <c r="A562">
        <v>692064</v>
      </c>
      <c r="B562">
        <v>0</v>
      </c>
    </row>
    <row r="563" spans="1:2">
      <c r="A563">
        <v>691910</v>
      </c>
      <c r="B563">
        <v>0</v>
      </c>
    </row>
    <row r="564" spans="1:2">
      <c r="A564">
        <v>724121</v>
      </c>
      <c r="B564">
        <v>0</v>
      </c>
    </row>
    <row r="565" spans="1:2">
      <c r="A565">
        <v>692320</v>
      </c>
      <c r="B565">
        <v>0</v>
      </c>
    </row>
    <row r="566" spans="1:2">
      <c r="A566">
        <v>692333</v>
      </c>
      <c r="B566">
        <v>2</v>
      </c>
    </row>
    <row r="567" spans="1:2">
      <c r="A567" t="s">
        <v>611</v>
      </c>
      <c r="B567">
        <v>0</v>
      </c>
    </row>
    <row r="568" spans="1:2">
      <c r="A568">
        <v>691967</v>
      </c>
      <c r="B568">
        <v>0</v>
      </c>
    </row>
    <row r="569" spans="1:2">
      <c r="A569" t="s">
        <v>611</v>
      </c>
      <c r="B569">
        <v>0</v>
      </c>
    </row>
    <row r="570" spans="1:2">
      <c r="A570" t="s">
        <v>612</v>
      </c>
      <c r="B570">
        <v>0</v>
      </c>
    </row>
    <row r="571" spans="1:2">
      <c r="A571" t="s">
        <v>613</v>
      </c>
      <c r="B571">
        <v>0</v>
      </c>
    </row>
    <row r="572" spans="1:2">
      <c r="A572" t="s">
        <v>614</v>
      </c>
      <c r="B572">
        <v>0</v>
      </c>
    </row>
    <row r="573" spans="1:2">
      <c r="A573" t="s">
        <v>615</v>
      </c>
      <c r="B573">
        <v>9</v>
      </c>
    </row>
    <row r="574" spans="1:2">
      <c r="A574" t="s">
        <v>616</v>
      </c>
      <c r="B574">
        <v>0</v>
      </c>
    </row>
    <row r="575" spans="1:2">
      <c r="A575">
        <v>691849</v>
      </c>
      <c r="B575">
        <v>0</v>
      </c>
    </row>
    <row r="576" spans="1:2">
      <c r="A576" t="s">
        <v>53</v>
      </c>
      <c r="B576">
        <v>9</v>
      </c>
    </row>
    <row r="577" spans="1:2">
      <c r="A577">
        <v>841092</v>
      </c>
      <c r="B577">
        <v>0</v>
      </c>
    </row>
    <row r="578" spans="1:2">
      <c r="A578" t="s">
        <v>617</v>
      </c>
      <c r="B578">
        <v>0</v>
      </c>
    </row>
    <row r="579" spans="1:2">
      <c r="A579" t="s">
        <v>618</v>
      </c>
      <c r="B579">
        <v>0</v>
      </c>
    </row>
    <row r="580" spans="1:2">
      <c r="A580">
        <v>804723</v>
      </c>
      <c r="B580">
        <v>0</v>
      </c>
    </row>
    <row r="581" spans="1:2">
      <c r="A581">
        <v>1161937</v>
      </c>
      <c r="B581">
        <v>0</v>
      </c>
    </row>
    <row r="582" spans="1:2">
      <c r="A582">
        <v>85102465</v>
      </c>
      <c r="B582">
        <v>0</v>
      </c>
    </row>
    <row r="583" spans="1:2">
      <c r="A583">
        <v>85136371</v>
      </c>
      <c r="B583">
        <v>0</v>
      </c>
    </row>
    <row r="584" spans="1:2">
      <c r="A584" t="s">
        <v>619</v>
      </c>
      <c r="B584">
        <v>0</v>
      </c>
    </row>
    <row r="585" spans="1:2">
      <c r="A585" t="s">
        <v>620</v>
      </c>
      <c r="B585">
        <v>0</v>
      </c>
    </row>
    <row r="586" spans="1:2">
      <c r="A586">
        <v>795005</v>
      </c>
      <c r="B586">
        <v>1</v>
      </c>
    </row>
    <row r="587" spans="1:2">
      <c r="A587">
        <v>841078</v>
      </c>
      <c r="B587">
        <v>0</v>
      </c>
    </row>
    <row r="588" spans="1:2">
      <c r="A588">
        <v>85102464</v>
      </c>
      <c r="B588">
        <v>0</v>
      </c>
    </row>
    <row r="589" spans="1:2">
      <c r="A589" t="s">
        <v>621</v>
      </c>
      <c r="B589">
        <v>0</v>
      </c>
    </row>
    <row r="590" spans="1:2">
      <c r="A590" t="s">
        <v>41</v>
      </c>
      <c r="B590">
        <v>0</v>
      </c>
    </row>
    <row r="591" spans="1:2">
      <c r="A591" t="s">
        <v>622</v>
      </c>
      <c r="B591">
        <v>0</v>
      </c>
    </row>
    <row r="592" spans="1:2">
      <c r="A592">
        <v>844573</v>
      </c>
      <c r="B592">
        <v>2539</v>
      </c>
    </row>
    <row r="593" spans="1:2">
      <c r="A593">
        <v>795876</v>
      </c>
      <c r="B593">
        <v>0</v>
      </c>
    </row>
    <row r="594" spans="1:2">
      <c r="A594" t="s">
        <v>623</v>
      </c>
      <c r="B594">
        <v>0</v>
      </c>
    </row>
    <row r="595" spans="1:2">
      <c r="A595" t="s">
        <v>624</v>
      </c>
      <c r="B595">
        <v>0</v>
      </c>
    </row>
    <row r="596" spans="1:2">
      <c r="A596" t="s">
        <v>625</v>
      </c>
      <c r="B596">
        <v>0</v>
      </c>
    </row>
    <row r="597" spans="1:2">
      <c r="A597" t="s">
        <v>626</v>
      </c>
      <c r="B597">
        <v>0</v>
      </c>
    </row>
    <row r="598" spans="1:2">
      <c r="A598" t="s">
        <v>627</v>
      </c>
      <c r="B598">
        <v>0</v>
      </c>
    </row>
    <row r="599" spans="1:2">
      <c r="A599" t="s">
        <v>628</v>
      </c>
      <c r="B599">
        <v>0</v>
      </c>
    </row>
    <row r="600" spans="1:2">
      <c r="A600" t="s">
        <v>629</v>
      </c>
      <c r="B600">
        <v>0</v>
      </c>
    </row>
    <row r="601" spans="1:2">
      <c r="A601" t="s">
        <v>630</v>
      </c>
      <c r="B601">
        <v>0</v>
      </c>
    </row>
    <row r="602" spans="1:2">
      <c r="A602" t="s">
        <v>631</v>
      </c>
      <c r="B602">
        <v>0</v>
      </c>
    </row>
    <row r="603" spans="1:2">
      <c r="A603" t="s">
        <v>632</v>
      </c>
      <c r="B603">
        <v>0</v>
      </c>
    </row>
    <row r="604" spans="1:2">
      <c r="A604" t="s">
        <v>633</v>
      </c>
      <c r="B604">
        <v>0</v>
      </c>
    </row>
    <row r="605" spans="1:2">
      <c r="A605" t="s">
        <v>177</v>
      </c>
      <c r="B605">
        <v>0</v>
      </c>
    </row>
    <row r="606" spans="1:2">
      <c r="A606" t="s">
        <v>634</v>
      </c>
      <c r="B606">
        <v>0</v>
      </c>
    </row>
    <row r="607" spans="1:2">
      <c r="A607" t="s">
        <v>635</v>
      </c>
      <c r="B607">
        <v>0</v>
      </c>
    </row>
    <row r="608" spans="1:2">
      <c r="A608" t="s">
        <v>636</v>
      </c>
      <c r="B608">
        <v>0</v>
      </c>
    </row>
    <row r="609" spans="1:2">
      <c r="A609" t="s">
        <v>637</v>
      </c>
      <c r="B609">
        <v>0</v>
      </c>
    </row>
    <row r="610" spans="1:2">
      <c r="A610" t="s">
        <v>638</v>
      </c>
      <c r="B610">
        <v>0</v>
      </c>
    </row>
    <row r="611" spans="1:2">
      <c r="A611" t="s">
        <v>639</v>
      </c>
      <c r="B611">
        <v>0</v>
      </c>
    </row>
    <row r="612" spans="1:2">
      <c r="A612" t="s">
        <v>640</v>
      </c>
      <c r="B612">
        <v>0</v>
      </c>
    </row>
    <row r="613" spans="1:2">
      <c r="A613" t="s">
        <v>641</v>
      </c>
      <c r="B613">
        <v>0</v>
      </c>
    </row>
    <row r="614" spans="1:2">
      <c r="A614">
        <v>2200011</v>
      </c>
      <c r="B614">
        <v>0</v>
      </c>
    </row>
    <row r="615" spans="1:2">
      <c r="A615">
        <v>2200052</v>
      </c>
      <c r="B615">
        <v>0</v>
      </c>
    </row>
    <row r="616" spans="1:2">
      <c r="A616">
        <v>2200053</v>
      </c>
      <c r="B616">
        <v>0</v>
      </c>
    </row>
    <row r="617" spans="1:2">
      <c r="A617">
        <v>2200055</v>
      </c>
      <c r="B617">
        <v>0</v>
      </c>
    </row>
    <row r="618" spans="1:2">
      <c r="A618">
        <v>50</v>
      </c>
      <c r="B618">
        <v>0</v>
      </c>
    </row>
    <row r="619" spans="1:2">
      <c r="A619" t="s">
        <v>642</v>
      </c>
      <c r="B619">
        <v>0</v>
      </c>
    </row>
    <row r="620" spans="1:2">
      <c r="A620">
        <v>80</v>
      </c>
      <c r="B620">
        <v>0</v>
      </c>
    </row>
    <row r="621" spans="1:2">
      <c r="A621" t="s">
        <v>643</v>
      </c>
      <c r="B621">
        <v>0</v>
      </c>
    </row>
    <row r="622" spans="1:2">
      <c r="A622" t="s">
        <v>644</v>
      </c>
      <c r="B622">
        <v>0</v>
      </c>
    </row>
    <row r="623" spans="1:2">
      <c r="A623" t="s">
        <v>645</v>
      </c>
      <c r="B623">
        <v>0</v>
      </c>
    </row>
    <row r="624" spans="1:2">
      <c r="A624" t="s">
        <v>646</v>
      </c>
      <c r="B624">
        <v>0</v>
      </c>
    </row>
    <row r="625" spans="1:2">
      <c r="A625" t="s">
        <v>647</v>
      </c>
      <c r="B625">
        <v>0</v>
      </c>
    </row>
    <row r="626" spans="1:2">
      <c r="A626" t="s">
        <v>648</v>
      </c>
      <c r="B626">
        <v>0</v>
      </c>
    </row>
    <row r="627" spans="1:2">
      <c r="A627" t="s">
        <v>649</v>
      </c>
      <c r="B627">
        <v>0</v>
      </c>
    </row>
    <row r="628" spans="1:2">
      <c r="A628" t="s">
        <v>650</v>
      </c>
      <c r="B628">
        <v>0</v>
      </c>
    </row>
    <row r="629" spans="1:2">
      <c r="A629" t="s">
        <v>652</v>
      </c>
      <c r="B629">
        <v>0</v>
      </c>
    </row>
    <row r="630" spans="1:2">
      <c r="A630" t="s">
        <v>653</v>
      </c>
      <c r="B630">
        <v>0</v>
      </c>
    </row>
    <row r="631" spans="1:2">
      <c r="A631" t="s">
        <v>654</v>
      </c>
      <c r="B631">
        <v>0</v>
      </c>
    </row>
    <row r="632" spans="1:2">
      <c r="A632" t="s">
        <v>655</v>
      </c>
      <c r="B632">
        <v>0</v>
      </c>
    </row>
    <row r="633" spans="1:2">
      <c r="A633" t="s">
        <v>656</v>
      </c>
      <c r="B633">
        <v>0</v>
      </c>
    </row>
    <row r="634" spans="1:2">
      <c r="A634" t="s">
        <v>657</v>
      </c>
      <c r="B634">
        <v>0</v>
      </c>
    </row>
    <row r="635" spans="1:2">
      <c r="A635" t="s">
        <v>658</v>
      </c>
      <c r="B635">
        <v>0</v>
      </c>
    </row>
    <row r="636" spans="1:2">
      <c r="A636" t="s">
        <v>659</v>
      </c>
      <c r="B636">
        <v>0</v>
      </c>
    </row>
    <row r="637" spans="1:2">
      <c r="A637" t="s">
        <v>660</v>
      </c>
      <c r="B637">
        <v>0</v>
      </c>
    </row>
    <row r="638" spans="1:2">
      <c r="A638" t="s">
        <v>870</v>
      </c>
      <c r="B638">
        <v>0</v>
      </c>
    </row>
    <row r="639" spans="1:2">
      <c r="A639" t="s">
        <v>661</v>
      </c>
      <c r="B639">
        <v>0</v>
      </c>
    </row>
    <row r="640" spans="1:2">
      <c r="A640" t="s">
        <v>662</v>
      </c>
      <c r="B640">
        <v>0</v>
      </c>
    </row>
    <row r="641" spans="1:2">
      <c r="A641" t="s">
        <v>663</v>
      </c>
      <c r="B641">
        <v>0</v>
      </c>
    </row>
    <row r="642" spans="1:2">
      <c r="A642" t="s">
        <v>664</v>
      </c>
      <c r="B642">
        <v>0</v>
      </c>
    </row>
    <row r="643" spans="1:2">
      <c r="A643" t="s">
        <v>665</v>
      </c>
      <c r="B643">
        <v>0</v>
      </c>
    </row>
    <row r="644" spans="1:2">
      <c r="A644" t="s">
        <v>666</v>
      </c>
      <c r="B644">
        <v>0</v>
      </c>
    </row>
    <row r="645" spans="1:2">
      <c r="A645" t="s">
        <v>667</v>
      </c>
      <c r="B645">
        <v>0</v>
      </c>
    </row>
    <row r="646" spans="1:2">
      <c r="A646" t="s">
        <v>668</v>
      </c>
      <c r="B646">
        <v>0</v>
      </c>
    </row>
    <row r="647" spans="1:2">
      <c r="A647" t="s">
        <v>669</v>
      </c>
      <c r="B647">
        <v>0</v>
      </c>
    </row>
    <row r="648" spans="1:2">
      <c r="A648" t="s">
        <v>670</v>
      </c>
      <c r="B648">
        <v>0</v>
      </c>
    </row>
    <row r="649" spans="1:2">
      <c r="A649" t="s">
        <v>671</v>
      </c>
      <c r="B649">
        <v>0</v>
      </c>
    </row>
    <row r="650" spans="1:2">
      <c r="A650" t="s">
        <v>672</v>
      </c>
      <c r="B650">
        <v>0</v>
      </c>
    </row>
    <row r="651" spans="1:2">
      <c r="A651" t="s">
        <v>673</v>
      </c>
      <c r="B651">
        <v>0</v>
      </c>
    </row>
    <row r="652" spans="1:2">
      <c r="A652" t="s">
        <v>674</v>
      </c>
      <c r="B652">
        <v>0</v>
      </c>
    </row>
    <row r="653" spans="1:2">
      <c r="A653" t="s">
        <v>675</v>
      </c>
      <c r="B653">
        <v>0</v>
      </c>
    </row>
    <row r="654" spans="1:2">
      <c r="A654" t="s">
        <v>676</v>
      </c>
      <c r="B654">
        <v>0</v>
      </c>
    </row>
    <row r="655" spans="1:2">
      <c r="A655" t="s">
        <v>677</v>
      </c>
      <c r="B655">
        <v>0</v>
      </c>
    </row>
    <row r="656" spans="1:2">
      <c r="A656" t="s">
        <v>678</v>
      </c>
      <c r="B656">
        <v>0</v>
      </c>
    </row>
    <row r="657" spans="1:2">
      <c r="A657" t="s">
        <v>679</v>
      </c>
      <c r="B657">
        <v>0</v>
      </c>
    </row>
    <row r="658" spans="1:2">
      <c r="A658" t="s">
        <v>680</v>
      </c>
      <c r="B658">
        <v>0</v>
      </c>
    </row>
    <row r="659" spans="1:2">
      <c r="A659" t="s">
        <v>681</v>
      </c>
      <c r="B659">
        <v>0</v>
      </c>
    </row>
    <row r="660" spans="1:2">
      <c r="A660" t="s">
        <v>682</v>
      </c>
      <c r="B660">
        <v>0</v>
      </c>
    </row>
    <row r="661" spans="1:2">
      <c r="A661" t="s">
        <v>683</v>
      </c>
      <c r="B661">
        <v>0</v>
      </c>
    </row>
    <row r="662" spans="1:2">
      <c r="A662" t="s">
        <v>651</v>
      </c>
      <c r="B662">
        <v>0</v>
      </c>
    </row>
    <row r="663" spans="1:2">
      <c r="A663" t="s">
        <v>684</v>
      </c>
      <c r="B663">
        <v>0</v>
      </c>
    </row>
    <row r="664" spans="1:2">
      <c r="A664" t="s">
        <v>685</v>
      </c>
      <c r="B664">
        <v>0</v>
      </c>
    </row>
    <row r="665" spans="1:2">
      <c r="A665" t="s">
        <v>686</v>
      </c>
      <c r="B665">
        <v>0</v>
      </c>
    </row>
    <row r="666" spans="1:2">
      <c r="A666" t="s">
        <v>687</v>
      </c>
      <c r="B666">
        <v>0</v>
      </c>
    </row>
    <row r="667" spans="1:2">
      <c r="A667" t="s">
        <v>688</v>
      </c>
      <c r="B667">
        <v>0</v>
      </c>
    </row>
    <row r="668" spans="1:2">
      <c r="A668" t="s">
        <v>689</v>
      </c>
      <c r="B668">
        <v>0</v>
      </c>
    </row>
    <row r="669" spans="1:2">
      <c r="A669" t="s">
        <v>690</v>
      </c>
      <c r="B669">
        <v>0</v>
      </c>
    </row>
    <row r="670" spans="1:2">
      <c r="A670" t="s">
        <v>691</v>
      </c>
      <c r="B670">
        <v>0</v>
      </c>
    </row>
    <row r="671" spans="1:2">
      <c r="A671" t="s">
        <v>692</v>
      </c>
      <c r="B671">
        <v>0</v>
      </c>
    </row>
    <row r="672" spans="1:2">
      <c r="A672" t="s">
        <v>693</v>
      </c>
      <c r="B672">
        <v>0</v>
      </c>
    </row>
    <row r="673" spans="1:2">
      <c r="A673" t="s">
        <v>694</v>
      </c>
      <c r="B673">
        <v>0</v>
      </c>
    </row>
    <row r="674" spans="1:2">
      <c r="A674" t="s">
        <v>695</v>
      </c>
      <c r="B674">
        <v>0</v>
      </c>
    </row>
    <row r="675" spans="1:2">
      <c r="A675" t="s">
        <v>696</v>
      </c>
      <c r="B675">
        <v>0</v>
      </c>
    </row>
    <row r="676" spans="1:2">
      <c r="A676" t="s">
        <v>697</v>
      </c>
      <c r="B676">
        <v>0</v>
      </c>
    </row>
    <row r="677" spans="1:2">
      <c r="A677" t="s">
        <v>698</v>
      </c>
      <c r="B677">
        <v>0</v>
      </c>
    </row>
    <row r="678" spans="1:2">
      <c r="A678" t="s">
        <v>699</v>
      </c>
      <c r="B678">
        <v>0</v>
      </c>
    </row>
    <row r="679" spans="1:2">
      <c r="A679" t="s">
        <v>700</v>
      </c>
      <c r="B679">
        <v>0</v>
      </c>
    </row>
    <row r="680" spans="1:2">
      <c r="A680" t="s">
        <v>701</v>
      </c>
      <c r="B680">
        <v>0</v>
      </c>
    </row>
    <row r="681" spans="1:2">
      <c r="A681" t="s">
        <v>835</v>
      </c>
      <c r="B681">
        <v>0</v>
      </c>
    </row>
    <row r="682" spans="1:2">
      <c r="A682" t="s">
        <v>702</v>
      </c>
      <c r="B682">
        <v>0</v>
      </c>
    </row>
    <row r="683" spans="1:2">
      <c r="A683" t="s">
        <v>703</v>
      </c>
      <c r="B683">
        <v>0</v>
      </c>
    </row>
    <row r="684" spans="1:2">
      <c r="A684" t="s">
        <v>704</v>
      </c>
      <c r="B684">
        <v>0</v>
      </c>
    </row>
    <row r="685" spans="1:2">
      <c r="A685" t="s">
        <v>705</v>
      </c>
      <c r="B685">
        <v>0</v>
      </c>
    </row>
    <row r="686" spans="1:2">
      <c r="A686" t="s">
        <v>706</v>
      </c>
      <c r="B686">
        <v>0</v>
      </c>
    </row>
    <row r="687" spans="1:2">
      <c r="A687" t="s">
        <v>707</v>
      </c>
      <c r="B687">
        <v>0</v>
      </c>
    </row>
    <row r="688" spans="1:2">
      <c r="A688" t="s">
        <v>708</v>
      </c>
      <c r="B688">
        <v>0</v>
      </c>
    </row>
    <row r="689" spans="1:2">
      <c r="A689" t="s">
        <v>709</v>
      </c>
      <c r="B689">
        <v>0</v>
      </c>
    </row>
    <row r="690" spans="1:2">
      <c r="A690" t="s">
        <v>710</v>
      </c>
      <c r="B690">
        <v>0</v>
      </c>
    </row>
    <row r="691" spans="1:2">
      <c r="A691" t="s">
        <v>711</v>
      </c>
      <c r="B691">
        <v>0</v>
      </c>
    </row>
    <row r="692" spans="1:2">
      <c r="A692" t="s">
        <v>712</v>
      </c>
      <c r="B692">
        <v>0</v>
      </c>
    </row>
    <row r="693" spans="1:2">
      <c r="A693" t="s">
        <v>713</v>
      </c>
      <c r="B693">
        <v>0</v>
      </c>
    </row>
    <row r="694" spans="1:2">
      <c r="A694" t="s">
        <v>714</v>
      </c>
      <c r="B694">
        <v>0</v>
      </c>
    </row>
    <row r="695" spans="1:2">
      <c r="A695" t="s">
        <v>715</v>
      </c>
      <c r="B695">
        <v>0</v>
      </c>
    </row>
    <row r="696" spans="1:2">
      <c r="A696" t="s">
        <v>716</v>
      </c>
      <c r="B696">
        <v>0</v>
      </c>
    </row>
    <row r="697" spans="1:2">
      <c r="A697" t="s">
        <v>717</v>
      </c>
      <c r="B697">
        <v>0</v>
      </c>
    </row>
    <row r="698" spans="1:2">
      <c r="A698" t="s">
        <v>718</v>
      </c>
      <c r="B698">
        <v>0</v>
      </c>
    </row>
    <row r="699" spans="1:2">
      <c r="A699" t="s">
        <v>719</v>
      </c>
      <c r="B699">
        <v>0</v>
      </c>
    </row>
    <row r="700" spans="1:2">
      <c r="A700" t="s">
        <v>720</v>
      </c>
      <c r="B700">
        <v>0</v>
      </c>
    </row>
    <row r="701" spans="1:2">
      <c r="A701" t="s">
        <v>721</v>
      </c>
      <c r="B701">
        <v>0</v>
      </c>
    </row>
    <row r="702" spans="1:2">
      <c r="A702" t="s">
        <v>722</v>
      </c>
      <c r="B702">
        <v>0</v>
      </c>
    </row>
    <row r="703" spans="1:2">
      <c r="A703" t="s">
        <v>723</v>
      </c>
      <c r="B703">
        <v>0</v>
      </c>
    </row>
    <row r="704" spans="1:2">
      <c r="A704" t="s">
        <v>724</v>
      </c>
      <c r="B704">
        <v>0</v>
      </c>
    </row>
    <row r="705" spans="1:2">
      <c r="A705" t="s">
        <v>725</v>
      </c>
      <c r="B705">
        <v>0</v>
      </c>
    </row>
    <row r="706" spans="1:2">
      <c r="A706" t="s">
        <v>726</v>
      </c>
      <c r="B706">
        <v>0</v>
      </c>
    </row>
    <row r="707" spans="1:2">
      <c r="A707" t="s">
        <v>727</v>
      </c>
      <c r="B707">
        <v>0</v>
      </c>
    </row>
    <row r="708" spans="1:2">
      <c r="A708" t="s">
        <v>728</v>
      </c>
      <c r="B708">
        <v>0</v>
      </c>
    </row>
    <row r="709" spans="1:2">
      <c r="A709" t="s">
        <v>729</v>
      </c>
      <c r="B709">
        <v>0</v>
      </c>
    </row>
    <row r="710" spans="1:2">
      <c r="A710" t="s">
        <v>730</v>
      </c>
      <c r="B710">
        <v>0</v>
      </c>
    </row>
    <row r="711" spans="1:2">
      <c r="A711" t="s">
        <v>731</v>
      </c>
      <c r="B711">
        <v>0</v>
      </c>
    </row>
    <row r="712" spans="1:2">
      <c r="A712" t="s">
        <v>732</v>
      </c>
      <c r="B712">
        <v>0</v>
      </c>
    </row>
    <row r="713" spans="1:2">
      <c r="A713" t="s">
        <v>733</v>
      </c>
      <c r="B713">
        <v>0</v>
      </c>
    </row>
    <row r="714" spans="1:2">
      <c r="A714" t="s">
        <v>734</v>
      </c>
      <c r="B714">
        <v>0</v>
      </c>
    </row>
    <row r="715" spans="1:2">
      <c r="A715" t="s">
        <v>735</v>
      </c>
      <c r="B715">
        <v>0</v>
      </c>
    </row>
    <row r="716" spans="1:2">
      <c r="A716" t="s">
        <v>736</v>
      </c>
      <c r="B716">
        <v>0</v>
      </c>
    </row>
    <row r="717" spans="1:2">
      <c r="A717" t="s">
        <v>737</v>
      </c>
      <c r="B717">
        <v>26</v>
      </c>
    </row>
    <row r="718" spans="1:2">
      <c r="A718" t="s">
        <v>738</v>
      </c>
      <c r="B718">
        <v>0</v>
      </c>
    </row>
    <row r="719" spans="1:2">
      <c r="A719" t="s">
        <v>739</v>
      </c>
      <c r="B719">
        <v>103</v>
      </c>
    </row>
    <row r="720" spans="1:2">
      <c r="A720" t="s">
        <v>178</v>
      </c>
      <c r="B720">
        <v>0</v>
      </c>
    </row>
    <row r="721" spans="1:2">
      <c r="A721" t="s">
        <v>740</v>
      </c>
      <c r="B721">
        <v>0</v>
      </c>
    </row>
    <row r="722" spans="1:2">
      <c r="A722" t="s">
        <v>741</v>
      </c>
      <c r="B722">
        <v>0</v>
      </c>
    </row>
    <row r="723" spans="1:2">
      <c r="A723" t="s">
        <v>742</v>
      </c>
      <c r="B723">
        <v>0</v>
      </c>
    </row>
    <row r="724" spans="1:2">
      <c r="A724" t="s">
        <v>743</v>
      </c>
      <c r="B724">
        <v>0</v>
      </c>
    </row>
    <row r="725" spans="1:2">
      <c r="A725" t="s">
        <v>744</v>
      </c>
      <c r="B725">
        <v>0</v>
      </c>
    </row>
    <row r="726" spans="1:2">
      <c r="A726" t="s">
        <v>745</v>
      </c>
      <c r="B726">
        <v>0</v>
      </c>
    </row>
    <row r="727" spans="1:2">
      <c r="A727" t="s">
        <v>746</v>
      </c>
      <c r="B727">
        <v>0</v>
      </c>
    </row>
    <row r="728" spans="1:2">
      <c r="A728" t="s">
        <v>747</v>
      </c>
      <c r="B728">
        <v>0</v>
      </c>
    </row>
    <row r="729" spans="1:2">
      <c r="A729" t="s">
        <v>748</v>
      </c>
      <c r="B729">
        <v>0</v>
      </c>
    </row>
    <row r="730" spans="1:2">
      <c r="A730" t="s">
        <v>749</v>
      </c>
      <c r="B730">
        <v>0</v>
      </c>
    </row>
    <row r="731" spans="1:2">
      <c r="A731" t="s">
        <v>750</v>
      </c>
      <c r="B731">
        <v>0</v>
      </c>
    </row>
    <row r="732" spans="1:2">
      <c r="A732" t="s">
        <v>751</v>
      </c>
      <c r="B732">
        <v>0</v>
      </c>
    </row>
    <row r="733" spans="1:2">
      <c r="A733" t="s">
        <v>752</v>
      </c>
      <c r="B733">
        <v>0</v>
      </c>
    </row>
    <row r="734" spans="1:2">
      <c r="A734" t="s">
        <v>753</v>
      </c>
      <c r="B734">
        <v>0</v>
      </c>
    </row>
    <row r="735" spans="1:2">
      <c r="A735" t="s">
        <v>754</v>
      </c>
      <c r="B735">
        <v>0</v>
      </c>
    </row>
    <row r="736" spans="1:2">
      <c r="A736" t="s">
        <v>755</v>
      </c>
      <c r="B736">
        <v>0</v>
      </c>
    </row>
    <row r="737" spans="1:2">
      <c r="A737" t="s">
        <v>756</v>
      </c>
      <c r="B737">
        <v>0</v>
      </c>
    </row>
    <row r="738" spans="1:2">
      <c r="A738" t="s">
        <v>757</v>
      </c>
      <c r="B738">
        <v>0</v>
      </c>
    </row>
    <row r="739" spans="1:2">
      <c r="A739" t="s">
        <v>758</v>
      </c>
      <c r="B739">
        <v>0</v>
      </c>
    </row>
    <row r="740" spans="1:2">
      <c r="A740" t="s">
        <v>759</v>
      </c>
      <c r="B740">
        <v>0</v>
      </c>
    </row>
    <row r="741" spans="1:2">
      <c r="A741" t="s">
        <v>179</v>
      </c>
      <c r="B741">
        <v>0</v>
      </c>
    </row>
    <row r="742" spans="1:2">
      <c r="A742" t="s">
        <v>760</v>
      </c>
      <c r="B742">
        <v>0</v>
      </c>
    </row>
    <row r="743" spans="1:2">
      <c r="A743" t="s">
        <v>180</v>
      </c>
      <c r="B743">
        <v>0</v>
      </c>
    </row>
    <row r="744" spans="1:2">
      <c r="A744" t="s">
        <v>181</v>
      </c>
      <c r="B744">
        <v>0</v>
      </c>
    </row>
    <row r="745" spans="1:2">
      <c r="A745" t="s">
        <v>182</v>
      </c>
      <c r="B745">
        <v>0</v>
      </c>
    </row>
    <row r="746" spans="1:2">
      <c r="A746" t="s">
        <v>183</v>
      </c>
      <c r="B746">
        <v>0</v>
      </c>
    </row>
    <row r="747" spans="1:2">
      <c r="A747" t="s">
        <v>761</v>
      </c>
      <c r="B747">
        <v>0</v>
      </c>
    </row>
    <row r="748" spans="1:2">
      <c r="A748" t="s">
        <v>762</v>
      </c>
      <c r="B748">
        <v>0</v>
      </c>
    </row>
    <row r="749" spans="1:2">
      <c r="A749" t="s">
        <v>763</v>
      </c>
      <c r="B749">
        <v>0</v>
      </c>
    </row>
    <row r="750" spans="1:2">
      <c r="A750" t="s">
        <v>764</v>
      </c>
      <c r="B750">
        <v>0</v>
      </c>
    </row>
    <row r="751" spans="1:2">
      <c r="A751" t="s">
        <v>765</v>
      </c>
      <c r="B751">
        <v>0</v>
      </c>
    </row>
    <row r="752" spans="1:2">
      <c r="A752" t="s">
        <v>184</v>
      </c>
      <c r="B752">
        <v>0</v>
      </c>
    </row>
    <row r="753" spans="1:2">
      <c r="A753" t="s">
        <v>766</v>
      </c>
      <c r="B753">
        <v>0</v>
      </c>
    </row>
    <row r="754" spans="1:2">
      <c r="A754" t="s">
        <v>767</v>
      </c>
      <c r="B754">
        <v>0</v>
      </c>
    </row>
    <row r="755" spans="1:2">
      <c r="A755" t="s">
        <v>768</v>
      </c>
      <c r="B755">
        <v>0</v>
      </c>
    </row>
    <row r="756" spans="1:2">
      <c r="A756" t="s">
        <v>769</v>
      </c>
      <c r="B756">
        <v>0</v>
      </c>
    </row>
    <row r="757" spans="1:2">
      <c r="A757" t="s">
        <v>770</v>
      </c>
      <c r="B757">
        <v>0</v>
      </c>
    </row>
    <row r="758" spans="1:2">
      <c r="A758" t="s">
        <v>771</v>
      </c>
      <c r="B758">
        <v>0</v>
      </c>
    </row>
    <row r="759" spans="1:2">
      <c r="A759" t="s">
        <v>772</v>
      </c>
      <c r="B759">
        <v>0</v>
      </c>
    </row>
    <row r="760" spans="1:2">
      <c r="A760" t="s">
        <v>773</v>
      </c>
      <c r="B760">
        <v>0</v>
      </c>
    </row>
    <row r="761" spans="1:2">
      <c r="A761" t="s">
        <v>774</v>
      </c>
      <c r="B761">
        <v>0</v>
      </c>
    </row>
    <row r="762" spans="1:2">
      <c r="A762" t="s">
        <v>775</v>
      </c>
      <c r="B762">
        <v>0</v>
      </c>
    </row>
    <row r="763" spans="1:2">
      <c r="A763" t="s">
        <v>776</v>
      </c>
      <c r="B763">
        <v>0</v>
      </c>
    </row>
    <row r="764" spans="1:2">
      <c r="A764" t="s">
        <v>777</v>
      </c>
      <c r="B764">
        <v>0</v>
      </c>
    </row>
    <row r="765" spans="1:2">
      <c r="A765" t="s">
        <v>185</v>
      </c>
      <c r="B765">
        <v>0</v>
      </c>
    </row>
    <row r="766" spans="1:2">
      <c r="A766" t="s">
        <v>778</v>
      </c>
      <c r="B766">
        <v>0</v>
      </c>
    </row>
    <row r="767" spans="1:2">
      <c r="A767" t="s">
        <v>779</v>
      </c>
      <c r="B767">
        <v>0</v>
      </c>
    </row>
    <row r="768" spans="1:2">
      <c r="A768" t="s">
        <v>780</v>
      </c>
      <c r="B768">
        <v>0</v>
      </c>
    </row>
    <row r="769" spans="1:2">
      <c r="A769" t="s">
        <v>781</v>
      </c>
      <c r="B769">
        <v>0</v>
      </c>
    </row>
    <row r="770" spans="1:2">
      <c r="A770" t="s">
        <v>782</v>
      </c>
      <c r="B770">
        <v>0</v>
      </c>
    </row>
    <row r="771" spans="1:2">
      <c r="A771" t="s">
        <v>186</v>
      </c>
      <c r="B771">
        <v>0</v>
      </c>
    </row>
    <row r="772" spans="1:2">
      <c r="A772" t="s">
        <v>783</v>
      </c>
      <c r="B772">
        <v>0</v>
      </c>
    </row>
    <row r="773" spans="1:2">
      <c r="A773" t="s">
        <v>784</v>
      </c>
      <c r="B773">
        <v>0</v>
      </c>
    </row>
    <row r="774" spans="1:2">
      <c r="A774" t="s">
        <v>785</v>
      </c>
      <c r="B774">
        <v>0</v>
      </c>
    </row>
    <row r="775" spans="1:2">
      <c r="A775" t="s">
        <v>786</v>
      </c>
      <c r="B775">
        <v>0</v>
      </c>
    </row>
    <row r="776" spans="1:2">
      <c r="A776" t="s">
        <v>787</v>
      </c>
      <c r="B776">
        <v>0</v>
      </c>
    </row>
    <row r="777" spans="1:2">
      <c r="A777" t="s">
        <v>788</v>
      </c>
      <c r="B777">
        <v>0</v>
      </c>
    </row>
    <row r="778" spans="1:2">
      <c r="A778" t="s">
        <v>789</v>
      </c>
      <c r="B778">
        <v>0</v>
      </c>
    </row>
    <row r="779" spans="1:2">
      <c r="A779" t="s">
        <v>790</v>
      </c>
      <c r="B779">
        <v>0</v>
      </c>
    </row>
    <row r="780" spans="1:2">
      <c r="A780" t="s">
        <v>791</v>
      </c>
      <c r="B780">
        <v>0</v>
      </c>
    </row>
    <row r="781" spans="1:2">
      <c r="A781" t="s">
        <v>792</v>
      </c>
      <c r="B781">
        <v>0</v>
      </c>
    </row>
    <row r="782" spans="1:2">
      <c r="A782" t="s">
        <v>793</v>
      </c>
      <c r="B782">
        <v>0</v>
      </c>
    </row>
    <row r="783" spans="1:2">
      <c r="A783" t="s">
        <v>794</v>
      </c>
      <c r="B783">
        <v>0</v>
      </c>
    </row>
    <row r="784" spans="1:2">
      <c r="A784" t="s">
        <v>795</v>
      </c>
      <c r="B784">
        <v>0</v>
      </c>
    </row>
    <row r="785" spans="1:2">
      <c r="A785" t="s">
        <v>796</v>
      </c>
      <c r="B785">
        <v>0</v>
      </c>
    </row>
    <row r="786" spans="1:2">
      <c r="A786" t="s">
        <v>797</v>
      </c>
      <c r="B786">
        <v>0</v>
      </c>
    </row>
    <row r="787" spans="1:2">
      <c r="A787" t="s">
        <v>798</v>
      </c>
      <c r="B787">
        <v>0</v>
      </c>
    </row>
    <row r="788" spans="1:2">
      <c r="A788" t="s">
        <v>799</v>
      </c>
      <c r="B788">
        <v>0</v>
      </c>
    </row>
    <row r="789" spans="1:2">
      <c r="A789" t="s">
        <v>800</v>
      </c>
      <c r="B789">
        <v>0</v>
      </c>
    </row>
    <row r="790" spans="1:2">
      <c r="A790" t="s">
        <v>801</v>
      </c>
      <c r="B790">
        <v>0</v>
      </c>
    </row>
    <row r="791" spans="1:2">
      <c r="A791" t="s">
        <v>802</v>
      </c>
      <c r="B791">
        <v>0</v>
      </c>
    </row>
    <row r="792" spans="1:2">
      <c r="A792" t="s">
        <v>803</v>
      </c>
      <c r="B792">
        <v>0</v>
      </c>
    </row>
    <row r="793" spans="1:2">
      <c r="A793" t="s">
        <v>804</v>
      </c>
      <c r="B793">
        <v>0</v>
      </c>
    </row>
    <row r="794" spans="1:2">
      <c r="A794" t="s">
        <v>805</v>
      </c>
      <c r="B794">
        <v>0</v>
      </c>
    </row>
    <row r="795" spans="1:2">
      <c r="A795">
        <v>9912</v>
      </c>
      <c r="B795">
        <v>0</v>
      </c>
    </row>
    <row r="796" spans="1:2">
      <c r="A796">
        <v>9902</v>
      </c>
      <c r="B796">
        <v>0</v>
      </c>
    </row>
    <row r="797" spans="1:2">
      <c r="A797">
        <v>9909</v>
      </c>
      <c r="B797">
        <v>0</v>
      </c>
    </row>
    <row r="798" spans="1:2">
      <c r="A798">
        <v>8713</v>
      </c>
      <c r="B798">
        <v>0</v>
      </c>
    </row>
    <row r="799" spans="1:2">
      <c r="A799" t="s">
        <v>806</v>
      </c>
      <c r="B799">
        <v>0</v>
      </c>
    </row>
    <row r="800" spans="1:2">
      <c r="A800">
        <v>4483</v>
      </c>
      <c r="B800">
        <v>0</v>
      </c>
    </row>
    <row r="801" spans="1:2">
      <c r="A801">
        <v>3903</v>
      </c>
      <c r="B801">
        <v>0</v>
      </c>
    </row>
    <row r="802" spans="1:2">
      <c r="A802">
        <v>3832</v>
      </c>
      <c r="B802">
        <v>0</v>
      </c>
    </row>
    <row r="803" spans="1:2">
      <c r="A803">
        <v>3602</v>
      </c>
      <c r="B803">
        <v>0</v>
      </c>
    </row>
    <row r="804" spans="1:2">
      <c r="A804">
        <v>3713</v>
      </c>
      <c r="B804">
        <v>0</v>
      </c>
    </row>
    <row r="805" spans="1:2">
      <c r="A805">
        <v>8201</v>
      </c>
      <c r="B805">
        <v>0</v>
      </c>
    </row>
    <row r="806" spans="1:2">
      <c r="A806">
        <v>8111</v>
      </c>
      <c r="B806">
        <v>0</v>
      </c>
    </row>
    <row r="807" spans="1:2">
      <c r="A807">
        <v>4464</v>
      </c>
      <c r="B807">
        <v>0</v>
      </c>
    </row>
    <row r="808" spans="1:2">
      <c r="A808">
        <v>7491</v>
      </c>
      <c r="B808">
        <v>0</v>
      </c>
    </row>
    <row r="809" spans="1:2">
      <c r="A809">
        <v>4463</v>
      </c>
      <c r="B809">
        <v>0</v>
      </c>
    </row>
    <row r="810" spans="1:2">
      <c r="A810">
        <v>4496</v>
      </c>
      <c r="B810">
        <v>0</v>
      </c>
    </row>
    <row r="811" spans="1:2">
      <c r="A811" t="s">
        <v>807</v>
      </c>
      <c r="B811">
        <v>0</v>
      </c>
    </row>
    <row r="812" spans="1:2">
      <c r="A812" t="s">
        <v>814</v>
      </c>
      <c r="B812">
        <v>0</v>
      </c>
    </row>
    <row r="813" spans="1:2">
      <c r="A813" t="s">
        <v>825</v>
      </c>
      <c r="B813">
        <v>0</v>
      </c>
    </row>
    <row r="814" spans="1:2">
      <c r="A814" t="s">
        <v>68</v>
      </c>
      <c r="B814">
        <v>0</v>
      </c>
    </row>
    <row r="815" spans="1:2">
      <c r="A815" t="s">
        <v>71</v>
      </c>
      <c r="B815">
        <v>401</v>
      </c>
    </row>
    <row r="816" spans="1:2">
      <c r="A816">
        <v>804751</v>
      </c>
      <c r="B816">
        <v>34</v>
      </c>
    </row>
    <row r="817" spans="1:2">
      <c r="A817" t="s">
        <v>76</v>
      </c>
      <c r="B817">
        <v>0</v>
      </c>
    </row>
    <row r="818" spans="1:2">
      <c r="A818" t="s">
        <v>815</v>
      </c>
      <c r="B818">
        <v>0</v>
      </c>
    </row>
    <row r="819" spans="1:2">
      <c r="A819" t="s">
        <v>816</v>
      </c>
      <c r="B819">
        <v>0</v>
      </c>
    </row>
    <row r="820" spans="1:2">
      <c r="A820" t="s">
        <v>813</v>
      </c>
      <c r="B820">
        <v>0</v>
      </c>
    </row>
    <row r="821" spans="1:2">
      <c r="A821" t="s">
        <v>871</v>
      </c>
      <c r="B821">
        <v>0</v>
      </c>
    </row>
    <row r="822" spans="1:2">
      <c r="A822" t="s">
        <v>829</v>
      </c>
      <c r="B822">
        <v>0</v>
      </c>
    </row>
    <row r="823" spans="1:2">
      <c r="A823" t="s">
        <v>826</v>
      </c>
      <c r="B823">
        <v>0</v>
      </c>
    </row>
    <row r="824" spans="1:2">
      <c r="A824" t="s">
        <v>811</v>
      </c>
      <c r="B824">
        <v>0</v>
      </c>
    </row>
    <row r="825" spans="1:2">
      <c r="A825" t="s">
        <v>90</v>
      </c>
      <c r="B825">
        <v>1204</v>
      </c>
    </row>
    <row r="826" spans="1:2">
      <c r="A826" t="s">
        <v>823</v>
      </c>
      <c r="B826">
        <v>0</v>
      </c>
    </row>
    <row r="827" spans="1:2">
      <c r="A827" t="s">
        <v>872</v>
      </c>
      <c r="B827">
        <v>0</v>
      </c>
    </row>
    <row r="828" spans="1:2">
      <c r="A828" t="s">
        <v>873</v>
      </c>
      <c r="B828">
        <v>0</v>
      </c>
    </row>
    <row r="829" spans="1:2">
      <c r="A829" t="s">
        <v>817</v>
      </c>
      <c r="B829">
        <v>0</v>
      </c>
    </row>
    <row r="830" spans="1:2">
      <c r="A830" t="s">
        <v>818</v>
      </c>
      <c r="B830">
        <v>0</v>
      </c>
    </row>
    <row r="831" spans="1:2">
      <c r="A831" t="s">
        <v>819</v>
      </c>
      <c r="B831">
        <v>0</v>
      </c>
    </row>
    <row r="832" spans="1:2">
      <c r="A832" t="s">
        <v>820</v>
      </c>
      <c r="B832">
        <v>0</v>
      </c>
    </row>
    <row r="833" spans="1:2">
      <c r="A833" t="s">
        <v>821</v>
      </c>
      <c r="B833">
        <v>0</v>
      </c>
    </row>
    <row r="834" spans="1:2">
      <c r="A834">
        <v>85136370</v>
      </c>
      <c r="B834">
        <v>0</v>
      </c>
    </row>
    <row r="835" spans="1:2">
      <c r="A835" t="s">
        <v>822</v>
      </c>
      <c r="B835">
        <v>0</v>
      </c>
    </row>
    <row r="836" spans="1:2">
      <c r="A836" t="s">
        <v>824</v>
      </c>
      <c r="B836">
        <v>0</v>
      </c>
    </row>
    <row r="837" spans="1:2">
      <c r="A837" t="s">
        <v>836</v>
      </c>
      <c r="B837">
        <v>0</v>
      </c>
    </row>
    <row r="838" spans="1:2">
      <c r="A838" t="s">
        <v>874</v>
      </c>
      <c r="B838">
        <v>0</v>
      </c>
    </row>
    <row r="839" spans="1:2">
      <c r="A839" t="s">
        <v>812</v>
      </c>
      <c r="B839">
        <v>0</v>
      </c>
    </row>
    <row r="840" spans="1:2">
      <c r="A840" t="s">
        <v>830</v>
      </c>
      <c r="B840">
        <v>0</v>
      </c>
    </row>
    <row r="841" spans="1:2">
      <c r="A841" t="s">
        <v>837</v>
      </c>
      <c r="B841">
        <v>0</v>
      </c>
    </row>
    <row r="842" spans="1:2">
      <c r="A842" t="s">
        <v>838</v>
      </c>
      <c r="B842">
        <v>0</v>
      </c>
    </row>
    <row r="843" spans="1:2">
      <c r="A843" t="s">
        <v>827</v>
      </c>
      <c r="B843">
        <v>0</v>
      </c>
    </row>
    <row r="844" spans="1:2">
      <c r="A844" t="s">
        <v>839</v>
      </c>
      <c r="B844">
        <v>0</v>
      </c>
    </row>
    <row r="845" spans="1:2">
      <c r="A845" t="s">
        <v>840</v>
      </c>
      <c r="B845">
        <v>0</v>
      </c>
    </row>
    <row r="846" spans="1:2">
      <c r="A846" t="s">
        <v>833</v>
      </c>
      <c r="B846">
        <v>0</v>
      </c>
    </row>
    <row r="847" spans="1:2">
      <c r="A847" t="s">
        <v>810</v>
      </c>
      <c r="B847">
        <v>0</v>
      </c>
    </row>
    <row r="848" spans="1:2">
      <c r="A848" t="s">
        <v>828</v>
      </c>
      <c r="B848">
        <v>0</v>
      </c>
    </row>
    <row r="849" spans="1:2">
      <c r="A849" t="s">
        <v>832</v>
      </c>
      <c r="B849">
        <v>0</v>
      </c>
    </row>
    <row r="850" spans="1:2">
      <c r="A850">
        <v>5301000287</v>
      </c>
      <c r="B850">
        <v>0</v>
      </c>
    </row>
    <row r="851" spans="1:2">
      <c r="A851" t="s">
        <v>841</v>
      </c>
      <c r="B851">
        <v>0</v>
      </c>
    </row>
    <row r="852" spans="1:2">
      <c r="A852" t="s">
        <v>842</v>
      </c>
      <c r="B852">
        <v>0</v>
      </c>
    </row>
    <row r="853" spans="1:2">
      <c r="A853" t="s">
        <v>843</v>
      </c>
      <c r="B853">
        <v>0</v>
      </c>
    </row>
    <row r="854" spans="1:2">
      <c r="A854" t="s">
        <v>844</v>
      </c>
      <c r="B854">
        <v>0</v>
      </c>
    </row>
    <row r="855" spans="1:2">
      <c r="A855" t="s">
        <v>845</v>
      </c>
      <c r="B855">
        <v>0</v>
      </c>
    </row>
    <row r="856" spans="1:2">
      <c r="A856" t="s">
        <v>846</v>
      </c>
      <c r="B856">
        <v>0</v>
      </c>
    </row>
    <row r="857" spans="1:2">
      <c r="A857" t="s">
        <v>847</v>
      </c>
      <c r="B857">
        <v>0</v>
      </c>
    </row>
    <row r="858" spans="1:2">
      <c r="A858" t="s">
        <v>875</v>
      </c>
      <c r="B858">
        <v>0</v>
      </c>
    </row>
    <row r="859" spans="1:2">
      <c r="A859" t="s">
        <v>876</v>
      </c>
      <c r="B859">
        <v>0</v>
      </c>
    </row>
    <row r="860" spans="1:2">
      <c r="A860" t="s">
        <v>877</v>
      </c>
      <c r="B860">
        <v>0</v>
      </c>
    </row>
    <row r="861" spans="1:2">
      <c r="A861" t="s">
        <v>878</v>
      </c>
      <c r="B861">
        <v>0</v>
      </c>
    </row>
    <row r="862" spans="1:2">
      <c r="A862" t="s">
        <v>879</v>
      </c>
      <c r="B862">
        <v>0</v>
      </c>
    </row>
    <row r="863" spans="1:2">
      <c r="A863" t="s">
        <v>880</v>
      </c>
      <c r="B863">
        <v>0</v>
      </c>
    </row>
    <row r="864" spans="1:2">
      <c r="A864">
        <v>869291</v>
      </c>
      <c r="B864">
        <v>0</v>
      </c>
    </row>
    <row r="865" spans="1:2">
      <c r="A865">
        <v>869553</v>
      </c>
      <c r="B865">
        <v>1</v>
      </c>
    </row>
    <row r="866" spans="1:2">
      <c r="A866" t="s">
        <v>834</v>
      </c>
      <c r="B866">
        <v>0</v>
      </c>
    </row>
    <row r="867" spans="1:2">
      <c r="A867" t="s">
        <v>881</v>
      </c>
      <c r="B867">
        <v>0</v>
      </c>
    </row>
    <row r="868" spans="1:2">
      <c r="A868" t="s">
        <v>882</v>
      </c>
      <c r="B868">
        <v>0</v>
      </c>
    </row>
    <row r="869" spans="1:2">
      <c r="A869">
        <v>773775</v>
      </c>
      <c r="B869">
        <v>0</v>
      </c>
    </row>
    <row r="870" spans="1:2">
      <c r="A870" t="s">
        <v>848</v>
      </c>
      <c r="B870">
        <v>0</v>
      </c>
    </row>
    <row r="871" spans="1:2">
      <c r="A871">
        <v>881118</v>
      </c>
      <c r="B871">
        <v>6</v>
      </c>
    </row>
    <row r="872" spans="1:2">
      <c r="A872" t="s">
        <v>883</v>
      </c>
      <c r="B872">
        <v>0</v>
      </c>
    </row>
    <row r="873" spans="1:2">
      <c r="A873" t="s">
        <v>831</v>
      </c>
      <c r="B873">
        <v>0</v>
      </c>
    </row>
    <row r="874" spans="1:2">
      <c r="A874" t="s">
        <v>849</v>
      </c>
      <c r="B874">
        <v>0</v>
      </c>
    </row>
    <row r="875" spans="1:2">
      <c r="A875" t="s">
        <v>850</v>
      </c>
      <c r="B875">
        <v>0</v>
      </c>
    </row>
    <row r="876" spans="1:2">
      <c r="A876" t="s">
        <v>851</v>
      </c>
      <c r="B876">
        <v>0</v>
      </c>
    </row>
    <row r="877" spans="1:2">
      <c r="A877" t="s">
        <v>884</v>
      </c>
      <c r="B877">
        <v>0</v>
      </c>
    </row>
    <row r="878" spans="1:2">
      <c r="A878" t="s">
        <v>852</v>
      </c>
      <c r="B878">
        <v>0</v>
      </c>
    </row>
    <row r="879" spans="1:2">
      <c r="A879" t="s">
        <v>853</v>
      </c>
      <c r="B879">
        <v>0</v>
      </c>
    </row>
    <row r="880" spans="1:2">
      <c r="A880" t="s">
        <v>885</v>
      </c>
      <c r="B880">
        <v>0</v>
      </c>
    </row>
    <row r="881" spans="1:2">
      <c r="A881" t="s">
        <v>886</v>
      </c>
      <c r="B881">
        <v>0</v>
      </c>
    </row>
    <row r="882" spans="1:2">
      <c r="A882" t="s">
        <v>854</v>
      </c>
      <c r="B882">
        <v>0</v>
      </c>
    </row>
    <row r="883" spans="1:2">
      <c r="A883">
        <v>877932</v>
      </c>
      <c r="B883">
        <v>0</v>
      </c>
    </row>
    <row r="884" spans="1:2">
      <c r="A884" t="s">
        <v>856</v>
      </c>
      <c r="B884">
        <v>0</v>
      </c>
    </row>
    <row r="885" spans="1:2">
      <c r="A885" t="s">
        <v>887</v>
      </c>
      <c r="B885">
        <v>0</v>
      </c>
    </row>
    <row r="886" spans="1:2">
      <c r="A886" t="s">
        <v>888</v>
      </c>
      <c r="B886">
        <v>0</v>
      </c>
    </row>
    <row r="887" spans="1:2">
      <c r="A887" t="s">
        <v>889</v>
      </c>
      <c r="B887">
        <v>0</v>
      </c>
    </row>
    <row r="888" spans="1:2">
      <c r="A888" t="s">
        <v>855</v>
      </c>
      <c r="B888">
        <v>0</v>
      </c>
    </row>
    <row r="889" spans="1:2">
      <c r="A889" t="s">
        <v>890</v>
      </c>
      <c r="B889">
        <v>0</v>
      </c>
    </row>
    <row r="890" spans="1:2">
      <c r="A890" t="s">
        <v>891</v>
      </c>
      <c r="B890">
        <v>0</v>
      </c>
    </row>
    <row r="891" spans="1:2">
      <c r="A891" t="s">
        <v>892</v>
      </c>
      <c r="B891">
        <v>0</v>
      </c>
    </row>
    <row r="892" spans="1:2">
      <c r="A892" t="s">
        <v>893</v>
      </c>
      <c r="B892">
        <v>0</v>
      </c>
    </row>
    <row r="893" spans="1:2">
      <c r="A893" t="s">
        <v>894</v>
      </c>
      <c r="B893">
        <v>0</v>
      </c>
    </row>
    <row r="894" spans="1:2">
      <c r="A894" t="s">
        <v>895</v>
      </c>
      <c r="B894">
        <v>0</v>
      </c>
    </row>
    <row r="895" spans="1:2">
      <c r="A895">
        <v>881119</v>
      </c>
      <c r="B895">
        <v>0</v>
      </c>
    </row>
    <row r="896" spans="1:2">
      <c r="A896" t="s">
        <v>896</v>
      </c>
      <c r="B896">
        <v>0</v>
      </c>
    </row>
    <row r="897" spans="1:2">
      <c r="A897" t="s">
        <v>897</v>
      </c>
      <c r="B897">
        <v>0</v>
      </c>
    </row>
    <row r="898" spans="1:2">
      <c r="A898" t="s">
        <v>898</v>
      </c>
      <c r="B898">
        <v>0</v>
      </c>
    </row>
    <row r="899" spans="1:2">
      <c r="A899" t="s">
        <v>899</v>
      </c>
      <c r="B899">
        <v>0</v>
      </c>
    </row>
    <row r="900" spans="1:2">
      <c r="A900" t="s">
        <v>900</v>
      </c>
      <c r="B900">
        <v>0</v>
      </c>
    </row>
    <row r="901" spans="1:2">
      <c r="A901" t="s">
        <v>901</v>
      </c>
      <c r="B901">
        <v>0</v>
      </c>
    </row>
    <row r="902" spans="1:2">
      <c r="A902" t="s">
        <v>857</v>
      </c>
      <c r="B902">
        <v>0</v>
      </c>
    </row>
    <row r="903" spans="1:2">
      <c r="A903" t="s">
        <v>858</v>
      </c>
      <c r="B903">
        <v>0</v>
      </c>
    </row>
    <row r="904" spans="1:2">
      <c r="A904" t="s">
        <v>859</v>
      </c>
      <c r="B904">
        <v>0</v>
      </c>
    </row>
    <row r="905" spans="1:2">
      <c r="A905" t="s">
        <v>860</v>
      </c>
      <c r="B905">
        <v>0</v>
      </c>
    </row>
    <row r="906" spans="1:2">
      <c r="A906" t="s">
        <v>861</v>
      </c>
      <c r="B906">
        <v>0</v>
      </c>
    </row>
    <row r="907" spans="1:2">
      <c r="A907" t="s">
        <v>862</v>
      </c>
      <c r="B907">
        <v>0</v>
      </c>
    </row>
    <row r="908" spans="1:2">
      <c r="A908" t="s">
        <v>863</v>
      </c>
      <c r="B908">
        <v>0</v>
      </c>
    </row>
    <row r="909" spans="1:2">
      <c r="A909" t="s">
        <v>864</v>
      </c>
      <c r="B909">
        <v>0</v>
      </c>
    </row>
    <row r="910" spans="1:2">
      <c r="A910" t="s">
        <v>865</v>
      </c>
      <c r="B910">
        <v>0</v>
      </c>
    </row>
    <row r="911" spans="1:2">
      <c r="A911" t="s">
        <v>866</v>
      </c>
      <c r="B911">
        <v>0</v>
      </c>
    </row>
    <row r="912" spans="1:2">
      <c r="A912">
        <v>880912</v>
      </c>
      <c r="B912">
        <v>0</v>
      </c>
    </row>
    <row r="913" spans="1:2">
      <c r="A913">
        <v>880946</v>
      </c>
      <c r="B913">
        <v>0</v>
      </c>
    </row>
    <row r="914" spans="1:2">
      <c r="A914">
        <v>874946</v>
      </c>
      <c r="B914">
        <v>0</v>
      </c>
    </row>
    <row r="915" spans="1:2">
      <c r="A915" t="s">
        <v>902</v>
      </c>
      <c r="B915">
        <v>0</v>
      </c>
    </row>
    <row r="916" spans="1:2">
      <c r="A916" t="s">
        <v>903</v>
      </c>
      <c r="B916">
        <v>0</v>
      </c>
    </row>
    <row r="917" spans="1:2">
      <c r="A917" t="s">
        <v>867</v>
      </c>
      <c r="B917">
        <v>0</v>
      </c>
    </row>
    <row r="918" spans="1:2">
      <c r="A918" t="s">
        <v>868</v>
      </c>
      <c r="B918">
        <v>0</v>
      </c>
    </row>
    <row r="919" spans="1:2">
      <c r="A919" t="s">
        <v>904</v>
      </c>
      <c r="B919">
        <v>0</v>
      </c>
    </row>
    <row r="920" spans="1:2">
      <c r="A920" t="s">
        <v>907</v>
      </c>
      <c r="B920">
        <v>0</v>
      </c>
    </row>
    <row r="921" spans="1:2">
      <c r="A921">
        <v>885120</v>
      </c>
      <c r="B921">
        <v>1</v>
      </c>
    </row>
    <row r="922" spans="1:2">
      <c r="A922">
        <v>885194</v>
      </c>
      <c r="B922">
        <v>0</v>
      </c>
    </row>
    <row r="923" spans="1:2">
      <c r="A923">
        <v>874950</v>
      </c>
      <c r="B923">
        <v>0</v>
      </c>
    </row>
    <row r="924" spans="1:2">
      <c r="A924">
        <v>803820</v>
      </c>
      <c r="B924">
        <v>0</v>
      </c>
    </row>
    <row r="925" spans="1:2">
      <c r="A925">
        <v>881285</v>
      </c>
      <c r="B925">
        <v>56</v>
      </c>
    </row>
    <row r="926" spans="1:2">
      <c r="A926" t="s">
        <v>934</v>
      </c>
      <c r="B926">
        <v>0</v>
      </c>
    </row>
    <row r="927" spans="1:2">
      <c r="A927" t="s">
        <v>935</v>
      </c>
      <c r="B927">
        <v>0</v>
      </c>
    </row>
    <row r="928" spans="1:2">
      <c r="A928" t="s">
        <v>942</v>
      </c>
      <c r="B928">
        <v>0</v>
      </c>
    </row>
    <row r="929" spans="1:2">
      <c r="A929" t="s">
        <v>936</v>
      </c>
      <c r="B929">
        <v>0</v>
      </c>
    </row>
    <row r="930" spans="1:2">
      <c r="A930" t="s">
        <v>937</v>
      </c>
      <c r="B930">
        <v>0</v>
      </c>
    </row>
    <row r="931" spans="1:2">
      <c r="A931" t="s">
        <v>943</v>
      </c>
      <c r="B931">
        <v>0</v>
      </c>
    </row>
    <row r="932" spans="1:2">
      <c r="A932" t="s">
        <v>947</v>
      </c>
      <c r="B932">
        <v>0</v>
      </c>
    </row>
    <row r="933" spans="1:2">
      <c r="A933" t="s">
        <v>948</v>
      </c>
      <c r="B933">
        <v>0</v>
      </c>
    </row>
    <row r="934" spans="1:2">
      <c r="A934" t="s">
        <v>949</v>
      </c>
      <c r="B934">
        <v>0</v>
      </c>
    </row>
    <row r="935" spans="1:2">
      <c r="A935" t="s">
        <v>950</v>
      </c>
      <c r="B935">
        <v>0</v>
      </c>
    </row>
    <row r="936" spans="1:2">
      <c r="A936" t="s">
        <v>951</v>
      </c>
      <c r="B936">
        <v>0</v>
      </c>
    </row>
    <row r="937" spans="1:2">
      <c r="A937" t="s">
        <v>952</v>
      </c>
      <c r="B937">
        <v>0</v>
      </c>
    </row>
    <row r="938" spans="1:2">
      <c r="A938" t="s">
        <v>953</v>
      </c>
      <c r="B938">
        <v>0</v>
      </c>
    </row>
    <row r="939" spans="1:2">
      <c r="A939" t="s">
        <v>954</v>
      </c>
      <c r="B939">
        <v>0</v>
      </c>
    </row>
    <row r="940" spans="1:2">
      <c r="A940" t="s">
        <v>955</v>
      </c>
      <c r="B940">
        <v>0</v>
      </c>
    </row>
    <row r="941" spans="1:2">
      <c r="A941" t="s">
        <v>946</v>
      </c>
      <c r="B941">
        <v>0</v>
      </c>
    </row>
    <row r="942" spans="1:2">
      <c r="A942" t="s">
        <v>956</v>
      </c>
      <c r="B942">
        <v>0</v>
      </c>
    </row>
    <row r="943" spans="1:2">
      <c r="A943" t="s">
        <v>957</v>
      </c>
      <c r="B943">
        <v>0</v>
      </c>
    </row>
    <row r="944" spans="1:2">
      <c r="A944" t="s">
        <v>958</v>
      </c>
      <c r="B944">
        <v>0</v>
      </c>
    </row>
    <row r="945" spans="1:2">
      <c r="A945" t="s">
        <v>966</v>
      </c>
      <c r="B945">
        <v>0</v>
      </c>
    </row>
    <row r="946" spans="1:2">
      <c r="A946" t="s">
        <v>967</v>
      </c>
      <c r="B946">
        <v>0</v>
      </c>
    </row>
    <row r="947" spans="1:2">
      <c r="A947" t="s">
        <v>968</v>
      </c>
      <c r="B947">
        <v>0</v>
      </c>
    </row>
    <row r="948" spans="1:2">
      <c r="A948" t="s">
        <v>963</v>
      </c>
      <c r="B948">
        <v>0</v>
      </c>
    </row>
    <row r="949" spans="1:2">
      <c r="A949">
        <v>881568</v>
      </c>
      <c r="B949">
        <v>0</v>
      </c>
    </row>
    <row r="950" spans="1:2">
      <c r="A950">
        <v>550001</v>
      </c>
      <c r="B950">
        <v>0</v>
      </c>
    </row>
    <row r="951" spans="1:2">
      <c r="A951">
        <v>450001</v>
      </c>
      <c r="B951">
        <v>0</v>
      </c>
    </row>
    <row r="952" spans="1:2">
      <c r="A952">
        <v>450013</v>
      </c>
      <c r="B952">
        <v>957</v>
      </c>
    </row>
    <row r="953" spans="1:2">
      <c r="A953">
        <v>450012</v>
      </c>
      <c r="B953">
        <v>4</v>
      </c>
    </row>
    <row r="954" spans="1:2">
      <c r="A954" t="s">
        <v>980</v>
      </c>
      <c r="B954">
        <v>0</v>
      </c>
    </row>
    <row r="955" spans="1:2">
      <c r="A955" t="s">
        <v>981</v>
      </c>
      <c r="B955">
        <v>0</v>
      </c>
    </row>
    <row r="956" spans="1:2">
      <c r="A956">
        <v>887715</v>
      </c>
      <c r="B956">
        <v>1</v>
      </c>
    </row>
    <row r="957" spans="1:2">
      <c r="A957">
        <v>887517</v>
      </c>
      <c r="B957">
        <v>2</v>
      </c>
    </row>
    <row r="958" spans="1:2">
      <c r="A958" t="s">
        <v>987</v>
      </c>
      <c r="B958">
        <v>0</v>
      </c>
    </row>
    <row r="959" spans="1:2">
      <c r="A959">
        <v>150035</v>
      </c>
      <c r="B959">
        <v>15</v>
      </c>
    </row>
    <row r="960" spans="1:2">
      <c r="A960" t="s">
        <v>990</v>
      </c>
      <c r="B960">
        <v>0</v>
      </c>
    </row>
    <row r="961" spans="1:2">
      <c r="A961" t="s">
        <v>991</v>
      </c>
      <c r="B961">
        <v>0</v>
      </c>
    </row>
    <row r="962" spans="1:2">
      <c r="A962" t="s">
        <v>992</v>
      </c>
      <c r="B962">
        <v>1</v>
      </c>
    </row>
    <row r="963" spans="1:2">
      <c r="A963" t="s">
        <v>993</v>
      </c>
      <c r="B963">
        <v>0</v>
      </c>
    </row>
    <row r="964" spans="1:2">
      <c r="A964" t="s">
        <v>1006</v>
      </c>
      <c r="B964">
        <v>830</v>
      </c>
    </row>
    <row r="965" spans="1:2">
      <c r="A965" t="s">
        <v>1007</v>
      </c>
      <c r="B965">
        <v>486</v>
      </c>
    </row>
    <row r="966" spans="1:2">
      <c r="A966" t="s">
        <v>1008</v>
      </c>
      <c r="B966">
        <v>60</v>
      </c>
    </row>
    <row r="967" spans="1:2">
      <c r="A967" t="s">
        <v>1009</v>
      </c>
      <c r="B967">
        <v>72</v>
      </c>
    </row>
    <row r="968" spans="1:2">
      <c r="A968" t="s">
        <v>1010</v>
      </c>
      <c r="B968">
        <v>1</v>
      </c>
    </row>
    <row r="969" spans="1:2">
      <c r="A969" t="s">
        <v>1011</v>
      </c>
      <c r="B969">
        <v>5</v>
      </c>
    </row>
    <row r="970" spans="1:2">
      <c r="A970" t="s">
        <v>1012</v>
      </c>
      <c r="B970">
        <v>10</v>
      </c>
    </row>
    <row r="971" spans="1:2">
      <c r="A971" t="s">
        <v>1013</v>
      </c>
      <c r="B971">
        <v>0</v>
      </c>
    </row>
    <row r="972" spans="1:2">
      <c r="A972" t="s">
        <v>1014</v>
      </c>
      <c r="B972">
        <v>12</v>
      </c>
    </row>
    <row r="973" spans="1:2">
      <c r="A973" t="s">
        <v>1015</v>
      </c>
      <c r="B973">
        <v>1</v>
      </c>
    </row>
    <row r="974" spans="1:2">
      <c r="A974" t="s">
        <v>1016</v>
      </c>
      <c r="B974">
        <v>0</v>
      </c>
    </row>
    <row r="975" spans="1:2">
      <c r="A975" t="s">
        <v>1017</v>
      </c>
      <c r="B975">
        <v>0</v>
      </c>
    </row>
    <row r="976" spans="1:2">
      <c r="A976" t="s">
        <v>1018</v>
      </c>
      <c r="B976">
        <v>0</v>
      </c>
    </row>
    <row r="977" spans="1:2">
      <c r="A977">
        <v>450016</v>
      </c>
      <c r="B977">
        <v>0</v>
      </c>
    </row>
    <row r="978" spans="1:2">
      <c r="A978" t="s">
        <v>1020</v>
      </c>
      <c r="B978">
        <v>0</v>
      </c>
    </row>
    <row r="979" spans="1:2">
      <c r="A979" t="s">
        <v>1021</v>
      </c>
      <c r="B979">
        <v>0</v>
      </c>
    </row>
    <row r="980" spans="1:2">
      <c r="A980" t="s">
        <v>1022</v>
      </c>
      <c r="B980">
        <v>0</v>
      </c>
    </row>
    <row r="981" spans="1:2">
      <c r="A981" t="s">
        <v>1023</v>
      </c>
      <c r="B981">
        <v>0</v>
      </c>
    </row>
    <row r="982" spans="1:2">
      <c r="A982" t="s">
        <v>1024</v>
      </c>
      <c r="B982">
        <v>0</v>
      </c>
    </row>
    <row r="983" spans="1:2">
      <c r="A983" t="s">
        <v>1025</v>
      </c>
      <c r="B983">
        <v>0</v>
      </c>
    </row>
    <row r="984" spans="1:2">
      <c r="A984" t="s">
        <v>1026</v>
      </c>
      <c r="B984">
        <v>0</v>
      </c>
    </row>
    <row r="985" spans="1:2">
      <c r="A985" t="s">
        <v>1027</v>
      </c>
      <c r="B985">
        <v>1</v>
      </c>
    </row>
    <row r="986" spans="1:2">
      <c r="A986">
        <v>869084</v>
      </c>
      <c r="B986">
        <v>112</v>
      </c>
    </row>
    <row r="987" spans="1:2">
      <c r="A987" t="s">
        <v>1032</v>
      </c>
      <c r="B987">
        <v>0</v>
      </c>
    </row>
    <row r="988" spans="1:2">
      <c r="A988" t="s">
        <v>1033</v>
      </c>
      <c r="B988">
        <v>102</v>
      </c>
    </row>
    <row r="989" spans="1:2">
      <c r="A989" t="s">
        <v>1034</v>
      </c>
      <c r="B989">
        <v>0</v>
      </c>
    </row>
    <row r="990" spans="1:2">
      <c r="A990" t="s">
        <v>1035</v>
      </c>
      <c r="B990">
        <v>0</v>
      </c>
    </row>
    <row r="991" spans="1:2">
      <c r="A991" t="s">
        <v>1036</v>
      </c>
      <c r="B991">
        <v>24</v>
      </c>
    </row>
    <row r="992" spans="1:2">
      <c r="A992" t="s">
        <v>1037</v>
      </c>
      <c r="B992">
        <v>0</v>
      </c>
    </row>
    <row r="993" spans="1:2">
      <c r="A993" t="s">
        <v>1038</v>
      </c>
      <c r="B993">
        <v>0</v>
      </c>
    </row>
    <row r="994" spans="1:2">
      <c r="A994" t="s">
        <v>1039</v>
      </c>
      <c r="B994">
        <v>0</v>
      </c>
    </row>
    <row r="995" spans="1:2">
      <c r="A995" t="s">
        <v>1040</v>
      </c>
      <c r="B995">
        <v>0</v>
      </c>
    </row>
    <row r="996" spans="1:2">
      <c r="A996">
        <v>887716</v>
      </c>
      <c r="B996">
        <v>126</v>
      </c>
    </row>
    <row r="997" spans="1:2">
      <c r="A997" t="s">
        <v>1041</v>
      </c>
      <c r="B997">
        <v>0</v>
      </c>
    </row>
    <row r="998" spans="1:2">
      <c r="A998" t="s">
        <v>808</v>
      </c>
      <c r="B998">
        <v>0</v>
      </c>
    </row>
    <row r="999" spans="1:2">
      <c r="A999" t="s">
        <v>809</v>
      </c>
      <c r="B999">
        <v>0</v>
      </c>
    </row>
    <row r="1000" spans="1:2">
      <c r="A1000" t="s">
        <v>1049</v>
      </c>
      <c r="B1000">
        <v>0</v>
      </c>
    </row>
    <row r="1001" spans="1:2">
      <c r="A1001" t="s">
        <v>1050</v>
      </c>
      <c r="B1001">
        <v>0</v>
      </c>
    </row>
    <row r="1002" spans="1:2">
      <c r="A1002">
        <v>888811</v>
      </c>
      <c r="B1002">
        <v>47</v>
      </c>
    </row>
    <row r="1003" spans="1:2">
      <c r="A1003">
        <v>888770</v>
      </c>
      <c r="B1003">
        <v>34</v>
      </c>
    </row>
    <row r="1004" spans="1:2">
      <c r="A1004">
        <v>881166</v>
      </c>
      <c r="B1004">
        <v>0</v>
      </c>
    </row>
    <row r="1005" spans="1:2">
      <c r="A1005" t="s">
        <v>1059</v>
      </c>
      <c r="B1005">
        <v>0</v>
      </c>
    </row>
    <row r="1006" spans="1:2">
      <c r="A1006">
        <v>300047</v>
      </c>
      <c r="B1006">
        <v>0</v>
      </c>
    </row>
    <row r="1007" spans="1:2">
      <c r="A1007">
        <v>26560163</v>
      </c>
      <c r="B1007">
        <v>0</v>
      </c>
    </row>
    <row r="1008" spans="1:2">
      <c r="A1008" t="s">
        <v>1060</v>
      </c>
      <c r="B1008">
        <v>186</v>
      </c>
    </row>
    <row r="1009" spans="1:2">
      <c r="A1009" t="s">
        <v>1061</v>
      </c>
      <c r="B1009">
        <v>171</v>
      </c>
    </row>
    <row r="1010" spans="1:2">
      <c r="A1010" t="s">
        <v>1062</v>
      </c>
      <c r="B1010">
        <v>106</v>
      </c>
    </row>
    <row r="1011" spans="1:2">
      <c r="A1011" t="s">
        <v>1063</v>
      </c>
      <c r="B1011">
        <v>10</v>
      </c>
    </row>
    <row r="1012" spans="1:2">
      <c r="A1012" t="s">
        <v>1064</v>
      </c>
      <c r="B1012">
        <v>158</v>
      </c>
    </row>
    <row r="1013" spans="1:2">
      <c r="A1013" t="s">
        <v>1065</v>
      </c>
      <c r="B1013">
        <v>0</v>
      </c>
    </row>
    <row r="1014" spans="1:2">
      <c r="A1014" t="s">
        <v>1066</v>
      </c>
      <c r="B1014">
        <v>0</v>
      </c>
    </row>
    <row r="1015" spans="1:2">
      <c r="A1015" t="s">
        <v>1067</v>
      </c>
      <c r="B1015">
        <v>0</v>
      </c>
    </row>
    <row r="1016" spans="1:2">
      <c r="A1016" t="s">
        <v>1068</v>
      </c>
      <c r="B1016">
        <v>137</v>
      </c>
    </row>
    <row r="1017" spans="1:2">
      <c r="A1017" t="s">
        <v>1069</v>
      </c>
      <c r="B1017">
        <v>0</v>
      </c>
    </row>
    <row r="1018" spans="1:2">
      <c r="A1018" t="s">
        <v>1070</v>
      </c>
      <c r="B1018">
        <v>0</v>
      </c>
    </row>
    <row r="1019" spans="1:2">
      <c r="A1019" t="s">
        <v>1071</v>
      </c>
      <c r="B1019">
        <v>85</v>
      </c>
    </row>
    <row r="1020" spans="1:2">
      <c r="A1020" t="s">
        <v>1072</v>
      </c>
      <c r="B1020">
        <v>13</v>
      </c>
    </row>
    <row r="1021" spans="1:2">
      <c r="A1021" t="s">
        <v>1073</v>
      </c>
      <c r="B1021">
        <v>0</v>
      </c>
    </row>
    <row r="1022" spans="1:2">
      <c r="A1022" t="s">
        <v>1074</v>
      </c>
      <c r="B1022">
        <v>0</v>
      </c>
    </row>
    <row r="1023" spans="1:2">
      <c r="A1023" t="s">
        <v>1075</v>
      </c>
      <c r="B1023">
        <v>0</v>
      </c>
    </row>
    <row r="1024" spans="1:2">
      <c r="A1024" t="s">
        <v>1076</v>
      </c>
      <c r="B1024">
        <v>468</v>
      </c>
    </row>
    <row r="1025" spans="1:2">
      <c r="A1025">
        <v>846438</v>
      </c>
      <c r="B1025">
        <v>0</v>
      </c>
    </row>
    <row r="1026" spans="1:2">
      <c r="A1026">
        <v>889677</v>
      </c>
      <c r="B1026">
        <v>1</v>
      </c>
    </row>
    <row r="1027" spans="1:2">
      <c r="A1027" t="s">
        <v>1082</v>
      </c>
      <c r="B1027">
        <v>34</v>
      </c>
    </row>
    <row r="1028" spans="1:2">
      <c r="A1028" t="s">
        <v>1083</v>
      </c>
      <c r="B1028">
        <v>0</v>
      </c>
    </row>
    <row r="1029" spans="1:2">
      <c r="A1029" t="s">
        <v>1084</v>
      </c>
      <c r="B1029">
        <v>69</v>
      </c>
    </row>
    <row r="1030" spans="1:2">
      <c r="A1030" t="s">
        <v>1093</v>
      </c>
      <c r="B1030">
        <v>0</v>
      </c>
    </row>
    <row r="1031" spans="1:2">
      <c r="A1031" t="s">
        <v>1105</v>
      </c>
      <c r="B1031">
        <v>5</v>
      </c>
    </row>
    <row r="1032" spans="1:2">
      <c r="A1032">
        <v>891553</v>
      </c>
      <c r="B1032">
        <v>15</v>
      </c>
    </row>
    <row r="1033" spans="1:2">
      <c r="A1033">
        <v>887513</v>
      </c>
      <c r="B1033">
        <v>6</v>
      </c>
    </row>
    <row r="1034" spans="1:2">
      <c r="A1034">
        <v>894325</v>
      </c>
      <c r="B1034">
        <v>16</v>
      </c>
    </row>
    <row r="1035" spans="1:2">
      <c r="A1035">
        <v>887713</v>
      </c>
      <c r="B1035">
        <v>35</v>
      </c>
    </row>
    <row r="1036" spans="1:2">
      <c r="A1036" t="s">
        <v>1137</v>
      </c>
      <c r="B1036">
        <v>0</v>
      </c>
    </row>
    <row r="1037" spans="1:2">
      <c r="A1037" t="s">
        <v>1138</v>
      </c>
      <c r="B1037">
        <v>3</v>
      </c>
    </row>
    <row r="1038" spans="1:2">
      <c r="A1038" t="s">
        <v>1139</v>
      </c>
      <c r="B1038">
        <v>15</v>
      </c>
    </row>
    <row r="1039" spans="1:2">
      <c r="A1039" t="s">
        <v>1140</v>
      </c>
      <c r="B1039">
        <v>8</v>
      </c>
    </row>
    <row r="1040" spans="1:2">
      <c r="A1040" t="s">
        <v>1141</v>
      </c>
      <c r="B1040">
        <v>1149</v>
      </c>
    </row>
    <row r="1041" spans="1:2">
      <c r="A1041" t="s">
        <v>1142</v>
      </c>
      <c r="B1041">
        <v>74</v>
      </c>
    </row>
    <row r="1042" spans="1:2">
      <c r="A1042">
        <v>891908</v>
      </c>
      <c r="B1042">
        <v>5</v>
      </c>
    </row>
    <row r="1043" spans="1:2">
      <c r="A1043">
        <v>896345</v>
      </c>
      <c r="B1043">
        <v>56</v>
      </c>
    </row>
    <row r="1044" spans="1:2">
      <c r="A1044" t="s">
        <v>1143</v>
      </c>
      <c r="B1044">
        <v>4</v>
      </c>
    </row>
    <row r="1045" spans="1:2">
      <c r="A1045" t="s">
        <v>1144</v>
      </c>
      <c r="B1045">
        <v>373</v>
      </c>
    </row>
    <row r="1046" spans="1:2">
      <c r="A1046" t="s">
        <v>1145</v>
      </c>
      <c r="B1046">
        <v>375</v>
      </c>
    </row>
    <row r="1047" spans="1:2">
      <c r="A1047" t="s">
        <v>1146</v>
      </c>
      <c r="B1047">
        <v>0</v>
      </c>
    </row>
    <row r="1048" spans="1:2">
      <c r="A1048" t="s">
        <v>1147</v>
      </c>
      <c r="B1048">
        <v>0</v>
      </c>
    </row>
    <row r="1049" spans="1:2">
      <c r="A1049" t="s">
        <v>1148</v>
      </c>
      <c r="B1049">
        <v>0</v>
      </c>
    </row>
    <row r="1050" spans="1:2">
      <c r="A1050" t="s">
        <v>1149</v>
      </c>
      <c r="B1050">
        <v>40</v>
      </c>
    </row>
    <row r="1051" spans="1:2">
      <c r="A1051" t="s">
        <v>1150</v>
      </c>
      <c r="B1051">
        <v>0</v>
      </c>
    </row>
    <row r="1052" spans="1:2">
      <c r="A1052">
        <v>894333</v>
      </c>
      <c r="B1052">
        <v>31</v>
      </c>
    </row>
    <row r="1053" spans="1:2">
      <c r="A1053" t="s">
        <v>1151</v>
      </c>
      <c r="B1053">
        <v>0</v>
      </c>
    </row>
    <row r="1054" spans="1:2">
      <c r="A1054" t="s">
        <v>1127</v>
      </c>
      <c r="B1054">
        <v>0</v>
      </c>
    </row>
    <row r="1055" spans="1:2">
      <c r="A1055" t="s">
        <v>1153</v>
      </c>
      <c r="B1055">
        <v>0</v>
      </c>
    </row>
    <row r="1056" spans="1:2">
      <c r="A1056" t="s">
        <v>1157</v>
      </c>
      <c r="B1056">
        <v>77</v>
      </c>
    </row>
    <row r="1057" spans="1:2">
      <c r="A1057" t="s">
        <v>1158</v>
      </c>
      <c r="B1057">
        <v>0</v>
      </c>
    </row>
    <row r="1058" spans="1:2">
      <c r="A1058" t="s">
        <v>1160</v>
      </c>
      <c r="B1058">
        <v>0</v>
      </c>
    </row>
    <row r="1059" spans="1:2">
      <c r="A1059" t="s">
        <v>1162</v>
      </c>
      <c r="B1059">
        <v>28</v>
      </c>
    </row>
    <row r="1060" spans="1:2">
      <c r="A1060" t="s">
        <v>1163</v>
      </c>
      <c r="B1060">
        <v>0</v>
      </c>
    </row>
    <row r="1061" spans="1:2">
      <c r="A1061" t="s">
        <v>1165</v>
      </c>
      <c r="B1061">
        <v>0</v>
      </c>
    </row>
    <row r="1062" spans="1:2">
      <c r="A1062" t="s">
        <v>1166</v>
      </c>
      <c r="B1062">
        <v>2</v>
      </c>
    </row>
    <row r="1063" spans="1:2">
      <c r="A1063" t="s">
        <v>1170</v>
      </c>
      <c r="B1063">
        <v>1</v>
      </c>
    </row>
    <row r="1064" spans="1:2">
      <c r="A1064" t="s">
        <v>1171</v>
      </c>
      <c r="B1064">
        <v>5</v>
      </c>
    </row>
    <row r="1065" spans="1:2">
      <c r="A1065" t="s">
        <v>1172</v>
      </c>
      <c r="B1065">
        <v>1</v>
      </c>
    </row>
    <row r="1066" spans="1:2">
      <c r="A1066" t="s">
        <v>1173</v>
      </c>
      <c r="B1066">
        <v>86</v>
      </c>
    </row>
    <row r="1067" spans="1:2">
      <c r="A1067" t="s">
        <v>1174</v>
      </c>
      <c r="B1067">
        <v>45</v>
      </c>
    </row>
    <row r="1068" spans="1:2">
      <c r="A1068" t="s">
        <v>1175</v>
      </c>
      <c r="B1068">
        <v>0</v>
      </c>
    </row>
    <row r="1069" spans="1:2">
      <c r="A1069" t="s">
        <v>1176</v>
      </c>
      <c r="B1069">
        <v>2</v>
      </c>
    </row>
    <row r="1070" spans="1:2">
      <c r="A1070" t="s">
        <v>1182</v>
      </c>
      <c r="B1070">
        <v>0</v>
      </c>
    </row>
    <row r="1071" spans="1:2">
      <c r="A1071" t="s">
        <v>1183</v>
      </c>
      <c r="B1071">
        <v>0</v>
      </c>
    </row>
    <row r="1072" spans="1:2">
      <c r="A1072" t="s">
        <v>1187</v>
      </c>
      <c r="B1072">
        <v>0</v>
      </c>
    </row>
    <row r="1073" spans="1:2">
      <c r="A1073" t="s">
        <v>1191</v>
      </c>
      <c r="B1073">
        <v>0</v>
      </c>
    </row>
    <row r="1074" spans="1:2">
      <c r="A1074" t="s">
        <v>1192</v>
      </c>
      <c r="B1074">
        <v>3</v>
      </c>
    </row>
    <row r="1075" spans="1:2">
      <c r="A1075">
        <v>897409</v>
      </c>
      <c r="B1075">
        <v>80</v>
      </c>
    </row>
    <row r="1076" spans="1:2">
      <c r="A1076">
        <v>883081</v>
      </c>
      <c r="B1076">
        <v>40</v>
      </c>
    </row>
    <row r="1077" spans="1:2">
      <c r="A1077" t="s">
        <v>1195</v>
      </c>
      <c r="B1077">
        <v>25</v>
      </c>
    </row>
    <row r="1078" spans="1:2">
      <c r="A1078" t="s">
        <v>1196</v>
      </c>
      <c r="B1078">
        <v>9</v>
      </c>
    </row>
    <row r="1079" spans="1:2">
      <c r="A1079">
        <v>900685</v>
      </c>
      <c r="B1079">
        <v>1070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6"/>
  <sheetViews>
    <sheetView workbookViewId="0"/>
  </sheetViews>
  <sheetFormatPr defaultRowHeight="15"/>
  <sheetData>
    <row r="1" spans="1:2">
      <c r="A1" t="s">
        <v>171</v>
      </c>
      <c r="B1">
        <v>0</v>
      </c>
    </row>
    <row r="2" spans="1:2">
      <c r="A2" t="s">
        <v>189</v>
      </c>
      <c r="B2">
        <v>0</v>
      </c>
    </row>
    <row r="3" spans="1:2">
      <c r="A3" t="s">
        <v>209</v>
      </c>
      <c r="B3">
        <v>0</v>
      </c>
    </row>
    <row r="4" spans="1:2">
      <c r="A4" t="s">
        <v>220</v>
      </c>
      <c r="B4">
        <v>0</v>
      </c>
    </row>
    <row r="5" spans="1:2">
      <c r="A5" t="s">
        <v>225</v>
      </c>
      <c r="B5">
        <v>0</v>
      </c>
    </row>
    <row r="6" spans="1:2">
      <c r="A6" t="s">
        <v>261</v>
      </c>
      <c r="B6">
        <v>0</v>
      </c>
    </row>
    <row r="7" spans="1:2">
      <c r="A7" t="s">
        <v>276</v>
      </c>
      <c r="B7">
        <v>0</v>
      </c>
    </row>
    <row r="8" spans="1:2">
      <c r="A8" t="s">
        <v>328</v>
      </c>
      <c r="B8">
        <v>0</v>
      </c>
    </row>
    <row r="9" spans="1:2">
      <c r="A9" t="s">
        <v>421</v>
      </c>
      <c r="B9">
        <v>4</v>
      </c>
    </row>
    <row r="10" spans="1:2">
      <c r="A10" t="s">
        <v>426</v>
      </c>
      <c r="B10">
        <v>1</v>
      </c>
    </row>
    <row r="11" spans="1:2">
      <c r="A11" t="s">
        <v>443</v>
      </c>
      <c r="B11">
        <v>0</v>
      </c>
    </row>
    <row r="12" spans="1:2">
      <c r="A12" t="s">
        <v>543</v>
      </c>
      <c r="B12">
        <v>0</v>
      </c>
    </row>
    <row r="13" spans="1:2">
      <c r="A13" t="s">
        <v>544</v>
      </c>
      <c r="B13">
        <v>0</v>
      </c>
    </row>
    <row r="14" spans="1:2">
      <c r="A14" t="s">
        <v>546</v>
      </c>
      <c r="B14">
        <v>0</v>
      </c>
    </row>
    <row r="15" spans="1:2">
      <c r="A15" t="s">
        <v>547</v>
      </c>
      <c r="B15">
        <v>0</v>
      </c>
    </row>
    <row r="16" spans="1:2">
      <c r="A16" t="s">
        <v>551</v>
      </c>
      <c r="B16">
        <v>0</v>
      </c>
    </row>
    <row r="17" spans="1:2">
      <c r="A17" t="s">
        <v>559</v>
      </c>
      <c r="B17">
        <v>0</v>
      </c>
    </row>
    <row r="18" spans="1:2">
      <c r="A18">
        <v>691782</v>
      </c>
      <c r="B18">
        <v>0</v>
      </c>
    </row>
    <row r="19" spans="1:2">
      <c r="A19">
        <v>692250</v>
      </c>
      <c r="B19">
        <v>1.83</v>
      </c>
    </row>
    <row r="20" spans="1:2">
      <c r="A20">
        <v>692332</v>
      </c>
      <c r="B20">
        <v>30.05</v>
      </c>
    </row>
    <row r="21" spans="1:2">
      <c r="A21">
        <v>692334</v>
      </c>
      <c r="B21">
        <v>11</v>
      </c>
    </row>
    <row r="22" spans="1:2">
      <c r="A22">
        <v>692178</v>
      </c>
      <c r="B22">
        <v>0</v>
      </c>
    </row>
    <row r="23" spans="1:2">
      <c r="A23">
        <v>692027</v>
      </c>
      <c r="B23">
        <v>73</v>
      </c>
    </row>
    <row r="24" spans="1:2">
      <c r="A24">
        <v>692026</v>
      </c>
      <c r="B24">
        <v>1.925</v>
      </c>
    </row>
    <row r="25" spans="1:2">
      <c r="A25">
        <v>692079</v>
      </c>
      <c r="B25">
        <v>29</v>
      </c>
    </row>
    <row r="26" spans="1:2">
      <c r="A26">
        <v>692077</v>
      </c>
      <c r="B26">
        <v>4.88</v>
      </c>
    </row>
    <row r="27" spans="1:2">
      <c r="A27">
        <v>692030</v>
      </c>
      <c r="B27">
        <v>0</v>
      </c>
    </row>
    <row r="28" spans="1:2">
      <c r="A28">
        <v>686033</v>
      </c>
      <c r="B28">
        <v>10</v>
      </c>
    </row>
    <row r="29" spans="1:2">
      <c r="A29">
        <v>686032</v>
      </c>
      <c r="B29">
        <v>11</v>
      </c>
    </row>
    <row r="30" spans="1:2">
      <c r="A30">
        <v>690814</v>
      </c>
      <c r="B30">
        <v>0</v>
      </c>
    </row>
    <row r="31" spans="1:2">
      <c r="A31">
        <v>691848</v>
      </c>
      <c r="B31">
        <v>0</v>
      </c>
    </row>
    <row r="32" spans="1:2">
      <c r="A32">
        <v>691911</v>
      </c>
      <c r="B32">
        <v>0</v>
      </c>
    </row>
    <row r="33" spans="1:2">
      <c r="A33">
        <v>691781</v>
      </c>
      <c r="B33">
        <v>0</v>
      </c>
    </row>
    <row r="34" spans="1:2">
      <c r="A34" t="s">
        <v>596</v>
      </c>
      <c r="B34">
        <v>8</v>
      </c>
    </row>
    <row r="35" spans="1:2">
      <c r="A35" t="s">
        <v>597</v>
      </c>
      <c r="B35">
        <v>1.9999999999999998</v>
      </c>
    </row>
    <row r="36" spans="1:2">
      <c r="A36" t="s">
        <v>598</v>
      </c>
      <c r="B36">
        <v>6</v>
      </c>
    </row>
    <row r="37" spans="1:2">
      <c r="A37" t="s">
        <v>599</v>
      </c>
      <c r="B37">
        <v>8</v>
      </c>
    </row>
    <row r="38" spans="1:2">
      <c r="A38" t="s">
        <v>600</v>
      </c>
      <c r="B38">
        <v>10</v>
      </c>
    </row>
    <row r="39" spans="1:2">
      <c r="A39" t="s">
        <v>601</v>
      </c>
      <c r="B39">
        <v>0</v>
      </c>
    </row>
    <row r="40" spans="1:2">
      <c r="A40" t="s">
        <v>602</v>
      </c>
      <c r="B40">
        <v>53</v>
      </c>
    </row>
    <row r="41" spans="1:2">
      <c r="A41" t="s">
        <v>603</v>
      </c>
      <c r="B41">
        <v>0</v>
      </c>
    </row>
    <row r="42" spans="1:2">
      <c r="A42" t="s">
        <v>604</v>
      </c>
      <c r="B42">
        <v>72</v>
      </c>
    </row>
    <row r="43" spans="1:2">
      <c r="A43" t="s">
        <v>605</v>
      </c>
      <c r="B43">
        <v>38</v>
      </c>
    </row>
    <row r="44" spans="1:2">
      <c r="A44" t="s">
        <v>606</v>
      </c>
      <c r="B44">
        <v>8</v>
      </c>
    </row>
    <row r="45" spans="1:2">
      <c r="A45" t="s">
        <v>607</v>
      </c>
      <c r="B45">
        <v>12</v>
      </c>
    </row>
    <row r="46" spans="1:2">
      <c r="A46">
        <v>692070</v>
      </c>
      <c r="B46">
        <v>0</v>
      </c>
    </row>
    <row r="47" spans="1:2">
      <c r="A47">
        <v>692053</v>
      </c>
      <c r="B47">
        <v>11</v>
      </c>
    </row>
    <row r="48" spans="1:2">
      <c r="A48">
        <v>692052</v>
      </c>
      <c r="B48">
        <v>6</v>
      </c>
    </row>
    <row r="49" spans="1:2">
      <c r="A49">
        <v>692172</v>
      </c>
      <c r="B49">
        <v>0</v>
      </c>
    </row>
    <row r="50" spans="1:2">
      <c r="A50">
        <v>692090</v>
      </c>
      <c r="B50">
        <v>0</v>
      </c>
    </row>
    <row r="51" spans="1:2">
      <c r="A51">
        <v>692335</v>
      </c>
      <c r="B51">
        <v>63</v>
      </c>
    </row>
    <row r="52" spans="1:2">
      <c r="A52" t="s">
        <v>608</v>
      </c>
      <c r="B52">
        <v>0</v>
      </c>
    </row>
    <row r="53" spans="1:2">
      <c r="A53" t="s">
        <v>609</v>
      </c>
      <c r="B53">
        <v>20</v>
      </c>
    </row>
    <row r="54" spans="1:2">
      <c r="A54" t="s">
        <v>610</v>
      </c>
      <c r="B54">
        <v>7</v>
      </c>
    </row>
    <row r="55" spans="1:2">
      <c r="A55">
        <v>685850</v>
      </c>
      <c r="B55">
        <v>0</v>
      </c>
    </row>
    <row r="56" spans="1:2">
      <c r="A56">
        <v>692054</v>
      </c>
      <c r="B56">
        <v>42</v>
      </c>
    </row>
    <row r="57" spans="1:2">
      <c r="A57">
        <v>692082</v>
      </c>
      <c r="B57">
        <v>0</v>
      </c>
    </row>
    <row r="58" spans="1:2">
      <c r="A58">
        <v>724027</v>
      </c>
      <c r="B58">
        <v>0</v>
      </c>
    </row>
    <row r="59" spans="1:2">
      <c r="A59">
        <v>793317</v>
      </c>
      <c r="B59">
        <v>13</v>
      </c>
    </row>
    <row r="60" spans="1:2">
      <c r="A60">
        <v>692247</v>
      </c>
      <c r="B60">
        <v>1287</v>
      </c>
    </row>
    <row r="61" spans="1:2">
      <c r="A61">
        <v>732728</v>
      </c>
      <c r="B61">
        <v>0</v>
      </c>
    </row>
    <row r="62" spans="1:2">
      <c r="A62">
        <v>692249</v>
      </c>
      <c r="B62">
        <v>1884</v>
      </c>
    </row>
    <row r="63" spans="1:2">
      <c r="A63">
        <v>772588</v>
      </c>
      <c r="B63">
        <v>0</v>
      </c>
    </row>
    <row r="64" spans="1:2">
      <c r="A64">
        <v>724026</v>
      </c>
      <c r="B64">
        <v>2</v>
      </c>
    </row>
    <row r="65" spans="1:2">
      <c r="A65">
        <v>691970</v>
      </c>
      <c r="B65">
        <v>201</v>
      </c>
    </row>
    <row r="66" spans="1:2">
      <c r="A66">
        <v>691870</v>
      </c>
      <c r="B66">
        <v>0</v>
      </c>
    </row>
    <row r="67" spans="1:2">
      <c r="A67">
        <v>692051</v>
      </c>
      <c r="B67">
        <v>0</v>
      </c>
    </row>
    <row r="68" spans="1:2">
      <c r="A68">
        <v>692128</v>
      </c>
      <c r="B68">
        <v>54</v>
      </c>
    </row>
    <row r="69" spans="1:2">
      <c r="A69">
        <v>692171</v>
      </c>
      <c r="B69">
        <v>29</v>
      </c>
    </row>
    <row r="70" spans="1:2">
      <c r="A70">
        <v>789360</v>
      </c>
      <c r="B70">
        <v>432</v>
      </c>
    </row>
    <row r="71" spans="1:2">
      <c r="A71">
        <v>692180</v>
      </c>
      <c r="B71">
        <v>1</v>
      </c>
    </row>
    <row r="72" spans="1:2">
      <c r="A72">
        <v>686031</v>
      </c>
      <c r="B72">
        <v>0</v>
      </c>
    </row>
    <row r="73" spans="1:2">
      <c r="A73">
        <v>692173</v>
      </c>
      <c r="B73">
        <v>0</v>
      </c>
    </row>
    <row r="74" spans="1:2">
      <c r="A74">
        <v>691918</v>
      </c>
      <c r="B74">
        <v>2</v>
      </c>
    </row>
    <row r="75" spans="1:2">
      <c r="A75">
        <v>807562</v>
      </c>
      <c r="B75">
        <v>0</v>
      </c>
    </row>
    <row r="76" spans="1:2">
      <c r="A76">
        <v>692085</v>
      </c>
      <c r="B76">
        <v>0</v>
      </c>
    </row>
    <row r="77" spans="1:2">
      <c r="A77">
        <v>692100</v>
      </c>
      <c r="B77">
        <v>5</v>
      </c>
    </row>
    <row r="78" spans="1:2">
      <c r="A78">
        <v>692099</v>
      </c>
      <c r="B78">
        <v>0</v>
      </c>
    </row>
    <row r="79" spans="1:2">
      <c r="A79">
        <v>692333</v>
      </c>
      <c r="B79">
        <v>87</v>
      </c>
    </row>
    <row r="80" spans="1:2">
      <c r="A80" t="s">
        <v>615</v>
      </c>
      <c r="B80">
        <v>28</v>
      </c>
    </row>
    <row r="81" spans="1:2">
      <c r="A81">
        <v>691849</v>
      </c>
      <c r="B81">
        <v>0</v>
      </c>
    </row>
    <row r="82" spans="1:2">
      <c r="A82" t="s">
        <v>53</v>
      </c>
      <c r="B82">
        <v>143</v>
      </c>
    </row>
    <row r="83" spans="1:2">
      <c r="A83">
        <v>841092</v>
      </c>
      <c r="B83">
        <v>0</v>
      </c>
    </row>
    <row r="84" spans="1:2">
      <c r="A84" t="s">
        <v>617</v>
      </c>
      <c r="B84">
        <v>0</v>
      </c>
    </row>
    <row r="85" spans="1:2">
      <c r="A85">
        <v>804723</v>
      </c>
      <c r="B85">
        <v>0</v>
      </c>
    </row>
    <row r="86" spans="1:2">
      <c r="A86">
        <v>795005</v>
      </c>
      <c r="B86">
        <v>2</v>
      </c>
    </row>
    <row r="87" spans="1:2">
      <c r="A87">
        <v>841078</v>
      </c>
      <c r="B87">
        <v>5</v>
      </c>
    </row>
    <row r="88" spans="1:2">
      <c r="A88" t="s">
        <v>41</v>
      </c>
      <c r="B88">
        <v>0</v>
      </c>
    </row>
    <row r="89" spans="1:2">
      <c r="A89">
        <v>844573</v>
      </c>
      <c r="B89">
        <v>139</v>
      </c>
    </row>
    <row r="90" spans="1:2">
      <c r="A90" t="s">
        <v>623</v>
      </c>
      <c r="B90">
        <v>0</v>
      </c>
    </row>
    <row r="91" spans="1:2">
      <c r="A91" t="s">
        <v>624</v>
      </c>
      <c r="B91">
        <v>0</v>
      </c>
    </row>
    <row r="92" spans="1:2">
      <c r="A92" t="s">
        <v>625</v>
      </c>
      <c r="B92">
        <v>0</v>
      </c>
    </row>
    <row r="93" spans="1:2">
      <c r="A93" t="s">
        <v>626</v>
      </c>
      <c r="B93">
        <v>0</v>
      </c>
    </row>
    <row r="94" spans="1:2">
      <c r="A94" t="s">
        <v>627</v>
      </c>
      <c r="B94">
        <v>0</v>
      </c>
    </row>
    <row r="95" spans="1:2">
      <c r="A95" t="s">
        <v>628</v>
      </c>
      <c r="B95">
        <v>0</v>
      </c>
    </row>
    <row r="96" spans="1:2">
      <c r="A96" t="s">
        <v>629</v>
      </c>
      <c r="B96">
        <v>0</v>
      </c>
    </row>
    <row r="97" spans="1:2">
      <c r="A97" t="s">
        <v>630</v>
      </c>
      <c r="B97">
        <v>0</v>
      </c>
    </row>
    <row r="98" spans="1:2">
      <c r="A98" t="s">
        <v>631</v>
      </c>
      <c r="B98">
        <v>0</v>
      </c>
    </row>
    <row r="99" spans="1:2">
      <c r="A99" t="s">
        <v>632</v>
      </c>
      <c r="B99">
        <v>0</v>
      </c>
    </row>
    <row r="100" spans="1:2">
      <c r="A100" t="s">
        <v>633</v>
      </c>
      <c r="B100">
        <v>0</v>
      </c>
    </row>
    <row r="101" spans="1:2">
      <c r="A101" t="s">
        <v>177</v>
      </c>
      <c r="B101">
        <v>0</v>
      </c>
    </row>
    <row r="102" spans="1:2">
      <c r="A102" t="s">
        <v>634</v>
      </c>
      <c r="B102">
        <v>0</v>
      </c>
    </row>
    <row r="103" spans="1:2">
      <c r="A103" t="s">
        <v>635</v>
      </c>
      <c r="B103">
        <v>0</v>
      </c>
    </row>
    <row r="104" spans="1:2">
      <c r="A104" t="s">
        <v>636</v>
      </c>
      <c r="B104">
        <v>0</v>
      </c>
    </row>
    <row r="105" spans="1:2">
      <c r="A105" t="s">
        <v>637</v>
      </c>
      <c r="B105">
        <v>0</v>
      </c>
    </row>
    <row r="106" spans="1:2">
      <c r="A106" t="s">
        <v>638</v>
      </c>
      <c r="B106">
        <v>0</v>
      </c>
    </row>
    <row r="107" spans="1:2">
      <c r="A107" t="s">
        <v>640</v>
      </c>
      <c r="B107">
        <v>0</v>
      </c>
    </row>
    <row r="108" spans="1:2">
      <c r="A108" t="s">
        <v>641</v>
      </c>
      <c r="B108">
        <v>0</v>
      </c>
    </row>
    <row r="109" spans="1:2">
      <c r="A109">
        <v>2200052</v>
      </c>
      <c r="B109">
        <v>0</v>
      </c>
    </row>
    <row r="110" spans="1:2">
      <c r="A110">
        <v>2200053</v>
      </c>
      <c r="B110">
        <v>0</v>
      </c>
    </row>
    <row r="111" spans="1:2">
      <c r="A111">
        <v>2200055</v>
      </c>
      <c r="B111">
        <v>0</v>
      </c>
    </row>
    <row r="112" spans="1:2">
      <c r="A112" t="s">
        <v>642</v>
      </c>
      <c r="B112">
        <v>0</v>
      </c>
    </row>
    <row r="113" spans="1:2">
      <c r="A113" t="s">
        <v>644</v>
      </c>
      <c r="B113">
        <v>0</v>
      </c>
    </row>
    <row r="114" spans="1:2">
      <c r="A114" t="s">
        <v>645</v>
      </c>
      <c r="B114">
        <v>0</v>
      </c>
    </row>
    <row r="115" spans="1:2">
      <c r="A115" t="s">
        <v>649</v>
      </c>
      <c r="B115">
        <v>0</v>
      </c>
    </row>
    <row r="116" spans="1:2">
      <c r="A116" t="s">
        <v>650</v>
      </c>
      <c r="B116">
        <v>0</v>
      </c>
    </row>
    <row r="117" spans="1:2">
      <c r="A117" t="s">
        <v>652</v>
      </c>
      <c r="B117">
        <v>2</v>
      </c>
    </row>
    <row r="118" spans="1:2">
      <c r="A118" t="s">
        <v>653</v>
      </c>
      <c r="B118">
        <v>0</v>
      </c>
    </row>
    <row r="119" spans="1:2">
      <c r="A119" t="s">
        <v>654</v>
      </c>
      <c r="B119">
        <v>0</v>
      </c>
    </row>
    <row r="120" spans="1:2">
      <c r="A120" t="s">
        <v>655</v>
      </c>
      <c r="B120">
        <v>0</v>
      </c>
    </row>
    <row r="121" spans="1:2">
      <c r="A121" t="s">
        <v>656</v>
      </c>
      <c r="B121">
        <v>0</v>
      </c>
    </row>
    <row r="122" spans="1:2">
      <c r="A122" t="s">
        <v>657</v>
      </c>
      <c r="B122">
        <v>0</v>
      </c>
    </row>
    <row r="123" spans="1:2">
      <c r="A123" t="s">
        <v>658</v>
      </c>
      <c r="B123">
        <v>2</v>
      </c>
    </row>
    <row r="124" spans="1:2">
      <c r="A124" t="s">
        <v>659</v>
      </c>
      <c r="B124">
        <v>1</v>
      </c>
    </row>
    <row r="125" spans="1:2">
      <c r="A125" t="s">
        <v>660</v>
      </c>
      <c r="B125">
        <v>0</v>
      </c>
    </row>
    <row r="126" spans="1:2">
      <c r="A126" t="s">
        <v>870</v>
      </c>
      <c r="B126">
        <v>0</v>
      </c>
    </row>
    <row r="127" spans="1:2">
      <c r="A127" t="s">
        <v>661</v>
      </c>
      <c r="B127">
        <v>0</v>
      </c>
    </row>
    <row r="128" spans="1:2">
      <c r="A128" t="s">
        <v>662</v>
      </c>
      <c r="B128">
        <v>0</v>
      </c>
    </row>
    <row r="129" spans="1:2">
      <c r="A129" t="s">
        <v>663</v>
      </c>
      <c r="B129">
        <v>0</v>
      </c>
    </row>
    <row r="130" spans="1:2">
      <c r="A130" t="s">
        <v>664</v>
      </c>
      <c r="B130">
        <v>0</v>
      </c>
    </row>
    <row r="131" spans="1:2">
      <c r="A131" t="s">
        <v>665</v>
      </c>
      <c r="B131">
        <v>0</v>
      </c>
    </row>
    <row r="132" spans="1:2">
      <c r="A132" t="s">
        <v>666</v>
      </c>
      <c r="B132">
        <v>0</v>
      </c>
    </row>
    <row r="133" spans="1:2">
      <c r="A133" t="s">
        <v>667</v>
      </c>
      <c r="B133">
        <v>0</v>
      </c>
    </row>
    <row r="134" spans="1:2">
      <c r="A134" t="s">
        <v>668</v>
      </c>
      <c r="B134">
        <v>0</v>
      </c>
    </row>
    <row r="135" spans="1:2">
      <c r="A135" t="s">
        <v>669</v>
      </c>
      <c r="B135">
        <v>0</v>
      </c>
    </row>
    <row r="136" spans="1:2">
      <c r="A136" t="s">
        <v>670</v>
      </c>
      <c r="B136">
        <v>0</v>
      </c>
    </row>
    <row r="137" spans="1:2">
      <c r="A137" t="s">
        <v>671</v>
      </c>
      <c r="B137">
        <v>0</v>
      </c>
    </row>
    <row r="138" spans="1:2">
      <c r="A138" t="s">
        <v>672</v>
      </c>
      <c r="B138">
        <v>0</v>
      </c>
    </row>
    <row r="139" spans="1:2">
      <c r="A139" t="s">
        <v>673</v>
      </c>
      <c r="B139">
        <v>0</v>
      </c>
    </row>
    <row r="140" spans="1:2">
      <c r="A140" t="s">
        <v>674</v>
      </c>
      <c r="B140">
        <v>1</v>
      </c>
    </row>
    <row r="141" spans="1:2">
      <c r="A141" t="s">
        <v>675</v>
      </c>
      <c r="B141">
        <v>0</v>
      </c>
    </row>
    <row r="142" spans="1:2">
      <c r="A142" t="s">
        <v>676</v>
      </c>
      <c r="B142">
        <v>0</v>
      </c>
    </row>
    <row r="143" spans="1:2">
      <c r="A143" t="s">
        <v>677</v>
      </c>
      <c r="B143">
        <v>0</v>
      </c>
    </row>
    <row r="144" spans="1:2">
      <c r="A144" t="s">
        <v>678</v>
      </c>
      <c r="B144">
        <v>0</v>
      </c>
    </row>
    <row r="145" spans="1:2">
      <c r="A145" t="s">
        <v>679</v>
      </c>
      <c r="B145">
        <v>0</v>
      </c>
    </row>
    <row r="146" spans="1:2">
      <c r="A146" t="s">
        <v>680</v>
      </c>
      <c r="B146">
        <v>0</v>
      </c>
    </row>
    <row r="147" spans="1:2">
      <c r="A147" t="s">
        <v>681</v>
      </c>
      <c r="B147">
        <v>0</v>
      </c>
    </row>
    <row r="148" spans="1:2">
      <c r="A148" t="s">
        <v>682</v>
      </c>
      <c r="B148">
        <v>0</v>
      </c>
    </row>
    <row r="149" spans="1:2">
      <c r="A149" t="s">
        <v>683</v>
      </c>
      <c r="B149">
        <v>0</v>
      </c>
    </row>
    <row r="150" spans="1:2">
      <c r="A150" t="s">
        <v>651</v>
      </c>
      <c r="B150">
        <v>0</v>
      </c>
    </row>
    <row r="151" spans="1:2">
      <c r="A151" t="s">
        <v>684</v>
      </c>
      <c r="B151">
        <v>0</v>
      </c>
    </row>
    <row r="152" spans="1:2">
      <c r="A152" t="s">
        <v>686</v>
      </c>
      <c r="B152">
        <v>0</v>
      </c>
    </row>
    <row r="153" spans="1:2">
      <c r="A153" t="s">
        <v>687</v>
      </c>
      <c r="B153">
        <v>0</v>
      </c>
    </row>
    <row r="154" spans="1:2">
      <c r="A154" t="s">
        <v>688</v>
      </c>
      <c r="B154">
        <v>0</v>
      </c>
    </row>
    <row r="155" spans="1:2">
      <c r="A155" t="s">
        <v>689</v>
      </c>
      <c r="B155">
        <v>0</v>
      </c>
    </row>
    <row r="156" spans="1:2">
      <c r="A156" t="s">
        <v>690</v>
      </c>
      <c r="B156">
        <v>0</v>
      </c>
    </row>
    <row r="157" spans="1:2">
      <c r="A157" t="s">
        <v>692</v>
      </c>
      <c r="B157">
        <v>0</v>
      </c>
    </row>
    <row r="158" spans="1:2">
      <c r="A158" t="s">
        <v>693</v>
      </c>
      <c r="B158">
        <v>0</v>
      </c>
    </row>
    <row r="159" spans="1:2">
      <c r="A159" t="s">
        <v>694</v>
      </c>
      <c r="B159">
        <v>0</v>
      </c>
    </row>
    <row r="160" spans="1:2">
      <c r="A160" t="s">
        <v>695</v>
      </c>
      <c r="B160">
        <v>0</v>
      </c>
    </row>
    <row r="161" spans="1:2">
      <c r="A161" t="s">
        <v>697</v>
      </c>
      <c r="B161">
        <v>0</v>
      </c>
    </row>
    <row r="162" spans="1:2">
      <c r="A162" t="s">
        <v>700</v>
      </c>
      <c r="B162">
        <v>1</v>
      </c>
    </row>
    <row r="163" spans="1:2">
      <c r="A163" t="s">
        <v>1053</v>
      </c>
      <c r="B163">
        <v>0</v>
      </c>
    </row>
    <row r="164" spans="1:2">
      <c r="A164" t="s">
        <v>835</v>
      </c>
      <c r="B164">
        <v>0</v>
      </c>
    </row>
    <row r="165" spans="1:2">
      <c r="A165" t="s">
        <v>703</v>
      </c>
      <c r="B165">
        <v>0</v>
      </c>
    </row>
    <row r="166" spans="1:2">
      <c r="A166" t="s">
        <v>704</v>
      </c>
      <c r="B166">
        <v>0</v>
      </c>
    </row>
    <row r="167" spans="1:2">
      <c r="A167" t="s">
        <v>705</v>
      </c>
      <c r="B167">
        <v>0</v>
      </c>
    </row>
    <row r="168" spans="1:2">
      <c r="A168" t="s">
        <v>707</v>
      </c>
      <c r="B168">
        <v>0</v>
      </c>
    </row>
    <row r="169" spans="1:2">
      <c r="A169" t="s">
        <v>708</v>
      </c>
      <c r="B169">
        <v>2</v>
      </c>
    </row>
    <row r="170" spans="1:2">
      <c r="A170" t="s">
        <v>709</v>
      </c>
      <c r="B170">
        <v>0</v>
      </c>
    </row>
    <row r="171" spans="1:2">
      <c r="A171" t="s">
        <v>710</v>
      </c>
      <c r="B171">
        <v>0</v>
      </c>
    </row>
    <row r="172" spans="1:2">
      <c r="A172" t="s">
        <v>711</v>
      </c>
      <c r="B172">
        <v>0</v>
      </c>
    </row>
    <row r="173" spans="1:2">
      <c r="A173" t="s">
        <v>712</v>
      </c>
      <c r="B173">
        <v>0</v>
      </c>
    </row>
    <row r="174" spans="1:2">
      <c r="A174" t="s">
        <v>713</v>
      </c>
      <c r="B174">
        <v>0</v>
      </c>
    </row>
    <row r="175" spans="1:2">
      <c r="A175" t="s">
        <v>716</v>
      </c>
      <c r="B175">
        <v>0</v>
      </c>
    </row>
    <row r="176" spans="1:2">
      <c r="A176" t="s">
        <v>718</v>
      </c>
      <c r="B176">
        <v>0</v>
      </c>
    </row>
    <row r="177" spans="1:2">
      <c r="A177" t="s">
        <v>719</v>
      </c>
      <c r="B177">
        <v>0</v>
      </c>
    </row>
    <row r="178" spans="1:2">
      <c r="A178" t="s">
        <v>720</v>
      </c>
      <c r="B178">
        <v>0</v>
      </c>
    </row>
    <row r="179" spans="1:2">
      <c r="A179" t="s">
        <v>721</v>
      </c>
      <c r="B179">
        <v>0</v>
      </c>
    </row>
    <row r="180" spans="1:2">
      <c r="A180" t="s">
        <v>722</v>
      </c>
      <c r="B180">
        <v>0</v>
      </c>
    </row>
    <row r="181" spans="1:2">
      <c r="A181" t="s">
        <v>723</v>
      </c>
      <c r="B181">
        <v>0</v>
      </c>
    </row>
    <row r="182" spans="1:2">
      <c r="A182" t="s">
        <v>724</v>
      </c>
      <c r="B182">
        <v>0</v>
      </c>
    </row>
    <row r="183" spans="1:2">
      <c r="A183" t="s">
        <v>725</v>
      </c>
      <c r="B183">
        <v>0</v>
      </c>
    </row>
    <row r="184" spans="1:2">
      <c r="A184" t="s">
        <v>726</v>
      </c>
      <c r="B184">
        <v>0</v>
      </c>
    </row>
    <row r="185" spans="1:2">
      <c r="A185" t="s">
        <v>727</v>
      </c>
      <c r="B185">
        <v>0</v>
      </c>
    </row>
    <row r="186" spans="1:2">
      <c r="A186" t="s">
        <v>728</v>
      </c>
      <c r="B186">
        <v>0</v>
      </c>
    </row>
    <row r="187" spans="1:2">
      <c r="A187" t="s">
        <v>729</v>
      </c>
      <c r="B187">
        <v>0</v>
      </c>
    </row>
    <row r="188" spans="1:2">
      <c r="A188" t="s">
        <v>730</v>
      </c>
      <c r="B188">
        <v>0</v>
      </c>
    </row>
    <row r="189" spans="1:2">
      <c r="A189" t="s">
        <v>731</v>
      </c>
      <c r="B189">
        <v>0</v>
      </c>
    </row>
    <row r="190" spans="1:2">
      <c r="A190" t="s">
        <v>732</v>
      </c>
      <c r="B190">
        <v>0</v>
      </c>
    </row>
    <row r="191" spans="1:2">
      <c r="A191" t="s">
        <v>733</v>
      </c>
      <c r="B191">
        <v>0</v>
      </c>
    </row>
    <row r="192" spans="1:2">
      <c r="A192" t="s">
        <v>734</v>
      </c>
      <c r="B192">
        <v>0</v>
      </c>
    </row>
    <row r="193" spans="1:2">
      <c r="A193" t="s">
        <v>736</v>
      </c>
      <c r="B193">
        <v>0</v>
      </c>
    </row>
    <row r="194" spans="1:2">
      <c r="A194" t="s">
        <v>737</v>
      </c>
      <c r="B194">
        <v>142</v>
      </c>
    </row>
    <row r="195" spans="1:2">
      <c r="A195" t="s">
        <v>738</v>
      </c>
      <c r="B195">
        <v>255</v>
      </c>
    </row>
    <row r="196" spans="1:2">
      <c r="A196" t="s">
        <v>739</v>
      </c>
      <c r="B196">
        <v>2</v>
      </c>
    </row>
    <row r="197" spans="1:2">
      <c r="A197" t="s">
        <v>803</v>
      </c>
      <c r="B197">
        <v>0</v>
      </c>
    </row>
    <row r="198" spans="1:2">
      <c r="A198" t="s">
        <v>805</v>
      </c>
      <c r="B198">
        <v>0</v>
      </c>
    </row>
    <row r="199" spans="1:2">
      <c r="A199">
        <v>9912</v>
      </c>
      <c r="B199">
        <v>0</v>
      </c>
    </row>
    <row r="200" spans="1:2">
      <c r="A200">
        <v>9902</v>
      </c>
      <c r="B200">
        <v>0</v>
      </c>
    </row>
    <row r="201" spans="1:2">
      <c r="A201">
        <v>9909</v>
      </c>
      <c r="B201">
        <v>0</v>
      </c>
    </row>
    <row r="202" spans="1:2">
      <c r="A202" t="s">
        <v>806</v>
      </c>
      <c r="B202">
        <v>0</v>
      </c>
    </row>
    <row r="203" spans="1:2">
      <c r="A203">
        <v>4483</v>
      </c>
      <c r="B203">
        <v>0</v>
      </c>
    </row>
    <row r="204" spans="1:2">
      <c r="A204">
        <v>3903</v>
      </c>
      <c r="B204">
        <v>0</v>
      </c>
    </row>
    <row r="205" spans="1:2">
      <c r="A205">
        <v>3832</v>
      </c>
      <c r="B205">
        <v>0</v>
      </c>
    </row>
    <row r="206" spans="1:2">
      <c r="A206">
        <v>3602</v>
      </c>
      <c r="B206">
        <v>0</v>
      </c>
    </row>
    <row r="207" spans="1:2">
      <c r="A207">
        <v>3713</v>
      </c>
      <c r="B207">
        <v>0</v>
      </c>
    </row>
    <row r="208" spans="1:2">
      <c r="A208">
        <v>8201</v>
      </c>
      <c r="B208">
        <v>0</v>
      </c>
    </row>
    <row r="209" spans="1:2">
      <c r="A209">
        <v>4464</v>
      </c>
      <c r="B209">
        <v>0</v>
      </c>
    </row>
    <row r="210" spans="1:2">
      <c r="A210">
        <v>4496</v>
      </c>
      <c r="B210">
        <v>0</v>
      </c>
    </row>
    <row r="211" spans="1:2">
      <c r="A211" t="s">
        <v>814</v>
      </c>
      <c r="B211">
        <v>0</v>
      </c>
    </row>
    <row r="212" spans="1:2">
      <c r="A212" t="s">
        <v>68</v>
      </c>
      <c r="B212">
        <v>0</v>
      </c>
    </row>
    <row r="213" spans="1:2">
      <c r="A213" t="s">
        <v>71</v>
      </c>
      <c r="B213">
        <v>266</v>
      </c>
    </row>
    <row r="214" spans="1:2">
      <c r="A214">
        <v>804751</v>
      </c>
      <c r="B214">
        <v>138</v>
      </c>
    </row>
    <row r="215" spans="1:2">
      <c r="A215" t="s">
        <v>76</v>
      </c>
      <c r="B215">
        <v>0</v>
      </c>
    </row>
    <row r="216" spans="1:2">
      <c r="A216" t="s">
        <v>813</v>
      </c>
      <c r="B216">
        <v>0</v>
      </c>
    </row>
    <row r="217" spans="1:2">
      <c r="A217" t="s">
        <v>826</v>
      </c>
      <c r="B217">
        <v>0</v>
      </c>
    </row>
    <row r="218" spans="1:2">
      <c r="A218" t="s">
        <v>90</v>
      </c>
      <c r="B218">
        <v>316</v>
      </c>
    </row>
    <row r="219" spans="1:2">
      <c r="A219" t="s">
        <v>817</v>
      </c>
      <c r="B219">
        <v>0</v>
      </c>
    </row>
    <row r="220" spans="1:2">
      <c r="A220" t="s">
        <v>818</v>
      </c>
      <c r="B220">
        <v>0</v>
      </c>
    </row>
    <row r="221" spans="1:2">
      <c r="A221" t="s">
        <v>820</v>
      </c>
      <c r="B221">
        <v>0</v>
      </c>
    </row>
    <row r="222" spans="1:2">
      <c r="A222" t="s">
        <v>836</v>
      </c>
      <c r="B222">
        <v>0</v>
      </c>
    </row>
    <row r="223" spans="1:2">
      <c r="A223" t="s">
        <v>812</v>
      </c>
      <c r="B223">
        <v>0</v>
      </c>
    </row>
    <row r="224" spans="1:2">
      <c r="A224" t="s">
        <v>837</v>
      </c>
      <c r="B224">
        <v>0</v>
      </c>
    </row>
    <row r="225" spans="1:2">
      <c r="A225" t="s">
        <v>838</v>
      </c>
      <c r="B225">
        <v>0</v>
      </c>
    </row>
    <row r="226" spans="1:2">
      <c r="A226" t="s">
        <v>839</v>
      </c>
      <c r="B226">
        <v>0</v>
      </c>
    </row>
    <row r="227" spans="1:2">
      <c r="A227" t="s">
        <v>840</v>
      </c>
      <c r="B227">
        <v>0</v>
      </c>
    </row>
    <row r="228" spans="1:2">
      <c r="A228" t="s">
        <v>828</v>
      </c>
      <c r="B228">
        <v>0</v>
      </c>
    </row>
    <row r="229" spans="1:2">
      <c r="A229">
        <v>5301000287</v>
      </c>
      <c r="B229">
        <v>0</v>
      </c>
    </row>
    <row r="230" spans="1:2">
      <c r="A230" t="s">
        <v>841</v>
      </c>
      <c r="B230">
        <v>0</v>
      </c>
    </row>
    <row r="231" spans="1:2">
      <c r="A231" t="s">
        <v>842</v>
      </c>
      <c r="B231">
        <v>0</v>
      </c>
    </row>
    <row r="232" spans="1:2">
      <c r="A232" t="s">
        <v>844</v>
      </c>
      <c r="B232">
        <v>0</v>
      </c>
    </row>
    <row r="233" spans="1:2">
      <c r="A233" t="s">
        <v>845</v>
      </c>
      <c r="B233">
        <v>0</v>
      </c>
    </row>
    <row r="234" spans="1:2">
      <c r="A234" t="s">
        <v>846</v>
      </c>
      <c r="B234">
        <v>0</v>
      </c>
    </row>
    <row r="235" spans="1:2">
      <c r="A235" t="s">
        <v>847</v>
      </c>
      <c r="B235">
        <v>0</v>
      </c>
    </row>
    <row r="236" spans="1:2">
      <c r="A236" t="s">
        <v>875</v>
      </c>
      <c r="B236">
        <v>0</v>
      </c>
    </row>
    <row r="237" spans="1:2">
      <c r="A237" t="s">
        <v>876</v>
      </c>
      <c r="B237">
        <v>0</v>
      </c>
    </row>
    <row r="238" spans="1:2">
      <c r="A238" t="s">
        <v>879</v>
      </c>
      <c r="B238">
        <v>0</v>
      </c>
    </row>
    <row r="239" spans="1:2">
      <c r="A239">
        <v>869291</v>
      </c>
      <c r="B239">
        <v>0</v>
      </c>
    </row>
    <row r="240" spans="1:2">
      <c r="A240">
        <v>869553</v>
      </c>
      <c r="B240">
        <v>0</v>
      </c>
    </row>
    <row r="241" spans="1:2">
      <c r="A241">
        <v>773775</v>
      </c>
      <c r="B241">
        <v>3</v>
      </c>
    </row>
    <row r="242" spans="1:2">
      <c r="A242" t="s">
        <v>848</v>
      </c>
      <c r="B242">
        <v>0</v>
      </c>
    </row>
    <row r="243" spans="1:2">
      <c r="A243">
        <v>881118</v>
      </c>
      <c r="B243">
        <v>7</v>
      </c>
    </row>
    <row r="244" spans="1:2">
      <c r="A244" t="s">
        <v>831</v>
      </c>
      <c r="B244">
        <v>0</v>
      </c>
    </row>
    <row r="245" spans="1:2">
      <c r="A245" t="s">
        <v>1169</v>
      </c>
      <c r="B245">
        <v>0</v>
      </c>
    </row>
    <row r="246" spans="1:2">
      <c r="A246" t="s">
        <v>850</v>
      </c>
      <c r="B246">
        <v>0</v>
      </c>
    </row>
    <row r="247" spans="1:2">
      <c r="A247" t="s">
        <v>851</v>
      </c>
      <c r="B247">
        <v>0</v>
      </c>
    </row>
    <row r="248" spans="1:2">
      <c r="A248" t="s">
        <v>884</v>
      </c>
      <c r="B248">
        <v>0</v>
      </c>
    </row>
    <row r="249" spans="1:2">
      <c r="A249" t="s">
        <v>852</v>
      </c>
      <c r="B249">
        <v>0</v>
      </c>
    </row>
    <row r="250" spans="1:2">
      <c r="A250" t="s">
        <v>854</v>
      </c>
      <c r="B250">
        <v>0</v>
      </c>
    </row>
    <row r="251" spans="1:2">
      <c r="A251">
        <v>877932</v>
      </c>
      <c r="B251">
        <v>0</v>
      </c>
    </row>
    <row r="252" spans="1:2">
      <c r="A252" t="s">
        <v>888</v>
      </c>
      <c r="B252">
        <v>0</v>
      </c>
    </row>
    <row r="253" spans="1:2">
      <c r="A253" t="s">
        <v>889</v>
      </c>
      <c r="B253">
        <v>0</v>
      </c>
    </row>
    <row r="254" spans="1:2">
      <c r="A254" t="s">
        <v>855</v>
      </c>
      <c r="B254">
        <v>0</v>
      </c>
    </row>
    <row r="255" spans="1:2">
      <c r="A255" t="s">
        <v>895</v>
      </c>
      <c r="B255">
        <v>0</v>
      </c>
    </row>
    <row r="256" spans="1:2">
      <c r="A256">
        <v>881119</v>
      </c>
      <c r="B256">
        <v>2</v>
      </c>
    </row>
    <row r="257" spans="1:2">
      <c r="A257" t="s">
        <v>899</v>
      </c>
      <c r="B257">
        <v>0</v>
      </c>
    </row>
    <row r="258" spans="1:2">
      <c r="A258" t="s">
        <v>857</v>
      </c>
      <c r="B258">
        <v>0</v>
      </c>
    </row>
    <row r="259" spans="1:2">
      <c r="A259" t="s">
        <v>862</v>
      </c>
      <c r="B259">
        <v>0</v>
      </c>
    </row>
    <row r="260" spans="1:2">
      <c r="A260" t="s">
        <v>864</v>
      </c>
      <c r="B260">
        <v>0</v>
      </c>
    </row>
    <row r="261" spans="1:2">
      <c r="A261" t="s">
        <v>865</v>
      </c>
      <c r="B261">
        <v>0</v>
      </c>
    </row>
    <row r="262" spans="1:2">
      <c r="A262" t="s">
        <v>866</v>
      </c>
      <c r="B262">
        <v>0</v>
      </c>
    </row>
    <row r="263" spans="1:2">
      <c r="A263">
        <v>880912</v>
      </c>
      <c r="B263">
        <v>0</v>
      </c>
    </row>
    <row r="264" spans="1:2">
      <c r="A264">
        <v>880946</v>
      </c>
      <c r="B264">
        <v>0</v>
      </c>
    </row>
    <row r="265" spans="1:2">
      <c r="A265">
        <v>874946</v>
      </c>
      <c r="B265">
        <v>0</v>
      </c>
    </row>
    <row r="266" spans="1:2">
      <c r="A266" t="s">
        <v>902</v>
      </c>
      <c r="B266">
        <v>0</v>
      </c>
    </row>
    <row r="267" spans="1:2">
      <c r="A267" t="s">
        <v>867</v>
      </c>
      <c r="B267">
        <v>3</v>
      </c>
    </row>
    <row r="268" spans="1:2">
      <c r="A268">
        <v>885120</v>
      </c>
      <c r="B268">
        <v>24</v>
      </c>
    </row>
    <row r="269" spans="1:2">
      <c r="A269">
        <v>885194</v>
      </c>
      <c r="B269">
        <v>8</v>
      </c>
    </row>
    <row r="270" spans="1:2">
      <c r="A270">
        <v>874950</v>
      </c>
      <c r="B270">
        <v>0</v>
      </c>
    </row>
    <row r="271" spans="1:2">
      <c r="A271">
        <v>803820</v>
      </c>
      <c r="B271">
        <v>0</v>
      </c>
    </row>
    <row r="272" spans="1:2">
      <c r="A272">
        <v>881285</v>
      </c>
      <c r="B272">
        <v>18</v>
      </c>
    </row>
    <row r="273" spans="1:2">
      <c r="A273" t="s">
        <v>934</v>
      </c>
      <c r="B273">
        <v>0</v>
      </c>
    </row>
    <row r="274" spans="1:2">
      <c r="A274" t="s">
        <v>942</v>
      </c>
      <c r="B274">
        <v>0</v>
      </c>
    </row>
    <row r="275" spans="1:2">
      <c r="A275" t="s">
        <v>966</v>
      </c>
      <c r="B275">
        <v>0</v>
      </c>
    </row>
    <row r="276" spans="1:2">
      <c r="A276" t="s">
        <v>967</v>
      </c>
      <c r="B276">
        <v>0</v>
      </c>
    </row>
    <row r="277" spans="1:2">
      <c r="A277" t="s">
        <v>968</v>
      </c>
      <c r="B277">
        <v>0</v>
      </c>
    </row>
    <row r="278" spans="1:2">
      <c r="A278">
        <v>26560163</v>
      </c>
      <c r="B278">
        <v>1</v>
      </c>
    </row>
    <row r="279" spans="1:2">
      <c r="A279" t="s">
        <v>963</v>
      </c>
      <c r="B279">
        <v>0</v>
      </c>
    </row>
    <row r="280" spans="1:2">
      <c r="A280">
        <v>881568</v>
      </c>
      <c r="B280">
        <v>0</v>
      </c>
    </row>
    <row r="281" spans="1:2">
      <c r="A281">
        <v>550001</v>
      </c>
      <c r="B281">
        <v>0</v>
      </c>
    </row>
    <row r="282" spans="1:2">
      <c r="A282">
        <v>450001</v>
      </c>
      <c r="B282">
        <v>0</v>
      </c>
    </row>
    <row r="283" spans="1:2">
      <c r="A283">
        <v>450012</v>
      </c>
      <c r="B283">
        <v>70</v>
      </c>
    </row>
    <row r="284" spans="1:2">
      <c r="A284">
        <v>450013</v>
      </c>
      <c r="B284">
        <v>807</v>
      </c>
    </row>
    <row r="285" spans="1:2">
      <c r="A285">
        <v>887715</v>
      </c>
      <c r="B285">
        <v>10</v>
      </c>
    </row>
    <row r="286" spans="1:2">
      <c r="A286">
        <v>887517</v>
      </c>
      <c r="B286">
        <v>68</v>
      </c>
    </row>
    <row r="287" spans="1:2">
      <c r="A287">
        <v>150035</v>
      </c>
      <c r="B287">
        <v>7</v>
      </c>
    </row>
    <row r="288" spans="1:2">
      <c r="A288" t="s">
        <v>991</v>
      </c>
      <c r="B288">
        <v>0</v>
      </c>
    </row>
    <row r="289" spans="1:2">
      <c r="A289" t="s">
        <v>992</v>
      </c>
      <c r="B289">
        <v>0</v>
      </c>
    </row>
    <row r="290" spans="1:2">
      <c r="A290" t="s">
        <v>993</v>
      </c>
      <c r="B290">
        <v>0</v>
      </c>
    </row>
    <row r="291" spans="1:2">
      <c r="A291" t="s">
        <v>1006</v>
      </c>
      <c r="B291">
        <v>2071</v>
      </c>
    </row>
    <row r="292" spans="1:2">
      <c r="A292" t="s">
        <v>1007</v>
      </c>
      <c r="B292">
        <v>76</v>
      </c>
    </row>
    <row r="293" spans="1:2">
      <c r="A293" t="s">
        <v>1008</v>
      </c>
      <c r="B293">
        <v>113</v>
      </c>
    </row>
    <row r="294" spans="1:2">
      <c r="A294" t="s">
        <v>1009</v>
      </c>
      <c r="B294">
        <v>340</v>
      </c>
    </row>
    <row r="295" spans="1:2">
      <c r="A295" t="s">
        <v>1010</v>
      </c>
      <c r="B295">
        <v>8</v>
      </c>
    </row>
    <row r="296" spans="1:2">
      <c r="A296" t="s">
        <v>1011</v>
      </c>
      <c r="B296">
        <v>7</v>
      </c>
    </row>
    <row r="297" spans="1:2">
      <c r="A297" t="s">
        <v>1012</v>
      </c>
      <c r="B297">
        <v>20</v>
      </c>
    </row>
    <row r="298" spans="1:2">
      <c r="A298" t="s">
        <v>1013</v>
      </c>
      <c r="B298">
        <v>0</v>
      </c>
    </row>
    <row r="299" spans="1:2">
      <c r="A299" t="s">
        <v>1014</v>
      </c>
      <c r="B299">
        <v>1</v>
      </c>
    </row>
    <row r="300" spans="1:2">
      <c r="A300" t="s">
        <v>1015</v>
      </c>
      <c r="B300">
        <v>7</v>
      </c>
    </row>
    <row r="301" spans="1:2">
      <c r="A301">
        <v>450016</v>
      </c>
      <c r="B301">
        <v>0</v>
      </c>
    </row>
    <row r="302" spans="1:2">
      <c r="A302" t="s">
        <v>1020</v>
      </c>
      <c r="B302">
        <v>6</v>
      </c>
    </row>
    <row r="303" spans="1:2">
      <c r="A303" t="s">
        <v>1021</v>
      </c>
      <c r="B303">
        <v>0</v>
      </c>
    </row>
    <row r="304" spans="1:2">
      <c r="A304" t="s">
        <v>1022</v>
      </c>
      <c r="B304">
        <v>0</v>
      </c>
    </row>
    <row r="305" spans="1:2">
      <c r="A305" t="s">
        <v>1023</v>
      </c>
      <c r="B305">
        <v>0</v>
      </c>
    </row>
    <row r="306" spans="1:2">
      <c r="A306" t="s">
        <v>1024</v>
      </c>
      <c r="B306">
        <v>0</v>
      </c>
    </row>
    <row r="307" spans="1:2">
      <c r="A307" t="s">
        <v>1025</v>
      </c>
      <c r="B307">
        <v>0</v>
      </c>
    </row>
    <row r="308" spans="1:2">
      <c r="A308" t="s">
        <v>1026</v>
      </c>
      <c r="B308">
        <v>0</v>
      </c>
    </row>
    <row r="309" spans="1:2">
      <c r="A309" t="s">
        <v>1027</v>
      </c>
      <c r="B309">
        <v>0</v>
      </c>
    </row>
    <row r="310" spans="1:2">
      <c r="A310">
        <v>869084</v>
      </c>
      <c r="B310">
        <v>991</v>
      </c>
    </row>
    <row r="311" spans="1:2">
      <c r="A311" t="s">
        <v>1033</v>
      </c>
      <c r="B311">
        <v>701</v>
      </c>
    </row>
    <row r="312" spans="1:2">
      <c r="A312" t="s">
        <v>1034</v>
      </c>
      <c r="B312">
        <v>63</v>
      </c>
    </row>
    <row r="313" spans="1:2">
      <c r="A313" t="s">
        <v>1035</v>
      </c>
      <c r="B313">
        <v>60</v>
      </c>
    </row>
    <row r="314" spans="1:2">
      <c r="A314" t="s">
        <v>1036</v>
      </c>
      <c r="B314">
        <v>168</v>
      </c>
    </row>
    <row r="315" spans="1:2">
      <c r="A315" t="s">
        <v>1037</v>
      </c>
      <c r="B315">
        <v>0</v>
      </c>
    </row>
    <row r="316" spans="1:2">
      <c r="A316" t="s">
        <v>1038</v>
      </c>
      <c r="B316">
        <v>0</v>
      </c>
    </row>
    <row r="317" spans="1:2">
      <c r="A317" t="s">
        <v>1039</v>
      </c>
      <c r="B317">
        <v>0</v>
      </c>
    </row>
    <row r="318" spans="1:2">
      <c r="A318" t="s">
        <v>1040</v>
      </c>
      <c r="B318">
        <v>0</v>
      </c>
    </row>
    <row r="319" spans="1:2">
      <c r="A319">
        <v>887716</v>
      </c>
      <c r="B319">
        <v>228</v>
      </c>
    </row>
    <row r="320" spans="1:2">
      <c r="A320" t="s">
        <v>1041</v>
      </c>
      <c r="B320">
        <v>0</v>
      </c>
    </row>
    <row r="321" spans="1:2">
      <c r="A321">
        <v>888811</v>
      </c>
      <c r="B321">
        <v>34</v>
      </c>
    </row>
    <row r="322" spans="1:2">
      <c r="A322">
        <v>888770</v>
      </c>
      <c r="B322">
        <v>111</v>
      </c>
    </row>
    <row r="323" spans="1:2">
      <c r="A323" t="s">
        <v>1059</v>
      </c>
      <c r="B323">
        <v>0</v>
      </c>
    </row>
    <row r="324" spans="1:2">
      <c r="A324" t="s">
        <v>1060</v>
      </c>
      <c r="B324">
        <v>68</v>
      </c>
    </row>
    <row r="325" spans="1:2">
      <c r="A325" t="s">
        <v>1061</v>
      </c>
      <c r="B325">
        <v>76</v>
      </c>
    </row>
    <row r="326" spans="1:2">
      <c r="A326" t="s">
        <v>1062</v>
      </c>
      <c r="B326">
        <v>305</v>
      </c>
    </row>
    <row r="327" spans="1:2">
      <c r="A327" t="s">
        <v>1063</v>
      </c>
      <c r="B327">
        <v>273</v>
      </c>
    </row>
    <row r="328" spans="1:2">
      <c r="A328" t="s">
        <v>1064</v>
      </c>
      <c r="B328">
        <v>380</v>
      </c>
    </row>
    <row r="329" spans="1:2">
      <c r="A329" t="s">
        <v>1065</v>
      </c>
      <c r="B329">
        <v>8</v>
      </c>
    </row>
    <row r="330" spans="1:2">
      <c r="A330" t="s">
        <v>1066</v>
      </c>
      <c r="B330">
        <v>0</v>
      </c>
    </row>
    <row r="331" spans="1:2">
      <c r="A331" t="s">
        <v>1067</v>
      </c>
      <c r="B331">
        <v>0</v>
      </c>
    </row>
    <row r="332" spans="1:2">
      <c r="A332" t="s">
        <v>1068</v>
      </c>
      <c r="B332">
        <v>44</v>
      </c>
    </row>
    <row r="333" spans="1:2">
      <c r="A333" t="s">
        <v>1069</v>
      </c>
      <c r="B333">
        <v>36</v>
      </c>
    </row>
    <row r="334" spans="1:2">
      <c r="A334" t="s">
        <v>1070</v>
      </c>
      <c r="B334">
        <v>19</v>
      </c>
    </row>
    <row r="335" spans="1:2">
      <c r="A335" t="s">
        <v>1071</v>
      </c>
      <c r="B335">
        <v>120</v>
      </c>
    </row>
    <row r="336" spans="1:2">
      <c r="A336" t="s">
        <v>1072</v>
      </c>
      <c r="B336">
        <v>85</v>
      </c>
    </row>
    <row r="337" spans="1:2">
      <c r="A337" t="s">
        <v>1073</v>
      </c>
      <c r="B337">
        <v>0</v>
      </c>
    </row>
    <row r="338" spans="1:2">
      <c r="A338" t="s">
        <v>1074</v>
      </c>
      <c r="B338">
        <v>0</v>
      </c>
    </row>
    <row r="339" spans="1:2">
      <c r="A339" t="s">
        <v>1075</v>
      </c>
      <c r="B339">
        <v>56</v>
      </c>
    </row>
    <row r="340" spans="1:2">
      <c r="A340" t="s">
        <v>1076</v>
      </c>
      <c r="B340">
        <v>42</v>
      </c>
    </row>
    <row r="341" spans="1:2">
      <c r="A341">
        <v>846438</v>
      </c>
      <c r="B341">
        <v>0</v>
      </c>
    </row>
    <row r="342" spans="1:2">
      <c r="A342" t="s">
        <v>1082</v>
      </c>
      <c r="B342">
        <v>9.120000000000001</v>
      </c>
    </row>
    <row r="343" spans="1:2">
      <c r="A343" t="s">
        <v>1083</v>
      </c>
      <c r="B343">
        <v>0</v>
      </c>
    </row>
    <row r="344" spans="1:2">
      <c r="A344" t="s">
        <v>1084</v>
      </c>
      <c r="B344">
        <v>5</v>
      </c>
    </row>
    <row r="345" spans="1:2">
      <c r="A345" t="s">
        <v>1093</v>
      </c>
      <c r="B345">
        <v>0</v>
      </c>
    </row>
    <row r="346" spans="1:2">
      <c r="A346" t="s">
        <v>1105</v>
      </c>
      <c r="B346">
        <v>11</v>
      </c>
    </row>
    <row r="347" spans="1:2">
      <c r="A347">
        <v>891553</v>
      </c>
      <c r="B347">
        <v>190</v>
      </c>
    </row>
    <row r="348" spans="1:2">
      <c r="A348">
        <v>887513</v>
      </c>
      <c r="B348">
        <v>268</v>
      </c>
    </row>
    <row r="349" spans="1:2">
      <c r="A349">
        <v>894325</v>
      </c>
      <c r="B349">
        <v>68</v>
      </c>
    </row>
    <row r="350" spans="1:2">
      <c r="A350">
        <v>887713</v>
      </c>
      <c r="B350">
        <v>10.98</v>
      </c>
    </row>
    <row r="351" spans="1:2">
      <c r="A351" t="s">
        <v>1137</v>
      </c>
      <c r="B351">
        <v>0</v>
      </c>
    </row>
    <row r="352" spans="1:2">
      <c r="A352" t="s">
        <v>1138</v>
      </c>
      <c r="B352">
        <v>22</v>
      </c>
    </row>
    <row r="353" spans="1:2">
      <c r="A353" t="s">
        <v>1139</v>
      </c>
      <c r="B353">
        <v>14</v>
      </c>
    </row>
    <row r="354" spans="1:2">
      <c r="A354" t="s">
        <v>1140</v>
      </c>
      <c r="B354">
        <v>22</v>
      </c>
    </row>
    <row r="355" spans="1:2">
      <c r="A355" t="s">
        <v>1141</v>
      </c>
      <c r="B355">
        <v>3127</v>
      </c>
    </row>
    <row r="356" spans="1:2">
      <c r="A356" t="s">
        <v>1142</v>
      </c>
      <c r="B356">
        <v>527</v>
      </c>
    </row>
    <row r="357" spans="1:2">
      <c r="A357">
        <v>891908</v>
      </c>
      <c r="B357">
        <v>69</v>
      </c>
    </row>
    <row r="358" spans="1:2">
      <c r="A358">
        <v>896345</v>
      </c>
      <c r="B358">
        <v>12</v>
      </c>
    </row>
    <row r="359" spans="1:2">
      <c r="A359" t="s">
        <v>1143</v>
      </c>
      <c r="B359">
        <v>9</v>
      </c>
    </row>
    <row r="360" spans="1:2">
      <c r="A360" t="s">
        <v>1144</v>
      </c>
      <c r="B360">
        <v>565</v>
      </c>
    </row>
    <row r="361" spans="1:2">
      <c r="A361" t="s">
        <v>1145</v>
      </c>
      <c r="B361">
        <v>169</v>
      </c>
    </row>
    <row r="362" spans="1:2">
      <c r="A362" t="s">
        <v>1146</v>
      </c>
      <c r="B362">
        <v>2.9999999999999929</v>
      </c>
    </row>
    <row r="363" spans="1:2">
      <c r="A363" t="s">
        <v>1147</v>
      </c>
      <c r="B363">
        <v>0</v>
      </c>
    </row>
    <row r="364" spans="1:2">
      <c r="A364" t="s">
        <v>1148</v>
      </c>
      <c r="B364">
        <v>0</v>
      </c>
    </row>
    <row r="365" spans="1:2">
      <c r="A365" t="s">
        <v>1149</v>
      </c>
      <c r="B365">
        <v>150</v>
      </c>
    </row>
    <row r="366" spans="1:2">
      <c r="A366" t="s">
        <v>1150</v>
      </c>
      <c r="B366">
        <v>0</v>
      </c>
    </row>
    <row r="367" spans="1:2">
      <c r="A367">
        <v>894333</v>
      </c>
      <c r="B367">
        <v>215</v>
      </c>
    </row>
    <row r="368" spans="1:2">
      <c r="A368" t="s">
        <v>1151</v>
      </c>
      <c r="B368">
        <v>0</v>
      </c>
    </row>
    <row r="369" spans="1:2">
      <c r="A369" t="s">
        <v>1127</v>
      </c>
      <c r="B369">
        <v>0</v>
      </c>
    </row>
    <row r="370" spans="1:2">
      <c r="A370" t="s">
        <v>1153</v>
      </c>
      <c r="B370">
        <v>0</v>
      </c>
    </row>
    <row r="371" spans="1:2">
      <c r="A371" t="s">
        <v>1157</v>
      </c>
      <c r="B371">
        <v>12</v>
      </c>
    </row>
    <row r="372" spans="1:2">
      <c r="A372" t="s">
        <v>1158</v>
      </c>
      <c r="B372">
        <v>0</v>
      </c>
    </row>
    <row r="373" spans="1:2">
      <c r="A373" t="s">
        <v>1160</v>
      </c>
      <c r="B373">
        <v>0</v>
      </c>
    </row>
    <row r="374" spans="1:2">
      <c r="A374">
        <v>889677</v>
      </c>
      <c r="B374">
        <v>1</v>
      </c>
    </row>
    <row r="375" spans="1:2">
      <c r="A375" t="s">
        <v>1162</v>
      </c>
      <c r="B375">
        <v>138</v>
      </c>
    </row>
    <row r="376" spans="1:2">
      <c r="A376" t="s">
        <v>1163</v>
      </c>
      <c r="B376">
        <v>0</v>
      </c>
    </row>
    <row r="377" spans="1:2">
      <c r="A377" t="s">
        <v>1165</v>
      </c>
      <c r="B377">
        <v>0</v>
      </c>
    </row>
    <row r="378" spans="1:2">
      <c r="A378" t="s">
        <v>1166</v>
      </c>
      <c r="B378">
        <v>0</v>
      </c>
    </row>
    <row r="379" spans="1:2">
      <c r="A379" t="s">
        <v>1170</v>
      </c>
      <c r="B379">
        <v>17</v>
      </c>
    </row>
    <row r="380" spans="1:2">
      <c r="A380" t="s">
        <v>1171</v>
      </c>
      <c r="B380">
        <v>0</v>
      </c>
    </row>
    <row r="381" spans="1:2">
      <c r="A381" t="s">
        <v>1172</v>
      </c>
      <c r="B381">
        <v>5</v>
      </c>
    </row>
    <row r="382" spans="1:2">
      <c r="A382" t="s">
        <v>1173</v>
      </c>
      <c r="B382">
        <v>16</v>
      </c>
    </row>
    <row r="383" spans="1:2">
      <c r="A383" t="s">
        <v>1174</v>
      </c>
      <c r="B383">
        <v>181</v>
      </c>
    </row>
    <row r="384" spans="1:2">
      <c r="A384" t="s">
        <v>1175</v>
      </c>
      <c r="B384">
        <v>1</v>
      </c>
    </row>
    <row r="385" spans="1:2">
      <c r="A385" t="s">
        <v>1176</v>
      </c>
      <c r="B385">
        <v>0</v>
      </c>
    </row>
    <row r="386" spans="1:2">
      <c r="A386" t="s">
        <v>1182</v>
      </c>
      <c r="B386">
        <v>2</v>
      </c>
    </row>
    <row r="387" spans="1:2">
      <c r="A387" t="s">
        <v>1183</v>
      </c>
      <c r="B387">
        <v>0</v>
      </c>
    </row>
    <row r="388" spans="1:2">
      <c r="A388" t="s">
        <v>1187</v>
      </c>
      <c r="B388">
        <v>0</v>
      </c>
    </row>
    <row r="389" spans="1:2">
      <c r="A389" t="s">
        <v>1191</v>
      </c>
      <c r="B389">
        <v>0</v>
      </c>
    </row>
    <row r="390" spans="1:2">
      <c r="A390" t="s">
        <v>1192</v>
      </c>
      <c r="B390">
        <v>2</v>
      </c>
    </row>
    <row r="391" spans="1:2">
      <c r="A391">
        <v>897409</v>
      </c>
      <c r="B391">
        <v>205</v>
      </c>
    </row>
    <row r="392" spans="1:2">
      <c r="A392">
        <v>883081</v>
      </c>
      <c r="B392">
        <v>25</v>
      </c>
    </row>
    <row r="393" spans="1:2">
      <c r="A393" t="s">
        <v>1195</v>
      </c>
      <c r="B393">
        <v>24</v>
      </c>
    </row>
    <row r="394" spans="1:2">
      <c r="A394" t="s">
        <v>1196</v>
      </c>
      <c r="B394">
        <v>0</v>
      </c>
    </row>
    <row r="395" spans="1:2">
      <c r="A395">
        <v>900685</v>
      </c>
      <c r="B395">
        <v>1188</v>
      </c>
    </row>
    <row r="396" spans="1:2">
      <c r="A396">
        <v>150165</v>
      </c>
      <c r="B396">
        <v>123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6"/>
  <sheetViews>
    <sheetView topLeftCell="A380" workbookViewId="0">
      <selection activeCell="B391" sqref="B391"/>
    </sheetView>
  </sheetViews>
  <sheetFormatPr defaultRowHeight="15"/>
  <sheetData>
    <row r="1" spans="1:4">
      <c r="A1" t="s">
        <v>171</v>
      </c>
      <c r="B1">
        <f>C1+D1</f>
        <v>0</v>
      </c>
      <c r="C1">
        <v>0</v>
      </c>
      <c r="D1">
        <v>0</v>
      </c>
    </row>
    <row r="2" spans="1:4">
      <c r="A2" t="s">
        <v>189</v>
      </c>
      <c r="B2" s="119">
        <f t="shared" ref="B2:B65" si="0">C2+D2</f>
        <v>0</v>
      </c>
      <c r="C2">
        <v>0</v>
      </c>
      <c r="D2" s="119">
        <v>0</v>
      </c>
    </row>
    <row r="3" spans="1:4">
      <c r="A3" t="s">
        <v>209</v>
      </c>
      <c r="B3" s="119">
        <f t="shared" si="0"/>
        <v>0</v>
      </c>
      <c r="C3">
        <v>0</v>
      </c>
      <c r="D3" s="119">
        <v>0</v>
      </c>
    </row>
    <row r="4" spans="1:4">
      <c r="A4" t="s">
        <v>220</v>
      </c>
      <c r="B4" s="119">
        <f t="shared" si="0"/>
        <v>0</v>
      </c>
      <c r="C4">
        <v>0</v>
      </c>
      <c r="D4" s="119">
        <v>0</v>
      </c>
    </row>
    <row r="5" spans="1:4">
      <c r="A5" t="s">
        <v>225</v>
      </c>
      <c r="B5" s="119">
        <f t="shared" si="0"/>
        <v>0</v>
      </c>
      <c r="C5">
        <v>0</v>
      </c>
      <c r="D5" s="119">
        <v>0</v>
      </c>
    </row>
    <row r="6" spans="1:4">
      <c r="A6" t="s">
        <v>261</v>
      </c>
      <c r="B6" s="119">
        <f t="shared" si="0"/>
        <v>0</v>
      </c>
      <c r="C6">
        <v>0</v>
      </c>
      <c r="D6" s="119">
        <v>0</v>
      </c>
    </row>
    <row r="7" spans="1:4">
      <c r="A7" t="s">
        <v>276</v>
      </c>
      <c r="B7" s="119">
        <f t="shared" si="0"/>
        <v>0</v>
      </c>
      <c r="C7">
        <v>0</v>
      </c>
      <c r="D7" s="119">
        <v>0</v>
      </c>
    </row>
    <row r="8" spans="1:4">
      <c r="A8" t="s">
        <v>328</v>
      </c>
      <c r="B8" s="119">
        <f t="shared" si="0"/>
        <v>0</v>
      </c>
      <c r="C8">
        <v>0</v>
      </c>
      <c r="D8" s="119">
        <v>0</v>
      </c>
    </row>
    <row r="9" spans="1:4">
      <c r="A9" t="s">
        <v>421</v>
      </c>
      <c r="B9" s="119">
        <f t="shared" si="0"/>
        <v>4</v>
      </c>
      <c r="C9">
        <v>0</v>
      </c>
      <c r="D9" s="119">
        <v>4</v>
      </c>
    </row>
    <row r="10" spans="1:4">
      <c r="A10" t="s">
        <v>426</v>
      </c>
      <c r="B10" s="119">
        <f t="shared" si="0"/>
        <v>1</v>
      </c>
      <c r="C10">
        <v>0</v>
      </c>
      <c r="D10" s="119">
        <v>1</v>
      </c>
    </row>
    <row r="11" spans="1:4">
      <c r="A11" t="s">
        <v>443</v>
      </c>
      <c r="B11" s="119">
        <f t="shared" si="0"/>
        <v>0</v>
      </c>
      <c r="C11">
        <v>0</v>
      </c>
      <c r="D11" s="119">
        <v>0</v>
      </c>
    </row>
    <row r="12" spans="1:4">
      <c r="A12" t="s">
        <v>543</v>
      </c>
      <c r="B12" s="119">
        <f t="shared" si="0"/>
        <v>0</v>
      </c>
      <c r="C12">
        <v>0</v>
      </c>
      <c r="D12" s="119">
        <v>0</v>
      </c>
    </row>
    <row r="13" spans="1:4">
      <c r="A13" t="s">
        <v>544</v>
      </c>
      <c r="B13" s="119">
        <f t="shared" si="0"/>
        <v>0</v>
      </c>
      <c r="C13">
        <v>0</v>
      </c>
      <c r="D13" s="119">
        <v>0</v>
      </c>
    </row>
    <row r="14" spans="1:4">
      <c r="A14" t="s">
        <v>546</v>
      </c>
      <c r="B14" s="119">
        <f t="shared" si="0"/>
        <v>0</v>
      </c>
      <c r="C14">
        <v>0</v>
      </c>
      <c r="D14" s="119">
        <v>0</v>
      </c>
    </row>
    <row r="15" spans="1:4">
      <c r="A15" t="s">
        <v>547</v>
      </c>
      <c r="B15" s="119">
        <f t="shared" si="0"/>
        <v>0</v>
      </c>
      <c r="C15">
        <v>0</v>
      </c>
      <c r="D15" s="119">
        <v>0</v>
      </c>
    </row>
    <row r="16" spans="1:4">
      <c r="A16" t="s">
        <v>551</v>
      </c>
      <c r="B16" s="119">
        <f t="shared" si="0"/>
        <v>0</v>
      </c>
      <c r="C16">
        <v>0</v>
      </c>
      <c r="D16" s="119">
        <v>0</v>
      </c>
    </row>
    <row r="17" spans="1:4">
      <c r="A17" t="s">
        <v>559</v>
      </c>
      <c r="B17" s="119">
        <f t="shared" si="0"/>
        <v>0</v>
      </c>
      <c r="C17">
        <v>0</v>
      </c>
      <c r="D17" s="119">
        <v>0</v>
      </c>
    </row>
    <row r="18" spans="1:4">
      <c r="A18">
        <v>26560163</v>
      </c>
      <c r="B18" s="119">
        <f t="shared" si="0"/>
        <v>1</v>
      </c>
      <c r="C18">
        <v>0</v>
      </c>
      <c r="D18" s="119">
        <v>1</v>
      </c>
    </row>
    <row r="19" spans="1:4">
      <c r="A19">
        <v>691782</v>
      </c>
      <c r="B19" s="119">
        <f t="shared" si="0"/>
        <v>1.100000000000001</v>
      </c>
      <c r="C19">
        <v>1.100000000000001</v>
      </c>
      <c r="D19" s="119">
        <v>0</v>
      </c>
    </row>
    <row r="20" spans="1:4">
      <c r="A20">
        <v>692250</v>
      </c>
      <c r="B20" s="119">
        <f t="shared" si="0"/>
        <v>1.83</v>
      </c>
      <c r="C20">
        <v>0</v>
      </c>
      <c r="D20" s="119">
        <v>1.83</v>
      </c>
    </row>
    <row r="21" spans="1:4">
      <c r="A21">
        <v>692332</v>
      </c>
      <c r="B21" s="119">
        <f t="shared" si="0"/>
        <v>30.230000000000008</v>
      </c>
      <c r="C21">
        <v>0.18000000000000682</v>
      </c>
      <c r="D21" s="119">
        <v>30.05</v>
      </c>
    </row>
    <row r="22" spans="1:4">
      <c r="A22">
        <v>692334</v>
      </c>
      <c r="B22" s="119">
        <f t="shared" si="0"/>
        <v>11</v>
      </c>
      <c r="C22">
        <v>0</v>
      </c>
      <c r="D22" s="119">
        <v>11</v>
      </c>
    </row>
    <row r="23" spans="1:4">
      <c r="A23">
        <v>692178</v>
      </c>
      <c r="B23" s="119">
        <f t="shared" si="0"/>
        <v>0</v>
      </c>
      <c r="C23">
        <v>0</v>
      </c>
      <c r="D23" s="119">
        <v>0</v>
      </c>
    </row>
    <row r="24" spans="1:4">
      <c r="A24">
        <v>692027</v>
      </c>
      <c r="B24" s="119">
        <f t="shared" si="0"/>
        <v>117.78</v>
      </c>
      <c r="C24">
        <v>44.78</v>
      </c>
      <c r="D24" s="119">
        <v>73</v>
      </c>
    </row>
    <row r="25" spans="1:4">
      <c r="A25">
        <v>692026</v>
      </c>
      <c r="B25" s="119">
        <f t="shared" si="0"/>
        <v>5.9250000000000034</v>
      </c>
      <c r="C25">
        <v>4.0000000000000036</v>
      </c>
      <c r="D25" s="119">
        <v>1.925</v>
      </c>
    </row>
    <row r="26" spans="1:4">
      <c r="A26">
        <v>692079</v>
      </c>
      <c r="B26" s="119">
        <f t="shared" si="0"/>
        <v>35</v>
      </c>
      <c r="C26">
        <v>6</v>
      </c>
      <c r="D26" s="119">
        <v>29</v>
      </c>
    </row>
    <row r="27" spans="1:4">
      <c r="A27">
        <v>692077</v>
      </c>
      <c r="B27" s="119">
        <f t="shared" si="0"/>
        <v>4.88</v>
      </c>
      <c r="C27">
        <v>0</v>
      </c>
      <c r="D27" s="119">
        <v>4.88</v>
      </c>
    </row>
    <row r="28" spans="1:4">
      <c r="A28">
        <v>692030</v>
      </c>
      <c r="B28" s="119">
        <f t="shared" si="0"/>
        <v>0.28000000000000114</v>
      </c>
      <c r="C28">
        <v>0.28000000000000114</v>
      </c>
      <c r="D28" s="119">
        <v>0</v>
      </c>
    </row>
    <row r="29" spans="1:4">
      <c r="A29">
        <v>686033</v>
      </c>
      <c r="B29" s="119">
        <f t="shared" si="0"/>
        <v>49</v>
      </c>
      <c r="C29">
        <v>39</v>
      </c>
      <c r="D29" s="119">
        <v>10</v>
      </c>
    </row>
    <row r="30" spans="1:4">
      <c r="A30">
        <v>686032</v>
      </c>
      <c r="B30" s="119">
        <f t="shared" si="0"/>
        <v>296</v>
      </c>
      <c r="C30">
        <v>285</v>
      </c>
      <c r="D30" s="119">
        <v>11</v>
      </c>
    </row>
    <row r="31" spans="1:4">
      <c r="A31">
        <v>690814</v>
      </c>
      <c r="B31" s="119">
        <f t="shared" si="0"/>
        <v>0</v>
      </c>
      <c r="C31">
        <v>0</v>
      </c>
      <c r="D31" s="119">
        <v>0</v>
      </c>
    </row>
    <row r="32" spans="1:4">
      <c r="A32">
        <v>691848</v>
      </c>
      <c r="B32" s="119">
        <f t="shared" si="0"/>
        <v>0</v>
      </c>
      <c r="C32">
        <v>0</v>
      </c>
      <c r="D32" s="119">
        <v>0</v>
      </c>
    </row>
    <row r="33" spans="1:4">
      <c r="A33">
        <v>691911</v>
      </c>
      <c r="B33" s="119">
        <f t="shared" si="0"/>
        <v>0</v>
      </c>
      <c r="C33">
        <v>0</v>
      </c>
      <c r="D33" s="119">
        <v>0</v>
      </c>
    </row>
    <row r="34" spans="1:4">
      <c r="A34">
        <v>691781</v>
      </c>
      <c r="B34" s="119">
        <f t="shared" si="0"/>
        <v>0</v>
      </c>
      <c r="C34">
        <v>0</v>
      </c>
      <c r="D34" s="119">
        <v>0</v>
      </c>
    </row>
    <row r="35" spans="1:4">
      <c r="A35" t="s">
        <v>596</v>
      </c>
      <c r="B35" s="119">
        <f t="shared" si="0"/>
        <v>8.0500000000001819</v>
      </c>
      <c r="C35">
        <v>5.0000000000181899E-2</v>
      </c>
      <c r="D35" s="119">
        <v>8</v>
      </c>
    </row>
    <row r="36" spans="1:4">
      <c r="A36" t="s">
        <v>597</v>
      </c>
      <c r="B36" s="119">
        <f t="shared" si="0"/>
        <v>1.9999999999999998</v>
      </c>
      <c r="C36">
        <v>0</v>
      </c>
      <c r="D36" s="119">
        <v>1.9999999999999998</v>
      </c>
    </row>
    <row r="37" spans="1:4">
      <c r="A37" t="s">
        <v>598</v>
      </c>
      <c r="B37" s="119">
        <f t="shared" si="0"/>
        <v>6</v>
      </c>
      <c r="C37">
        <v>0</v>
      </c>
      <c r="D37" s="119">
        <v>6</v>
      </c>
    </row>
    <row r="38" spans="1:4">
      <c r="A38" t="s">
        <v>599</v>
      </c>
      <c r="B38" s="119">
        <f t="shared" si="0"/>
        <v>9.4807700000000068</v>
      </c>
      <c r="C38">
        <v>1.4807700000000068</v>
      </c>
      <c r="D38" s="119">
        <v>8</v>
      </c>
    </row>
    <row r="39" spans="1:4">
      <c r="A39" t="s">
        <v>600</v>
      </c>
      <c r="B39" s="119">
        <f t="shared" si="0"/>
        <v>30</v>
      </c>
      <c r="C39">
        <v>20</v>
      </c>
      <c r="D39" s="119">
        <v>10</v>
      </c>
    </row>
    <row r="40" spans="1:4">
      <c r="A40" t="s">
        <v>601</v>
      </c>
      <c r="B40" s="119">
        <f t="shared" si="0"/>
        <v>2</v>
      </c>
      <c r="C40">
        <v>2</v>
      </c>
      <c r="D40" s="119">
        <v>0</v>
      </c>
    </row>
    <row r="41" spans="1:4">
      <c r="A41" t="s">
        <v>602</v>
      </c>
      <c r="B41" s="119">
        <f t="shared" si="0"/>
        <v>62.800000000000011</v>
      </c>
      <c r="C41">
        <v>9.8000000000000114</v>
      </c>
      <c r="D41" s="119">
        <v>53</v>
      </c>
    </row>
    <row r="42" spans="1:4">
      <c r="A42" t="s">
        <v>603</v>
      </c>
      <c r="B42" s="119">
        <f t="shared" si="0"/>
        <v>0</v>
      </c>
      <c r="C42">
        <v>0</v>
      </c>
      <c r="D42" s="119">
        <v>0</v>
      </c>
    </row>
    <row r="43" spans="1:4">
      <c r="A43" t="s">
        <v>604</v>
      </c>
      <c r="B43" s="119">
        <f t="shared" si="0"/>
        <v>73.025000000000091</v>
      </c>
      <c r="C43">
        <v>1.0250000000000909</v>
      </c>
      <c r="D43" s="119">
        <v>72</v>
      </c>
    </row>
    <row r="44" spans="1:4">
      <c r="A44" t="s">
        <v>605</v>
      </c>
      <c r="B44" s="119">
        <f t="shared" si="0"/>
        <v>38.800000000000011</v>
      </c>
      <c r="C44">
        <v>0.80000000000001137</v>
      </c>
      <c r="D44" s="119">
        <v>38</v>
      </c>
    </row>
    <row r="45" spans="1:4">
      <c r="A45" t="s">
        <v>606</v>
      </c>
      <c r="B45" s="119">
        <f t="shared" si="0"/>
        <v>10</v>
      </c>
      <c r="C45">
        <v>2</v>
      </c>
      <c r="D45" s="119">
        <v>8</v>
      </c>
    </row>
    <row r="46" spans="1:4">
      <c r="A46" t="s">
        <v>607</v>
      </c>
      <c r="B46" s="119">
        <f t="shared" si="0"/>
        <v>12.777777777777771</v>
      </c>
      <c r="C46">
        <v>0.77777777777777146</v>
      </c>
      <c r="D46" s="119">
        <v>12</v>
      </c>
    </row>
    <row r="47" spans="1:4">
      <c r="A47">
        <v>692070</v>
      </c>
      <c r="B47" s="119">
        <f t="shared" si="0"/>
        <v>1</v>
      </c>
      <c r="C47">
        <v>1</v>
      </c>
      <c r="D47" s="119">
        <v>0</v>
      </c>
    </row>
    <row r="48" spans="1:4">
      <c r="A48">
        <v>692053</v>
      </c>
      <c r="B48" s="119">
        <f t="shared" si="0"/>
        <v>11.038888888888323</v>
      </c>
      <c r="C48">
        <v>3.8888888888322981E-2</v>
      </c>
      <c r="D48" s="119">
        <v>11</v>
      </c>
    </row>
    <row r="49" spans="1:4">
      <c r="A49">
        <v>692052</v>
      </c>
      <c r="B49" s="119">
        <f t="shared" si="0"/>
        <v>6</v>
      </c>
      <c r="C49">
        <v>0</v>
      </c>
      <c r="D49" s="119">
        <v>6</v>
      </c>
    </row>
    <row r="50" spans="1:4">
      <c r="A50">
        <v>692172</v>
      </c>
      <c r="B50" s="119">
        <f t="shared" si="0"/>
        <v>0</v>
      </c>
      <c r="C50">
        <v>0</v>
      </c>
      <c r="D50" s="119">
        <v>0</v>
      </c>
    </row>
    <row r="51" spans="1:4">
      <c r="A51">
        <v>692090</v>
      </c>
      <c r="B51" s="119">
        <f t="shared" si="0"/>
        <v>0</v>
      </c>
      <c r="C51">
        <v>0</v>
      </c>
      <c r="D51" s="119">
        <v>0</v>
      </c>
    </row>
    <row r="52" spans="1:4">
      <c r="A52">
        <v>692335</v>
      </c>
      <c r="B52" s="119">
        <f t="shared" si="0"/>
        <v>63.78</v>
      </c>
      <c r="C52">
        <v>0.78000000000000114</v>
      </c>
      <c r="D52" s="119">
        <v>63</v>
      </c>
    </row>
    <row r="53" spans="1:4">
      <c r="A53" t="s">
        <v>608</v>
      </c>
      <c r="B53" s="119">
        <f t="shared" si="0"/>
        <v>0</v>
      </c>
      <c r="C53">
        <v>0</v>
      </c>
      <c r="D53" s="119">
        <v>0</v>
      </c>
    </row>
    <row r="54" spans="1:4">
      <c r="A54" t="s">
        <v>609</v>
      </c>
      <c r="B54" s="119">
        <f t="shared" si="0"/>
        <v>40</v>
      </c>
      <c r="C54">
        <v>20</v>
      </c>
      <c r="D54" s="119">
        <v>20</v>
      </c>
    </row>
    <row r="55" spans="1:4">
      <c r="A55" t="s">
        <v>610</v>
      </c>
      <c r="B55" s="119">
        <f t="shared" si="0"/>
        <v>64</v>
      </c>
      <c r="C55">
        <v>57</v>
      </c>
      <c r="D55" s="119">
        <v>7</v>
      </c>
    </row>
    <row r="56" spans="1:4">
      <c r="A56">
        <v>685850</v>
      </c>
      <c r="B56" s="119">
        <f t="shared" si="0"/>
        <v>0</v>
      </c>
      <c r="C56">
        <v>0</v>
      </c>
      <c r="D56" s="119">
        <v>0</v>
      </c>
    </row>
    <row r="57" spans="1:4">
      <c r="A57">
        <v>692054</v>
      </c>
      <c r="B57" s="119">
        <f t="shared" si="0"/>
        <v>42</v>
      </c>
      <c r="C57">
        <v>0</v>
      </c>
      <c r="D57" s="119">
        <v>42</v>
      </c>
    </row>
    <row r="58" spans="1:4">
      <c r="A58">
        <v>692082</v>
      </c>
      <c r="B58" s="119">
        <f t="shared" si="0"/>
        <v>0</v>
      </c>
      <c r="C58">
        <v>0</v>
      </c>
      <c r="D58" s="119">
        <v>0</v>
      </c>
    </row>
    <row r="59" spans="1:4">
      <c r="A59">
        <v>724027</v>
      </c>
      <c r="B59" s="119">
        <f t="shared" si="0"/>
        <v>0</v>
      </c>
      <c r="C59">
        <v>0</v>
      </c>
      <c r="D59" s="119">
        <v>0</v>
      </c>
    </row>
    <row r="60" spans="1:4">
      <c r="A60">
        <v>793317</v>
      </c>
      <c r="B60" s="119">
        <f t="shared" si="0"/>
        <v>66</v>
      </c>
      <c r="C60">
        <v>53</v>
      </c>
      <c r="D60" s="119">
        <v>13</v>
      </c>
    </row>
    <row r="61" spans="1:4">
      <c r="A61">
        <v>692247</v>
      </c>
      <c r="B61" s="119">
        <f t="shared" si="0"/>
        <v>1351</v>
      </c>
      <c r="C61">
        <v>64</v>
      </c>
      <c r="D61" s="119">
        <v>1287</v>
      </c>
    </row>
    <row r="62" spans="1:4">
      <c r="A62">
        <v>732728</v>
      </c>
      <c r="B62" s="119">
        <f t="shared" si="0"/>
        <v>0</v>
      </c>
      <c r="C62">
        <v>0</v>
      </c>
      <c r="D62" s="119">
        <v>0</v>
      </c>
    </row>
    <row r="63" spans="1:4">
      <c r="A63">
        <v>692249</v>
      </c>
      <c r="B63" s="119">
        <f t="shared" si="0"/>
        <v>1962</v>
      </c>
      <c r="C63">
        <v>78</v>
      </c>
      <c r="D63" s="119">
        <v>1884</v>
      </c>
    </row>
    <row r="64" spans="1:4">
      <c r="A64">
        <v>772588</v>
      </c>
      <c r="B64" s="119">
        <f t="shared" si="0"/>
        <v>0</v>
      </c>
      <c r="C64">
        <v>0</v>
      </c>
      <c r="D64" s="119">
        <v>0</v>
      </c>
    </row>
    <row r="65" spans="1:4">
      <c r="A65">
        <v>724026</v>
      </c>
      <c r="B65" s="119">
        <f t="shared" si="0"/>
        <v>2</v>
      </c>
      <c r="C65">
        <v>0</v>
      </c>
      <c r="D65" s="119">
        <v>2</v>
      </c>
    </row>
    <row r="66" spans="1:4">
      <c r="A66">
        <v>691970</v>
      </c>
      <c r="B66" s="119">
        <f t="shared" ref="B66:B129" si="1">C66+D66</f>
        <v>201</v>
      </c>
      <c r="C66">
        <v>0</v>
      </c>
      <c r="D66" s="119">
        <v>201</v>
      </c>
    </row>
    <row r="67" spans="1:4">
      <c r="A67">
        <v>691870</v>
      </c>
      <c r="B67" s="119">
        <f t="shared" si="1"/>
        <v>294</v>
      </c>
      <c r="C67">
        <v>294</v>
      </c>
      <c r="D67" s="119">
        <v>0</v>
      </c>
    </row>
    <row r="68" spans="1:4">
      <c r="A68">
        <v>692051</v>
      </c>
      <c r="B68" s="119">
        <f t="shared" si="1"/>
        <v>237</v>
      </c>
      <c r="C68">
        <v>237</v>
      </c>
      <c r="D68" s="119">
        <v>0</v>
      </c>
    </row>
    <row r="69" spans="1:4">
      <c r="A69">
        <v>692128</v>
      </c>
      <c r="B69" s="119">
        <f t="shared" si="1"/>
        <v>81</v>
      </c>
      <c r="C69">
        <v>27</v>
      </c>
      <c r="D69" s="119">
        <v>54</v>
      </c>
    </row>
    <row r="70" spans="1:4">
      <c r="A70">
        <v>692171</v>
      </c>
      <c r="B70" s="119">
        <f t="shared" si="1"/>
        <v>29</v>
      </c>
      <c r="C70">
        <v>0</v>
      </c>
      <c r="D70" s="119">
        <v>29</v>
      </c>
    </row>
    <row r="71" spans="1:4">
      <c r="A71">
        <v>789360</v>
      </c>
      <c r="B71" s="119">
        <f t="shared" si="1"/>
        <v>1059</v>
      </c>
      <c r="C71">
        <v>627</v>
      </c>
      <c r="D71" s="119">
        <v>432</v>
      </c>
    </row>
    <row r="72" spans="1:4">
      <c r="A72">
        <v>692180</v>
      </c>
      <c r="B72" s="119">
        <f t="shared" si="1"/>
        <v>1</v>
      </c>
      <c r="C72">
        <v>0</v>
      </c>
      <c r="D72" s="119">
        <v>1</v>
      </c>
    </row>
    <row r="73" spans="1:4">
      <c r="A73">
        <v>686031</v>
      </c>
      <c r="B73" s="119">
        <f t="shared" si="1"/>
        <v>119</v>
      </c>
      <c r="C73">
        <v>119</v>
      </c>
      <c r="D73" s="119">
        <v>0</v>
      </c>
    </row>
    <row r="74" spans="1:4">
      <c r="A74">
        <v>692173</v>
      </c>
      <c r="B74" s="119">
        <f t="shared" si="1"/>
        <v>0</v>
      </c>
      <c r="C74">
        <v>0</v>
      </c>
      <c r="D74" s="119">
        <v>0</v>
      </c>
    </row>
    <row r="75" spans="1:4">
      <c r="A75">
        <v>691918</v>
      </c>
      <c r="B75" s="119">
        <f t="shared" si="1"/>
        <v>21</v>
      </c>
      <c r="C75">
        <v>19</v>
      </c>
      <c r="D75" s="119">
        <v>2</v>
      </c>
    </row>
    <row r="76" spans="1:4">
      <c r="A76">
        <v>807562</v>
      </c>
      <c r="B76" s="119">
        <f t="shared" si="1"/>
        <v>0</v>
      </c>
      <c r="C76">
        <v>0</v>
      </c>
      <c r="D76" s="119">
        <v>0</v>
      </c>
    </row>
    <row r="77" spans="1:4">
      <c r="A77">
        <v>692085</v>
      </c>
      <c r="B77" s="119">
        <f t="shared" si="1"/>
        <v>2</v>
      </c>
      <c r="C77">
        <v>2</v>
      </c>
      <c r="D77" s="119">
        <v>0</v>
      </c>
    </row>
    <row r="78" spans="1:4">
      <c r="A78">
        <v>692100</v>
      </c>
      <c r="B78" s="119">
        <f t="shared" si="1"/>
        <v>14</v>
      </c>
      <c r="C78">
        <v>9</v>
      </c>
      <c r="D78" s="119">
        <v>5</v>
      </c>
    </row>
    <row r="79" spans="1:4">
      <c r="A79">
        <v>692099</v>
      </c>
      <c r="B79" s="119">
        <f t="shared" si="1"/>
        <v>0</v>
      </c>
      <c r="C79">
        <v>0</v>
      </c>
      <c r="D79" s="119">
        <v>0</v>
      </c>
    </row>
    <row r="80" spans="1:4">
      <c r="A80">
        <v>692333</v>
      </c>
      <c r="B80" s="119">
        <f t="shared" si="1"/>
        <v>123</v>
      </c>
      <c r="C80">
        <v>36</v>
      </c>
      <c r="D80" s="119">
        <v>87</v>
      </c>
    </row>
    <row r="81" spans="1:4">
      <c r="A81" t="s">
        <v>615</v>
      </c>
      <c r="B81" s="119">
        <f t="shared" si="1"/>
        <v>28</v>
      </c>
      <c r="C81">
        <v>0</v>
      </c>
      <c r="D81" s="119">
        <v>28</v>
      </c>
    </row>
    <row r="82" spans="1:4">
      <c r="A82">
        <v>691849</v>
      </c>
      <c r="B82" s="119">
        <f t="shared" si="1"/>
        <v>1</v>
      </c>
      <c r="C82">
        <v>1</v>
      </c>
      <c r="D82" s="119">
        <v>0</v>
      </c>
    </row>
    <row r="83" spans="1:4">
      <c r="A83" t="s">
        <v>53</v>
      </c>
      <c r="B83" s="119">
        <f t="shared" si="1"/>
        <v>143</v>
      </c>
      <c r="C83">
        <v>0</v>
      </c>
      <c r="D83" s="119">
        <v>143</v>
      </c>
    </row>
    <row r="84" spans="1:4">
      <c r="A84">
        <v>841092</v>
      </c>
      <c r="B84" s="119">
        <f t="shared" si="1"/>
        <v>0</v>
      </c>
      <c r="C84">
        <v>0</v>
      </c>
      <c r="D84" s="119">
        <v>0</v>
      </c>
    </row>
    <row r="85" spans="1:4">
      <c r="A85" t="s">
        <v>617</v>
      </c>
      <c r="B85" s="119">
        <f t="shared" si="1"/>
        <v>0</v>
      </c>
      <c r="C85">
        <v>0</v>
      </c>
      <c r="D85" s="119">
        <v>0</v>
      </c>
    </row>
    <row r="86" spans="1:4">
      <c r="A86">
        <v>804723</v>
      </c>
      <c r="B86" s="119">
        <f t="shared" si="1"/>
        <v>-7.5772721430666934E-15</v>
      </c>
      <c r="C86">
        <v>-7.5772721430666934E-15</v>
      </c>
      <c r="D86" s="119">
        <v>0</v>
      </c>
    </row>
    <row r="87" spans="1:4">
      <c r="A87">
        <v>795005</v>
      </c>
      <c r="B87" s="119">
        <f t="shared" si="1"/>
        <v>3</v>
      </c>
      <c r="C87">
        <v>1</v>
      </c>
      <c r="D87" s="119">
        <v>2</v>
      </c>
    </row>
    <row r="88" spans="1:4">
      <c r="A88">
        <v>841078</v>
      </c>
      <c r="B88" s="119">
        <f t="shared" si="1"/>
        <v>5</v>
      </c>
      <c r="C88">
        <v>0</v>
      </c>
      <c r="D88" s="119">
        <v>5</v>
      </c>
    </row>
    <row r="89" spans="1:4">
      <c r="A89" t="s">
        <v>41</v>
      </c>
      <c r="B89" s="119">
        <f t="shared" si="1"/>
        <v>17</v>
      </c>
      <c r="C89">
        <v>17</v>
      </c>
      <c r="D89" s="119">
        <v>0</v>
      </c>
    </row>
    <row r="90" spans="1:4">
      <c r="A90">
        <v>844573</v>
      </c>
      <c r="B90" s="119">
        <f t="shared" si="1"/>
        <v>139</v>
      </c>
      <c r="C90">
        <v>0</v>
      </c>
      <c r="D90" s="119">
        <v>139</v>
      </c>
    </row>
    <row r="91" spans="1:4">
      <c r="A91" t="s">
        <v>623</v>
      </c>
      <c r="B91" s="119">
        <f t="shared" si="1"/>
        <v>0</v>
      </c>
      <c r="C91">
        <v>0</v>
      </c>
      <c r="D91" s="119">
        <v>0</v>
      </c>
    </row>
    <row r="92" spans="1:4">
      <c r="A92" t="s">
        <v>624</v>
      </c>
      <c r="B92" s="119">
        <f t="shared" si="1"/>
        <v>0</v>
      </c>
      <c r="C92">
        <v>0</v>
      </c>
      <c r="D92" s="119">
        <v>0</v>
      </c>
    </row>
    <row r="93" spans="1:4">
      <c r="A93" t="s">
        <v>625</v>
      </c>
      <c r="B93" s="119">
        <f t="shared" si="1"/>
        <v>0</v>
      </c>
      <c r="C93">
        <v>0</v>
      </c>
      <c r="D93" s="119">
        <v>0</v>
      </c>
    </row>
    <row r="94" spans="1:4">
      <c r="A94" t="s">
        <v>626</v>
      </c>
      <c r="B94" s="119">
        <f t="shared" si="1"/>
        <v>0</v>
      </c>
      <c r="C94">
        <v>0</v>
      </c>
      <c r="D94" s="119">
        <v>0</v>
      </c>
    </row>
    <row r="95" spans="1:4">
      <c r="A95" t="s">
        <v>627</v>
      </c>
      <c r="B95" s="119">
        <f t="shared" si="1"/>
        <v>0</v>
      </c>
      <c r="C95">
        <v>0</v>
      </c>
      <c r="D95" s="119">
        <v>0</v>
      </c>
    </row>
    <row r="96" spans="1:4">
      <c r="A96" t="s">
        <v>628</v>
      </c>
      <c r="B96" s="119">
        <f t="shared" si="1"/>
        <v>0</v>
      </c>
      <c r="C96">
        <v>0</v>
      </c>
      <c r="D96" s="119">
        <v>0</v>
      </c>
    </row>
    <row r="97" spans="1:4">
      <c r="A97" t="s">
        <v>629</v>
      </c>
      <c r="B97" s="119">
        <f t="shared" si="1"/>
        <v>0</v>
      </c>
      <c r="C97">
        <v>0</v>
      </c>
      <c r="D97" s="119">
        <v>0</v>
      </c>
    </row>
    <row r="98" spans="1:4">
      <c r="A98" t="s">
        <v>630</v>
      </c>
      <c r="B98" s="119">
        <f t="shared" si="1"/>
        <v>0</v>
      </c>
      <c r="C98">
        <v>0</v>
      </c>
      <c r="D98" s="119">
        <v>0</v>
      </c>
    </row>
    <row r="99" spans="1:4">
      <c r="A99" t="s">
        <v>631</v>
      </c>
      <c r="B99" s="119">
        <f t="shared" si="1"/>
        <v>0</v>
      </c>
      <c r="C99">
        <v>0</v>
      </c>
      <c r="D99" s="119">
        <v>0</v>
      </c>
    </row>
    <row r="100" spans="1:4">
      <c r="A100" t="s">
        <v>632</v>
      </c>
      <c r="B100" s="119">
        <f t="shared" si="1"/>
        <v>0</v>
      </c>
      <c r="C100">
        <v>0</v>
      </c>
      <c r="D100" s="119">
        <v>0</v>
      </c>
    </row>
    <row r="101" spans="1:4">
      <c r="A101" t="s">
        <v>633</v>
      </c>
      <c r="B101" s="119">
        <f t="shared" si="1"/>
        <v>0</v>
      </c>
      <c r="C101">
        <v>0</v>
      </c>
      <c r="D101" s="119">
        <v>0</v>
      </c>
    </row>
    <row r="102" spans="1:4">
      <c r="A102" t="s">
        <v>177</v>
      </c>
      <c r="B102" s="119">
        <f t="shared" si="1"/>
        <v>86</v>
      </c>
      <c r="C102">
        <v>86</v>
      </c>
      <c r="D102" s="119">
        <v>0</v>
      </c>
    </row>
    <row r="103" spans="1:4">
      <c r="A103" t="s">
        <v>634</v>
      </c>
      <c r="B103" s="119">
        <f t="shared" si="1"/>
        <v>2</v>
      </c>
      <c r="C103">
        <v>2</v>
      </c>
      <c r="D103" s="119">
        <v>0</v>
      </c>
    </row>
    <row r="104" spans="1:4">
      <c r="A104" t="s">
        <v>635</v>
      </c>
      <c r="B104" s="119">
        <f t="shared" si="1"/>
        <v>15</v>
      </c>
      <c r="C104">
        <v>15</v>
      </c>
      <c r="D104" s="119">
        <v>0</v>
      </c>
    </row>
    <row r="105" spans="1:4">
      <c r="A105" t="s">
        <v>636</v>
      </c>
      <c r="B105" s="119">
        <f t="shared" si="1"/>
        <v>3</v>
      </c>
      <c r="C105">
        <v>3</v>
      </c>
      <c r="D105" s="119">
        <v>0</v>
      </c>
    </row>
    <row r="106" spans="1:4">
      <c r="A106" t="s">
        <v>637</v>
      </c>
      <c r="B106" s="119">
        <f t="shared" si="1"/>
        <v>39</v>
      </c>
      <c r="C106">
        <v>39</v>
      </c>
      <c r="D106" s="119">
        <v>0</v>
      </c>
    </row>
    <row r="107" spans="1:4">
      <c r="A107" t="s">
        <v>638</v>
      </c>
      <c r="B107" s="119">
        <f t="shared" si="1"/>
        <v>1</v>
      </c>
      <c r="C107">
        <v>1</v>
      </c>
      <c r="D107" s="119">
        <v>0</v>
      </c>
    </row>
    <row r="108" spans="1:4">
      <c r="A108" t="s">
        <v>640</v>
      </c>
      <c r="B108" s="119">
        <f t="shared" si="1"/>
        <v>1</v>
      </c>
      <c r="C108">
        <v>1</v>
      </c>
      <c r="D108" s="119">
        <v>0</v>
      </c>
    </row>
    <row r="109" spans="1:4">
      <c r="A109" t="s">
        <v>641</v>
      </c>
      <c r="B109" s="119">
        <f t="shared" si="1"/>
        <v>3</v>
      </c>
      <c r="C109">
        <v>3</v>
      </c>
      <c r="D109" s="119">
        <v>0</v>
      </c>
    </row>
    <row r="110" spans="1:4">
      <c r="A110">
        <v>2200052</v>
      </c>
      <c r="B110" s="119">
        <f t="shared" si="1"/>
        <v>2</v>
      </c>
      <c r="C110">
        <v>2</v>
      </c>
      <c r="D110" s="119">
        <v>0</v>
      </c>
    </row>
    <row r="111" spans="1:4">
      <c r="A111">
        <v>2200053</v>
      </c>
      <c r="B111" s="119">
        <f t="shared" si="1"/>
        <v>1</v>
      </c>
      <c r="C111">
        <v>1</v>
      </c>
      <c r="D111" s="119">
        <v>0</v>
      </c>
    </row>
    <row r="112" spans="1:4">
      <c r="A112">
        <v>2200055</v>
      </c>
      <c r="B112" s="119">
        <f t="shared" si="1"/>
        <v>1</v>
      </c>
      <c r="C112">
        <v>1</v>
      </c>
      <c r="D112" s="119">
        <v>0</v>
      </c>
    </row>
    <row r="113" spans="1:4">
      <c r="A113" t="s">
        <v>642</v>
      </c>
      <c r="B113" s="119">
        <f t="shared" si="1"/>
        <v>7</v>
      </c>
      <c r="C113">
        <v>7</v>
      </c>
      <c r="D113" s="119">
        <v>0</v>
      </c>
    </row>
    <row r="114" spans="1:4">
      <c r="A114" t="s">
        <v>644</v>
      </c>
      <c r="B114" s="119">
        <f t="shared" si="1"/>
        <v>1</v>
      </c>
      <c r="C114">
        <v>1</v>
      </c>
      <c r="D114" s="119">
        <v>0</v>
      </c>
    </row>
    <row r="115" spans="1:4">
      <c r="A115" t="s">
        <v>645</v>
      </c>
      <c r="B115" s="119">
        <f t="shared" si="1"/>
        <v>3</v>
      </c>
      <c r="C115">
        <v>3</v>
      </c>
      <c r="D115" s="119">
        <v>0</v>
      </c>
    </row>
    <row r="116" spans="1:4">
      <c r="A116" t="s">
        <v>649</v>
      </c>
      <c r="B116" s="119">
        <f t="shared" si="1"/>
        <v>5</v>
      </c>
      <c r="C116">
        <v>5</v>
      </c>
      <c r="D116" s="119">
        <v>0</v>
      </c>
    </row>
    <row r="117" spans="1:4">
      <c r="A117" t="s">
        <v>650</v>
      </c>
      <c r="B117" s="119">
        <f t="shared" si="1"/>
        <v>5</v>
      </c>
      <c r="C117">
        <v>5</v>
      </c>
      <c r="D117" s="119">
        <v>0</v>
      </c>
    </row>
    <row r="118" spans="1:4">
      <c r="A118" t="s">
        <v>652</v>
      </c>
      <c r="B118" s="119">
        <f t="shared" si="1"/>
        <v>3</v>
      </c>
      <c r="C118">
        <v>1</v>
      </c>
      <c r="D118" s="119">
        <v>2</v>
      </c>
    </row>
    <row r="119" spans="1:4">
      <c r="A119" t="s">
        <v>653</v>
      </c>
      <c r="B119" s="119">
        <f t="shared" si="1"/>
        <v>0</v>
      </c>
      <c r="C119">
        <v>0</v>
      </c>
      <c r="D119" s="119">
        <v>0</v>
      </c>
    </row>
    <row r="120" spans="1:4">
      <c r="A120" t="s">
        <v>654</v>
      </c>
      <c r="B120" s="119">
        <f t="shared" si="1"/>
        <v>0</v>
      </c>
      <c r="C120">
        <v>0</v>
      </c>
      <c r="D120" s="119">
        <v>0</v>
      </c>
    </row>
    <row r="121" spans="1:4">
      <c r="A121" t="s">
        <v>655</v>
      </c>
      <c r="B121" s="119">
        <f t="shared" si="1"/>
        <v>0</v>
      </c>
      <c r="C121">
        <v>0</v>
      </c>
      <c r="D121" s="119">
        <v>0</v>
      </c>
    </row>
    <row r="122" spans="1:4">
      <c r="A122" t="s">
        <v>656</v>
      </c>
      <c r="B122" s="119">
        <f t="shared" si="1"/>
        <v>9</v>
      </c>
      <c r="C122">
        <v>9</v>
      </c>
      <c r="D122" s="119">
        <v>0</v>
      </c>
    </row>
    <row r="123" spans="1:4">
      <c r="A123" t="s">
        <v>657</v>
      </c>
      <c r="B123" s="119">
        <f t="shared" si="1"/>
        <v>14</v>
      </c>
      <c r="C123">
        <v>14</v>
      </c>
      <c r="D123" s="119">
        <v>0</v>
      </c>
    </row>
    <row r="124" spans="1:4">
      <c r="A124" t="s">
        <v>658</v>
      </c>
      <c r="B124" s="119">
        <f t="shared" si="1"/>
        <v>9</v>
      </c>
      <c r="C124">
        <v>7</v>
      </c>
      <c r="D124" s="119">
        <v>2</v>
      </c>
    </row>
    <row r="125" spans="1:4">
      <c r="A125" t="s">
        <v>659</v>
      </c>
      <c r="B125" s="119">
        <f t="shared" si="1"/>
        <v>4</v>
      </c>
      <c r="C125">
        <v>3</v>
      </c>
      <c r="D125" s="119">
        <v>1</v>
      </c>
    </row>
    <row r="126" spans="1:4">
      <c r="A126" t="s">
        <v>660</v>
      </c>
      <c r="B126" s="119">
        <f t="shared" si="1"/>
        <v>2</v>
      </c>
      <c r="C126">
        <v>2</v>
      </c>
      <c r="D126" s="119">
        <v>0</v>
      </c>
    </row>
    <row r="127" spans="1:4">
      <c r="A127" t="s">
        <v>870</v>
      </c>
      <c r="B127" s="119">
        <f t="shared" si="1"/>
        <v>3</v>
      </c>
      <c r="C127">
        <v>3</v>
      </c>
      <c r="D127" s="119">
        <v>0</v>
      </c>
    </row>
    <row r="128" spans="1:4">
      <c r="A128" t="s">
        <v>661</v>
      </c>
      <c r="B128" s="119">
        <f t="shared" si="1"/>
        <v>27</v>
      </c>
      <c r="C128">
        <v>27</v>
      </c>
      <c r="D128" s="119">
        <v>0</v>
      </c>
    </row>
    <row r="129" spans="1:4">
      <c r="A129" t="s">
        <v>662</v>
      </c>
      <c r="B129" s="119">
        <f t="shared" si="1"/>
        <v>23</v>
      </c>
      <c r="C129">
        <v>23</v>
      </c>
      <c r="D129" s="119">
        <v>0</v>
      </c>
    </row>
    <row r="130" spans="1:4">
      <c r="A130" t="s">
        <v>663</v>
      </c>
      <c r="B130" s="119">
        <f t="shared" ref="B130:B193" si="2">C130+D130</f>
        <v>2</v>
      </c>
      <c r="C130">
        <v>2</v>
      </c>
      <c r="D130" s="119">
        <v>0</v>
      </c>
    </row>
    <row r="131" spans="1:4">
      <c r="A131" t="s">
        <v>664</v>
      </c>
      <c r="B131" s="119">
        <f t="shared" si="2"/>
        <v>0</v>
      </c>
      <c r="C131">
        <v>0</v>
      </c>
      <c r="D131" s="119">
        <v>0</v>
      </c>
    </row>
    <row r="132" spans="1:4">
      <c r="A132" t="s">
        <v>665</v>
      </c>
      <c r="B132" s="119">
        <f t="shared" si="2"/>
        <v>1</v>
      </c>
      <c r="C132">
        <v>1</v>
      </c>
      <c r="D132" s="119">
        <v>0</v>
      </c>
    </row>
    <row r="133" spans="1:4">
      <c r="A133" t="s">
        <v>666</v>
      </c>
      <c r="B133" s="119">
        <f t="shared" si="2"/>
        <v>0</v>
      </c>
      <c r="C133">
        <v>0</v>
      </c>
      <c r="D133" s="119">
        <v>0</v>
      </c>
    </row>
    <row r="134" spans="1:4">
      <c r="A134" t="s">
        <v>667</v>
      </c>
      <c r="B134" s="119">
        <f t="shared" si="2"/>
        <v>0</v>
      </c>
      <c r="C134">
        <v>0</v>
      </c>
      <c r="D134" s="119">
        <v>0</v>
      </c>
    </row>
    <row r="135" spans="1:4">
      <c r="A135" t="s">
        <v>668</v>
      </c>
      <c r="B135" s="119">
        <f t="shared" si="2"/>
        <v>2</v>
      </c>
      <c r="C135">
        <v>2</v>
      </c>
      <c r="D135" s="119">
        <v>0</v>
      </c>
    </row>
    <row r="136" spans="1:4">
      <c r="A136" t="s">
        <v>669</v>
      </c>
      <c r="B136" s="119">
        <f t="shared" si="2"/>
        <v>2</v>
      </c>
      <c r="C136">
        <v>2</v>
      </c>
      <c r="D136" s="119">
        <v>0</v>
      </c>
    </row>
    <row r="137" spans="1:4">
      <c r="A137" t="s">
        <v>670</v>
      </c>
      <c r="B137" s="119">
        <f t="shared" si="2"/>
        <v>0</v>
      </c>
      <c r="C137">
        <v>0</v>
      </c>
      <c r="D137" s="119">
        <v>0</v>
      </c>
    </row>
    <row r="138" spans="1:4">
      <c r="A138" t="s">
        <v>671</v>
      </c>
      <c r="B138" s="119">
        <f t="shared" si="2"/>
        <v>0</v>
      </c>
      <c r="C138">
        <v>0</v>
      </c>
      <c r="D138" s="119">
        <v>0</v>
      </c>
    </row>
    <row r="139" spans="1:4">
      <c r="A139" t="s">
        <v>672</v>
      </c>
      <c r="B139" s="119">
        <f t="shared" si="2"/>
        <v>3</v>
      </c>
      <c r="C139">
        <v>3</v>
      </c>
      <c r="D139" s="119">
        <v>0</v>
      </c>
    </row>
    <row r="140" spans="1:4">
      <c r="A140" t="s">
        <v>673</v>
      </c>
      <c r="B140" s="119">
        <f t="shared" si="2"/>
        <v>0</v>
      </c>
      <c r="C140">
        <v>0</v>
      </c>
      <c r="D140" s="119">
        <v>0</v>
      </c>
    </row>
    <row r="141" spans="1:4">
      <c r="A141" t="s">
        <v>674</v>
      </c>
      <c r="B141" s="119">
        <f t="shared" si="2"/>
        <v>1</v>
      </c>
      <c r="C141">
        <v>0</v>
      </c>
      <c r="D141" s="119">
        <v>1</v>
      </c>
    </row>
    <row r="142" spans="1:4">
      <c r="A142" t="s">
        <v>675</v>
      </c>
      <c r="B142" s="119">
        <f t="shared" si="2"/>
        <v>4</v>
      </c>
      <c r="C142">
        <v>4</v>
      </c>
      <c r="D142" s="119">
        <v>0</v>
      </c>
    </row>
    <row r="143" spans="1:4">
      <c r="A143" t="s">
        <v>676</v>
      </c>
      <c r="B143" s="119">
        <f t="shared" si="2"/>
        <v>2</v>
      </c>
      <c r="C143">
        <v>2</v>
      </c>
      <c r="D143" s="119">
        <v>0</v>
      </c>
    </row>
    <row r="144" spans="1:4">
      <c r="A144" t="s">
        <v>677</v>
      </c>
      <c r="B144" s="119">
        <f t="shared" si="2"/>
        <v>1</v>
      </c>
      <c r="C144">
        <v>1</v>
      </c>
      <c r="D144" s="119">
        <v>0</v>
      </c>
    </row>
    <row r="145" spans="1:4">
      <c r="A145" t="s">
        <v>678</v>
      </c>
      <c r="B145" s="119">
        <f t="shared" si="2"/>
        <v>0</v>
      </c>
      <c r="C145">
        <v>0</v>
      </c>
      <c r="D145" s="119">
        <v>0</v>
      </c>
    </row>
    <row r="146" spans="1:4">
      <c r="A146" t="s">
        <v>679</v>
      </c>
      <c r="B146" s="119">
        <f t="shared" si="2"/>
        <v>8</v>
      </c>
      <c r="C146">
        <v>8</v>
      </c>
      <c r="D146" s="119">
        <v>0</v>
      </c>
    </row>
    <row r="147" spans="1:4">
      <c r="A147" t="s">
        <v>680</v>
      </c>
      <c r="B147" s="119">
        <f t="shared" si="2"/>
        <v>5</v>
      </c>
      <c r="C147">
        <v>5</v>
      </c>
      <c r="D147" s="119">
        <v>0</v>
      </c>
    </row>
    <row r="148" spans="1:4">
      <c r="A148" t="s">
        <v>681</v>
      </c>
      <c r="B148" s="119">
        <f t="shared" si="2"/>
        <v>10</v>
      </c>
      <c r="C148">
        <v>10</v>
      </c>
      <c r="D148" s="119">
        <v>0</v>
      </c>
    </row>
    <row r="149" spans="1:4">
      <c r="A149" t="s">
        <v>682</v>
      </c>
      <c r="B149" s="119">
        <f t="shared" si="2"/>
        <v>0</v>
      </c>
      <c r="C149">
        <v>0</v>
      </c>
      <c r="D149" s="119">
        <v>0</v>
      </c>
    </row>
    <row r="150" spans="1:4">
      <c r="A150" t="s">
        <v>683</v>
      </c>
      <c r="B150" s="119">
        <f t="shared" si="2"/>
        <v>1</v>
      </c>
      <c r="C150">
        <v>1</v>
      </c>
      <c r="D150" s="119">
        <v>0</v>
      </c>
    </row>
    <row r="151" spans="1:4">
      <c r="A151" t="s">
        <v>651</v>
      </c>
      <c r="B151" s="119">
        <f t="shared" si="2"/>
        <v>0</v>
      </c>
      <c r="C151">
        <v>0</v>
      </c>
      <c r="D151" s="119">
        <v>0</v>
      </c>
    </row>
    <row r="152" spans="1:4">
      <c r="A152" t="s">
        <v>684</v>
      </c>
      <c r="B152" s="119">
        <f t="shared" si="2"/>
        <v>2</v>
      </c>
      <c r="C152">
        <v>2</v>
      </c>
      <c r="D152" s="119">
        <v>0</v>
      </c>
    </row>
    <row r="153" spans="1:4">
      <c r="A153" t="s">
        <v>686</v>
      </c>
      <c r="B153" s="119">
        <f t="shared" si="2"/>
        <v>7</v>
      </c>
      <c r="C153">
        <v>7</v>
      </c>
      <c r="D153" s="119">
        <v>0</v>
      </c>
    </row>
    <row r="154" spans="1:4">
      <c r="A154" t="s">
        <v>687</v>
      </c>
      <c r="B154" s="119">
        <f t="shared" si="2"/>
        <v>0</v>
      </c>
      <c r="C154">
        <v>0</v>
      </c>
      <c r="D154" s="119">
        <v>0</v>
      </c>
    </row>
    <row r="155" spans="1:4">
      <c r="A155" t="s">
        <v>688</v>
      </c>
      <c r="B155" s="119">
        <f t="shared" si="2"/>
        <v>0</v>
      </c>
      <c r="C155">
        <v>0</v>
      </c>
      <c r="D155" s="119">
        <v>0</v>
      </c>
    </row>
    <row r="156" spans="1:4">
      <c r="A156" t="s">
        <v>689</v>
      </c>
      <c r="B156" s="119">
        <f t="shared" si="2"/>
        <v>2</v>
      </c>
      <c r="C156">
        <v>2</v>
      </c>
      <c r="D156" s="119">
        <v>0</v>
      </c>
    </row>
    <row r="157" spans="1:4">
      <c r="A157" t="s">
        <v>690</v>
      </c>
      <c r="B157" s="119">
        <f t="shared" si="2"/>
        <v>5</v>
      </c>
      <c r="C157">
        <v>5</v>
      </c>
      <c r="D157" s="119">
        <v>0</v>
      </c>
    </row>
    <row r="158" spans="1:4">
      <c r="A158" t="s">
        <v>692</v>
      </c>
      <c r="B158" s="119">
        <f t="shared" si="2"/>
        <v>1</v>
      </c>
      <c r="C158">
        <v>1</v>
      </c>
      <c r="D158" s="119">
        <v>0</v>
      </c>
    </row>
    <row r="159" spans="1:4">
      <c r="A159" t="s">
        <v>693</v>
      </c>
      <c r="B159" s="119">
        <f t="shared" si="2"/>
        <v>12</v>
      </c>
      <c r="C159">
        <v>12</v>
      </c>
      <c r="D159" s="119">
        <v>0</v>
      </c>
    </row>
    <row r="160" spans="1:4">
      <c r="A160" t="s">
        <v>694</v>
      </c>
      <c r="B160" s="119">
        <f t="shared" si="2"/>
        <v>11</v>
      </c>
      <c r="C160">
        <v>11</v>
      </c>
      <c r="D160" s="119">
        <v>0</v>
      </c>
    </row>
    <row r="161" spans="1:4">
      <c r="A161" t="s">
        <v>695</v>
      </c>
      <c r="B161" s="119">
        <f t="shared" si="2"/>
        <v>4</v>
      </c>
      <c r="C161">
        <v>4</v>
      </c>
      <c r="D161" s="119">
        <v>0</v>
      </c>
    </row>
    <row r="162" spans="1:4">
      <c r="A162" t="s">
        <v>697</v>
      </c>
      <c r="B162" s="119">
        <f t="shared" si="2"/>
        <v>1</v>
      </c>
      <c r="C162">
        <v>1</v>
      </c>
      <c r="D162" s="119">
        <v>0</v>
      </c>
    </row>
    <row r="163" spans="1:4">
      <c r="A163" t="s">
        <v>700</v>
      </c>
      <c r="B163" s="119">
        <f t="shared" si="2"/>
        <v>37</v>
      </c>
      <c r="C163">
        <v>36</v>
      </c>
      <c r="D163" s="119">
        <v>1</v>
      </c>
    </row>
    <row r="164" spans="1:4">
      <c r="A164" t="s">
        <v>1053</v>
      </c>
      <c r="B164" s="119">
        <f t="shared" si="2"/>
        <v>8</v>
      </c>
      <c r="C164">
        <v>8</v>
      </c>
      <c r="D164" s="119">
        <v>0</v>
      </c>
    </row>
    <row r="165" spans="1:4">
      <c r="A165" t="s">
        <v>835</v>
      </c>
      <c r="B165" s="119">
        <f t="shared" si="2"/>
        <v>1</v>
      </c>
      <c r="C165">
        <v>1</v>
      </c>
      <c r="D165" s="119">
        <v>0</v>
      </c>
    </row>
    <row r="166" spans="1:4">
      <c r="A166" t="s">
        <v>703</v>
      </c>
      <c r="B166" s="119">
        <f t="shared" si="2"/>
        <v>1</v>
      </c>
      <c r="C166">
        <v>1</v>
      </c>
      <c r="D166" s="119">
        <v>0</v>
      </c>
    </row>
    <row r="167" spans="1:4">
      <c r="A167" t="s">
        <v>704</v>
      </c>
      <c r="B167" s="119">
        <f t="shared" si="2"/>
        <v>1</v>
      </c>
      <c r="C167">
        <v>1</v>
      </c>
      <c r="D167" s="119">
        <v>0</v>
      </c>
    </row>
    <row r="168" spans="1:4">
      <c r="A168" t="s">
        <v>705</v>
      </c>
      <c r="B168" s="119">
        <f t="shared" si="2"/>
        <v>1</v>
      </c>
      <c r="C168">
        <v>1</v>
      </c>
      <c r="D168" s="119">
        <v>0</v>
      </c>
    </row>
    <row r="169" spans="1:4">
      <c r="A169" t="s">
        <v>707</v>
      </c>
      <c r="B169" s="119">
        <f t="shared" si="2"/>
        <v>1</v>
      </c>
      <c r="C169">
        <v>1</v>
      </c>
      <c r="D169" s="119">
        <v>0</v>
      </c>
    </row>
    <row r="170" spans="1:4">
      <c r="A170" t="s">
        <v>708</v>
      </c>
      <c r="B170" s="119">
        <f t="shared" si="2"/>
        <v>17</v>
      </c>
      <c r="C170">
        <v>15</v>
      </c>
      <c r="D170" s="119">
        <v>2</v>
      </c>
    </row>
    <row r="171" spans="1:4">
      <c r="A171" t="s">
        <v>709</v>
      </c>
      <c r="B171" s="119">
        <f t="shared" si="2"/>
        <v>13</v>
      </c>
      <c r="C171">
        <v>13</v>
      </c>
      <c r="D171" s="119">
        <v>0</v>
      </c>
    </row>
    <row r="172" spans="1:4">
      <c r="A172" t="s">
        <v>710</v>
      </c>
      <c r="B172" s="119">
        <f t="shared" si="2"/>
        <v>6</v>
      </c>
      <c r="C172">
        <v>6</v>
      </c>
      <c r="D172" s="119">
        <v>0</v>
      </c>
    </row>
    <row r="173" spans="1:4">
      <c r="A173" t="s">
        <v>711</v>
      </c>
      <c r="B173" s="119">
        <f t="shared" si="2"/>
        <v>2</v>
      </c>
      <c r="C173">
        <v>2</v>
      </c>
      <c r="D173" s="119">
        <v>0</v>
      </c>
    </row>
    <row r="174" spans="1:4">
      <c r="A174" t="s">
        <v>712</v>
      </c>
      <c r="B174" s="119">
        <f t="shared" si="2"/>
        <v>2</v>
      </c>
      <c r="C174">
        <v>2</v>
      </c>
      <c r="D174" s="119">
        <v>0</v>
      </c>
    </row>
    <row r="175" spans="1:4">
      <c r="A175" t="s">
        <v>713</v>
      </c>
      <c r="B175" s="119">
        <f t="shared" si="2"/>
        <v>7</v>
      </c>
      <c r="C175">
        <v>7</v>
      </c>
      <c r="D175" s="119">
        <v>0</v>
      </c>
    </row>
    <row r="176" spans="1:4">
      <c r="A176" t="s">
        <v>716</v>
      </c>
      <c r="B176" s="119">
        <f t="shared" si="2"/>
        <v>11</v>
      </c>
      <c r="C176">
        <v>11</v>
      </c>
      <c r="D176" s="119">
        <v>0</v>
      </c>
    </row>
    <row r="177" spans="1:4">
      <c r="A177" t="s">
        <v>718</v>
      </c>
      <c r="B177" s="119">
        <f t="shared" si="2"/>
        <v>2</v>
      </c>
      <c r="C177">
        <v>2</v>
      </c>
      <c r="D177" s="119">
        <v>0</v>
      </c>
    </row>
    <row r="178" spans="1:4">
      <c r="A178" t="s">
        <v>719</v>
      </c>
      <c r="B178" s="119">
        <f t="shared" si="2"/>
        <v>2</v>
      </c>
      <c r="C178">
        <v>2</v>
      </c>
      <c r="D178" s="119">
        <v>0</v>
      </c>
    </row>
    <row r="179" spans="1:4">
      <c r="A179" t="s">
        <v>720</v>
      </c>
      <c r="B179" s="119">
        <f t="shared" si="2"/>
        <v>0</v>
      </c>
      <c r="C179">
        <v>0</v>
      </c>
      <c r="D179" s="119">
        <v>0</v>
      </c>
    </row>
    <row r="180" spans="1:4">
      <c r="A180" t="s">
        <v>721</v>
      </c>
      <c r="B180" s="119">
        <f t="shared" si="2"/>
        <v>0</v>
      </c>
      <c r="C180">
        <v>0</v>
      </c>
      <c r="D180" s="119">
        <v>0</v>
      </c>
    </row>
    <row r="181" spans="1:4">
      <c r="A181" t="s">
        <v>722</v>
      </c>
      <c r="B181" s="119">
        <f t="shared" si="2"/>
        <v>0</v>
      </c>
      <c r="C181">
        <v>0</v>
      </c>
      <c r="D181" s="119">
        <v>0</v>
      </c>
    </row>
    <row r="182" spans="1:4">
      <c r="A182" t="s">
        <v>723</v>
      </c>
      <c r="B182" s="119">
        <f t="shared" si="2"/>
        <v>0</v>
      </c>
      <c r="C182">
        <v>0</v>
      </c>
      <c r="D182" s="119">
        <v>0</v>
      </c>
    </row>
    <row r="183" spans="1:4">
      <c r="A183" t="s">
        <v>724</v>
      </c>
      <c r="B183" s="119">
        <f t="shared" si="2"/>
        <v>2</v>
      </c>
      <c r="C183">
        <v>2</v>
      </c>
      <c r="D183" s="119">
        <v>0</v>
      </c>
    </row>
    <row r="184" spans="1:4">
      <c r="A184" t="s">
        <v>725</v>
      </c>
      <c r="B184" s="119">
        <f t="shared" si="2"/>
        <v>2</v>
      </c>
      <c r="C184">
        <v>2</v>
      </c>
      <c r="D184" s="119">
        <v>0</v>
      </c>
    </row>
    <row r="185" spans="1:4">
      <c r="A185" t="s">
        <v>726</v>
      </c>
      <c r="B185" s="119">
        <f t="shared" si="2"/>
        <v>0</v>
      </c>
      <c r="C185">
        <v>0</v>
      </c>
      <c r="D185" s="119">
        <v>0</v>
      </c>
    </row>
    <row r="186" spans="1:4">
      <c r="A186" t="s">
        <v>727</v>
      </c>
      <c r="B186" s="119">
        <f t="shared" si="2"/>
        <v>2</v>
      </c>
      <c r="C186">
        <v>2</v>
      </c>
      <c r="D186" s="119">
        <v>0</v>
      </c>
    </row>
    <row r="187" spans="1:4">
      <c r="A187" t="s">
        <v>728</v>
      </c>
      <c r="B187" s="119">
        <f t="shared" si="2"/>
        <v>2</v>
      </c>
      <c r="C187">
        <v>2</v>
      </c>
      <c r="D187" s="119">
        <v>0</v>
      </c>
    </row>
    <row r="188" spans="1:4">
      <c r="A188" t="s">
        <v>729</v>
      </c>
      <c r="B188" s="119">
        <f t="shared" si="2"/>
        <v>2</v>
      </c>
      <c r="C188">
        <v>2</v>
      </c>
      <c r="D188" s="119">
        <v>0</v>
      </c>
    </row>
    <row r="189" spans="1:4">
      <c r="A189" t="s">
        <v>730</v>
      </c>
      <c r="B189" s="119">
        <f t="shared" si="2"/>
        <v>0</v>
      </c>
      <c r="C189">
        <v>0</v>
      </c>
      <c r="D189" s="119">
        <v>0</v>
      </c>
    </row>
    <row r="190" spans="1:4">
      <c r="A190" t="s">
        <v>731</v>
      </c>
      <c r="B190" s="119">
        <f t="shared" si="2"/>
        <v>2</v>
      </c>
      <c r="C190">
        <v>2</v>
      </c>
      <c r="D190" s="119">
        <v>0</v>
      </c>
    </row>
    <row r="191" spans="1:4">
      <c r="A191" t="s">
        <v>732</v>
      </c>
      <c r="B191" s="119">
        <f t="shared" si="2"/>
        <v>0</v>
      </c>
      <c r="C191">
        <v>0</v>
      </c>
      <c r="D191" s="119">
        <v>0</v>
      </c>
    </row>
    <row r="192" spans="1:4">
      <c r="A192" t="s">
        <v>733</v>
      </c>
      <c r="B192" s="119">
        <f t="shared" si="2"/>
        <v>0</v>
      </c>
      <c r="C192">
        <v>0</v>
      </c>
      <c r="D192" s="119">
        <v>0</v>
      </c>
    </row>
    <row r="193" spans="1:4">
      <c r="A193" t="s">
        <v>734</v>
      </c>
      <c r="B193" s="119">
        <f t="shared" si="2"/>
        <v>2</v>
      </c>
      <c r="C193">
        <v>2</v>
      </c>
      <c r="D193" s="119">
        <v>0</v>
      </c>
    </row>
    <row r="194" spans="1:4">
      <c r="A194" t="s">
        <v>736</v>
      </c>
      <c r="B194" s="119">
        <f t="shared" ref="B194:B257" si="3">C194+D194</f>
        <v>21</v>
      </c>
      <c r="C194">
        <v>21</v>
      </c>
      <c r="D194" s="119">
        <v>0</v>
      </c>
    </row>
    <row r="195" spans="1:4">
      <c r="A195" t="s">
        <v>737</v>
      </c>
      <c r="B195" s="119">
        <f t="shared" si="3"/>
        <v>142</v>
      </c>
      <c r="C195">
        <v>0</v>
      </c>
      <c r="D195" s="119">
        <v>142</v>
      </c>
    </row>
    <row r="196" spans="1:4">
      <c r="A196" t="s">
        <v>738</v>
      </c>
      <c r="B196" s="119">
        <f t="shared" si="3"/>
        <v>5237</v>
      </c>
      <c r="C196">
        <v>4982</v>
      </c>
      <c r="D196" s="119">
        <v>255</v>
      </c>
    </row>
    <row r="197" spans="1:4">
      <c r="A197" t="s">
        <v>739</v>
      </c>
      <c r="B197" s="119">
        <f t="shared" si="3"/>
        <v>2</v>
      </c>
      <c r="C197">
        <v>0</v>
      </c>
      <c r="D197" s="119">
        <v>2</v>
      </c>
    </row>
    <row r="198" spans="1:4">
      <c r="A198" t="s">
        <v>803</v>
      </c>
      <c r="B198" s="119">
        <f t="shared" si="3"/>
        <v>2</v>
      </c>
      <c r="C198">
        <v>2</v>
      </c>
      <c r="D198" s="119">
        <v>0</v>
      </c>
    </row>
    <row r="199" spans="1:4">
      <c r="A199" t="s">
        <v>805</v>
      </c>
      <c r="B199" s="119">
        <f t="shared" si="3"/>
        <v>0</v>
      </c>
      <c r="C199">
        <v>0</v>
      </c>
      <c r="D199" s="119">
        <v>0</v>
      </c>
    </row>
    <row r="200" spans="1:4">
      <c r="A200">
        <v>9912</v>
      </c>
      <c r="B200" s="119">
        <f t="shared" si="3"/>
        <v>0</v>
      </c>
      <c r="C200">
        <v>0</v>
      </c>
      <c r="D200" s="119">
        <v>0</v>
      </c>
    </row>
    <row r="201" spans="1:4">
      <c r="A201">
        <v>9902</v>
      </c>
      <c r="B201" s="119">
        <f t="shared" si="3"/>
        <v>5</v>
      </c>
      <c r="C201">
        <v>5</v>
      </c>
      <c r="D201" s="119">
        <v>0</v>
      </c>
    </row>
    <row r="202" spans="1:4">
      <c r="A202">
        <v>9909</v>
      </c>
      <c r="B202" s="119">
        <f t="shared" si="3"/>
        <v>3</v>
      </c>
      <c r="C202">
        <v>3</v>
      </c>
      <c r="D202" s="119">
        <v>0</v>
      </c>
    </row>
    <row r="203" spans="1:4">
      <c r="A203" t="s">
        <v>806</v>
      </c>
      <c r="B203" s="119">
        <f t="shared" si="3"/>
        <v>0</v>
      </c>
      <c r="C203">
        <v>0</v>
      </c>
      <c r="D203" s="119">
        <v>0</v>
      </c>
    </row>
    <row r="204" spans="1:4">
      <c r="A204">
        <v>4483</v>
      </c>
      <c r="B204" s="119">
        <f t="shared" si="3"/>
        <v>2</v>
      </c>
      <c r="C204">
        <v>2</v>
      </c>
      <c r="D204" s="119">
        <v>0</v>
      </c>
    </row>
    <row r="205" spans="1:4">
      <c r="A205">
        <v>3903</v>
      </c>
      <c r="B205" s="119">
        <f t="shared" si="3"/>
        <v>10</v>
      </c>
      <c r="C205">
        <v>10</v>
      </c>
      <c r="D205" s="119">
        <v>0</v>
      </c>
    </row>
    <row r="206" spans="1:4">
      <c r="A206">
        <v>3832</v>
      </c>
      <c r="B206" s="119">
        <f t="shared" si="3"/>
        <v>44</v>
      </c>
      <c r="C206">
        <v>44</v>
      </c>
      <c r="D206" s="119">
        <v>0</v>
      </c>
    </row>
    <row r="207" spans="1:4">
      <c r="A207">
        <v>3602</v>
      </c>
      <c r="B207" s="119">
        <f t="shared" si="3"/>
        <v>20</v>
      </c>
      <c r="C207">
        <v>20</v>
      </c>
      <c r="D207" s="119">
        <v>0</v>
      </c>
    </row>
    <row r="208" spans="1:4">
      <c r="A208">
        <v>3713</v>
      </c>
      <c r="B208" s="119">
        <f t="shared" si="3"/>
        <v>3</v>
      </c>
      <c r="C208">
        <v>3</v>
      </c>
      <c r="D208" s="119">
        <v>0</v>
      </c>
    </row>
    <row r="209" spans="1:4">
      <c r="A209">
        <v>8201</v>
      </c>
      <c r="B209" s="119">
        <f t="shared" si="3"/>
        <v>137</v>
      </c>
      <c r="C209">
        <v>137</v>
      </c>
      <c r="D209" s="119">
        <v>0</v>
      </c>
    </row>
    <row r="210" spans="1:4">
      <c r="A210">
        <v>4464</v>
      </c>
      <c r="B210" s="119">
        <f t="shared" si="3"/>
        <v>34</v>
      </c>
      <c r="C210">
        <v>34</v>
      </c>
      <c r="D210" s="119">
        <v>0</v>
      </c>
    </row>
    <row r="211" spans="1:4">
      <c r="A211">
        <v>4496</v>
      </c>
      <c r="B211" s="119">
        <f t="shared" si="3"/>
        <v>10</v>
      </c>
      <c r="C211">
        <v>10</v>
      </c>
      <c r="D211" s="119">
        <v>0</v>
      </c>
    </row>
    <row r="212" spans="1:4">
      <c r="A212" t="s">
        <v>814</v>
      </c>
      <c r="B212" s="119">
        <f t="shared" si="3"/>
        <v>1</v>
      </c>
      <c r="C212">
        <v>1</v>
      </c>
      <c r="D212" s="119">
        <v>0</v>
      </c>
    </row>
    <row r="213" spans="1:4">
      <c r="A213" t="s">
        <v>68</v>
      </c>
      <c r="B213" s="119">
        <f t="shared" si="3"/>
        <v>0</v>
      </c>
      <c r="C213">
        <v>0</v>
      </c>
      <c r="D213" s="119">
        <v>0</v>
      </c>
    </row>
    <row r="214" spans="1:4">
      <c r="A214" t="s">
        <v>71</v>
      </c>
      <c r="B214" s="119">
        <f t="shared" si="3"/>
        <v>2032</v>
      </c>
      <c r="C214">
        <v>1766</v>
      </c>
      <c r="D214" s="119">
        <v>266</v>
      </c>
    </row>
    <row r="215" spans="1:4">
      <c r="A215">
        <v>804751</v>
      </c>
      <c r="B215" s="119">
        <f t="shared" si="3"/>
        <v>229</v>
      </c>
      <c r="C215">
        <v>91</v>
      </c>
      <c r="D215" s="119">
        <v>138</v>
      </c>
    </row>
    <row r="216" spans="1:4">
      <c r="A216" t="s">
        <v>76</v>
      </c>
      <c r="B216" s="119">
        <f t="shared" si="3"/>
        <v>0</v>
      </c>
      <c r="C216">
        <v>0</v>
      </c>
      <c r="D216" s="119">
        <v>0</v>
      </c>
    </row>
    <row r="217" spans="1:4">
      <c r="A217" t="s">
        <v>813</v>
      </c>
      <c r="B217" s="119">
        <f t="shared" si="3"/>
        <v>1</v>
      </c>
      <c r="C217">
        <v>1</v>
      </c>
      <c r="D217" s="119">
        <v>0</v>
      </c>
    </row>
    <row r="218" spans="1:4">
      <c r="A218" t="s">
        <v>826</v>
      </c>
      <c r="B218" s="119">
        <f t="shared" si="3"/>
        <v>5</v>
      </c>
      <c r="C218">
        <v>5</v>
      </c>
      <c r="D218" s="119">
        <v>0</v>
      </c>
    </row>
    <row r="219" spans="1:4">
      <c r="A219" t="s">
        <v>90</v>
      </c>
      <c r="B219" s="119">
        <f t="shared" si="3"/>
        <v>316</v>
      </c>
      <c r="C219">
        <v>0</v>
      </c>
      <c r="D219" s="119">
        <v>316</v>
      </c>
    </row>
    <row r="220" spans="1:4">
      <c r="A220" t="s">
        <v>817</v>
      </c>
      <c r="B220" s="119">
        <f t="shared" si="3"/>
        <v>58</v>
      </c>
      <c r="C220">
        <v>58</v>
      </c>
      <c r="D220" s="119">
        <v>0</v>
      </c>
    </row>
    <row r="221" spans="1:4">
      <c r="A221" t="s">
        <v>818</v>
      </c>
      <c r="B221" s="119">
        <f t="shared" si="3"/>
        <v>58</v>
      </c>
      <c r="C221">
        <v>58</v>
      </c>
      <c r="D221" s="119">
        <v>0</v>
      </c>
    </row>
    <row r="222" spans="1:4">
      <c r="A222" t="s">
        <v>820</v>
      </c>
      <c r="B222" s="119">
        <f t="shared" si="3"/>
        <v>0</v>
      </c>
      <c r="C222">
        <v>0</v>
      </c>
      <c r="D222" s="119">
        <v>0</v>
      </c>
    </row>
    <row r="223" spans="1:4">
      <c r="A223" t="s">
        <v>836</v>
      </c>
      <c r="B223" s="119">
        <f t="shared" si="3"/>
        <v>2</v>
      </c>
      <c r="C223">
        <v>2</v>
      </c>
      <c r="D223" s="119">
        <v>0</v>
      </c>
    </row>
    <row r="224" spans="1:4">
      <c r="A224" t="s">
        <v>812</v>
      </c>
      <c r="B224" s="119">
        <f t="shared" si="3"/>
        <v>0</v>
      </c>
      <c r="C224">
        <v>0</v>
      </c>
      <c r="D224" s="119">
        <v>0</v>
      </c>
    </row>
    <row r="225" spans="1:4">
      <c r="A225" t="s">
        <v>837</v>
      </c>
      <c r="B225" s="119">
        <f t="shared" si="3"/>
        <v>0</v>
      </c>
      <c r="C225">
        <v>0</v>
      </c>
      <c r="D225" s="119">
        <v>0</v>
      </c>
    </row>
    <row r="226" spans="1:4">
      <c r="A226" t="s">
        <v>838</v>
      </c>
      <c r="B226" s="119">
        <f t="shared" si="3"/>
        <v>0</v>
      </c>
      <c r="C226">
        <v>0</v>
      </c>
      <c r="D226" s="119">
        <v>0</v>
      </c>
    </row>
    <row r="227" spans="1:4">
      <c r="A227" t="s">
        <v>839</v>
      </c>
      <c r="B227" s="119">
        <f t="shared" si="3"/>
        <v>3</v>
      </c>
      <c r="C227">
        <v>3</v>
      </c>
      <c r="D227" s="119">
        <v>0</v>
      </c>
    </row>
    <row r="228" spans="1:4">
      <c r="A228" t="s">
        <v>840</v>
      </c>
      <c r="B228" s="119">
        <f t="shared" si="3"/>
        <v>0</v>
      </c>
      <c r="C228">
        <v>0</v>
      </c>
      <c r="D228" s="119">
        <v>0</v>
      </c>
    </row>
    <row r="229" spans="1:4">
      <c r="A229" t="s">
        <v>828</v>
      </c>
      <c r="B229" s="119">
        <f t="shared" si="3"/>
        <v>2</v>
      </c>
      <c r="C229">
        <v>2</v>
      </c>
      <c r="D229" s="119">
        <v>0</v>
      </c>
    </row>
    <row r="230" spans="1:4">
      <c r="A230">
        <v>5301000287</v>
      </c>
      <c r="B230" s="119">
        <f t="shared" si="3"/>
        <v>1</v>
      </c>
      <c r="C230">
        <v>1</v>
      </c>
      <c r="D230" s="119">
        <v>0</v>
      </c>
    </row>
    <row r="231" spans="1:4">
      <c r="A231" t="s">
        <v>841</v>
      </c>
      <c r="B231" s="119">
        <f t="shared" si="3"/>
        <v>0</v>
      </c>
      <c r="C231">
        <v>0</v>
      </c>
      <c r="D231" s="119">
        <v>0</v>
      </c>
    </row>
    <row r="232" spans="1:4">
      <c r="A232" t="s">
        <v>842</v>
      </c>
      <c r="B232" s="119">
        <f t="shared" si="3"/>
        <v>0</v>
      </c>
      <c r="C232">
        <v>0</v>
      </c>
      <c r="D232" s="119">
        <v>0</v>
      </c>
    </row>
    <row r="233" spans="1:4">
      <c r="A233" t="s">
        <v>844</v>
      </c>
      <c r="B233" s="119">
        <f t="shared" si="3"/>
        <v>0</v>
      </c>
      <c r="C233">
        <v>0</v>
      </c>
      <c r="D233" s="119">
        <v>0</v>
      </c>
    </row>
    <row r="234" spans="1:4">
      <c r="A234" t="s">
        <v>845</v>
      </c>
      <c r="B234" s="119">
        <f t="shared" si="3"/>
        <v>1</v>
      </c>
      <c r="C234">
        <v>1</v>
      </c>
      <c r="D234" s="119">
        <v>0</v>
      </c>
    </row>
    <row r="235" spans="1:4">
      <c r="A235" t="s">
        <v>846</v>
      </c>
      <c r="B235" s="119">
        <f t="shared" si="3"/>
        <v>1</v>
      </c>
      <c r="C235">
        <v>1</v>
      </c>
      <c r="D235" s="119">
        <v>0</v>
      </c>
    </row>
    <row r="236" spans="1:4">
      <c r="A236" t="s">
        <v>847</v>
      </c>
      <c r="B236" s="119">
        <f t="shared" si="3"/>
        <v>3</v>
      </c>
      <c r="C236">
        <v>3</v>
      </c>
      <c r="D236" s="119">
        <v>0</v>
      </c>
    </row>
    <row r="237" spans="1:4">
      <c r="A237" t="s">
        <v>875</v>
      </c>
      <c r="B237" s="119">
        <f t="shared" si="3"/>
        <v>3</v>
      </c>
      <c r="C237">
        <v>3</v>
      </c>
      <c r="D237" s="119">
        <v>0</v>
      </c>
    </row>
    <row r="238" spans="1:4">
      <c r="A238" t="s">
        <v>876</v>
      </c>
      <c r="B238" s="119">
        <f t="shared" si="3"/>
        <v>2</v>
      </c>
      <c r="C238">
        <v>2</v>
      </c>
      <c r="D238" s="119">
        <v>0</v>
      </c>
    </row>
    <row r="239" spans="1:4">
      <c r="A239" t="s">
        <v>879</v>
      </c>
      <c r="B239" s="119">
        <f t="shared" si="3"/>
        <v>3</v>
      </c>
      <c r="C239">
        <v>3</v>
      </c>
      <c r="D239" s="119">
        <v>0</v>
      </c>
    </row>
    <row r="240" spans="1:4">
      <c r="A240">
        <v>869291</v>
      </c>
      <c r="B240" s="119">
        <f t="shared" si="3"/>
        <v>1</v>
      </c>
      <c r="C240">
        <v>1</v>
      </c>
      <c r="D240" s="119">
        <v>0</v>
      </c>
    </row>
    <row r="241" spans="1:4">
      <c r="A241">
        <v>869553</v>
      </c>
      <c r="B241" s="119">
        <f t="shared" si="3"/>
        <v>0</v>
      </c>
      <c r="C241">
        <v>0</v>
      </c>
      <c r="D241" s="119">
        <v>0</v>
      </c>
    </row>
    <row r="242" spans="1:4">
      <c r="A242">
        <v>773775</v>
      </c>
      <c r="B242" s="119">
        <f t="shared" si="3"/>
        <v>3</v>
      </c>
      <c r="C242">
        <v>0</v>
      </c>
      <c r="D242" s="119">
        <v>3</v>
      </c>
    </row>
    <row r="243" spans="1:4">
      <c r="A243" t="s">
        <v>848</v>
      </c>
      <c r="B243" s="119">
        <f t="shared" si="3"/>
        <v>4</v>
      </c>
      <c r="C243">
        <v>4</v>
      </c>
      <c r="D243" s="119">
        <v>0</v>
      </c>
    </row>
    <row r="244" spans="1:4">
      <c r="A244">
        <v>881118</v>
      </c>
      <c r="B244" s="119">
        <f t="shared" si="3"/>
        <v>7</v>
      </c>
      <c r="C244">
        <v>0</v>
      </c>
      <c r="D244" s="119">
        <v>7</v>
      </c>
    </row>
    <row r="245" spans="1:4">
      <c r="A245" t="s">
        <v>831</v>
      </c>
      <c r="B245" s="119">
        <f t="shared" si="3"/>
        <v>3</v>
      </c>
      <c r="C245">
        <v>3</v>
      </c>
      <c r="D245" s="119">
        <v>0</v>
      </c>
    </row>
    <row r="246" spans="1:4">
      <c r="A246" t="s">
        <v>1169</v>
      </c>
      <c r="B246" s="119">
        <f t="shared" si="3"/>
        <v>5</v>
      </c>
      <c r="C246">
        <v>5</v>
      </c>
      <c r="D246" s="119">
        <v>0</v>
      </c>
    </row>
    <row r="247" spans="1:4">
      <c r="A247" t="s">
        <v>850</v>
      </c>
      <c r="B247" s="119">
        <f t="shared" si="3"/>
        <v>1</v>
      </c>
      <c r="C247">
        <v>1</v>
      </c>
      <c r="D247" s="119">
        <v>0</v>
      </c>
    </row>
    <row r="248" spans="1:4">
      <c r="A248" t="s">
        <v>851</v>
      </c>
      <c r="B248" s="119">
        <f t="shared" si="3"/>
        <v>2</v>
      </c>
      <c r="C248">
        <v>2</v>
      </c>
      <c r="D248" s="119">
        <v>0</v>
      </c>
    </row>
    <row r="249" spans="1:4">
      <c r="A249" t="s">
        <v>884</v>
      </c>
      <c r="B249" s="119">
        <f t="shared" si="3"/>
        <v>2</v>
      </c>
      <c r="C249">
        <v>2</v>
      </c>
      <c r="D249" s="119">
        <v>0</v>
      </c>
    </row>
    <row r="250" spans="1:4">
      <c r="A250" t="s">
        <v>852</v>
      </c>
      <c r="B250" s="119">
        <f t="shared" si="3"/>
        <v>1</v>
      </c>
      <c r="C250">
        <v>1</v>
      </c>
      <c r="D250" s="119">
        <v>0</v>
      </c>
    </row>
    <row r="251" spans="1:4">
      <c r="A251" t="s">
        <v>854</v>
      </c>
      <c r="B251" s="119">
        <f t="shared" si="3"/>
        <v>1</v>
      </c>
      <c r="C251">
        <v>1</v>
      </c>
      <c r="D251" s="119">
        <v>0</v>
      </c>
    </row>
    <row r="252" spans="1:4">
      <c r="A252">
        <v>877932</v>
      </c>
      <c r="B252" s="119">
        <f t="shared" si="3"/>
        <v>0</v>
      </c>
      <c r="C252">
        <v>0</v>
      </c>
      <c r="D252" s="119">
        <v>0</v>
      </c>
    </row>
    <row r="253" spans="1:4">
      <c r="A253" t="s">
        <v>888</v>
      </c>
      <c r="B253" s="119">
        <f t="shared" si="3"/>
        <v>0</v>
      </c>
      <c r="C253">
        <v>0</v>
      </c>
      <c r="D253" s="119">
        <v>0</v>
      </c>
    </row>
    <row r="254" spans="1:4">
      <c r="A254" t="s">
        <v>889</v>
      </c>
      <c r="B254" s="119">
        <f t="shared" si="3"/>
        <v>1</v>
      </c>
      <c r="C254">
        <v>1</v>
      </c>
      <c r="D254" s="119">
        <v>0</v>
      </c>
    </row>
    <row r="255" spans="1:4">
      <c r="A255" t="s">
        <v>855</v>
      </c>
      <c r="B255" s="119">
        <f t="shared" si="3"/>
        <v>1</v>
      </c>
      <c r="C255">
        <v>1</v>
      </c>
      <c r="D255" s="119">
        <v>0</v>
      </c>
    </row>
    <row r="256" spans="1:4">
      <c r="A256" t="s">
        <v>895</v>
      </c>
      <c r="B256" s="119">
        <f t="shared" si="3"/>
        <v>1</v>
      </c>
      <c r="C256">
        <v>1</v>
      </c>
      <c r="D256" s="119">
        <v>0</v>
      </c>
    </row>
    <row r="257" spans="1:4">
      <c r="A257">
        <v>881119</v>
      </c>
      <c r="B257" s="119">
        <f t="shared" si="3"/>
        <v>2</v>
      </c>
      <c r="C257">
        <v>0</v>
      </c>
      <c r="D257" s="119">
        <v>2</v>
      </c>
    </row>
    <row r="258" spans="1:4">
      <c r="A258" t="s">
        <v>899</v>
      </c>
      <c r="B258" s="119">
        <f t="shared" ref="B258:B321" si="4">C258+D258</f>
        <v>9</v>
      </c>
      <c r="C258">
        <v>9</v>
      </c>
      <c r="D258" s="119">
        <v>0</v>
      </c>
    </row>
    <row r="259" spans="1:4">
      <c r="A259" t="s">
        <v>857</v>
      </c>
      <c r="B259" s="119">
        <f t="shared" si="4"/>
        <v>1</v>
      </c>
      <c r="C259">
        <v>1</v>
      </c>
      <c r="D259" s="119">
        <v>0</v>
      </c>
    </row>
    <row r="260" spans="1:4">
      <c r="A260" t="s">
        <v>862</v>
      </c>
      <c r="B260" s="119">
        <f t="shared" si="4"/>
        <v>0</v>
      </c>
      <c r="C260">
        <v>0</v>
      </c>
      <c r="D260" s="119">
        <v>0</v>
      </c>
    </row>
    <row r="261" spans="1:4">
      <c r="A261" t="s">
        <v>864</v>
      </c>
      <c r="B261" s="119">
        <f t="shared" si="4"/>
        <v>2</v>
      </c>
      <c r="C261">
        <v>2</v>
      </c>
      <c r="D261" s="119">
        <v>0</v>
      </c>
    </row>
    <row r="262" spans="1:4">
      <c r="A262" t="s">
        <v>865</v>
      </c>
      <c r="B262" s="119">
        <f t="shared" si="4"/>
        <v>1</v>
      </c>
      <c r="C262">
        <v>1</v>
      </c>
      <c r="D262" s="119">
        <v>0</v>
      </c>
    </row>
    <row r="263" spans="1:4">
      <c r="A263" t="s">
        <v>866</v>
      </c>
      <c r="B263" s="119">
        <f t="shared" si="4"/>
        <v>1</v>
      </c>
      <c r="C263">
        <v>1</v>
      </c>
      <c r="D263" s="119">
        <v>0</v>
      </c>
    </row>
    <row r="264" spans="1:4">
      <c r="A264">
        <v>880912</v>
      </c>
      <c r="B264" s="119">
        <f t="shared" si="4"/>
        <v>0</v>
      </c>
      <c r="C264">
        <v>0</v>
      </c>
      <c r="D264" s="119">
        <v>0</v>
      </c>
    </row>
    <row r="265" spans="1:4">
      <c r="A265">
        <v>880946</v>
      </c>
      <c r="B265" s="119">
        <f t="shared" si="4"/>
        <v>0</v>
      </c>
      <c r="C265">
        <v>0</v>
      </c>
      <c r="D265" s="119">
        <v>0</v>
      </c>
    </row>
    <row r="266" spans="1:4">
      <c r="A266">
        <v>874946</v>
      </c>
      <c r="B266" s="119">
        <f t="shared" si="4"/>
        <v>0</v>
      </c>
      <c r="C266">
        <v>0</v>
      </c>
      <c r="D266" s="119">
        <v>0</v>
      </c>
    </row>
    <row r="267" spans="1:4">
      <c r="A267" t="s">
        <v>902</v>
      </c>
      <c r="B267" s="119">
        <f t="shared" si="4"/>
        <v>0</v>
      </c>
      <c r="C267">
        <v>0</v>
      </c>
      <c r="D267" s="119">
        <v>0</v>
      </c>
    </row>
    <row r="268" spans="1:4">
      <c r="A268" t="s">
        <v>867</v>
      </c>
      <c r="B268" s="119">
        <f t="shared" si="4"/>
        <v>3.7777777777777715</v>
      </c>
      <c r="C268">
        <v>0.77777777777777146</v>
      </c>
      <c r="D268" s="119">
        <v>3</v>
      </c>
    </row>
    <row r="269" spans="1:4">
      <c r="A269">
        <v>885120</v>
      </c>
      <c r="B269" s="119">
        <f t="shared" si="4"/>
        <v>39</v>
      </c>
      <c r="C269">
        <v>15</v>
      </c>
      <c r="D269" s="119">
        <v>24</v>
      </c>
    </row>
    <row r="270" spans="1:4">
      <c r="A270">
        <v>885194</v>
      </c>
      <c r="B270" s="119">
        <f t="shared" si="4"/>
        <v>8</v>
      </c>
      <c r="C270">
        <v>0</v>
      </c>
      <c r="D270" s="119">
        <v>8</v>
      </c>
    </row>
    <row r="271" spans="1:4">
      <c r="A271">
        <v>874950</v>
      </c>
      <c r="B271" s="119">
        <f t="shared" si="4"/>
        <v>0</v>
      </c>
      <c r="C271">
        <v>0</v>
      </c>
      <c r="D271" s="119">
        <v>0</v>
      </c>
    </row>
    <row r="272" spans="1:4">
      <c r="A272">
        <v>803820</v>
      </c>
      <c r="B272" s="119">
        <f t="shared" si="4"/>
        <v>0</v>
      </c>
      <c r="C272">
        <v>0</v>
      </c>
      <c r="D272" s="119">
        <v>0</v>
      </c>
    </row>
    <row r="273" spans="1:4">
      <c r="A273">
        <v>881285</v>
      </c>
      <c r="B273" s="119">
        <f t="shared" si="4"/>
        <v>18</v>
      </c>
      <c r="C273">
        <v>0</v>
      </c>
      <c r="D273" s="119">
        <v>18</v>
      </c>
    </row>
    <row r="274" spans="1:4">
      <c r="A274" t="s">
        <v>934</v>
      </c>
      <c r="B274" s="119">
        <f t="shared" si="4"/>
        <v>12</v>
      </c>
      <c r="C274">
        <v>12</v>
      </c>
      <c r="D274" s="119">
        <v>0</v>
      </c>
    </row>
    <row r="275" spans="1:4">
      <c r="A275" t="s">
        <v>942</v>
      </c>
      <c r="B275" s="119">
        <f t="shared" si="4"/>
        <v>0</v>
      </c>
      <c r="C275">
        <v>0</v>
      </c>
      <c r="D275" s="119">
        <v>0</v>
      </c>
    </row>
    <row r="276" spans="1:4">
      <c r="A276" t="s">
        <v>966</v>
      </c>
      <c r="B276" s="119">
        <f t="shared" si="4"/>
        <v>0</v>
      </c>
      <c r="C276">
        <v>0</v>
      </c>
      <c r="D276" s="119">
        <v>0</v>
      </c>
    </row>
    <row r="277" spans="1:4">
      <c r="A277" t="s">
        <v>967</v>
      </c>
      <c r="B277" s="119">
        <f t="shared" si="4"/>
        <v>0</v>
      </c>
      <c r="C277">
        <v>0</v>
      </c>
      <c r="D277" s="119">
        <v>0</v>
      </c>
    </row>
    <row r="278" spans="1:4">
      <c r="A278" t="s">
        <v>968</v>
      </c>
      <c r="B278" s="119">
        <f t="shared" si="4"/>
        <v>0</v>
      </c>
      <c r="C278">
        <v>0</v>
      </c>
      <c r="D278" s="119">
        <v>0</v>
      </c>
    </row>
    <row r="279" spans="1:4">
      <c r="A279" t="s">
        <v>963</v>
      </c>
      <c r="B279" s="119">
        <f t="shared" si="4"/>
        <v>0</v>
      </c>
      <c r="C279">
        <v>0</v>
      </c>
      <c r="D279" s="119">
        <v>0</v>
      </c>
    </row>
    <row r="280" spans="1:4">
      <c r="A280">
        <v>881568</v>
      </c>
      <c r="B280" s="119">
        <f t="shared" si="4"/>
        <v>0</v>
      </c>
      <c r="C280">
        <v>0</v>
      </c>
      <c r="D280" s="119">
        <v>0</v>
      </c>
    </row>
    <row r="281" spans="1:4">
      <c r="A281">
        <v>550001</v>
      </c>
      <c r="B281" s="119">
        <f t="shared" si="4"/>
        <v>0</v>
      </c>
      <c r="C281">
        <v>0</v>
      </c>
      <c r="D281" s="119">
        <v>0</v>
      </c>
    </row>
    <row r="282" spans="1:4">
      <c r="A282">
        <v>450001</v>
      </c>
      <c r="B282" s="119">
        <f t="shared" si="4"/>
        <v>0</v>
      </c>
      <c r="C282">
        <v>0</v>
      </c>
      <c r="D282" s="119">
        <v>0</v>
      </c>
    </row>
    <row r="283" spans="1:4">
      <c r="A283">
        <v>450013</v>
      </c>
      <c r="B283" s="119">
        <f t="shared" si="4"/>
        <v>3389</v>
      </c>
      <c r="C283">
        <v>2582</v>
      </c>
      <c r="D283" s="119">
        <v>807</v>
      </c>
    </row>
    <row r="284" spans="1:4">
      <c r="A284">
        <v>450012</v>
      </c>
      <c r="B284" s="119">
        <f t="shared" si="4"/>
        <v>116</v>
      </c>
      <c r="C284">
        <v>46</v>
      </c>
      <c r="D284" s="119">
        <v>70</v>
      </c>
    </row>
    <row r="285" spans="1:4">
      <c r="A285">
        <v>887715</v>
      </c>
      <c r="B285" s="119">
        <f t="shared" si="4"/>
        <v>10</v>
      </c>
      <c r="C285">
        <v>0</v>
      </c>
      <c r="D285" s="119">
        <v>10</v>
      </c>
    </row>
    <row r="286" spans="1:4">
      <c r="A286">
        <v>887517</v>
      </c>
      <c r="B286" s="119">
        <f t="shared" si="4"/>
        <v>68</v>
      </c>
      <c r="C286">
        <v>0</v>
      </c>
      <c r="D286" s="119">
        <v>68</v>
      </c>
    </row>
    <row r="287" spans="1:4">
      <c r="A287">
        <v>150035</v>
      </c>
      <c r="B287" s="119">
        <f t="shared" si="4"/>
        <v>7</v>
      </c>
      <c r="C287">
        <v>0</v>
      </c>
      <c r="D287" s="119">
        <v>7</v>
      </c>
    </row>
    <row r="288" spans="1:4">
      <c r="A288" t="s">
        <v>991</v>
      </c>
      <c r="B288" s="119">
        <f t="shared" si="4"/>
        <v>0</v>
      </c>
      <c r="C288">
        <v>0</v>
      </c>
      <c r="D288" s="119">
        <v>0</v>
      </c>
    </row>
    <row r="289" spans="1:4">
      <c r="A289" t="s">
        <v>992</v>
      </c>
      <c r="B289" s="119">
        <f t="shared" si="4"/>
        <v>1</v>
      </c>
      <c r="C289">
        <v>1</v>
      </c>
      <c r="D289" s="119">
        <v>0</v>
      </c>
    </row>
    <row r="290" spans="1:4">
      <c r="A290" t="s">
        <v>993</v>
      </c>
      <c r="B290" s="119">
        <f t="shared" si="4"/>
        <v>0</v>
      </c>
      <c r="C290">
        <v>0</v>
      </c>
      <c r="D290" s="119">
        <v>0</v>
      </c>
    </row>
    <row r="291" spans="1:4">
      <c r="A291" t="s">
        <v>1006</v>
      </c>
      <c r="B291" s="119">
        <f t="shared" si="4"/>
        <v>6941</v>
      </c>
      <c r="C291">
        <v>4870</v>
      </c>
      <c r="D291" s="119">
        <v>2071</v>
      </c>
    </row>
    <row r="292" spans="1:4">
      <c r="A292" t="s">
        <v>1007</v>
      </c>
      <c r="B292" s="119">
        <f t="shared" si="4"/>
        <v>76</v>
      </c>
      <c r="C292">
        <v>0</v>
      </c>
      <c r="D292" s="119">
        <v>76</v>
      </c>
    </row>
    <row r="293" spans="1:4">
      <c r="A293" t="s">
        <v>1008</v>
      </c>
      <c r="B293" s="119">
        <f t="shared" si="4"/>
        <v>123</v>
      </c>
      <c r="C293">
        <v>10</v>
      </c>
      <c r="D293" s="119">
        <v>113</v>
      </c>
    </row>
    <row r="294" spans="1:4">
      <c r="A294" t="s">
        <v>1009</v>
      </c>
      <c r="B294" s="119">
        <f t="shared" si="4"/>
        <v>1027</v>
      </c>
      <c r="C294">
        <v>687</v>
      </c>
      <c r="D294" s="119">
        <v>340</v>
      </c>
    </row>
    <row r="295" spans="1:4">
      <c r="A295" t="s">
        <v>1010</v>
      </c>
      <c r="B295" s="119">
        <f t="shared" si="4"/>
        <v>9</v>
      </c>
      <c r="C295">
        <v>1</v>
      </c>
      <c r="D295" s="119">
        <v>8</v>
      </c>
    </row>
    <row r="296" spans="1:4">
      <c r="A296" t="s">
        <v>1011</v>
      </c>
      <c r="B296" s="119">
        <f t="shared" si="4"/>
        <v>22</v>
      </c>
      <c r="C296">
        <v>15</v>
      </c>
      <c r="D296" s="119">
        <v>7</v>
      </c>
    </row>
    <row r="297" spans="1:4">
      <c r="A297" t="s">
        <v>1012</v>
      </c>
      <c r="B297" s="119">
        <f t="shared" si="4"/>
        <v>54</v>
      </c>
      <c r="C297">
        <v>34</v>
      </c>
      <c r="D297" s="119">
        <v>20</v>
      </c>
    </row>
    <row r="298" spans="1:4">
      <c r="A298" t="s">
        <v>1013</v>
      </c>
      <c r="B298" s="119">
        <f t="shared" si="4"/>
        <v>0</v>
      </c>
      <c r="C298">
        <v>0</v>
      </c>
      <c r="D298" s="119">
        <v>0</v>
      </c>
    </row>
    <row r="299" spans="1:4">
      <c r="A299" t="s">
        <v>1014</v>
      </c>
      <c r="B299" s="119">
        <f t="shared" si="4"/>
        <v>2</v>
      </c>
      <c r="C299">
        <v>1</v>
      </c>
      <c r="D299" s="119">
        <v>1</v>
      </c>
    </row>
    <row r="300" spans="1:4">
      <c r="A300" t="s">
        <v>1015</v>
      </c>
      <c r="B300" s="119">
        <f t="shared" si="4"/>
        <v>8</v>
      </c>
      <c r="C300">
        <v>1</v>
      </c>
      <c r="D300" s="119">
        <v>7</v>
      </c>
    </row>
    <row r="301" spans="1:4">
      <c r="A301">
        <v>450016</v>
      </c>
      <c r="B301" s="119">
        <f t="shared" si="4"/>
        <v>0</v>
      </c>
      <c r="C301">
        <v>0</v>
      </c>
      <c r="D301" s="119">
        <v>0</v>
      </c>
    </row>
    <row r="302" spans="1:4">
      <c r="A302" t="s">
        <v>1020</v>
      </c>
      <c r="B302" s="119">
        <f t="shared" si="4"/>
        <v>6</v>
      </c>
      <c r="C302">
        <v>0</v>
      </c>
      <c r="D302" s="119">
        <v>6</v>
      </c>
    </row>
    <row r="303" spans="1:4">
      <c r="A303" t="s">
        <v>1021</v>
      </c>
      <c r="B303" s="119">
        <f t="shared" si="4"/>
        <v>0</v>
      </c>
      <c r="C303">
        <v>0</v>
      </c>
      <c r="D303" s="119">
        <v>0</v>
      </c>
    </row>
    <row r="304" spans="1:4">
      <c r="A304" t="s">
        <v>1022</v>
      </c>
      <c r="B304" s="119">
        <f t="shared" si="4"/>
        <v>2.2222222222224586E-3</v>
      </c>
      <c r="C304">
        <v>2.2222222222224586E-3</v>
      </c>
      <c r="D304" s="119">
        <v>0</v>
      </c>
    </row>
    <row r="305" spans="1:4">
      <c r="A305" t="s">
        <v>1023</v>
      </c>
      <c r="B305" s="119">
        <f t="shared" si="4"/>
        <v>0</v>
      </c>
      <c r="C305">
        <v>0</v>
      </c>
      <c r="D305" s="119">
        <v>0</v>
      </c>
    </row>
    <row r="306" spans="1:4">
      <c r="A306" t="s">
        <v>1024</v>
      </c>
      <c r="B306" s="119">
        <f t="shared" si="4"/>
        <v>0</v>
      </c>
      <c r="C306">
        <v>0</v>
      </c>
      <c r="D306" s="119">
        <v>0</v>
      </c>
    </row>
    <row r="307" spans="1:4">
      <c r="A307" t="s">
        <v>1025</v>
      </c>
      <c r="B307" s="119">
        <f t="shared" si="4"/>
        <v>0</v>
      </c>
      <c r="C307">
        <v>0</v>
      </c>
      <c r="D307" s="119">
        <v>0</v>
      </c>
    </row>
    <row r="308" spans="1:4">
      <c r="A308" t="s">
        <v>1026</v>
      </c>
      <c r="B308" s="119">
        <f t="shared" si="4"/>
        <v>0</v>
      </c>
      <c r="C308">
        <v>0</v>
      </c>
      <c r="D308" s="119">
        <v>0</v>
      </c>
    </row>
    <row r="309" spans="1:4">
      <c r="A309" t="s">
        <v>1027</v>
      </c>
      <c r="B309" s="119">
        <f t="shared" si="4"/>
        <v>0</v>
      </c>
      <c r="C309">
        <v>0</v>
      </c>
      <c r="D309" s="119">
        <v>0</v>
      </c>
    </row>
    <row r="310" spans="1:4">
      <c r="A310">
        <v>869084</v>
      </c>
      <c r="B310" s="119">
        <f t="shared" si="4"/>
        <v>1649</v>
      </c>
      <c r="C310">
        <v>658</v>
      </c>
      <c r="D310" s="119">
        <v>991</v>
      </c>
    </row>
    <row r="311" spans="1:4">
      <c r="A311" t="s">
        <v>1033</v>
      </c>
      <c r="B311" s="119">
        <f t="shared" si="4"/>
        <v>1249</v>
      </c>
      <c r="C311">
        <v>548</v>
      </c>
      <c r="D311" s="119">
        <v>701</v>
      </c>
    </row>
    <row r="312" spans="1:4">
      <c r="A312" t="s">
        <v>1034</v>
      </c>
      <c r="B312" s="119">
        <f t="shared" si="4"/>
        <v>108</v>
      </c>
      <c r="C312">
        <v>45</v>
      </c>
      <c r="D312" s="119">
        <v>63</v>
      </c>
    </row>
    <row r="313" spans="1:4">
      <c r="A313" t="s">
        <v>1035</v>
      </c>
      <c r="B313" s="119">
        <f t="shared" si="4"/>
        <v>69</v>
      </c>
      <c r="C313">
        <v>9</v>
      </c>
      <c r="D313" s="119">
        <v>60</v>
      </c>
    </row>
    <row r="314" spans="1:4">
      <c r="A314" t="s">
        <v>1036</v>
      </c>
      <c r="B314" s="119">
        <f t="shared" si="4"/>
        <v>177</v>
      </c>
      <c r="C314">
        <v>9</v>
      </c>
      <c r="D314" s="119">
        <v>168</v>
      </c>
    </row>
    <row r="315" spans="1:4">
      <c r="A315" t="s">
        <v>1037</v>
      </c>
      <c r="B315" s="119">
        <f t="shared" si="4"/>
        <v>1</v>
      </c>
      <c r="C315">
        <v>1</v>
      </c>
      <c r="D315" s="119">
        <v>0</v>
      </c>
    </row>
    <row r="316" spans="1:4">
      <c r="A316" t="s">
        <v>1038</v>
      </c>
      <c r="B316" s="119">
        <f t="shared" si="4"/>
        <v>0</v>
      </c>
      <c r="C316">
        <v>0</v>
      </c>
      <c r="D316" s="119">
        <v>0</v>
      </c>
    </row>
    <row r="317" spans="1:4">
      <c r="A317" t="s">
        <v>1039</v>
      </c>
      <c r="B317" s="119">
        <f t="shared" si="4"/>
        <v>0</v>
      </c>
      <c r="C317">
        <v>0</v>
      </c>
      <c r="D317" s="119">
        <v>0</v>
      </c>
    </row>
    <row r="318" spans="1:4">
      <c r="A318" t="s">
        <v>1040</v>
      </c>
      <c r="B318" s="119">
        <f t="shared" si="4"/>
        <v>1</v>
      </c>
      <c r="C318">
        <v>1</v>
      </c>
      <c r="D318" s="119">
        <v>0</v>
      </c>
    </row>
    <row r="319" spans="1:4">
      <c r="A319">
        <v>887716</v>
      </c>
      <c r="B319" s="119">
        <f t="shared" si="4"/>
        <v>467</v>
      </c>
      <c r="C319">
        <v>239</v>
      </c>
      <c r="D319" s="119">
        <v>228</v>
      </c>
    </row>
    <row r="320" spans="1:4">
      <c r="A320" t="s">
        <v>1041</v>
      </c>
      <c r="B320" s="119">
        <f t="shared" si="4"/>
        <v>0</v>
      </c>
      <c r="C320">
        <v>0</v>
      </c>
      <c r="D320" s="119">
        <v>0</v>
      </c>
    </row>
    <row r="321" spans="1:4">
      <c r="A321">
        <v>888811</v>
      </c>
      <c r="B321" s="119">
        <f t="shared" si="4"/>
        <v>41</v>
      </c>
      <c r="C321">
        <v>7</v>
      </c>
      <c r="D321" s="119">
        <v>34</v>
      </c>
    </row>
    <row r="322" spans="1:4">
      <c r="A322">
        <v>888770</v>
      </c>
      <c r="B322" s="119">
        <f t="shared" ref="B322:B385" si="5">C322+D322</f>
        <v>114</v>
      </c>
      <c r="C322">
        <v>3</v>
      </c>
      <c r="D322" s="119">
        <v>111</v>
      </c>
    </row>
    <row r="323" spans="1:4">
      <c r="A323" t="s">
        <v>1059</v>
      </c>
      <c r="B323" s="119">
        <f t="shared" si="5"/>
        <v>1</v>
      </c>
      <c r="C323">
        <v>1</v>
      </c>
      <c r="D323" s="119">
        <v>0</v>
      </c>
    </row>
    <row r="324" spans="1:4">
      <c r="A324" t="s">
        <v>1060</v>
      </c>
      <c r="B324" s="119">
        <f t="shared" si="5"/>
        <v>68</v>
      </c>
      <c r="C324">
        <v>0</v>
      </c>
      <c r="D324" s="119">
        <v>68</v>
      </c>
    </row>
    <row r="325" spans="1:4">
      <c r="A325" t="s">
        <v>1061</v>
      </c>
      <c r="B325" s="119">
        <f t="shared" si="5"/>
        <v>76</v>
      </c>
      <c r="C325">
        <v>0</v>
      </c>
      <c r="D325" s="119">
        <v>76</v>
      </c>
    </row>
    <row r="326" spans="1:4">
      <c r="A326" t="s">
        <v>1062</v>
      </c>
      <c r="B326" s="119">
        <f t="shared" si="5"/>
        <v>2754</v>
      </c>
      <c r="C326">
        <v>2449</v>
      </c>
      <c r="D326" s="119">
        <v>305</v>
      </c>
    </row>
    <row r="327" spans="1:4">
      <c r="A327" t="s">
        <v>1063</v>
      </c>
      <c r="B327" s="119">
        <f t="shared" si="5"/>
        <v>273</v>
      </c>
      <c r="C327">
        <v>0</v>
      </c>
      <c r="D327" s="119">
        <v>273</v>
      </c>
    </row>
    <row r="328" spans="1:4">
      <c r="A328" t="s">
        <v>1064</v>
      </c>
      <c r="B328" s="119">
        <f t="shared" si="5"/>
        <v>3277</v>
      </c>
      <c r="C328">
        <v>2897</v>
      </c>
      <c r="D328" s="119">
        <v>380</v>
      </c>
    </row>
    <row r="329" spans="1:4">
      <c r="A329" t="s">
        <v>1065</v>
      </c>
      <c r="B329" s="119">
        <f t="shared" si="5"/>
        <v>8</v>
      </c>
      <c r="C329">
        <v>0</v>
      </c>
      <c r="D329" s="119">
        <v>8</v>
      </c>
    </row>
    <row r="330" spans="1:4">
      <c r="A330" t="s">
        <v>1066</v>
      </c>
      <c r="B330" s="119">
        <f t="shared" si="5"/>
        <v>0</v>
      </c>
      <c r="C330">
        <v>0</v>
      </c>
      <c r="D330" s="119">
        <v>0</v>
      </c>
    </row>
    <row r="331" spans="1:4">
      <c r="A331" t="s">
        <v>1067</v>
      </c>
      <c r="B331" s="119">
        <f t="shared" si="5"/>
        <v>0</v>
      </c>
      <c r="C331">
        <v>0</v>
      </c>
      <c r="D331" s="119">
        <v>0</v>
      </c>
    </row>
    <row r="332" spans="1:4">
      <c r="A332" t="s">
        <v>1068</v>
      </c>
      <c r="B332" s="119">
        <f t="shared" si="5"/>
        <v>44</v>
      </c>
      <c r="C332">
        <v>0</v>
      </c>
      <c r="D332" s="119">
        <v>44</v>
      </c>
    </row>
    <row r="333" spans="1:4">
      <c r="A333" t="s">
        <v>1069</v>
      </c>
      <c r="B333" s="119">
        <f t="shared" si="5"/>
        <v>36</v>
      </c>
      <c r="C333">
        <v>0</v>
      </c>
      <c r="D333" s="119">
        <v>36</v>
      </c>
    </row>
    <row r="334" spans="1:4">
      <c r="A334" t="s">
        <v>1070</v>
      </c>
      <c r="B334" s="119">
        <f t="shared" si="5"/>
        <v>20</v>
      </c>
      <c r="C334">
        <v>1</v>
      </c>
      <c r="D334" s="119">
        <v>19</v>
      </c>
    </row>
    <row r="335" spans="1:4">
      <c r="A335" t="s">
        <v>1071</v>
      </c>
      <c r="B335" s="119">
        <f t="shared" si="5"/>
        <v>121</v>
      </c>
      <c r="C335">
        <v>1</v>
      </c>
      <c r="D335" s="119">
        <v>120</v>
      </c>
    </row>
    <row r="336" spans="1:4">
      <c r="A336" t="s">
        <v>1072</v>
      </c>
      <c r="B336" s="119">
        <f t="shared" si="5"/>
        <v>1049</v>
      </c>
      <c r="C336">
        <v>964</v>
      </c>
      <c r="D336" s="119">
        <v>85</v>
      </c>
    </row>
    <row r="337" spans="1:4">
      <c r="A337" t="s">
        <v>1073</v>
      </c>
      <c r="B337" s="119">
        <f t="shared" si="5"/>
        <v>0</v>
      </c>
      <c r="C337">
        <v>0</v>
      </c>
      <c r="D337" s="119">
        <v>0</v>
      </c>
    </row>
    <row r="338" spans="1:4">
      <c r="A338" t="s">
        <v>1074</v>
      </c>
      <c r="B338" s="119">
        <f t="shared" si="5"/>
        <v>0</v>
      </c>
      <c r="C338">
        <v>0</v>
      </c>
      <c r="D338" s="119">
        <v>0</v>
      </c>
    </row>
    <row r="339" spans="1:4">
      <c r="A339" t="s">
        <v>1075</v>
      </c>
      <c r="B339" s="119">
        <f t="shared" si="5"/>
        <v>56</v>
      </c>
      <c r="C339">
        <v>0</v>
      </c>
      <c r="D339" s="119">
        <v>56</v>
      </c>
    </row>
    <row r="340" spans="1:4">
      <c r="A340" t="s">
        <v>1076</v>
      </c>
      <c r="B340" s="119">
        <f t="shared" si="5"/>
        <v>42</v>
      </c>
      <c r="C340">
        <v>0</v>
      </c>
      <c r="D340" s="119">
        <v>42</v>
      </c>
    </row>
    <row r="341" spans="1:4">
      <c r="A341">
        <v>846438</v>
      </c>
      <c r="B341" s="119">
        <f t="shared" si="5"/>
        <v>0</v>
      </c>
      <c r="C341">
        <v>0</v>
      </c>
      <c r="D341" s="119">
        <v>0</v>
      </c>
    </row>
    <row r="342" spans="1:4">
      <c r="A342" t="s">
        <v>1082</v>
      </c>
      <c r="B342" s="119">
        <f t="shared" si="5"/>
        <v>9.120000000000001</v>
      </c>
      <c r="C342">
        <v>0</v>
      </c>
      <c r="D342" s="119">
        <v>9.120000000000001</v>
      </c>
    </row>
    <row r="343" spans="1:4">
      <c r="A343" t="s">
        <v>1083</v>
      </c>
      <c r="B343" s="119">
        <f t="shared" si="5"/>
        <v>0</v>
      </c>
      <c r="C343">
        <v>0</v>
      </c>
      <c r="D343" s="119">
        <v>0</v>
      </c>
    </row>
    <row r="344" spans="1:4">
      <c r="A344" t="s">
        <v>1084</v>
      </c>
      <c r="B344" s="119">
        <f t="shared" si="5"/>
        <v>5</v>
      </c>
      <c r="C344">
        <v>0</v>
      </c>
      <c r="D344" s="119">
        <v>5</v>
      </c>
    </row>
    <row r="345" spans="1:4">
      <c r="A345" t="s">
        <v>1093</v>
      </c>
      <c r="B345" s="119">
        <f t="shared" si="5"/>
        <v>72</v>
      </c>
      <c r="C345">
        <v>72</v>
      </c>
      <c r="D345" s="119">
        <v>0</v>
      </c>
    </row>
    <row r="346" spans="1:4">
      <c r="A346" t="s">
        <v>1105</v>
      </c>
      <c r="B346" s="119">
        <f t="shared" si="5"/>
        <v>12</v>
      </c>
      <c r="C346">
        <v>1</v>
      </c>
      <c r="D346" s="119">
        <v>11</v>
      </c>
    </row>
    <row r="347" spans="1:4">
      <c r="A347">
        <v>891553</v>
      </c>
      <c r="B347" s="119">
        <f t="shared" si="5"/>
        <v>242</v>
      </c>
      <c r="C347">
        <v>52</v>
      </c>
      <c r="D347" s="119">
        <v>190</v>
      </c>
    </row>
    <row r="348" spans="1:4">
      <c r="A348">
        <v>887513</v>
      </c>
      <c r="B348" s="119">
        <f t="shared" si="5"/>
        <v>343</v>
      </c>
      <c r="C348">
        <v>75</v>
      </c>
      <c r="D348" s="119">
        <v>268</v>
      </c>
    </row>
    <row r="349" spans="1:4">
      <c r="A349">
        <v>894325</v>
      </c>
      <c r="B349" s="119">
        <f t="shared" si="5"/>
        <v>111</v>
      </c>
      <c r="C349">
        <v>43</v>
      </c>
      <c r="D349" s="119">
        <v>68</v>
      </c>
    </row>
    <row r="350" spans="1:4">
      <c r="A350">
        <v>887713</v>
      </c>
      <c r="B350" s="119">
        <f t="shared" si="5"/>
        <v>10.98</v>
      </c>
      <c r="C350">
        <v>0</v>
      </c>
      <c r="D350" s="119">
        <v>10.98</v>
      </c>
    </row>
    <row r="351" spans="1:4">
      <c r="A351" t="s">
        <v>1137</v>
      </c>
      <c r="B351" s="119">
        <f t="shared" si="5"/>
        <v>0</v>
      </c>
      <c r="C351">
        <v>0</v>
      </c>
      <c r="D351" s="119">
        <v>0</v>
      </c>
    </row>
    <row r="352" spans="1:4">
      <c r="A352" t="s">
        <v>1138</v>
      </c>
      <c r="B352" s="119">
        <f t="shared" si="5"/>
        <v>23.944444444444443</v>
      </c>
      <c r="C352">
        <v>1.9444444444444429</v>
      </c>
      <c r="D352" s="119">
        <v>22</v>
      </c>
    </row>
    <row r="353" spans="1:4">
      <c r="A353" t="s">
        <v>1139</v>
      </c>
      <c r="B353" s="119">
        <f t="shared" si="5"/>
        <v>15</v>
      </c>
      <c r="C353">
        <v>1</v>
      </c>
      <c r="D353" s="119">
        <v>14</v>
      </c>
    </row>
    <row r="354" spans="1:4">
      <c r="A354" t="s">
        <v>1140</v>
      </c>
      <c r="B354" s="119">
        <f t="shared" si="5"/>
        <v>22</v>
      </c>
      <c r="C354">
        <v>0</v>
      </c>
      <c r="D354" s="119">
        <v>22</v>
      </c>
    </row>
    <row r="355" spans="1:4">
      <c r="A355" t="s">
        <v>1141</v>
      </c>
      <c r="B355" s="119">
        <f t="shared" si="5"/>
        <v>7500</v>
      </c>
      <c r="C355">
        <v>4373</v>
      </c>
      <c r="D355" s="119">
        <v>3127</v>
      </c>
    </row>
    <row r="356" spans="1:4">
      <c r="A356" t="s">
        <v>1142</v>
      </c>
      <c r="B356" s="119">
        <f t="shared" si="5"/>
        <v>3431</v>
      </c>
      <c r="C356">
        <v>2904</v>
      </c>
      <c r="D356" s="119">
        <v>527</v>
      </c>
    </row>
    <row r="357" spans="1:4">
      <c r="A357">
        <v>891908</v>
      </c>
      <c r="B357" s="119">
        <f t="shared" si="5"/>
        <v>431</v>
      </c>
      <c r="C357">
        <v>362</v>
      </c>
      <c r="D357" s="119">
        <v>69</v>
      </c>
    </row>
    <row r="358" spans="1:4">
      <c r="A358">
        <v>896345</v>
      </c>
      <c r="B358" s="119">
        <f t="shared" si="5"/>
        <v>12</v>
      </c>
      <c r="C358">
        <v>0</v>
      </c>
      <c r="D358" s="119">
        <v>12</v>
      </c>
    </row>
    <row r="359" spans="1:4">
      <c r="A359" t="s">
        <v>1143</v>
      </c>
      <c r="B359" s="119">
        <f t="shared" si="5"/>
        <v>596</v>
      </c>
      <c r="C359">
        <v>587</v>
      </c>
      <c r="D359" s="119">
        <v>9</v>
      </c>
    </row>
    <row r="360" spans="1:4">
      <c r="A360" t="s">
        <v>1144</v>
      </c>
      <c r="B360" s="119">
        <f t="shared" si="5"/>
        <v>1444</v>
      </c>
      <c r="C360">
        <v>879</v>
      </c>
      <c r="D360" s="119">
        <v>565</v>
      </c>
    </row>
    <row r="361" spans="1:4">
      <c r="A361" t="s">
        <v>1145</v>
      </c>
      <c r="B361" s="119">
        <f t="shared" si="5"/>
        <v>169</v>
      </c>
      <c r="C361">
        <v>0</v>
      </c>
      <c r="D361" s="119">
        <v>169</v>
      </c>
    </row>
    <row r="362" spans="1:4">
      <c r="A362" t="s">
        <v>1146</v>
      </c>
      <c r="B362" s="119">
        <f t="shared" si="5"/>
        <v>2.9999999999999929</v>
      </c>
      <c r="C362">
        <v>0</v>
      </c>
      <c r="D362" s="119">
        <v>2.9999999999999929</v>
      </c>
    </row>
    <row r="363" spans="1:4">
      <c r="A363" t="s">
        <v>1147</v>
      </c>
      <c r="B363" s="119">
        <f t="shared" si="5"/>
        <v>0</v>
      </c>
      <c r="C363">
        <v>0</v>
      </c>
      <c r="D363" s="119">
        <v>0</v>
      </c>
    </row>
    <row r="364" spans="1:4">
      <c r="A364" t="s">
        <v>1148</v>
      </c>
      <c r="B364" s="119">
        <f t="shared" si="5"/>
        <v>0</v>
      </c>
      <c r="C364">
        <v>0</v>
      </c>
      <c r="D364" s="119">
        <v>0</v>
      </c>
    </row>
    <row r="365" spans="1:4">
      <c r="A365" t="s">
        <v>1149</v>
      </c>
      <c r="B365" s="119">
        <f t="shared" si="5"/>
        <v>150</v>
      </c>
      <c r="C365">
        <v>0</v>
      </c>
      <c r="D365" s="119">
        <v>150</v>
      </c>
    </row>
    <row r="366" spans="1:4">
      <c r="A366" t="s">
        <v>1150</v>
      </c>
      <c r="B366" s="119">
        <f t="shared" si="5"/>
        <v>0</v>
      </c>
      <c r="C366">
        <v>0</v>
      </c>
      <c r="D366" s="119">
        <v>0</v>
      </c>
    </row>
    <row r="367" spans="1:4">
      <c r="A367">
        <v>894333</v>
      </c>
      <c r="B367" s="119">
        <f t="shared" si="5"/>
        <v>413</v>
      </c>
      <c r="C367">
        <v>198</v>
      </c>
      <c r="D367" s="119">
        <v>215</v>
      </c>
    </row>
    <row r="368" spans="1:4">
      <c r="A368" t="s">
        <v>1151</v>
      </c>
      <c r="B368" s="119">
        <f t="shared" si="5"/>
        <v>0</v>
      </c>
      <c r="C368">
        <v>0</v>
      </c>
      <c r="D368" s="119">
        <v>0</v>
      </c>
    </row>
    <row r="369" spans="1:4">
      <c r="A369" t="s">
        <v>1127</v>
      </c>
      <c r="B369" s="119">
        <f t="shared" si="5"/>
        <v>2</v>
      </c>
      <c r="C369">
        <v>2</v>
      </c>
      <c r="D369" s="119">
        <v>0</v>
      </c>
    </row>
    <row r="370" spans="1:4">
      <c r="A370" t="s">
        <v>1153</v>
      </c>
      <c r="B370" s="119">
        <f t="shared" si="5"/>
        <v>0</v>
      </c>
      <c r="C370">
        <v>0</v>
      </c>
      <c r="D370" s="119">
        <v>0</v>
      </c>
    </row>
    <row r="371" spans="1:4">
      <c r="A371" t="s">
        <v>1157</v>
      </c>
      <c r="B371" s="119">
        <f t="shared" si="5"/>
        <v>12.025000000000027</v>
      </c>
      <c r="C371">
        <v>2.5000000000027001E-2</v>
      </c>
      <c r="D371" s="119">
        <v>12</v>
      </c>
    </row>
    <row r="372" spans="1:4">
      <c r="A372" t="s">
        <v>1158</v>
      </c>
      <c r="B372" s="119">
        <f t="shared" si="5"/>
        <v>0</v>
      </c>
      <c r="C372">
        <v>0</v>
      </c>
      <c r="D372" s="119">
        <v>0</v>
      </c>
    </row>
    <row r="373" spans="1:4">
      <c r="A373" t="s">
        <v>1160</v>
      </c>
      <c r="B373" s="119">
        <f t="shared" si="5"/>
        <v>0</v>
      </c>
      <c r="C373">
        <v>0</v>
      </c>
      <c r="D373" s="119">
        <v>0</v>
      </c>
    </row>
    <row r="374" spans="1:4">
      <c r="A374">
        <v>889677</v>
      </c>
      <c r="B374" s="119">
        <f t="shared" si="5"/>
        <v>1</v>
      </c>
      <c r="C374">
        <v>0</v>
      </c>
      <c r="D374" s="119">
        <v>1</v>
      </c>
    </row>
    <row r="375" spans="1:4">
      <c r="A375" t="s">
        <v>1162</v>
      </c>
      <c r="B375" s="119">
        <f t="shared" si="5"/>
        <v>210</v>
      </c>
      <c r="C375">
        <v>72</v>
      </c>
      <c r="D375" s="119">
        <v>138</v>
      </c>
    </row>
    <row r="376" spans="1:4">
      <c r="A376" t="s">
        <v>1163</v>
      </c>
      <c r="B376" s="119">
        <f t="shared" si="5"/>
        <v>0</v>
      </c>
      <c r="C376">
        <v>0</v>
      </c>
      <c r="D376" s="119">
        <v>0</v>
      </c>
    </row>
    <row r="377" spans="1:4">
      <c r="A377" t="s">
        <v>1165</v>
      </c>
      <c r="B377" s="119">
        <f t="shared" si="5"/>
        <v>0</v>
      </c>
      <c r="C377">
        <v>0</v>
      </c>
      <c r="D377" s="119">
        <v>0</v>
      </c>
    </row>
    <row r="378" spans="1:4">
      <c r="A378" t="s">
        <v>1166</v>
      </c>
      <c r="B378" s="119">
        <f t="shared" si="5"/>
        <v>0</v>
      </c>
      <c r="C378">
        <v>0</v>
      </c>
      <c r="D378" s="119">
        <v>0</v>
      </c>
    </row>
    <row r="379" spans="1:4">
      <c r="A379" t="s">
        <v>1170</v>
      </c>
      <c r="B379" s="119">
        <f t="shared" si="5"/>
        <v>51</v>
      </c>
      <c r="C379">
        <v>34</v>
      </c>
      <c r="D379" s="119">
        <v>17</v>
      </c>
    </row>
    <row r="380" spans="1:4">
      <c r="A380" t="s">
        <v>1171</v>
      </c>
      <c r="B380" s="119">
        <f t="shared" si="5"/>
        <v>0</v>
      </c>
      <c r="C380">
        <v>0</v>
      </c>
      <c r="D380" s="119">
        <v>0</v>
      </c>
    </row>
    <row r="381" spans="1:4">
      <c r="A381" t="s">
        <v>1172</v>
      </c>
      <c r="B381" s="119">
        <f t="shared" si="5"/>
        <v>5</v>
      </c>
      <c r="C381">
        <v>0</v>
      </c>
      <c r="D381" s="119">
        <v>5</v>
      </c>
    </row>
    <row r="382" spans="1:4">
      <c r="A382" t="s">
        <v>1173</v>
      </c>
      <c r="B382" s="119">
        <f t="shared" si="5"/>
        <v>16</v>
      </c>
      <c r="C382">
        <v>0</v>
      </c>
      <c r="D382" s="119">
        <v>16</v>
      </c>
    </row>
    <row r="383" spans="1:4">
      <c r="A383" t="s">
        <v>1174</v>
      </c>
      <c r="B383" s="119">
        <f t="shared" si="5"/>
        <v>226</v>
      </c>
      <c r="C383">
        <v>45</v>
      </c>
      <c r="D383" s="119">
        <v>181</v>
      </c>
    </row>
    <row r="384" spans="1:4">
      <c r="A384" t="s">
        <v>1175</v>
      </c>
      <c r="B384" s="119">
        <f t="shared" si="5"/>
        <v>2</v>
      </c>
      <c r="C384">
        <v>1</v>
      </c>
      <c r="D384" s="119">
        <v>1</v>
      </c>
    </row>
    <row r="385" spans="1:4">
      <c r="A385" t="s">
        <v>1176</v>
      </c>
      <c r="B385" s="119">
        <f t="shared" si="5"/>
        <v>0</v>
      </c>
      <c r="C385">
        <v>0</v>
      </c>
      <c r="D385" s="119">
        <v>0</v>
      </c>
    </row>
    <row r="386" spans="1:4">
      <c r="A386" t="s">
        <v>1182</v>
      </c>
      <c r="B386" s="119">
        <f t="shared" ref="B386:B396" si="6">C386+D386</f>
        <v>2</v>
      </c>
      <c r="C386">
        <v>0</v>
      </c>
      <c r="D386" s="119">
        <v>2</v>
      </c>
    </row>
    <row r="387" spans="1:4">
      <c r="A387" t="s">
        <v>1183</v>
      </c>
      <c r="B387" s="119">
        <f t="shared" si="6"/>
        <v>0</v>
      </c>
      <c r="C387">
        <v>0</v>
      </c>
      <c r="D387" s="119">
        <v>0</v>
      </c>
    </row>
    <row r="388" spans="1:4">
      <c r="A388" t="s">
        <v>1187</v>
      </c>
      <c r="B388" s="119">
        <f t="shared" si="6"/>
        <v>0</v>
      </c>
      <c r="C388">
        <v>0</v>
      </c>
      <c r="D388" s="119">
        <v>0</v>
      </c>
    </row>
    <row r="389" spans="1:4">
      <c r="A389" t="s">
        <v>1191</v>
      </c>
      <c r="B389" s="119">
        <f t="shared" si="6"/>
        <v>60</v>
      </c>
      <c r="C389">
        <v>60</v>
      </c>
      <c r="D389" s="119">
        <v>0</v>
      </c>
    </row>
    <row r="390" spans="1:4">
      <c r="A390" t="s">
        <v>1192</v>
      </c>
      <c r="B390" s="119">
        <f t="shared" si="6"/>
        <v>41</v>
      </c>
      <c r="C390">
        <v>39</v>
      </c>
      <c r="D390" s="119">
        <v>2</v>
      </c>
    </row>
    <row r="391" spans="1:4">
      <c r="A391">
        <v>897409</v>
      </c>
      <c r="B391" s="119">
        <f t="shared" si="6"/>
        <v>1025</v>
      </c>
      <c r="C391">
        <v>820</v>
      </c>
      <c r="D391" s="119">
        <v>205</v>
      </c>
    </row>
    <row r="392" spans="1:4">
      <c r="A392">
        <v>883081</v>
      </c>
      <c r="B392" s="119">
        <f t="shared" si="6"/>
        <v>25</v>
      </c>
      <c r="C392">
        <v>0</v>
      </c>
      <c r="D392" s="119">
        <v>25</v>
      </c>
    </row>
    <row r="393" spans="1:4">
      <c r="A393" t="s">
        <v>1195</v>
      </c>
      <c r="B393" s="119">
        <f t="shared" si="6"/>
        <v>24</v>
      </c>
      <c r="C393">
        <v>0</v>
      </c>
      <c r="D393" s="119">
        <v>24</v>
      </c>
    </row>
    <row r="394" spans="1:4">
      <c r="A394" t="s">
        <v>1196</v>
      </c>
      <c r="B394" s="119">
        <f t="shared" si="6"/>
        <v>0</v>
      </c>
      <c r="C394">
        <v>0</v>
      </c>
      <c r="D394" s="119">
        <v>0</v>
      </c>
    </row>
    <row r="395" spans="1:4">
      <c r="A395">
        <v>150165</v>
      </c>
      <c r="B395" s="119">
        <f t="shared" si="6"/>
        <v>157</v>
      </c>
      <c r="C395">
        <v>34</v>
      </c>
      <c r="D395" s="119">
        <v>123</v>
      </c>
    </row>
    <row r="396" spans="1:4">
      <c r="A396">
        <v>900685</v>
      </c>
      <c r="B396" s="119">
        <f t="shared" si="6"/>
        <v>4013</v>
      </c>
      <c r="C396">
        <v>2825</v>
      </c>
      <c r="D396" s="119">
        <v>1188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2019-05-21T09:10:41Z</cp:lastPrinted>
  <dcterms:created xsi:type="dcterms:W3CDTF">2015-08-12T15:27:47Z</dcterms:created>
  <dcterms:modified xsi:type="dcterms:W3CDTF">2024-07-23T07:57:36Z</dcterms:modified>
</cp:coreProperties>
</file>