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065"/>
  </bookViews>
  <sheets>
    <sheet name="Sheet2" sheetId="4" r:id="rId1"/>
    <sheet name="Deutz" sheetId="8" r:id="rId2"/>
  </sheets>
  <externalReferences>
    <externalReference r:id="rId3"/>
  </externalReferences>
  <definedNames>
    <definedName name="_xlnm._FilterDatabase" localSheetId="1" hidden="1">Deutz!$A$5:$AN$7</definedName>
    <definedName name="_xlnm.Print_Area" localSheetId="0">Sheet2!$A$1:$K$23</definedName>
  </definedNames>
  <calcPr calcId="152511"/>
</workbook>
</file>

<file path=xl/calcChain.xml><?xml version="1.0" encoding="utf-8"?>
<calcChain xmlns="http://schemas.openxmlformats.org/spreadsheetml/2006/main">
  <c r="J7" i="4" l="1"/>
  <c r="J8" i="4"/>
  <c r="J9" i="4"/>
  <c r="J6" i="4"/>
  <c r="AM7" i="8" l="1"/>
  <c r="AM6" i="8"/>
  <c r="AM8" i="8" l="1"/>
  <c r="H6" i="8"/>
  <c r="AA6" i="8"/>
  <c r="AH6" i="8" s="1"/>
  <c r="AG6" i="8"/>
  <c r="AA7" i="8"/>
  <c r="AH7" i="8" s="1"/>
  <c r="AJ7" i="8" l="1"/>
  <c r="AJ6" i="8"/>
  <c r="J10" i="4" l="1"/>
</calcChain>
</file>

<file path=xl/comments1.xml><?xml version="1.0" encoding="utf-8"?>
<comments xmlns="http://schemas.openxmlformats.org/spreadsheetml/2006/main">
  <authors>
    <author>Author</author>
  </authors>
  <commentList>
    <comment ref="AC7" authorId="0" shapeId="0">
      <text>
        <r>
          <rPr>
            <b/>
            <sz val="9"/>
            <color indexed="81"/>
            <rFont val="Tahoma"/>
            <family val="2"/>
          </rPr>
          <t>Not complete OVH kit.</t>
        </r>
      </text>
    </comment>
  </commentList>
</comments>
</file>

<file path=xl/sharedStrings.xml><?xml version="1.0" encoding="utf-8"?>
<sst xmlns="http://schemas.openxmlformats.org/spreadsheetml/2006/main" count="125" uniqueCount="99">
  <si>
    <t>No</t>
  </si>
  <si>
    <t>Product Brand</t>
  </si>
  <si>
    <t>Description</t>
  </si>
  <si>
    <t>Part No</t>
  </si>
  <si>
    <t>Stock (In Hand + On Order)</t>
  </si>
  <si>
    <t>Usage Machine</t>
  </si>
  <si>
    <t>Order Propose Qty</t>
  </si>
  <si>
    <t>Total Amount</t>
  </si>
  <si>
    <t>Average Sale Qty 
(6 month)</t>
  </si>
  <si>
    <t>ORDER PROPOSAL FORM ( STOCK ONLY )</t>
  </si>
  <si>
    <t>(Name &amp; Sign)</t>
  </si>
  <si>
    <t>Remark</t>
  </si>
  <si>
    <t>Proposed By</t>
  </si>
  <si>
    <t>Department Head</t>
  </si>
  <si>
    <t>Received By</t>
  </si>
  <si>
    <t>Procurement</t>
  </si>
  <si>
    <t>Checked By</t>
  </si>
  <si>
    <t>PO No</t>
  </si>
  <si>
    <t>PO Date</t>
  </si>
  <si>
    <t>Approved By</t>
  </si>
  <si>
    <t>GM</t>
  </si>
  <si>
    <t>02-BRM-PRT-FRM-011-04</t>
  </si>
  <si>
    <t>Selling Price</t>
  </si>
  <si>
    <t>Total Selling Price</t>
  </si>
  <si>
    <t>Inventory Controller</t>
  </si>
  <si>
    <t>No.</t>
  </si>
  <si>
    <t>BU</t>
  </si>
  <si>
    <t>Brand</t>
  </si>
  <si>
    <t>Item Description</t>
  </si>
  <si>
    <t>Part Number</t>
  </si>
  <si>
    <t>Replacement PN</t>
  </si>
  <si>
    <t>Other P/N</t>
  </si>
  <si>
    <t>Life Time</t>
  </si>
  <si>
    <t>Machine Model</t>
  </si>
  <si>
    <t>2023-2024</t>
  </si>
  <si>
    <t>BR Sale</t>
  </si>
  <si>
    <t>Average Sale Qty</t>
  </si>
  <si>
    <t>On Hand Stock Qty</t>
  </si>
  <si>
    <t>On Order Qty</t>
  </si>
  <si>
    <t>Branch Stock Qty</t>
  </si>
  <si>
    <t>Safety Level</t>
  </si>
  <si>
    <t>Lead Time (Month)</t>
  </si>
  <si>
    <t>Order Calculation</t>
  </si>
  <si>
    <t>Final Order Propose Qty</t>
  </si>
  <si>
    <t>Feb</t>
  </si>
  <si>
    <t>Mar</t>
  </si>
  <si>
    <t>Reman</t>
  </si>
  <si>
    <t>Within 6 month</t>
  </si>
  <si>
    <t>Deutz</t>
  </si>
  <si>
    <t>EC290BP</t>
  </si>
  <si>
    <t>Apr</t>
  </si>
  <si>
    <t>Repair Kit(TCD2013L062V)</t>
  </si>
  <si>
    <t>Repair  Kit (BF6M1013FC)</t>
  </si>
  <si>
    <t>EC290B</t>
  </si>
  <si>
    <t>Engine</t>
  </si>
  <si>
    <t>(OEM)</t>
  </si>
  <si>
    <t>(Volvo)</t>
  </si>
  <si>
    <t>(deutz)</t>
  </si>
  <si>
    <t>Jul</t>
  </si>
  <si>
    <t>Jun</t>
  </si>
  <si>
    <t>May</t>
  </si>
  <si>
    <t>Total Purchase Price</t>
  </si>
  <si>
    <t xml:space="preserve">On Hand Stock Qty  </t>
  </si>
  <si>
    <t>Local Purchase</t>
  </si>
  <si>
    <t>S&amp;M Inquiry</t>
  </si>
  <si>
    <t>Usage Qty</t>
  </si>
  <si>
    <t>Components</t>
  </si>
  <si>
    <t>Supplier</t>
  </si>
  <si>
    <t>No stock</t>
  </si>
  <si>
    <t>3-4 months</t>
  </si>
  <si>
    <t>Purchase Price(Euro)</t>
  </si>
  <si>
    <t>Production time</t>
  </si>
  <si>
    <t>As per market demand &amp; supplier lead time.</t>
  </si>
  <si>
    <t>Total</t>
  </si>
  <si>
    <t>Ms. Lei Lei Htun</t>
  </si>
  <si>
    <t>Ms. Ei Sapal Lwin</t>
  </si>
  <si>
    <t>Mr. Maung Maung</t>
  </si>
  <si>
    <t>Ms. Ei Ei Mon</t>
  </si>
  <si>
    <t>Last Order</t>
  </si>
  <si>
    <t>CPO Date</t>
  </si>
  <si>
    <t>Arrival Date</t>
  </si>
  <si>
    <t>P/N</t>
  </si>
  <si>
    <t>Unit Price (Euro)</t>
  </si>
  <si>
    <t>Unit Price (USD)</t>
  </si>
  <si>
    <t>Arrival Qty</t>
  </si>
  <si>
    <t>Order Qty</t>
  </si>
  <si>
    <t>6/10/20219</t>
  </si>
  <si>
    <t>Rate</t>
  </si>
  <si>
    <t>FLEEDGUARD</t>
  </si>
  <si>
    <t>Fuel Filter</t>
  </si>
  <si>
    <t>Engine Oil Filter</t>
  </si>
  <si>
    <t>Donaldson</t>
  </si>
  <si>
    <t>Air Filter</t>
  </si>
  <si>
    <t>P822768</t>
  </si>
  <si>
    <t>: CPO-REM-2024-10-0003</t>
  </si>
  <si>
    <t>FF5160</t>
  </si>
  <si>
    <t>FF5320</t>
  </si>
  <si>
    <t>LF3478</t>
  </si>
  <si>
    <t>: 10/11/2024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</si>
</sst>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5" formatCode="&quot;€&quot;#,##0"/>
    <numFmt numFmtId="166" formatCode="&quot;€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theme="1"/>
      <name val="Cambria"/>
      <family val="2"/>
      <scheme val="maj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5" borderId="1" xfId="0" applyFill="1" applyBorder="1"/>
    <xf numFmtId="0" fontId="7" fillId="0" borderId="1" xfId="0" applyFont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4" borderId="7" xfId="0" applyFill="1" applyBorder="1" applyAlignment="1">
      <alignment vertical="center" wrapText="1"/>
    </xf>
    <xf numFmtId="0" fontId="0" fillId="8" borderId="7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" fontId="0" fillId="5" borderId="1" xfId="0" applyNumberForma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66" fontId="0" fillId="5" borderId="0" xfId="0" applyNumberFormat="1" applyFill="1"/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vertical="center"/>
    </xf>
    <xf numFmtId="0" fontId="0" fillId="5" borderId="1" xfId="0" applyFill="1" applyBorder="1" applyAlignment="1">
      <alignment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6" xfId="0" applyFill="1" applyBorder="1" applyAlignment="1">
      <alignment vertical="center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44" fontId="7" fillId="0" borderId="1" xfId="1" applyFont="1" applyBorder="1" applyAlignment="1">
      <alignment vertical="center"/>
    </xf>
    <xf numFmtId="44" fontId="5" fillId="0" borderId="1" xfId="1" applyFont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</xdr:col>
      <xdr:colOff>561975</xdr:colOff>
      <xdr:row>0</xdr:row>
      <xdr:rowOff>638175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847725" cy="638175"/>
        </a:xfrm>
        <a:prstGeom prst="rect">
          <a:avLst/>
        </a:prstGeom>
      </xdr:spPr>
    </xdr:pic>
    <xdr:clientData/>
  </xdr:twoCellAnchor>
  <xdr:twoCellAnchor editAs="oneCell">
    <xdr:from>
      <xdr:col>9</xdr:col>
      <xdr:colOff>971550</xdr:colOff>
      <xdr:row>0</xdr:row>
      <xdr:rowOff>76200</xdr:rowOff>
    </xdr:from>
    <xdr:to>
      <xdr:col>10</xdr:col>
      <xdr:colOff>914400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8450" y="76200"/>
          <a:ext cx="1019175" cy="619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Telegram%20Desktop\Inventory%20Calculation%20Summary%20File%20For%20May'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heet1"/>
    </sheetNames>
    <sheetDataSet>
      <sheetData sheetId="0"/>
      <sheetData sheetId="1">
        <row r="1">
          <cell r="E1" t="str">
            <v>Part Number</v>
          </cell>
        </row>
        <row r="2">
          <cell r="E2">
            <v>0</v>
          </cell>
        </row>
        <row r="3">
          <cell r="E3">
            <v>81299836</v>
          </cell>
        </row>
        <row r="4">
          <cell r="E4" t="str">
            <v>04252442</v>
          </cell>
        </row>
        <row r="5">
          <cell r="E5" t="str">
            <v>04288053</v>
          </cell>
        </row>
        <row r="6">
          <cell r="E6" t="str">
            <v>01183574</v>
          </cell>
        </row>
        <row r="7">
          <cell r="E7" t="str">
            <v>04200021</v>
          </cell>
        </row>
        <row r="8">
          <cell r="E8" t="str">
            <v>04200022</v>
          </cell>
        </row>
        <row r="9">
          <cell r="E9" t="str">
            <v>01180867</v>
          </cell>
        </row>
        <row r="10">
          <cell r="E10" t="str">
            <v>01180872</v>
          </cell>
        </row>
        <row r="11">
          <cell r="E11" t="str">
            <v>04504438</v>
          </cell>
        </row>
        <row r="12">
          <cell r="E12" t="str">
            <v>01153857</v>
          </cell>
        </row>
        <row r="13">
          <cell r="E13" t="str">
            <v>04282580</v>
          </cell>
        </row>
        <row r="14">
          <cell r="E14" t="str">
            <v>04294196</v>
          </cell>
        </row>
        <row r="15">
          <cell r="E15" t="str">
            <v>04606893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workbookViewId="0">
      <selection activeCell="D12" sqref="D12:E12"/>
    </sheetView>
  </sheetViews>
  <sheetFormatPr defaultRowHeight="15" x14ac:dyDescent="0.25"/>
  <cols>
    <col min="1" max="1" width="4.7109375" customWidth="1"/>
    <col min="2" max="2" width="19.28515625" bestFit="1" customWidth="1"/>
    <col min="3" max="3" width="34" customWidth="1"/>
    <col min="4" max="4" width="18.7109375" style="6" bestFit="1" customWidth="1"/>
    <col min="5" max="5" width="14" style="6" customWidth="1"/>
    <col min="6" max="6" width="14.85546875" style="6" customWidth="1"/>
    <col min="7" max="7" width="14.42578125" style="6" customWidth="1"/>
    <col min="8" max="8" width="10.42578125" style="6" customWidth="1"/>
    <col min="9" max="9" width="11.28515625" style="6" bestFit="1" customWidth="1"/>
    <col min="10" max="10" width="16.140625" style="6" bestFit="1" customWidth="1"/>
    <col min="11" max="11" width="14.5703125" bestFit="1" customWidth="1"/>
  </cols>
  <sheetData>
    <row r="1" spans="1:11" ht="58.5" customHeight="1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8" customHeight="1" x14ac:dyDescent="0.25">
      <c r="A2" s="9"/>
      <c r="B2" s="10" t="s">
        <v>17</v>
      </c>
      <c r="C2" s="11" t="s">
        <v>94</v>
      </c>
      <c r="D2" s="9"/>
      <c r="E2" s="9"/>
      <c r="F2" s="9"/>
      <c r="G2" s="9"/>
      <c r="H2" s="9"/>
      <c r="I2" s="9"/>
      <c r="J2" s="9"/>
      <c r="K2" s="9"/>
    </row>
    <row r="3" spans="1:11" ht="18" customHeight="1" x14ac:dyDescent="0.25">
      <c r="A3" s="9"/>
      <c r="B3" s="10" t="s">
        <v>18</v>
      </c>
      <c r="C3" s="11" t="s">
        <v>98</v>
      </c>
      <c r="D3" s="9"/>
      <c r="E3" s="9"/>
      <c r="F3" s="9"/>
      <c r="G3" s="9"/>
      <c r="H3" s="9"/>
      <c r="I3" s="9"/>
      <c r="J3" s="9"/>
      <c r="K3" s="9"/>
    </row>
    <row r="4" spans="1:11" ht="7.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3" customFormat="1" ht="45" x14ac:dyDescent="0.25">
      <c r="A5" s="7" t="s">
        <v>0</v>
      </c>
      <c r="B5" s="7" t="s">
        <v>1</v>
      </c>
      <c r="C5" s="7" t="s">
        <v>2</v>
      </c>
      <c r="D5" s="7" t="s">
        <v>3</v>
      </c>
      <c r="E5" s="8" t="s">
        <v>8</v>
      </c>
      <c r="F5" s="8" t="s">
        <v>4</v>
      </c>
      <c r="G5" s="7" t="s">
        <v>5</v>
      </c>
      <c r="H5" s="8" t="s">
        <v>6</v>
      </c>
      <c r="I5" s="8" t="s">
        <v>22</v>
      </c>
      <c r="J5" s="8" t="s">
        <v>23</v>
      </c>
      <c r="K5" s="7" t="s">
        <v>11</v>
      </c>
    </row>
    <row r="6" spans="1:11" s="34" customFormat="1" ht="30" customHeight="1" x14ac:dyDescent="0.25">
      <c r="A6" s="18">
        <v>1</v>
      </c>
      <c r="B6" s="32" t="s">
        <v>88</v>
      </c>
      <c r="C6" s="32" t="s">
        <v>89</v>
      </c>
      <c r="D6" s="32" t="s">
        <v>95</v>
      </c>
      <c r="E6" s="31">
        <v>3</v>
      </c>
      <c r="F6" s="18">
        <v>7</v>
      </c>
      <c r="G6" s="32"/>
      <c r="H6" s="18">
        <v>56</v>
      </c>
      <c r="I6" s="69">
        <v>8</v>
      </c>
      <c r="J6" s="69">
        <f>I6*H6</f>
        <v>448</v>
      </c>
      <c r="K6" s="33"/>
    </row>
    <row r="7" spans="1:11" s="34" customFormat="1" ht="30" customHeight="1" x14ac:dyDescent="0.25">
      <c r="A7" s="18">
        <v>2</v>
      </c>
      <c r="B7" s="32" t="s">
        <v>88</v>
      </c>
      <c r="C7" s="32" t="s">
        <v>90</v>
      </c>
      <c r="D7" s="32" t="s">
        <v>97</v>
      </c>
      <c r="E7" s="31">
        <v>4</v>
      </c>
      <c r="F7" s="18">
        <v>3</v>
      </c>
      <c r="G7" s="32"/>
      <c r="H7" s="18">
        <v>28</v>
      </c>
      <c r="I7" s="69">
        <v>11.1</v>
      </c>
      <c r="J7" s="69">
        <f t="shared" ref="J7:J9" si="0">I7*H7</f>
        <v>310.8</v>
      </c>
      <c r="K7" s="33"/>
    </row>
    <row r="8" spans="1:11" s="34" customFormat="1" ht="30" customHeight="1" x14ac:dyDescent="0.25">
      <c r="A8" s="18">
        <v>3</v>
      </c>
      <c r="B8" s="32" t="s">
        <v>91</v>
      </c>
      <c r="C8" s="32" t="s">
        <v>92</v>
      </c>
      <c r="D8" s="32" t="s">
        <v>93</v>
      </c>
      <c r="E8" s="31">
        <v>0</v>
      </c>
      <c r="F8" s="18">
        <v>0</v>
      </c>
      <c r="G8" s="32"/>
      <c r="H8" s="18">
        <v>40</v>
      </c>
      <c r="I8" s="69">
        <v>16.2</v>
      </c>
      <c r="J8" s="69">
        <f t="shared" si="0"/>
        <v>648</v>
      </c>
      <c r="K8" s="33"/>
    </row>
    <row r="9" spans="1:11" s="34" customFormat="1" ht="30" customHeight="1" x14ac:dyDescent="0.25">
      <c r="A9" s="18">
        <v>4</v>
      </c>
      <c r="B9" s="32" t="s">
        <v>88</v>
      </c>
      <c r="C9" s="32" t="s">
        <v>89</v>
      </c>
      <c r="D9" s="32" t="s">
        <v>96</v>
      </c>
      <c r="E9" s="31">
        <v>0</v>
      </c>
      <c r="F9" s="18">
        <v>0</v>
      </c>
      <c r="G9" s="32"/>
      <c r="H9" s="18">
        <v>37</v>
      </c>
      <c r="I9" s="69">
        <v>9.6999999999999993</v>
      </c>
      <c r="J9" s="69">
        <f t="shared" si="0"/>
        <v>358.9</v>
      </c>
      <c r="K9" s="33"/>
    </row>
    <row r="10" spans="1:11" ht="18.75" x14ac:dyDescent="0.3">
      <c r="A10" s="13"/>
      <c r="B10" s="12"/>
      <c r="C10" s="12"/>
      <c r="D10" s="13"/>
      <c r="E10" s="13"/>
      <c r="F10" s="13"/>
      <c r="G10" s="47" t="s">
        <v>7</v>
      </c>
      <c r="H10" s="47"/>
      <c r="I10" s="47"/>
      <c r="J10" s="70">
        <f>SUM(J6:J9)</f>
        <v>1765.6999999999998</v>
      </c>
      <c r="K10" s="13"/>
    </row>
    <row r="11" spans="1:11" x14ac:dyDescent="0.25">
      <c r="A11" s="12"/>
      <c r="B11" s="12"/>
      <c r="C11" s="12"/>
      <c r="D11" s="13"/>
      <c r="E11" s="13"/>
      <c r="F11" s="13"/>
      <c r="G11" s="13"/>
      <c r="H11" s="13"/>
      <c r="I11" s="13"/>
      <c r="J11" s="13"/>
      <c r="K11" s="13"/>
    </row>
    <row r="12" spans="1:11" x14ac:dyDescent="0.25">
      <c r="B12" s="6" t="s">
        <v>12</v>
      </c>
      <c r="D12" s="49" t="s">
        <v>16</v>
      </c>
      <c r="E12" s="49"/>
      <c r="G12" s="49" t="s">
        <v>19</v>
      </c>
      <c r="H12" s="49"/>
      <c r="K12" s="6" t="s">
        <v>14</v>
      </c>
    </row>
    <row r="13" spans="1:11" x14ac:dyDescent="0.25">
      <c r="D13"/>
      <c r="K13" s="6"/>
    </row>
    <row r="14" spans="1:11" x14ac:dyDescent="0.25">
      <c r="D14"/>
      <c r="K14" s="6"/>
    </row>
    <row r="15" spans="1:11" x14ac:dyDescent="0.25">
      <c r="D15"/>
      <c r="E15" s="14"/>
      <c r="F15" s="14"/>
      <c r="G15" s="14"/>
      <c r="H15" s="14"/>
      <c r="I15" s="14"/>
      <c r="J15" s="14"/>
      <c r="K15" s="14"/>
    </row>
    <row r="16" spans="1:11" x14ac:dyDescent="0.25">
      <c r="D16"/>
      <c r="E16" s="14"/>
      <c r="F16" s="14"/>
      <c r="G16" s="14"/>
      <c r="H16" s="14"/>
      <c r="I16" s="14"/>
      <c r="J16" s="14"/>
      <c r="K16" s="14"/>
    </row>
    <row r="17" spans="2:11" x14ac:dyDescent="0.25">
      <c r="B17" s="41" t="s">
        <v>74</v>
      </c>
      <c r="D17" s="49" t="s">
        <v>75</v>
      </c>
      <c r="E17" s="49"/>
      <c r="F17" s="14"/>
      <c r="G17" s="49" t="s">
        <v>76</v>
      </c>
      <c r="H17" s="49"/>
      <c r="I17" s="14"/>
      <c r="J17" s="14"/>
      <c r="K17" s="14" t="s">
        <v>77</v>
      </c>
    </row>
    <row r="18" spans="2:11" x14ac:dyDescent="0.25">
      <c r="B18" s="6" t="s">
        <v>24</v>
      </c>
      <c r="D18" s="49" t="s">
        <v>13</v>
      </c>
      <c r="E18" s="49"/>
      <c r="G18" s="49" t="s">
        <v>20</v>
      </c>
      <c r="H18" s="49"/>
      <c r="K18" s="6" t="s">
        <v>15</v>
      </c>
    </row>
    <row r="19" spans="2:11" x14ac:dyDescent="0.25">
      <c r="B19" s="41" t="s">
        <v>10</v>
      </c>
      <c r="D19" s="49" t="s">
        <v>10</v>
      </c>
      <c r="E19" s="49"/>
      <c r="G19" s="49" t="s">
        <v>10</v>
      </c>
      <c r="H19" s="49"/>
      <c r="K19" s="6" t="s">
        <v>10</v>
      </c>
    </row>
    <row r="20" spans="2:11" ht="11.25" customHeight="1" x14ac:dyDescent="0.25"/>
    <row r="21" spans="2:11" ht="15.75" x14ac:dyDescent="0.25">
      <c r="E21" s="2"/>
      <c r="G21" s="4"/>
      <c r="H21" s="4"/>
      <c r="I21" s="4"/>
      <c r="J21" s="46" t="s">
        <v>21</v>
      </c>
      <c r="K21" s="46"/>
    </row>
  </sheetData>
  <mergeCells count="11">
    <mergeCell ref="J21:K21"/>
    <mergeCell ref="G10:I10"/>
    <mergeCell ref="A1:K1"/>
    <mergeCell ref="D12:E12"/>
    <mergeCell ref="G12:H12"/>
    <mergeCell ref="D18:E18"/>
    <mergeCell ref="G18:H18"/>
    <mergeCell ref="D19:E19"/>
    <mergeCell ref="G19:H19"/>
    <mergeCell ref="D17:E17"/>
    <mergeCell ref="G17:H17"/>
  </mergeCells>
  <pageMargins left="0.7" right="0.7" top="0.75" bottom="0.75" header="0.3" footer="0.3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4:AQ18"/>
  <sheetViews>
    <sheetView topLeftCell="C1" zoomScale="80" zoomScaleNormal="80" workbookViewId="0">
      <pane ySplit="5" topLeftCell="A6" activePane="bottomLeft" state="frozen"/>
      <selection pane="bottomLeft" activeCell="H1" sqref="A1:XFD1"/>
    </sheetView>
  </sheetViews>
  <sheetFormatPr defaultColWidth="9.140625" defaultRowHeight="15" x14ac:dyDescent="0.25"/>
  <cols>
    <col min="1" max="1" width="4.5703125" style="19" bestFit="1" customWidth="1"/>
    <col min="2" max="2" width="8" style="16" bestFit="1" customWidth="1"/>
    <col min="3" max="3" width="7.85546875" style="16" customWidth="1"/>
    <col min="4" max="4" width="32.42578125" style="16" customWidth="1"/>
    <col min="5" max="5" width="16.28515625" style="19" customWidth="1"/>
    <col min="6" max="8" width="16.28515625" style="19" hidden="1" customWidth="1"/>
    <col min="9" max="9" width="16.85546875" style="16" customWidth="1"/>
    <col min="10" max="10" width="11.7109375" style="16" customWidth="1"/>
    <col min="11" max="11" width="12.28515625" style="16" hidden="1" customWidth="1"/>
    <col min="12" max="12" width="9.85546875" style="16" hidden="1" customWidth="1"/>
    <col min="13" max="14" width="4.7109375" style="16" hidden="1" customWidth="1"/>
    <col min="15" max="15" width="5.42578125" style="16" hidden="1" customWidth="1"/>
    <col min="16" max="16" width="5.7109375" style="16" hidden="1" customWidth="1"/>
    <col min="17" max="18" width="5.42578125" style="16" hidden="1" customWidth="1"/>
    <col min="19" max="24" width="5.140625" style="16" hidden="1" customWidth="1"/>
    <col min="25" max="25" width="9.28515625" style="16" hidden="1" customWidth="1"/>
    <col min="26" max="26" width="12.7109375" style="16" hidden="1" customWidth="1"/>
    <col min="27" max="27" width="8.85546875" style="16" customWidth="1"/>
    <col min="28" max="28" width="7.140625" style="16" hidden="1" customWidth="1"/>
    <col min="29" max="30" width="7.42578125" style="16" hidden="1" customWidth="1"/>
    <col min="31" max="31" width="6.42578125" style="16" customWidth="1"/>
    <col min="32" max="32" width="8.5703125" style="16" customWidth="1"/>
    <col min="33" max="33" width="9.85546875" style="16" customWidth="1"/>
    <col min="34" max="34" width="7.140625" style="16" customWidth="1"/>
    <col min="35" max="35" width="8.5703125" style="16" customWidth="1"/>
    <col min="36" max="36" width="6.42578125" style="16" customWidth="1"/>
    <col min="37" max="37" width="8" style="16" customWidth="1"/>
    <col min="38" max="38" width="18.85546875" style="16" customWidth="1"/>
    <col min="39" max="39" width="19" style="16" customWidth="1"/>
    <col min="40" max="40" width="17.7109375" style="16" customWidth="1"/>
    <col min="41" max="41" width="12" style="16" bestFit="1" customWidth="1"/>
    <col min="42" max="42" width="9.140625" style="16"/>
    <col min="43" max="43" width="23.7109375" style="16" customWidth="1"/>
    <col min="44" max="16384" width="9.140625" style="16"/>
  </cols>
  <sheetData>
    <row r="4" spans="1:43" s="20" customFormat="1" ht="44.25" customHeight="1" x14ac:dyDescent="0.25">
      <c r="A4" s="56" t="s">
        <v>25</v>
      </c>
      <c r="B4" s="56" t="s">
        <v>26</v>
      </c>
      <c r="C4" s="56" t="s">
        <v>27</v>
      </c>
      <c r="D4" s="56" t="s">
        <v>28</v>
      </c>
      <c r="E4" s="56" t="s">
        <v>29</v>
      </c>
      <c r="F4" s="56" t="s">
        <v>30</v>
      </c>
      <c r="G4" s="57" t="s">
        <v>31</v>
      </c>
      <c r="H4" s="30"/>
      <c r="I4" s="56" t="s">
        <v>32</v>
      </c>
      <c r="J4" s="56" t="s">
        <v>33</v>
      </c>
      <c r="K4" s="56" t="s">
        <v>66</v>
      </c>
      <c r="L4" s="56" t="s">
        <v>65</v>
      </c>
      <c r="M4" s="53" t="s">
        <v>34</v>
      </c>
      <c r="N4" s="54"/>
      <c r="O4" s="54"/>
      <c r="P4" s="54"/>
      <c r="Q4" s="54"/>
      <c r="R4" s="55"/>
      <c r="S4" s="66" t="s">
        <v>35</v>
      </c>
      <c r="T4" s="67"/>
      <c r="U4" s="67"/>
      <c r="V4" s="67"/>
      <c r="W4" s="67"/>
      <c r="X4" s="68"/>
      <c r="Y4" s="29" t="s">
        <v>64</v>
      </c>
      <c r="Z4" s="28" t="s">
        <v>63</v>
      </c>
      <c r="AA4" s="63" t="s">
        <v>36</v>
      </c>
      <c r="AB4" s="27" t="s">
        <v>62</v>
      </c>
      <c r="AC4" s="27" t="s">
        <v>37</v>
      </c>
      <c r="AD4" s="27" t="s">
        <v>37</v>
      </c>
      <c r="AE4" s="64" t="s">
        <v>38</v>
      </c>
      <c r="AF4" s="56" t="s">
        <v>39</v>
      </c>
      <c r="AG4" s="56" t="s">
        <v>4</v>
      </c>
      <c r="AH4" s="65" t="s">
        <v>40</v>
      </c>
      <c r="AI4" s="56" t="s">
        <v>41</v>
      </c>
      <c r="AJ4" s="56" t="s">
        <v>42</v>
      </c>
      <c r="AK4" s="56" t="s">
        <v>43</v>
      </c>
      <c r="AL4" s="56" t="s">
        <v>70</v>
      </c>
      <c r="AM4" s="56" t="s">
        <v>61</v>
      </c>
      <c r="AN4" s="56" t="s">
        <v>67</v>
      </c>
      <c r="AO4" s="56" t="s">
        <v>71</v>
      </c>
      <c r="AP4" s="56" t="s">
        <v>67</v>
      </c>
      <c r="AQ4" s="59" t="s">
        <v>11</v>
      </c>
    </row>
    <row r="5" spans="1:43" s="20" customFormat="1" ht="43.5" customHeight="1" x14ac:dyDescent="0.25">
      <c r="A5" s="56"/>
      <c r="B5" s="56"/>
      <c r="C5" s="56"/>
      <c r="D5" s="56"/>
      <c r="E5" s="56"/>
      <c r="F5" s="56"/>
      <c r="G5" s="58"/>
      <c r="H5" s="26"/>
      <c r="I5" s="56"/>
      <c r="J5" s="56"/>
      <c r="K5" s="56"/>
      <c r="L5" s="56"/>
      <c r="M5" s="25" t="s">
        <v>44</v>
      </c>
      <c r="N5" s="25" t="s">
        <v>45</v>
      </c>
      <c r="O5" s="25" t="s">
        <v>50</v>
      </c>
      <c r="P5" s="25" t="s">
        <v>60</v>
      </c>
      <c r="Q5" s="25" t="s">
        <v>59</v>
      </c>
      <c r="R5" s="25" t="s">
        <v>58</v>
      </c>
      <c r="S5" s="24" t="s">
        <v>44</v>
      </c>
      <c r="T5" s="24" t="s">
        <v>45</v>
      </c>
      <c r="U5" s="24" t="s">
        <v>50</v>
      </c>
      <c r="V5" s="24" t="s">
        <v>60</v>
      </c>
      <c r="W5" s="24" t="s">
        <v>59</v>
      </c>
      <c r="X5" s="24" t="s">
        <v>58</v>
      </c>
      <c r="Y5" s="23" t="s">
        <v>58</v>
      </c>
      <c r="Z5" s="22" t="s">
        <v>58</v>
      </c>
      <c r="AA5" s="63"/>
      <c r="AB5" s="21" t="s">
        <v>57</v>
      </c>
      <c r="AC5" s="21" t="s">
        <v>56</v>
      </c>
      <c r="AD5" s="21" t="s">
        <v>55</v>
      </c>
      <c r="AE5" s="64"/>
      <c r="AF5" s="56"/>
      <c r="AG5" s="56"/>
      <c r="AH5" s="65"/>
      <c r="AI5" s="56"/>
      <c r="AJ5" s="56"/>
      <c r="AK5" s="56"/>
      <c r="AL5" s="56"/>
      <c r="AM5" s="56"/>
      <c r="AN5" s="56"/>
      <c r="AO5" s="56"/>
      <c r="AP5" s="56"/>
      <c r="AQ5" s="59"/>
    </row>
    <row r="6" spans="1:43" s="37" customFormat="1" ht="43.5" customHeight="1" x14ac:dyDescent="0.25">
      <c r="A6" s="15">
        <v>1</v>
      </c>
      <c r="B6" s="15" t="s">
        <v>46</v>
      </c>
      <c r="C6" s="15" t="s">
        <v>48</v>
      </c>
      <c r="D6" s="15" t="s">
        <v>51</v>
      </c>
      <c r="E6" s="15">
        <v>81299836</v>
      </c>
      <c r="F6" s="15">
        <v>15011490</v>
      </c>
      <c r="G6" s="15"/>
      <c r="H6" s="15">
        <f>INDEX([1]Sheet1!$E:$E,MATCH(E6,[1]Sheet1!$E:$E,0))</f>
        <v>81299836</v>
      </c>
      <c r="I6" s="15" t="s">
        <v>47</v>
      </c>
      <c r="J6" s="15" t="s">
        <v>49</v>
      </c>
      <c r="K6" s="15" t="s">
        <v>54</v>
      </c>
      <c r="L6" s="15"/>
      <c r="M6" s="15">
        <v>0</v>
      </c>
      <c r="N6" s="15">
        <v>3</v>
      </c>
      <c r="O6" s="15">
        <v>0</v>
      </c>
      <c r="P6" s="15">
        <v>0</v>
      </c>
      <c r="Q6" s="15">
        <v>1</v>
      </c>
      <c r="R6" s="15">
        <v>0</v>
      </c>
      <c r="S6" s="15">
        <v>0</v>
      </c>
      <c r="T6" s="15">
        <v>0</v>
      </c>
      <c r="U6" s="15">
        <v>0</v>
      </c>
      <c r="V6" s="15">
        <v>3</v>
      </c>
      <c r="W6" s="15">
        <v>0</v>
      </c>
      <c r="X6" s="15">
        <v>2</v>
      </c>
      <c r="Y6" s="15">
        <v>0</v>
      </c>
      <c r="Z6" s="15">
        <v>0</v>
      </c>
      <c r="AA6" s="35">
        <f>SUM(M6:Z6)/6</f>
        <v>1.5</v>
      </c>
      <c r="AB6" s="15">
        <v>2</v>
      </c>
      <c r="AC6" s="15">
        <v>0</v>
      </c>
      <c r="AD6" s="15">
        <v>0</v>
      </c>
      <c r="AE6" s="15">
        <v>0</v>
      </c>
      <c r="AF6" s="15">
        <v>0</v>
      </c>
      <c r="AG6" s="15">
        <f>SUM(AB6:AF6)</f>
        <v>2</v>
      </c>
      <c r="AH6" s="15">
        <f>AA6*AI6</f>
        <v>9</v>
      </c>
      <c r="AI6" s="15">
        <v>6</v>
      </c>
      <c r="AJ6" s="15">
        <f>AH6+(AH6-AG6)</f>
        <v>16</v>
      </c>
      <c r="AK6" s="15">
        <v>10</v>
      </c>
      <c r="AL6" s="36">
        <v>2074</v>
      </c>
      <c r="AM6" s="36">
        <f>AL6*AK6</f>
        <v>20740</v>
      </c>
      <c r="AN6" s="15" t="s">
        <v>68</v>
      </c>
      <c r="AO6" s="15" t="s">
        <v>69</v>
      </c>
      <c r="AP6" s="15" t="s">
        <v>48</v>
      </c>
      <c r="AQ6" s="38" t="s">
        <v>72</v>
      </c>
    </row>
    <row r="7" spans="1:43" s="37" customFormat="1" ht="43.5" customHeight="1" x14ac:dyDescent="0.25">
      <c r="A7" s="15">
        <v>2</v>
      </c>
      <c r="B7" s="15" t="s">
        <v>46</v>
      </c>
      <c r="C7" s="15" t="s">
        <v>48</v>
      </c>
      <c r="D7" s="15" t="s">
        <v>52</v>
      </c>
      <c r="E7" s="15">
        <v>81299838</v>
      </c>
      <c r="F7" s="15">
        <v>11716552</v>
      </c>
      <c r="G7" s="15"/>
      <c r="H7" s="15"/>
      <c r="I7" s="15" t="s">
        <v>47</v>
      </c>
      <c r="J7" s="15" t="s">
        <v>53</v>
      </c>
      <c r="K7" s="15"/>
      <c r="L7" s="15"/>
      <c r="M7" s="15">
        <v>0</v>
      </c>
      <c r="N7" s="15">
        <v>0</v>
      </c>
      <c r="O7" s="15">
        <v>1</v>
      </c>
      <c r="P7" s="15">
        <v>0</v>
      </c>
      <c r="Q7" s="15">
        <v>0</v>
      </c>
      <c r="R7" s="15">
        <v>0</v>
      </c>
      <c r="S7" s="15">
        <v>0</v>
      </c>
      <c r="T7" s="15">
        <v>1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35">
        <f>SUM(M7:Z7)/6</f>
        <v>0.33333333333333331</v>
      </c>
      <c r="AB7" s="15">
        <v>3</v>
      </c>
      <c r="AC7" s="15">
        <v>1</v>
      </c>
      <c r="AD7" s="15">
        <v>0</v>
      </c>
      <c r="AE7" s="15">
        <v>0</v>
      </c>
      <c r="AF7" s="15">
        <v>0</v>
      </c>
      <c r="AG7" s="15">
        <v>3</v>
      </c>
      <c r="AH7" s="15">
        <f>AA7*AI7</f>
        <v>2</v>
      </c>
      <c r="AI7" s="15">
        <v>6</v>
      </c>
      <c r="AJ7" s="15">
        <f>AH7+(AH7-AG7)</f>
        <v>1</v>
      </c>
      <c r="AK7" s="15">
        <v>3</v>
      </c>
      <c r="AL7" s="36">
        <v>2247</v>
      </c>
      <c r="AM7" s="36">
        <f>AL7*AK7</f>
        <v>6741</v>
      </c>
      <c r="AN7" s="15" t="s">
        <v>68</v>
      </c>
      <c r="AO7" s="15" t="s">
        <v>69</v>
      </c>
      <c r="AP7" s="15" t="s">
        <v>48</v>
      </c>
      <c r="AQ7" s="38" t="s">
        <v>72</v>
      </c>
    </row>
    <row r="8" spans="1:43" ht="43.5" customHeight="1" x14ac:dyDescent="0.25">
      <c r="A8" s="60" t="s">
        <v>73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2"/>
      <c r="AM8" s="40">
        <f>SUM(AM6:AM7)</f>
        <v>27481</v>
      </c>
      <c r="AN8" s="1"/>
      <c r="AO8" s="17"/>
      <c r="AP8" s="17"/>
      <c r="AQ8" s="17"/>
    </row>
    <row r="9" spans="1:43" x14ac:dyDescent="0.25">
      <c r="AM9" s="39"/>
    </row>
    <row r="15" spans="1:43" x14ac:dyDescent="0.25">
      <c r="D15" s="19" t="s">
        <v>78</v>
      </c>
    </row>
    <row r="16" spans="1:43" s="42" customFormat="1" ht="28.5" customHeight="1" x14ac:dyDescent="0.25">
      <c r="A16" s="37"/>
      <c r="D16" s="15" t="s">
        <v>79</v>
      </c>
      <c r="E16" s="15" t="s">
        <v>80</v>
      </c>
      <c r="F16" s="15"/>
      <c r="G16" s="15"/>
      <c r="H16" s="15"/>
      <c r="I16" s="15" t="s">
        <v>81</v>
      </c>
      <c r="J16" s="15" t="s">
        <v>85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50" t="s">
        <v>84</v>
      </c>
      <c r="AB16" s="51"/>
      <c r="AC16" s="51"/>
      <c r="AD16" s="51"/>
      <c r="AE16" s="52"/>
      <c r="AF16" s="50" t="s">
        <v>82</v>
      </c>
      <c r="AG16" s="52"/>
      <c r="AH16" s="50" t="s">
        <v>83</v>
      </c>
      <c r="AI16" s="52"/>
      <c r="AJ16" s="43" t="s">
        <v>87</v>
      </c>
    </row>
    <row r="17" spans="1:36" s="42" customFormat="1" ht="28.5" customHeight="1" x14ac:dyDescent="0.25">
      <c r="A17" s="37"/>
      <c r="D17" s="44">
        <v>45119</v>
      </c>
      <c r="E17" s="44">
        <v>45252</v>
      </c>
      <c r="F17" s="15"/>
      <c r="G17" s="15"/>
      <c r="H17" s="15"/>
      <c r="I17" s="15">
        <v>81299836</v>
      </c>
      <c r="J17" s="15">
        <v>10</v>
      </c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50">
        <v>10</v>
      </c>
      <c r="AB17" s="51"/>
      <c r="AC17" s="51"/>
      <c r="AD17" s="51"/>
      <c r="AE17" s="52"/>
      <c r="AF17" s="50">
        <v>1716</v>
      </c>
      <c r="AG17" s="52"/>
      <c r="AH17" s="50">
        <v>1887.6</v>
      </c>
      <c r="AI17" s="52"/>
      <c r="AJ17" s="45">
        <v>1.1000000000000001</v>
      </c>
    </row>
    <row r="18" spans="1:36" s="42" customFormat="1" ht="28.5" customHeight="1" x14ac:dyDescent="0.25">
      <c r="A18" s="37"/>
      <c r="D18" s="15" t="s">
        <v>86</v>
      </c>
      <c r="E18" s="44">
        <v>43711</v>
      </c>
      <c r="F18" s="15"/>
      <c r="G18" s="15"/>
      <c r="H18" s="15"/>
      <c r="I18" s="15">
        <v>81299838</v>
      </c>
      <c r="J18" s="15">
        <v>10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50">
        <v>10</v>
      </c>
      <c r="AB18" s="51"/>
      <c r="AC18" s="51"/>
      <c r="AD18" s="51"/>
      <c r="AE18" s="52"/>
      <c r="AF18" s="50">
        <v>1475</v>
      </c>
      <c r="AG18" s="52"/>
      <c r="AH18" s="50">
        <v>1917.5</v>
      </c>
      <c r="AI18" s="52"/>
      <c r="AJ18" s="45">
        <v>1.3</v>
      </c>
    </row>
  </sheetData>
  <autoFilter ref="A5:AN7"/>
  <mergeCells count="37">
    <mergeCell ref="AQ4:AQ5"/>
    <mergeCell ref="A8:AL8"/>
    <mergeCell ref="AO4:AO5"/>
    <mergeCell ref="AP4:AP5"/>
    <mergeCell ref="AN4:AN5"/>
    <mergeCell ref="AA4:AA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S4:X4"/>
    <mergeCell ref="L4:L5"/>
    <mergeCell ref="F4:F5"/>
    <mergeCell ref="G4:G5"/>
    <mergeCell ref="I4:I5"/>
    <mergeCell ref="J4:J5"/>
    <mergeCell ref="K4:K5"/>
    <mergeCell ref="A4:A5"/>
    <mergeCell ref="B4:B5"/>
    <mergeCell ref="C4:C5"/>
    <mergeCell ref="D4:D5"/>
    <mergeCell ref="E4:E5"/>
    <mergeCell ref="AA16:AE16"/>
    <mergeCell ref="AF16:AG16"/>
    <mergeCell ref="AA17:AE17"/>
    <mergeCell ref="AH16:AI16"/>
    <mergeCell ref="M4:R4"/>
    <mergeCell ref="AA18:AE18"/>
    <mergeCell ref="AF17:AG17"/>
    <mergeCell ref="AF18:AG18"/>
    <mergeCell ref="AH17:AI17"/>
    <mergeCell ref="AH18:AI18"/>
  </mergeCells>
  <pageMargins left="0.7" right="0.7" top="0.75" bottom="0.75" header="0.3" footer="0.3"/>
  <pageSetup paperSize="9" scale="5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Deutz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2024-10-14T04:12:07Z</dcterms:modified>
</cp:coreProperties>
</file>