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TH\1. CID\PROJECT MGMT\2024-2025\CORE ERP\REQ\"/>
    </mc:Choice>
  </mc:AlternateContent>
  <bookViews>
    <workbookView xWindow="0" yWindow="0" windowWidth="17256" windowHeight="5928" tabRatio="490" firstSheet="1" activeTab="1"/>
  </bookViews>
  <sheets>
    <sheet name="System_RVExchangRateIssue" sheetId="2" state="hidden" r:id="rId1"/>
    <sheet name="Sample-Data" sheetId="3" r:id="rId2"/>
    <sheet name="RV Exchange Rate(TTO)" sheetId="5" state="hidden" r:id="rId3"/>
    <sheet name="RV Exchange Rate(TTE)" sheetId="6" state="hidden" r:id="rId4"/>
    <sheet name="MMK RV Exchange Rate Sample" sheetId="7" state="hidden" r:id="rId5"/>
    <sheet name="MMKSIRV(DiffExchangeRate)" sheetId="8" r:id="rId6"/>
    <sheet name="RV Rate MMK" sheetId="9" state="hidden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8" l="1"/>
  <c r="F9" i="8" s="1"/>
  <c r="G24" i="8"/>
  <c r="G23" i="8"/>
  <c r="E23" i="8"/>
  <c r="D17" i="8"/>
  <c r="E8" i="8"/>
  <c r="L11" i="3" l="1"/>
  <c r="D62" i="3"/>
  <c r="D9" i="3"/>
  <c r="L12" i="3"/>
  <c r="K12" i="3" s="1"/>
  <c r="K11" i="3"/>
  <c r="K6" i="3"/>
  <c r="K7" i="3"/>
  <c r="L2" i="3"/>
  <c r="L3" i="3"/>
  <c r="K2" i="3"/>
  <c r="F17" i="9" l="1"/>
  <c r="F20" i="9" s="1"/>
  <c r="E16" i="9"/>
  <c r="E20" i="9" s="1"/>
  <c r="G20" i="9" s="1"/>
  <c r="I13" i="9"/>
  <c r="F13" i="9"/>
  <c r="E13" i="9"/>
  <c r="G13" i="9" s="1"/>
  <c r="I10" i="9"/>
  <c r="H11" i="9" s="1"/>
  <c r="H9" i="9"/>
  <c r="I5" i="9"/>
  <c r="F5" i="9"/>
  <c r="E5" i="9"/>
  <c r="I4" i="9"/>
  <c r="H3" i="9"/>
  <c r="H5" i="9" s="1"/>
  <c r="H13" i="9" l="1"/>
  <c r="H16" i="9"/>
  <c r="I17" i="9"/>
  <c r="F25" i="8"/>
  <c r="F22" i="8"/>
  <c r="E24" i="8"/>
  <c r="N37" i="7"/>
  <c r="M99" i="7"/>
  <c r="M82" i="7"/>
  <c r="E18" i="8"/>
  <c r="D9" i="8"/>
  <c r="F7" i="8"/>
  <c r="E3" i="8"/>
  <c r="D2" i="8"/>
  <c r="D66" i="3"/>
  <c r="D69" i="3" s="1"/>
  <c r="D14" i="3"/>
  <c r="B58" i="3"/>
  <c r="D59" i="3" s="1"/>
  <c r="E67" i="3" s="1"/>
  <c r="B41" i="3"/>
  <c r="E69" i="3" l="1"/>
  <c r="B67" i="3"/>
  <c r="D43" i="3"/>
  <c r="K3" i="3"/>
  <c r="I20" i="9"/>
  <c r="I18" i="9"/>
  <c r="H20" i="9"/>
  <c r="E26" i="8"/>
  <c r="F10" i="8"/>
  <c r="D11" i="8"/>
  <c r="D60" i="3"/>
  <c r="B62" i="3" s="1"/>
  <c r="B68" i="3" s="1"/>
  <c r="D42" i="3"/>
  <c r="E51" i="3" s="1"/>
  <c r="B51" i="3" s="1"/>
  <c r="B50" i="3"/>
  <c r="D50" i="3" s="1"/>
  <c r="D53" i="3" s="1"/>
  <c r="N5" i="7"/>
  <c r="D45" i="3" l="1"/>
  <c r="D26" i="8"/>
  <c r="H26" i="8" s="1"/>
  <c r="E11" i="8"/>
  <c r="H11" i="8" s="1"/>
  <c r="G10" i="8"/>
  <c r="E52" i="3"/>
  <c r="B45" i="3"/>
  <c r="E32" i="3"/>
  <c r="D17" i="3"/>
  <c r="F21" i="6"/>
  <c r="E21" i="6"/>
  <c r="F19" i="6"/>
  <c r="F18" i="6"/>
  <c r="E17" i="6"/>
  <c r="F10" i="6"/>
  <c r="E9" i="6"/>
  <c r="F12" i="6"/>
  <c r="E12" i="6"/>
  <c r="E11" i="6"/>
  <c r="C9" i="6"/>
  <c r="D10" i="6"/>
  <c r="C35" i="6"/>
  <c r="D33" i="6"/>
  <c r="D35" i="6" s="1"/>
  <c r="C32" i="6"/>
  <c r="D21" i="6"/>
  <c r="C21" i="6"/>
  <c r="G21" i="6" s="1"/>
  <c r="D18" i="6"/>
  <c r="C17" i="6"/>
  <c r="D13" i="6"/>
  <c r="C13" i="6"/>
  <c r="C8" i="5"/>
  <c r="G25" i="8" l="1"/>
  <c r="B52" i="3"/>
  <c r="E53" i="3"/>
  <c r="G13" i="6"/>
  <c r="G35" i="6"/>
  <c r="D9" i="5"/>
  <c r="D16" i="5"/>
  <c r="D19" i="5"/>
  <c r="C15" i="5"/>
  <c r="C19" i="5" s="1"/>
  <c r="D12" i="5"/>
  <c r="C12" i="5"/>
  <c r="D31" i="5"/>
  <c r="D33" i="5" s="1"/>
  <c r="E33" i="5" s="1"/>
  <c r="C30" i="5"/>
  <c r="C33" i="5" s="1"/>
  <c r="D7" i="3"/>
  <c r="E19" i="5" l="1"/>
  <c r="E12" i="5"/>
  <c r="D29" i="3"/>
  <c r="D32" i="3" s="1"/>
  <c r="B21" i="3"/>
  <c r="D22" i="3" s="1"/>
  <c r="D23" i="3"/>
  <c r="B30" i="3"/>
  <c r="B16" i="3"/>
  <c r="D6" i="3"/>
  <c r="D25" i="3" l="1"/>
  <c r="B25" i="3" s="1"/>
  <c r="B9" i="3"/>
  <c r="D32" i="2"/>
  <c r="E17" i="3"/>
  <c r="B15" i="3"/>
</calcChain>
</file>

<file path=xl/sharedStrings.xml><?xml version="1.0" encoding="utf-8"?>
<sst xmlns="http://schemas.openxmlformats.org/spreadsheetml/2006/main" count="281" uniqueCount="72">
  <si>
    <t>SI-PRT-MDY-1-CE1-2024-07-00003</t>
  </si>
  <si>
    <t>Before Exchange Rate changing, (4070)</t>
  </si>
  <si>
    <t>After Exchange Rate Changing,(4070 to 4100)</t>
  </si>
  <si>
    <t>AR Invoice Amount</t>
  </si>
  <si>
    <t>RV Amount</t>
  </si>
  <si>
    <t>RV Exchange Rate</t>
  </si>
  <si>
    <t>MMK</t>
  </si>
  <si>
    <t>Different Amt (Gain/Loss)</t>
  </si>
  <si>
    <t>RV JE</t>
  </si>
  <si>
    <t>Amount In Currency</t>
  </si>
  <si>
    <t xml:space="preserve">Dr </t>
  </si>
  <si>
    <t>Cr</t>
  </si>
  <si>
    <t>Exchange Rate</t>
  </si>
  <si>
    <t>Account</t>
  </si>
  <si>
    <t xml:space="preserve"> Cash In Transit/ Cash On Hand</t>
  </si>
  <si>
    <t>11020001-001 Account Receivable</t>
  </si>
  <si>
    <t>RV</t>
  </si>
  <si>
    <t>Rate</t>
  </si>
  <si>
    <t>SI Amount</t>
  </si>
  <si>
    <t>AR Balance 
Amount</t>
  </si>
  <si>
    <t xml:space="preserve">RV </t>
  </si>
  <si>
    <t>Account Receivable</t>
  </si>
  <si>
    <t>Unit/ parts / Service Revenue</t>
  </si>
  <si>
    <t>Sale Invoice (USD)</t>
  </si>
  <si>
    <t>Currancy</t>
  </si>
  <si>
    <t>USD</t>
  </si>
  <si>
    <t>Cash on Hand- MMK</t>
  </si>
  <si>
    <t>RV Rate</t>
  </si>
  <si>
    <t>Daily Rate</t>
  </si>
  <si>
    <t>Loss</t>
  </si>
  <si>
    <t>Gain</t>
  </si>
  <si>
    <t>Remark</t>
  </si>
  <si>
    <t>Daily Exchang Rate</t>
  </si>
  <si>
    <t>81010001-001 Exchange Gain</t>
  </si>
  <si>
    <t>81010001-001 Exchange Loss</t>
  </si>
  <si>
    <t>SI-PRT-MDY-1-CE1-2024-07-00004</t>
  </si>
  <si>
    <t>Partial Payment</t>
  </si>
  <si>
    <t>$</t>
  </si>
  <si>
    <t>Fully Payment</t>
  </si>
  <si>
    <t>Sale Invoice (MMK)</t>
  </si>
  <si>
    <t>RV (MMK)</t>
  </si>
  <si>
    <t>Currency</t>
  </si>
  <si>
    <t>-</t>
  </si>
  <si>
    <t>RV MMK</t>
  </si>
  <si>
    <t>Invoice MMK</t>
  </si>
  <si>
    <t>SI-PRT-CE1-2024-07-00018</t>
  </si>
  <si>
    <t>Loss JE</t>
  </si>
  <si>
    <t>Gain JE (No Display)</t>
  </si>
  <si>
    <t>Sale Invoice</t>
  </si>
  <si>
    <t>MMK Amount</t>
  </si>
  <si>
    <t>USD Convert 
Amount</t>
  </si>
  <si>
    <t>Date</t>
  </si>
  <si>
    <t>COA</t>
  </si>
  <si>
    <t>Dr</t>
  </si>
  <si>
    <t>CR</t>
  </si>
  <si>
    <t>Receipts (RV)</t>
  </si>
  <si>
    <t>31/05/2024</t>
  </si>
  <si>
    <t>Exchange Loss</t>
  </si>
  <si>
    <t>15/05/2024</t>
  </si>
  <si>
    <t>Exchange Gain</t>
  </si>
  <si>
    <t>=RV Amount/RV Exchange Rate</t>
  </si>
  <si>
    <t>JE Formula</t>
  </si>
  <si>
    <t>Amount in Currency</t>
  </si>
  <si>
    <t>=AR Amount*System Exchange Rate</t>
  </si>
  <si>
    <t xml:space="preserve">Cash On Hand </t>
  </si>
  <si>
    <t>=Amount in Currency/System Exchange Rate</t>
  </si>
  <si>
    <t>=User Input Data</t>
  </si>
  <si>
    <t xml:space="preserve">Gain/Loss </t>
  </si>
  <si>
    <t xml:space="preserve">=Cash On Hand Amount in Currency-AR  Amount in Currency </t>
  </si>
  <si>
    <t>=Amount in Currency *System Exchange Rate</t>
  </si>
  <si>
    <t>AR (Fully Paid)</t>
  </si>
  <si>
    <t>AR (Partial Paid)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</si>
</sst>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$&quot;#,##0_);[Red]\(&quot;$&quot;#,##0\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* #,##0.000_);_(* \(#,##0.000\);_(* &quot;-&quot;??_);_(@_)"/>
  </numFmts>
  <fonts count="17" x14ac:knownFonts="1">
    <font>
      <sz val="11"/>
      <color theme="1"/>
      <name val="Calibri"/>
      <family val="2"/>
      <scheme val="minor"/>
    </font>
    <font>
      <sz val="14"/>
      <color rgb="FF091124"/>
      <name val="Arial"/>
      <family val="2"/>
    </font>
    <font>
      <sz val="14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12"/>
      <color theme="1"/>
      <name val="Tahoma"/>
      <family val="2"/>
    </font>
    <font>
      <b/>
      <u/>
      <sz val="2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76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/>
    <xf numFmtId="0" fontId="3" fillId="2" borderId="0" xfId="0" applyFont="1" applyFill="1"/>
    <xf numFmtId="0" fontId="5" fillId="0" borderId="0" xfId="0" applyFont="1"/>
    <xf numFmtId="0" fontId="0" fillId="0" borderId="0" xfId="0" applyBorder="1"/>
    <xf numFmtId="0" fontId="0" fillId="0" borderId="8" xfId="0" applyBorder="1"/>
    <xf numFmtId="0" fontId="5" fillId="0" borderId="2" xfId="0" applyFont="1" applyBorder="1"/>
    <xf numFmtId="0" fontId="5" fillId="0" borderId="3" xfId="0" applyFont="1" applyBorder="1"/>
    <xf numFmtId="0" fontId="5" fillId="0" borderId="5" xfId="0" applyFont="1" applyBorder="1"/>
    <xf numFmtId="0" fontId="5" fillId="0" borderId="6" xfId="0" applyFont="1" applyBorder="1"/>
    <xf numFmtId="2" fontId="5" fillId="0" borderId="7" xfId="0" applyNumberFormat="1" applyFont="1" applyBorder="1"/>
    <xf numFmtId="0" fontId="5" fillId="0" borderId="10" xfId="0" applyFont="1" applyBorder="1"/>
    <xf numFmtId="164" fontId="5" fillId="0" borderId="11" xfId="0" applyNumberFormat="1" applyFont="1" applyBorder="1"/>
    <xf numFmtId="2" fontId="0" fillId="0" borderId="0" xfId="0" applyNumberFormat="1" applyBorder="1"/>
    <xf numFmtId="6" fontId="9" fillId="0" borderId="1" xfId="0" applyNumberFormat="1" applyFont="1" applyBorder="1"/>
    <xf numFmtId="165" fontId="3" fillId="2" borderId="8" xfId="1" applyNumberFormat="1" applyFont="1" applyFill="1" applyBorder="1"/>
    <xf numFmtId="165" fontId="0" fillId="0" borderId="8" xfId="1" applyNumberFormat="1" applyFont="1" applyBorder="1"/>
    <xf numFmtId="165" fontId="5" fillId="0" borderId="2" xfId="1" applyNumberFormat="1" applyFont="1" applyBorder="1"/>
    <xf numFmtId="165" fontId="5" fillId="0" borderId="3" xfId="1" applyNumberFormat="1" applyFont="1" applyBorder="1"/>
    <xf numFmtId="165" fontId="5" fillId="0" borderId="4" xfId="1" applyNumberFormat="1" applyFont="1" applyBorder="1"/>
    <xf numFmtId="165" fontId="5" fillId="0" borderId="5" xfId="1" applyNumberFormat="1" applyFont="1" applyBorder="1"/>
    <xf numFmtId="165" fontId="5" fillId="0" borderId="6" xfId="1" applyNumberFormat="1" applyFont="1" applyBorder="1"/>
    <xf numFmtId="165" fontId="5" fillId="0" borderId="7" xfId="1" applyNumberFormat="1" applyFont="1" applyBorder="1"/>
    <xf numFmtId="165" fontId="5" fillId="0" borderId="9" xfId="1" applyNumberFormat="1" applyFont="1" applyBorder="1"/>
    <xf numFmtId="165" fontId="5" fillId="0" borderId="10" xfId="1" applyNumberFormat="1" applyFont="1" applyBorder="1"/>
    <xf numFmtId="165" fontId="5" fillId="0" borderId="11" xfId="1" applyNumberFormat="1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5" fontId="10" fillId="0" borderId="0" xfId="1" applyNumberFormat="1" applyFont="1" applyAlignment="1">
      <alignment horizontal="center"/>
    </xf>
    <xf numFmtId="165" fontId="10" fillId="0" borderId="0" xfId="1" applyNumberFormat="1" applyFont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0" borderId="0" xfId="0" applyNumberFormat="1" applyFont="1"/>
    <xf numFmtId="165" fontId="11" fillId="0" borderId="0" xfId="0" applyNumberFormat="1" applyFont="1" applyAlignment="1">
      <alignment horizontal="center"/>
    </xf>
    <xf numFmtId="0" fontId="10" fillId="4" borderId="0" xfId="0" applyFont="1" applyFill="1" applyAlignment="1">
      <alignment horizontal="center"/>
    </xf>
    <xf numFmtId="165" fontId="10" fillId="4" borderId="0" xfId="1" applyNumberFormat="1" applyFont="1" applyFill="1" applyAlignment="1">
      <alignment horizontal="center"/>
    </xf>
    <xf numFmtId="0" fontId="10" fillId="4" borderId="0" xfId="0" applyFont="1" applyFill="1"/>
    <xf numFmtId="165" fontId="3" fillId="2" borderId="0" xfId="1" applyNumberFormat="1" applyFont="1" applyFill="1" applyBorder="1"/>
    <xf numFmtId="0" fontId="4" fillId="3" borderId="12" xfId="0" applyFont="1" applyFill="1" applyBorder="1"/>
    <xf numFmtId="0" fontId="4" fillId="3" borderId="13" xfId="0" applyFont="1" applyFill="1" applyBorder="1"/>
    <xf numFmtId="0" fontId="4" fillId="3" borderId="14" xfId="0" applyFont="1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65" fontId="0" fillId="0" borderId="19" xfId="1" applyNumberFormat="1" applyFont="1" applyBorder="1"/>
    <xf numFmtId="0" fontId="0" fillId="0" borderId="19" xfId="0" applyBorder="1"/>
    <xf numFmtId="0" fontId="0" fillId="0" borderId="6" xfId="0" applyBorder="1"/>
    <xf numFmtId="2" fontId="0" fillId="0" borderId="20" xfId="0" applyNumberFormat="1" applyBorder="1"/>
    <xf numFmtId="43" fontId="10" fillId="0" borderId="0" xfId="0" applyNumberFormat="1" applyFont="1"/>
    <xf numFmtId="0" fontId="12" fillId="0" borderId="2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165" fontId="10" fillId="0" borderId="21" xfId="1" applyNumberFormat="1" applyFont="1" applyBorder="1" applyAlignment="1">
      <alignment horizontal="center"/>
    </xf>
    <xf numFmtId="0" fontId="10" fillId="0" borderId="16" xfId="0" applyFont="1" applyBorder="1"/>
    <xf numFmtId="0" fontId="10" fillId="0" borderId="21" xfId="0" applyFont="1" applyBorder="1" applyAlignment="1">
      <alignment horizontal="center"/>
    </xf>
    <xf numFmtId="43" fontId="10" fillId="0" borderId="16" xfId="0" applyNumberFormat="1" applyFont="1" applyBorder="1"/>
    <xf numFmtId="43" fontId="10" fillId="4" borderId="5" xfId="1" applyNumberFormat="1" applyFont="1" applyFill="1" applyBorder="1" applyAlignment="1">
      <alignment horizontal="center"/>
    </xf>
    <xf numFmtId="0" fontId="10" fillId="0" borderId="7" xfId="0" applyFont="1" applyBorder="1"/>
    <xf numFmtId="165" fontId="10" fillId="0" borderId="16" xfId="0" applyNumberFormat="1" applyFont="1" applyBorder="1"/>
    <xf numFmtId="165" fontId="10" fillId="4" borderId="5" xfId="1" applyNumberFormat="1" applyFont="1" applyFill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43" fontId="10" fillId="0" borderId="21" xfId="1" applyNumberFormat="1" applyFont="1" applyBorder="1" applyAlignment="1">
      <alignment horizontal="center"/>
    </xf>
    <xf numFmtId="0" fontId="10" fillId="4" borderId="7" xfId="0" applyFont="1" applyFill="1" applyBorder="1"/>
    <xf numFmtId="2" fontId="10" fillId="4" borderId="7" xfId="0" applyNumberFormat="1" applyFont="1" applyFill="1" applyBorder="1"/>
    <xf numFmtId="165" fontId="4" fillId="3" borderId="13" xfId="1" applyNumberFormat="1" applyFont="1" applyFill="1" applyBorder="1"/>
    <xf numFmtId="165" fontId="4" fillId="3" borderId="14" xfId="1" applyNumberFormat="1" applyFont="1" applyFill="1" applyBorder="1"/>
    <xf numFmtId="165" fontId="7" fillId="2" borderId="0" xfId="1" applyNumberFormat="1" applyFont="1" applyFill="1" applyBorder="1"/>
    <xf numFmtId="165" fontId="0" fillId="0" borderId="17" xfId="1" applyNumberFormat="1" applyFont="1" applyBorder="1"/>
    <xf numFmtId="0" fontId="0" fillId="0" borderId="7" xfId="0" applyBorder="1"/>
    <xf numFmtId="2" fontId="5" fillId="0" borderId="9" xfId="0" applyNumberFormat="1" applyFont="1" applyBorder="1"/>
    <xf numFmtId="0" fontId="13" fillId="3" borderId="0" xfId="0" applyFont="1" applyFill="1"/>
    <xf numFmtId="2" fontId="5" fillId="0" borderId="4" xfId="0" applyNumberFormat="1" applyFont="1" applyBorder="1"/>
    <xf numFmtId="0" fontId="0" fillId="0" borderId="21" xfId="0" applyBorder="1"/>
    <xf numFmtId="0" fontId="5" fillId="0" borderId="21" xfId="0" applyFont="1" applyBorder="1"/>
    <xf numFmtId="0" fontId="6" fillId="0" borderId="21" xfId="0" applyFont="1" applyBorder="1"/>
    <xf numFmtId="0" fontId="0" fillId="0" borderId="5" xfId="0" applyBorder="1"/>
    <xf numFmtId="2" fontId="0" fillId="0" borderId="6" xfId="0" applyNumberFormat="1" applyBorder="1"/>
    <xf numFmtId="0" fontId="5" fillId="0" borderId="0" xfId="0" applyFont="1" applyBorder="1"/>
    <xf numFmtId="164" fontId="5" fillId="0" borderId="0" xfId="0" applyNumberFormat="1" applyFont="1" applyBorder="1"/>
    <xf numFmtId="0" fontId="4" fillId="3" borderId="0" xfId="0" applyFont="1" applyFill="1" applyBorder="1"/>
    <xf numFmtId="165" fontId="0" fillId="0" borderId="0" xfId="1" applyNumberFormat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5" fillId="0" borderId="16" xfId="0" applyFont="1" applyBorder="1"/>
    <xf numFmtId="0" fontId="4" fillId="3" borderId="21" xfId="0" applyFont="1" applyFill="1" applyBorder="1"/>
    <xf numFmtId="165" fontId="7" fillId="2" borderId="1" xfId="1" applyNumberFormat="1" applyFont="1" applyFill="1" applyBorder="1"/>
    <xf numFmtId="0" fontId="5" fillId="0" borderId="1" xfId="0" applyFont="1" applyBorder="1"/>
    <xf numFmtId="2" fontId="5" fillId="0" borderId="1" xfId="0" applyNumberFormat="1" applyFont="1" applyBorder="1"/>
    <xf numFmtId="0" fontId="7" fillId="2" borderId="0" xfId="0" applyFont="1" applyFill="1" applyBorder="1"/>
    <xf numFmtId="165" fontId="7" fillId="2" borderId="0" xfId="0" applyNumberFormat="1" applyFont="1" applyFill="1" applyBorder="1"/>
    <xf numFmtId="0" fontId="14" fillId="0" borderId="21" xfId="0" applyFont="1" applyBorder="1"/>
    <xf numFmtId="165" fontId="10" fillId="0" borderId="16" xfId="1" applyNumberFormat="1" applyFont="1" applyBorder="1"/>
    <xf numFmtId="165" fontId="10" fillId="0" borderId="5" xfId="1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65" fontId="10" fillId="0" borderId="1" xfId="1" applyNumberFormat="1" applyFont="1" applyBorder="1" applyAlignment="1">
      <alignment horizontal="center"/>
    </xf>
    <xf numFmtId="165" fontId="10" fillId="0" borderId="1" xfId="1" applyNumberFormat="1" applyFont="1" applyBorder="1"/>
    <xf numFmtId="0" fontId="9" fillId="0" borderId="0" xfId="0" applyFont="1"/>
    <xf numFmtId="43" fontId="9" fillId="0" borderId="0" xfId="1" applyFont="1"/>
    <xf numFmtId="2" fontId="9" fillId="0" borderId="0" xfId="0" applyNumberFormat="1" applyFont="1"/>
    <xf numFmtId="0" fontId="6" fillId="0" borderId="0" xfId="0" applyFont="1" applyAlignment="1">
      <alignment vertical="center"/>
    </xf>
    <xf numFmtId="165" fontId="10" fillId="0" borderId="23" xfId="1" applyNumberFormat="1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0" fillId="0" borderId="22" xfId="0" applyBorder="1"/>
    <xf numFmtId="0" fontId="10" fillId="0" borderId="23" xfId="0" applyFont="1" applyBorder="1"/>
    <xf numFmtId="43" fontId="10" fillId="0" borderId="23" xfId="0" applyNumberFormat="1" applyFont="1" applyBorder="1"/>
    <xf numFmtId="165" fontId="10" fillId="4" borderId="22" xfId="1" applyNumberFormat="1" applyFont="1" applyFill="1" applyBorder="1" applyAlignment="1">
      <alignment horizontal="center"/>
    </xf>
    <xf numFmtId="0" fontId="11" fillId="5" borderId="0" xfId="0" applyFont="1" applyFill="1"/>
    <xf numFmtId="0" fontId="10" fillId="0" borderId="0" xfId="0" applyFont="1" applyFill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165" fontId="12" fillId="6" borderId="8" xfId="1" applyNumberFormat="1" applyFont="1" applyFill="1" applyBorder="1" applyAlignment="1">
      <alignment horizontal="center"/>
    </xf>
    <xf numFmtId="165" fontId="12" fillId="6" borderId="26" xfId="1" applyNumberFormat="1" applyFont="1" applyFill="1" applyBorder="1" applyAlignment="1">
      <alignment horizontal="center"/>
    </xf>
    <xf numFmtId="0" fontId="11" fillId="6" borderId="8" xfId="0" applyFont="1" applyFill="1" applyBorder="1" applyAlignment="1">
      <alignment horizontal="center"/>
    </xf>
    <xf numFmtId="0" fontId="11" fillId="0" borderId="0" xfId="0" applyFont="1"/>
    <xf numFmtId="14" fontId="10" fillId="0" borderId="8" xfId="0" applyNumberFormat="1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165" fontId="10" fillId="0" borderId="8" xfId="1" applyNumberFormat="1" applyFont="1" applyBorder="1" applyAlignment="1">
      <alignment horizontal="center"/>
    </xf>
    <xf numFmtId="165" fontId="10" fillId="0" borderId="8" xfId="1" applyNumberFormat="1" applyFont="1" applyBorder="1"/>
    <xf numFmtId="0" fontId="10" fillId="0" borderId="8" xfId="0" applyFont="1" applyBorder="1"/>
    <xf numFmtId="43" fontId="10" fillId="7" borderId="8" xfId="1" applyFont="1" applyFill="1" applyBorder="1"/>
    <xf numFmtId="43" fontId="10" fillId="0" borderId="8" xfId="1" applyFont="1" applyBorder="1"/>
    <xf numFmtId="165" fontId="11" fillId="0" borderId="27" xfId="1" applyNumberFormat="1" applyFont="1" applyBorder="1" applyAlignment="1">
      <alignment horizontal="center"/>
    </xf>
    <xf numFmtId="0" fontId="11" fillId="0" borderId="27" xfId="0" applyFont="1" applyBorder="1"/>
    <xf numFmtId="43" fontId="11" fillId="0" borderId="27" xfId="1" applyFont="1" applyBorder="1" applyAlignment="1">
      <alignment horizontal="center"/>
    </xf>
    <xf numFmtId="43" fontId="10" fillId="0" borderId="0" xfId="1" applyFont="1"/>
    <xf numFmtId="165" fontId="12" fillId="0" borderId="8" xfId="1" applyNumberFormat="1" applyFont="1" applyBorder="1" applyAlignment="1">
      <alignment horizontal="center"/>
    </xf>
    <xf numFmtId="43" fontId="11" fillId="0" borderId="8" xfId="1" applyFont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8" borderId="8" xfId="0" applyFont="1" applyFill="1" applyBorder="1" applyAlignment="1">
      <alignment horizontal="center"/>
    </xf>
    <xf numFmtId="165" fontId="10" fillId="8" borderId="8" xfId="1" applyNumberFormat="1" applyFont="1" applyFill="1" applyBorder="1" applyAlignment="1">
      <alignment horizontal="center"/>
    </xf>
    <xf numFmtId="165" fontId="10" fillId="8" borderId="8" xfId="1" applyNumberFormat="1" applyFont="1" applyFill="1" applyBorder="1"/>
    <xf numFmtId="0" fontId="10" fillId="8" borderId="8" xfId="0" applyFont="1" applyFill="1" applyBorder="1"/>
    <xf numFmtId="43" fontId="10" fillId="8" borderId="8" xfId="1" applyFont="1" applyFill="1" applyBorder="1"/>
    <xf numFmtId="43" fontId="10" fillId="0" borderId="8" xfId="1" applyFont="1" applyFill="1" applyBorder="1"/>
    <xf numFmtId="0" fontId="10" fillId="0" borderId="0" xfId="0" applyFont="1" applyFill="1"/>
    <xf numFmtId="165" fontId="11" fillId="5" borderId="27" xfId="1" applyNumberFormat="1" applyFont="1" applyFill="1" applyBorder="1" applyAlignment="1">
      <alignment horizontal="center"/>
    </xf>
    <xf numFmtId="0" fontId="11" fillId="5" borderId="27" xfId="0" applyFont="1" applyFill="1" applyBorder="1"/>
    <xf numFmtId="43" fontId="11" fillId="5" borderId="27" xfId="1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5" fillId="0" borderId="0" xfId="0" applyFont="1"/>
    <xf numFmtId="165" fontId="0" fillId="0" borderId="28" xfId="0" applyNumberFormat="1" applyBorder="1"/>
    <xf numFmtId="165" fontId="5" fillId="0" borderId="22" xfId="0" applyNumberFormat="1" applyFont="1" applyBorder="1"/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0" fillId="0" borderId="4" xfId="0" applyNumberFormat="1" applyBorder="1"/>
    <xf numFmtId="2" fontId="7" fillId="2" borderId="1" xfId="1" applyNumberFormat="1" applyFont="1" applyFill="1" applyBorder="1"/>
    <xf numFmtId="43" fontId="5" fillId="0" borderId="7" xfId="0" applyNumberFormat="1" applyFont="1" applyBorder="1"/>
    <xf numFmtId="165" fontId="7" fillId="2" borderId="22" xfId="1" applyNumberFormat="1" applyFont="1" applyFill="1" applyBorder="1"/>
    <xf numFmtId="0" fontId="0" fillId="0" borderId="28" xfId="0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165" fontId="0" fillId="0" borderId="4" xfId="0" applyNumberFormat="1" applyBorder="1" applyAlignment="1">
      <alignment horizontal="center"/>
    </xf>
    <xf numFmtId="165" fontId="5" fillId="0" borderId="7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0" xfId="0" quotePrefix="1" applyFont="1"/>
    <xf numFmtId="0" fontId="9" fillId="0" borderId="0" xfId="0" quotePrefix="1" applyFont="1" applyAlignment="1">
      <alignment wrapText="1"/>
    </xf>
    <xf numFmtId="0" fontId="0" fillId="0" borderId="2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165" fontId="12" fillId="0" borderId="24" xfId="1" applyNumberFormat="1" applyFont="1" applyFill="1" applyBorder="1" applyAlignment="1">
      <alignment horizontal="center" vertical="center"/>
    </xf>
    <xf numFmtId="165" fontId="12" fillId="0" borderId="8" xfId="1" applyNumberFormat="1" applyFont="1" applyFill="1" applyBorder="1" applyAlignment="1">
      <alignment horizontal="center" vertical="center"/>
    </xf>
    <xf numFmtId="43" fontId="11" fillId="6" borderId="25" xfId="1" applyFont="1" applyFill="1" applyBorder="1" applyAlignment="1">
      <alignment horizontal="center" wrapText="1"/>
    </xf>
    <xf numFmtId="166" fontId="10" fillId="0" borderId="0" xfId="1" applyNumberFormat="1" applyFont="1"/>
    <xf numFmtId="1" fontId="10" fillId="0" borderId="0" xfId="0" applyNumberFormat="1" applyFont="1"/>
    <xf numFmtId="165" fontId="10" fillId="4" borderId="7" xfId="1" applyNumberFormat="1" applyFont="1" applyFill="1" applyBorder="1" applyAlignment="1">
      <alignment horizontal="center"/>
    </xf>
    <xf numFmtId="165" fontId="10" fillId="0" borderId="23" xfId="0" applyNumberFormat="1" applyFont="1" applyBorder="1" applyAlignment="1">
      <alignment horizontal="center"/>
    </xf>
    <xf numFmtId="165" fontId="0" fillId="0" borderId="22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1</xdr:rowOff>
    </xdr:from>
    <xdr:to>
      <xdr:col>3</xdr:col>
      <xdr:colOff>161925</xdr:colOff>
      <xdr:row>14</xdr:row>
      <xdr:rowOff>34948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38201"/>
          <a:ext cx="4572000" cy="193994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3</xdr:col>
      <xdr:colOff>161925</xdr:colOff>
      <xdr:row>30</xdr:row>
      <xdr:rowOff>73742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505200"/>
          <a:ext cx="4572000" cy="235974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3</xdr:col>
      <xdr:colOff>161925</xdr:colOff>
      <xdr:row>42</xdr:row>
      <xdr:rowOff>68691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6362700"/>
          <a:ext cx="4572000" cy="252478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50</xdr:row>
      <xdr:rowOff>0</xdr:rowOff>
    </xdr:from>
    <xdr:to>
      <xdr:col>3</xdr:col>
      <xdr:colOff>161925</xdr:colOff>
      <xdr:row>62</xdr:row>
      <xdr:rowOff>92245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9601200"/>
          <a:ext cx="4572000" cy="237824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69</xdr:row>
      <xdr:rowOff>0</xdr:rowOff>
    </xdr:from>
    <xdr:to>
      <xdr:col>3</xdr:col>
      <xdr:colOff>163919</xdr:colOff>
      <xdr:row>80</xdr:row>
      <xdr:rowOff>171227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3069186"/>
          <a:ext cx="4572000" cy="224236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83</xdr:row>
      <xdr:rowOff>1</xdr:rowOff>
    </xdr:from>
    <xdr:to>
      <xdr:col>3</xdr:col>
      <xdr:colOff>163919</xdr:colOff>
      <xdr:row>95</xdr:row>
      <xdr:rowOff>30051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15705175"/>
          <a:ext cx="4572000" cy="2289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59055</xdr:colOff>
      <xdr:row>18</xdr:row>
      <xdr:rowOff>152400</xdr:rowOff>
    </xdr:from>
    <xdr:to>
      <xdr:col>10</xdr:col>
      <xdr:colOff>1878330</xdr:colOff>
      <xdr:row>37</xdr:row>
      <xdr:rowOff>200025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40955" y="4010025"/>
          <a:ext cx="5343525" cy="4114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95250</xdr:rowOff>
    </xdr:from>
    <xdr:to>
      <xdr:col>9</xdr:col>
      <xdr:colOff>581025</xdr:colOff>
      <xdr:row>12</xdr:row>
      <xdr:rowOff>64895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38549" y="323850"/>
          <a:ext cx="6067425" cy="216039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12</xdr:row>
      <xdr:rowOff>114301</xdr:rowOff>
    </xdr:from>
    <xdr:to>
      <xdr:col>9</xdr:col>
      <xdr:colOff>85725</xdr:colOff>
      <xdr:row>27</xdr:row>
      <xdr:rowOff>18248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2438401"/>
          <a:ext cx="5486400" cy="276144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190499</xdr:rowOff>
    </xdr:from>
    <xdr:to>
      <xdr:col>10</xdr:col>
      <xdr:colOff>266700</xdr:colOff>
      <xdr:row>43</xdr:row>
      <xdr:rowOff>150680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43325" y="5562599"/>
          <a:ext cx="6362700" cy="2912931"/>
        </a:xfrm>
        <a:prstGeom prst="rect">
          <a:avLst/>
        </a:prstGeom>
      </xdr:spPr>
    </xdr:pic>
    <xdr:clientData/>
  </xdr:twoCellAnchor>
  <xdr:twoCellAnchor editAs="oneCell">
    <xdr:from>
      <xdr:col>0</xdr:col>
      <xdr:colOff>9524</xdr:colOff>
      <xdr:row>45</xdr:row>
      <xdr:rowOff>38101</xdr:rowOff>
    </xdr:from>
    <xdr:to>
      <xdr:col>10</xdr:col>
      <xdr:colOff>304799</xdr:colOff>
      <xdr:row>58</xdr:row>
      <xdr:rowOff>95571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52849" y="8648701"/>
          <a:ext cx="6391275" cy="258159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61</xdr:row>
      <xdr:rowOff>38100</xdr:rowOff>
    </xdr:from>
    <xdr:to>
      <xdr:col>7</xdr:col>
      <xdr:colOff>304800</xdr:colOff>
      <xdr:row>71</xdr:row>
      <xdr:rowOff>116985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4363700"/>
          <a:ext cx="4572000" cy="198388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76</xdr:row>
      <xdr:rowOff>219075</xdr:rowOff>
    </xdr:from>
    <xdr:to>
      <xdr:col>9</xdr:col>
      <xdr:colOff>0</xdr:colOff>
      <xdr:row>90</xdr:row>
      <xdr:rowOff>150382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15182850"/>
          <a:ext cx="5486400" cy="274118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93</xdr:row>
      <xdr:rowOff>1</xdr:rowOff>
    </xdr:from>
    <xdr:to>
      <xdr:col>9</xdr:col>
      <xdr:colOff>352424</xdr:colOff>
      <xdr:row>107</xdr:row>
      <xdr:rowOff>112250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8392776"/>
          <a:ext cx="5838824" cy="28744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110</xdr:row>
      <xdr:rowOff>1</xdr:rowOff>
    </xdr:from>
    <xdr:to>
      <xdr:col>9</xdr:col>
      <xdr:colOff>0</xdr:colOff>
      <xdr:row>130</xdr:row>
      <xdr:rowOff>51972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21726526"/>
          <a:ext cx="5486400" cy="38619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zoomScale="140" zoomScaleNormal="140" workbookViewId="0">
      <selection activeCell="G2" sqref="G2"/>
    </sheetView>
  </sheetViews>
  <sheetFormatPr defaultRowHeight="14.4" x14ac:dyDescent="0.3"/>
  <cols>
    <col min="1" max="1" width="47.88671875" customWidth="1"/>
    <col min="4" max="4" width="14" customWidth="1"/>
  </cols>
  <sheetData>
    <row r="1" spans="1:1" ht="17.399999999999999" x14ac:dyDescent="0.3">
      <c r="A1" s="1"/>
    </row>
    <row r="2" spans="1:1" ht="17.399999999999999" x14ac:dyDescent="0.3">
      <c r="A2" s="2" t="s">
        <v>0</v>
      </c>
    </row>
    <row r="17" spans="1:4" x14ac:dyDescent="0.3">
      <c r="A17" t="s">
        <v>1</v>
      </c>
    </row>
    <row r="32" spans="1:4" x14ac:dyDescent="0.3">
      <c r="A32" t="s">
        <v>2</v>
      </c>
      <c r="B32" s="3">
        <v>4070000</v>
      </c>
      <c r="C32" s="3">
        <v>4100000</v>
      </c>
      <c r="D32" s="3">
        <f>B32-C32</f>
        <v>-30000</v>
      </c>
    </row>
    <row r="34" ht="73.5" customHeight="1" x14ac:dyDescent="0.3"/>
  </sheetData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72"/>
  <sheetViews>
    <sheetView showGridLines="0" tabSelected="1" topLeftCell="A7" workbookViewId="0">
      <selection activeCell="I1" sqref="I1"/>
    </sheetView>
  </sheetViews>
  <sheetFormatPr defaultRowHeight="14.4" x14ac:dyDescent="0.3"/>
  <cols>
    <col min="1" max="1" width="40" bestFit="1" customWidth="1"/>
    <col min="2" max="2" width="19" bestFit="1" customWidth="1"/>
    <col min="3" max="3" width="14" bestFit="1" customWidth="1"/>
    <col min="4" max="4" width="13.44140625" bestFit="1" customWidth="1"/>
    <col min="5" max="5" width="9" bestFit="1" customWidth="1"/>
    <col min="9" max="9" width="21.88671875" bestFit="1" customWidth="1"/>
    <col min="10" max="10" width="21.88671875" customWidth="1"/>
    <col min="11" max="11" width="42" customWidth="1"/>
    <col min="12" max="12" width="55.33203125" bestFit="1" customWidth="1"/>
  </cols>
  <sheetData>
    <row r="1" spans="1:12" ht="26.4" thickBot="1" x14ac:dyDescent="0.55000000000000004">
      <c r="A1" s="76" t="s">
        <v>38</v>
      </c>
      <c r="I1" s="147" t="s">
        <v>61</v>
      </c>
      <c r="J1" s="147" t="s">
        <v>12</v>
      </c>
      <c r="K1" s="150" t="s">
        <v>53</v>
      </c>
      <c r="L1" s="151" t="s">
        <v>62</v>
      </c>
    </row>
    <row r="2" spans="1:12" ht="15" thickBot="1" x14ac:dyDescent="0.35">
      <c r="A2" s="87"/>
      <c r="B2" s="88"/>
      <c r="C2" s="88"/>
      <c r="D2" s="88"/>
      <c r="E2" s="88"/>
      <c r="F2" s="89"/>
      <c r="I2" s="156" t="s">
        <v>70</v>
      </c>
      <c r="J2" s="157">
        <v>4070</v>
      </c>
      <c r="K2" s="158">
        <f>B5/B6</f>
        <v>1000</v>
      </c>
      <c r="L2" s="148">
        <f>K2*B7</f>
        <v>4070000</v>
      </c>
    </row>
    <row r="3" spans="1:12" s="4" customFormat="1" ht="18.600000000000001" thickBot="1" x14ac:dyDescent="0.4">
      <c r="A3" s="79" t="s">
        <v>3</v>
      </c>
      <c r="B3" s="15">
        <v>1000</v>
      </c>
      <c r="C3" s="83"/>
      <c r="D3" s="83"/>
      <c r="E3" s="83"/>
      <c r="F3" s="90"/>
      <c r="I3" s="160" t="s">
        <v>71</v>
      </c>
      <c r="J3" s="161">
        <v>4070</v>
      </c>
      <c r="K3" s="159">
        <f>B41/B42</f>
        <v>600</v>
      </c>
      <c r="L3" s="149">
        <f>K3*B43</f>
        <v>2442000</v>
      </c>
    </row>
    <row r="4" spans="1:12" ht="18.600000000000001" thickBot="1" x14ac:dyDescent="0.4">
      <c r="A4" s="78"/>
      <c r="B4" s="5"/>
      <c r="C4" s="5"/>
      <c r="D4" s="5"/>
      <c r="E4" s="5"/>
      <c r="F4" s="47"/>
      <c r="K4" s="162" t="s">
        <v>60</v>
      </c>
      <c r="L4" s="162" t="s">
        <v>63</v>
      </c>
    </row>
    <row r="5" spans="1:12" ht="18.600000000000001" thickBot="1" x14ac:dyDescent="0.4">
      <c r="A5" s="78" t="s">
        <v>4</v>
      </c>
      <c r="B5" s="92">
        <v>4100000</v>
      </c>
      <c r="C5" s="5" t="s">
        <v>6</v>
      </c>
      <c r="D5" s="5"/>
      <c r="E5" s="5"/>
      <c r="F5" s="47"/>
    </row>
    <row r="6" spans="1:12" ht="18.600000000000001" thickBot="1" x14ac:dyDescent="0.4">
      <c r="A6" s="78" t="s">
        <v>5</v>
      </c>
      <c r="B6" s="93">
        <v>4100</v>
      </c>
      <c r="C6" s="83"/>
      <c r="D6" s="93">
        <f>B5/B6</f>
        <v>1000</v>
      </c>
      <c r="E6" s="5" t="s">
        <v>37</v>
      </c>
      <c r="F6" s="47"/>
      <c r="I6" s="164" t="s">
        <v>64</v>
      </c>
      <c r="J6" s="166">
        <v>4070</v>
      </c>
      <c r="K6" s="152">
        <f>L6/J6</f>
        <v>1007.3710073710074</v>
      </c>
      <c r="L6" s="153">
        <v>4100000</v>
      </c>
    </row>
    <row r="7" spans="1:12" ht="18.600000000000001" thickBot="1" x14ac:dyDescent="0.4">
      <c r="A7" s="78" t="s">
        <v>32</v>
      </c>
      <c r="B7" s="93">
        <v>4070</v>
      </c>
      <c r="C7" s="83"/>
      <c r="D7" s="94">
        <f>B5/B7</f>
        <v>1007.3710073710074</v>
      </c>
      <c r="E7" s="5" t="s">
        <v>37</v>
      </c>
      <c r="F7" s="47"/>
      <c r="I7" s="165"/>
      <c r="J7" s="167"/>
      <c r="K7" s="154">
        <f>L7/J6</f>
        <v>604.42260442260442</v>
      </c>
      <c r="L7" s="155">
        <v>2460000</v>
      </c>
    </row>
    <row r="8" spans="1:12" ht="36" x14ac:dyDescent="0.35">
      <c r="A8" s="78"/>
      <c r="B8" s="5"/>
      <c r="C8" s="5"/>
      <c r="D8" s="5"/>
      <c r="E8" s="5"/>
      <c r="F8" s="47"/>
      <c r="K8" s="163" t="s">
        <v>65</v>
      </c>
      <c r="L8" s="163" t="s">
        <v>66</v>
      </c>
    </row>
    <row r="9" spans="1:12" x14ac:dyDescent="0.3">
      <c r="A9" s="79" t="s">
        <v>7</v>
      </c>
      <c r="B9" s="83">
        <f>D9*B7</f>
        <v>30000.000000000153</v>
      </c>
      <c r="C9" s="83" t="s">
        <v>6</v>
      </c>
      <c r="D9" s="84">
        <f>D7-D6</f>
        <v>7.3710073710074084</v>
      </c>
      <c r="E9" s="5" t="s">
        <v>37</v>
      </c>
      <c r="F9" s="47"/>
    </row>
    <row r="10" spans="1:12" ht="15" thickBot="1" x14ac:dyDescent="0.35">
      <c r="A10" s="78"/>
      <c r="B10" s="5"/>
      <c r="C10" s="5"/>
      <c r="D10" s="5"/>
      <c r="E10" s="5"/>
      <c r="F10" s="47"/>
    </row>
    <row r="11" spans="1:12" ht="24" thickBot="1" x14ac:dyDescent="0.5">
      <c r="A11" s="97" t="s">
        <v>8</v>
      </c>
      <c r="B11" s="5"/>
      <c r="C11" s="5"/>
      <c r="D11" s="5"/>
      <c r="E11" s="5"/>
      <c r="F11" s="47"/>
      <c r="I11" s="164" t="s">
        <v>67</v>
      </c>
      <c r="J11" s="166">
        <v>4070</v>
      </c>
      <c r="K11" s="152">
        <f>L11/J11</f>
        <v>7.3710073710073711</v>
      </c>
      <c r="L11" s="153">
        <f>L6-L2</f>
        <v>30000</v>
      </c>
    </row>
    <row r="12" spans="1:12" ht="18.600000000000001" thickBot="1" x14ac:dyDescent="0.4">
      <c r="A12" s="78"/>
      <c r="B12" s="5"/>
      <c r="C12" s="5"/>
      <c r="D12" s="14"/>
      <c r="E12" s="5"/>
      <c r="F12" s="47"/>
      <c r="I12" s="165"/>
      <c r="J12" s="167"/>
      <c r="K12" s="154">
        <f>L12/J11</f>
        <v>4.4226044226044223</v>
      </c>
      <c r="L12" s="155">
        <f>L7-L3</f>
        <v>18000</v>
      </c>
    </row>
    <row r="13" spans="1:12" ht="36" x14ac:dyDescent="0.35">
      <c r="A13" s="91" t="s">
        <v>13</v>
      </c>
      <c r="B13" s="85" t="s">
        <v>9</v>
      </c>
      <c r="C13" s="85" t="s">
        <v>12</v>
      </c>
      <c r="D13" s="85" t="s">
        <v>10</v>
      </c>
      <c r="E13" s="85" t="s">
        <v>11</v>
      </c>
      <c r="F13" s="47"/>
      <c r="K13" s="163" t="s">
        <v>69</v>
      </c>
      <c r="L13" s="163" t="s">
        <v>68</v>
      </c>
    </row>
    <row r="14" spans="1:12" x14ac:dyDescent="0.3">
      <c r="A14" s="78" t="s">
        <v>14</v>
      </c>
      <c r="B14" s="42">
        <v>4100000</v>
      </c>
      <c r="C14" s="5">
        <v>4070</v>
      </c>
      <c r="D14" s="14">
        <f>B14/C14</f>
        <v>1007.3710073710074</v>
      </c>
      <c r="E14" s="5"/>
      <c r="F14" s="47"/>
    </row>
    <row r="15" spans="1:12" x14ac:dyDescent="0.3">
      <c r="A15" s="78" t="s">
        <v>15</v>
      </c>
      <c r="B15" s="42">
        <f>C15*E15</f>
        <v>4070000</v>
      </c>
      <c r="C15" s="5">
        <v>4070</v>
      </c>
      <c r="D15" s="5"/>
      <c r="E15" s="5">
        <v>1000</v>
      </c>
      <c r="F15" s="47"/>
    </row>
    <row r="16" spans="1:12" x14ac:dyDescent="0.3">
      <c r="A16" s="78" t="s">
        <v>33</v>
      </c>
      <c r="B16" s="86">
        <f>C16*E16</f>
        <v>30000.000000000153</v>
      </c>
      <c r="C16" s="5">
        <v>4070</v>
      </c>
      <c r="D16" s="5"/>
      <c r="E16" s="14">
        <v>7.3710073710074084</v>
      </c>
      <c r="F16" s="47"/>
    </row>
    <row r="17" spans="1:6" ht="15" thickBot="1" x14ac:dyDescent="0.35">
      <c r="A17" s="81"/>
      <c r="B17" s="52"/>
      <c r="C17" s="52"/>
      <c r="D17" s="82">
        <f>SUM(D14:D16)</f>
        <v>1007.3710073710074</v>
      </c>
      <c r="E17" s="82">
        <f>SUM(E15:E16)</f>
        <v>1007.3710073710074</v>
      </c>
      <c r="F17" s="74"/>
    </row>
    <row r="18" spans="1:6" ht="15" thickBot="1" x14ac:dyDescent="0.35">
      <c r="A18" s="5"/>
      <c r="B18" s="5"/>
      <c r="C18" s="5"/>
      <c r="D18" s="14"/>
      <c r="E18" s="5"/>
      <c r="F18" s="5"/>
    </row>
    <row r="19" spans="1:6" ht="15" thickBot="1" x14ac:dyDescent="0.35">
      <c r="A19" s="87"/>
      <c r="B19" s="88"/>
      <c r="C19" s="88"/>
      <c r="D19" s="88"/>
      <c r="E19" s="88"/>
      <c r="F19" s="89"/>
    </row>
    <row r="20" spans="1:6" ht="18.600000000000001" thickBot="1" x14ac:dyDescent="0.4">
      <c r="A20" s="79" t="s">
        <v>3</v>
      </c>
      <c r="B20" s="15">
        <v>1000</v>
      </c>
      <c r="C20" s="5"/>
      <c r="D20" s="5"/>
      <c r="E20" s="5"/>
      <c r="F20" s="47"/>
    </row>
    <row r="21" spans="1:6" ht="18.600000000000001" thickBot="1" x14ac:dyDescent="0.4">
      <c r="A21" s="78" t="s">
        <v>4</v>
      </c>
      <c r="B21" s="95">
        <f>B22*1000</f>
        <v>3800000</v>
      </c>
      <c r="C21" s="5" t="s">
        <v>6</v>
      </c>
      <c r="D21" s="5"/>
      <c r="E21" s="5"/>
      <c r="F21" s="47"/>
    </row>
    <row r="22" spans="1:6" x14ac:dyDescent="0.3">
      <c r="A22" s="78" t="s">
        <v>5</v>
      </c>
      <c r="B22" s="18">
        <v>3800</v>
      </c>
      <c r="C22" s="19"/>
      <c r="D22" s="20">
        <f>B21/B22</f>
        <v>1000</v>
      </c>
      <c r="E22" s="86"/>
      <c r="F22" s="47"/>
    </row>
    <row r="23" spans="1:6" ht="15" thickBot="1" x14ac:dyDescent="0.35">
      <c r="A23" s="78" t="s">
        <v>32</v>
      </c>
      <c r="B23" s="21">
        <v>4070</v>
      </c>
      <c r="C23" s="22"/>
      <c r="D23" s="23">
        <f>B21/B23</f>
        <v>933.66093366093367</v>
      </c>
      <c r="E23" s="86"/>
      <c r="F23" s="47"/>
    </row>
    <row r="24" spans="1:6" ht="15" thickBot="1" x14ac:dyDescent="0.35">
      <c r="A24" s="78"/>
      <c r="B24" s="86"/>
      <c r="C24" s="86"/>
      <c r="D24" s="86"/>
      <c r="E24" s="86"/>
      <c r="F24" s="47"/>
    </row>
    <row r="25" spans="1:6" ht="15" thickBot="1" x14ac:dyDescent="0.35">
      <c r="A25" s="79" t="s">
        <v>7</v>
      </c>
      <c r="B25" s="24">
        <f>D25*B23</f>
        <v>-270000</v>
      </c>
      <c r="C25" s="25"/>
      <c r="D25" s="26">
        <f>D23-D22</f>
        <v>-66.339066339066335</v>
      </c>
      <c r="E25" s="86"/>
      <c r="F25" s="47"/>
    </row>
    <row r="26" spans="1:6" x14ac:dyDescent="0.3">
      <c r="A26" s="78"/>
      <c r="B26" s="86"/>
      <c r="C26" s="86"/>
      <c r="D26" s="86"/>
      <c r="E26" s="86"/>
      <c r="F26" s="47"/>
    </row>
    <row r="27" spans="1:6" ht="31.8" thickBot="1" x14ac:dyDescent="0.65">
      <c r="A27" s="80" t="s">
        <v>8</v>
      </c>
      <c r="B27" s="86"/>
      <c r="C27" s="86"/>
      <c r="D27" s="86"/>
      <c r="E27" s="86"/>
      <c r="F27" s="47"/>
    </row>
    <row r="28" spans="1:6" x14ac:dyDescent="0.3">
      <c r="A28" s="43" t="s">
        <v>13</v>
      </c>
      <c r="B28" s="70" t="s">
        <v>9</v>
      </c>
      <c r="C28" s="70" t="s">
        <v>12</v>
      </c>
      <c r="D28" s="70" t="s">
        <v>10</v>
      </c>
      <c r="E28" s="71" t="s">
        <v>11</v>
      </c>
      <c r="F28" s="47"/>
    </row>
    <row r="29" spans="1:6" ht="18" x14ac:dyDescent="0.35">
      <c r="A29" s="46" t="s">
        <v>14</v>
      </c>
      <c r="B29" s="72">
        <v>3800000</v>
      </c>
      <c r="C29" s="17">
        <v>4070</v>
      </c>
      <c r="D29" s="17">
        <f>B29/C29</f>
        <v>933.66093366093367</v>
      </c>
      <c r="E29" s="47"/>
      <c r="F29" s="47"/>
    </row>
    <row r="30" spans="1:6" ht="15" thickBot="1" x14ac:dyDescent="0.35">
      <c r="A30" s="46" t="s">
        <v>15</v>
      </c>
      <c r="B30" s="16">
        <f>C30*E30</f>
        <v>4070000</v>
      </c>
      <c r="C30" s="17">
        <v>4070</v>
      </c>
      <c r="D30" s="5"/>
      <c r="E30" s="73">
        <v>1000</v>
      </c>
      <c r="F30" s="47"/>
    </row>
    <row r="31" spans="1:6" ht="15" thickBot="1" x14ac:dyDescent="0.35">
      <c r="A31" s="49" t="s">
        <v>34</v>
      </c>
      <c r="B31" s="50">
        <v>-270000</v>
      </c>
      <c r="C31" s="50">
        <v>4070</v>
      </c>
      <c r="D31" s="26">
        <v>66.339066339066306</v>
      </c>
      <c r="E31" s="74"/>
      <c r="F31" s="47"/>
    </row>
    <row r="32" spans="1:6" x14ac:dyDescent="0.3">
      <c r="A32" s="78"/>
      <c r="B32" s="86"/>
      <c r="C32" s="86"/>
      <c r="D32" s="86">
        <f>SUM(D29:D31)</f>
        <v>1000</v>
      </c>
      <c r="E32" s="86">
        <f>SUM(E29:E31)</f>
        <v>1000</v>
      </c>
      <c r="F32" s="47"/>
    </row>
    <row r="33" spans="1:6" x14ac:dyDescent="0.3">
      <c r="A33" s="78"/>
      <c r="B33" s="86"/>
      <c r="C33" s="86"/>
      <c r="D33" s="86"/>
      <c r="E33" s="86"/>
      <c r="F33" s="47"/>
    </row>
    <row r="34" spans="1:6" ht="15" thickBot="1" x14ac:dyDescent="0.35">
      <c r="A34" s="81"/>
      <c r="B34" s="52"/>
      <c r="C34" s="52"/>
      <c r="D34" s="52"/>
      <c r="E34" s="52"/>
      <c r="F34" s="74"/>
    </row>
    <row r="38" spans="1:6" ht="26.4" thickBot="1" x14ac:dyDescent="0.55000000000000004">
      <c r="A38" s="76" t="s">
        <v>36</v>
      </c>
    </row>
    <row r="39" spans="1:6" ht="18.600000000000001" thickBot="1" x14ac:dyDescent="0.4">
      <c r="A39" s="7" t="s">
        <v>3</v>
      </c>
      <c r="B39" s="15">
        <v>1000</v>
      </c>
      <c r="C39" s="8"/>
      <c r="D39" s="8"/>
      <c r="E39" s="8"/>
      <c r="F39" s="89"/>
    </row>
    <row r="40" spans="1:6" x14ac:dyDescent="0.3">
      <c r="A40" s="78"/>
      <c r="B40" s="5"/>
      <c r="C40" s="5"/>
      <c r="D40" s="5"/>
      <c r="E40" s="5"/>
      <c r="F40" s="47"/>
    </row>
    <row r="41" spans="1:6" ht="18.600000000000001" thickBot="1" x14ac:dyDescent="0.4">
      <c r="A41" s="78" t="s">
        <v>4</v>
      </c>
      <c r="B41" s="72">
        <f>B42*600</f>
        <v>2460000</v>
      </c>
      <c r="C41" s="5" t="s">
        <v>6</v>
      </c>
      <c r="D41" s="5"/>
      <c r="E41" s="5"/>
      <c r="F41" s="47"/>
    </row>
    <row r="42" spans="1:6" x14ac:dyDescent="0.3">
      <c r="A42" s="78" t="s">
        <v>5</v>
      </c>
      <c r="B42" s="7">
        <v>4100</v>
      </c>
      <c r="C42" s="8"/>
      <c r="D42" s="77">
        <f>B41/B42</f>
        <v>600</v>
      </c>
      <c r="E42" s="5"/>
      <c r="F42" s="47"/>
    </row>
    <row r="43" spans="1:6" ht="15" thickBot="1" x14ac:dyDescent="0.35">
      <c r="A43" s="78" t="s">
        <v>32</v>
      </c>
      <c r="B43" s="9">
        <v>4070</v>
      </c>
      <c r="C43" s="10"/>
      <c r="D43" s="11">
        <f>B41/B43</f>
        <v>604.42260442260442</v>
      </c>
      <c r="E43" s="5"/>
      <c r="F43" s="47"/>
    </row>
    <row r="44" spans="1:6" ht="15" thickBot="1" x14ac:dyDescent="0.35">
      <c r="A44" s="78"/>
      <c r="B44" s="5"/>
      <c r="C44" s="5"/>
      <c r="D44" s="5"/>
      <c r="E44" s="5"/>
      <c r="F44" s="47"/>
    </row>
    <row r="45" spans="1:6" ht="15" thickBot="1" x14ac:dyDescent="0.35">
      <c r="A45" s="79" t="s">
        <v>7</v>
      </c>
      <c r="B45" s="75">
        <f>D45*B43</f>
        <v>18000</v>
      </c>
      <c r="C45" s="12" t="s">
        <v>6</v>
      </c>
      <c r="D45" s="13">
        <f>D43-D42</f>
        <v>4.4226044226044223</v>
      </c>
      <c r="E45" s="5"/>
      <c r="F45" s="47"/>
    </row>
    <row r="46" spans="1:6" x14ac:dyDescent="0.3">
      <c r="A46" s="78"/>
      <c r="B46" s="5"/>
      <c r="C46" s="5"/>
      <c r="D46" s="5"/>
      <c r="E46" s="5"/>
      <c r="F46" s="47"/>
    </row>
    <row r="47" spans="1:6" ht="31.2" x14ac:dyDescent="0.6">
      <c r="A47" s="80" t="s">
        <v>8</v>
      </c>
      <c r="B47" s="5"/>
      <c r="C47" s="5"/>
      <c r="D47" s="5"/>
      <c r="E47" s="5"/>
      <c r="F47" s="47"/>
    </row>
    <row r="48" spans="1:6" ht="15" thickBot="1" x14ac:dyDescent="0.35">
      <c r="A48" s="78"/>
      <c r="B48" s="5"/>
      <c r="C48" s="5"/>
      <c r="D48" s="14"/>
      <c r="E48" s="5"/>
      <c r="F48" s="47"/>
    </row>
    <row r="49" spans="1:6" x14ac:dyDescent="0.3">
      <c r="A49" s="43" t="s">
        <v>13</v>
      </c>
      <c r="B49" s="44" t="s">
        <v>9</v>
      </c>
      <c r="C49" s="44" t="s">
        <v>12</v>
      </c>
      <c r="D49" s="44" t="s">
        <v>10</v>
      </c>
      <c r="E49" s="45" t="s">
        <v>11</v>
      </c>
      <c r="F49" s="47"/>
    </row>
    <row r="50" spans="1:6" x14ac:dyDescent="0.3">
      <c r="A50" s="46" t="s">
        <v>14</v>
      </c>
      <c r="B50" s="42">
        <f>B41</f>
        <v>2460000</v>
      </c>
      <c r="C50" s="6">
        <v>4070</v>
      </c>
      <c r="D50" s="6">
        <f>B50/C50</f>
        <v>604.42260442260442</v>
      </c>
      <c r="E50" s="47"/>
      <c r="F50" s="47"/>
    </row>
    <row r="51" spans="1:6" x14ac:dyDescent="0.3">
      <c r="A51" s="46" t="s">
        <v>15</v>
      </c>
      <c r="B51" s="16">
        <f>C51*E51</f>
        <v>2442000</v>
      </c>
      <c r="C51" s="6">
        <v>4070</v>
      </c>
      <c r="D51" s="5"/>
      <c r="E51" s="48">
        <f>D42</f>
        <v>600</v>
      </c>
      <c r="F51" s="47"/>
    </row>
    <row r="52" spans="1:6" ht="15" thickBot="1" x14ac:dyDescent="0.35">
      <c r="A52" s="49" t="s">
        <v>33</v>
      </c>
      <c r="B52" s="50">
        <f>C52*E52</f>
        <v>18000</v>
      </c>
      <c r="C52" s="51">
        <v>4070</v>
      </c>
      <c r="D52" s="52"/>
      <c r="E52" s="53">
        <f>D45</f>
        <v>4.4226044226044223</v>
      </c>
      <c r="F52" s="47"/>
    </row>
    <row r="53" spans="1:6" x14ac:dyDescent="0.3">
      <c r="A53" s="78"/>
      <c r="B53" s="5"/>
      <c r="C53" s="5"/>
      <c r="D53" s="14">
        <f>SUM(D50:D52)</f>
        <v>604.42260442260442</v>
      </c>
      <c r="E53" s="14">
        <f>SUM(E51:E52)</f>
        <v>604.42260442260442</v>
      </c>
      <c r="F53" s="47"/>
    </row>
    <row r="54" spans="1:6" x14ac:dyDescent="0.3">
      <c r="A54" s="78"/>
      <c r="B54" s="5"/>
      <c r="C54" s="5"/>
      <c r="D54" s="5"/>
      <c r="E54" s="5"/>
      <c r="F54" s="47"/>
    </row>
    <row r="55" spans="1:6" ht="15" thickBot="1" x14ac:dyDescent="0.35">
      <c r="A55" s="81"/>
      <c r="B55" s="52"/>
      <c r="C55" s="52"/>
      <c r="D55" s="52"/>
      <c r="E55" s="52"/>
      <c r="F55" s="74"/>
    </row>
    <row r="56" spans="1:6" ht="15" thickBot="1" x14ac:dyDescent="0.35"/>
    <row r="57" spans="1:6" ht="18.600000000000001" thickBot="1" x14ac:dyDescent="0.4">
      <c r="A57" s="7" t="s">
        <v>3</v>
      </c>
      <c r="B57" s="15">
        <v>1000</v>
      </c>
      <c r="C57" s="88"/>
      <c r="D57" s="88"/>
      <c r="E57" s="88"/>
      <c r="F57" s="89"/>
    </row>
    <row r="58" spans="1:6" ht="18.600000000000001" thickBot="1" x14ac:dyDescent="0.4">
      <c r="A58" s="78" t="s">
        <v>4</v>
      </c>
      <c r="B58" s="96">
        <f>B59*600</f>
        <v>2280000</v>
      </c>
      <c r="C58" s="5" t="s">
        <v>6</v>
      </c>
      <c r="D58" s="5"/>
      <c r="E58" s="5"/>
      <c r="F58" s="47"/>
    </row>
    <row r="59" spans="1:6" x14ac:dyDescent="0.3">
      <c r="A59" s="78" t="s">
        <v>5</v>
      </c>
      <c r="B59" s="18">
        <v>3800</v>
      </c>
      <c r="C59" s="19"/>
      <c r="D59" s="20">
        <f>B58/B59</f>
        <v>600</v>
      </c>
      <c r="E59" s="86"/>
      <c r="F59" s="47"/>
    </row>
    <row r="60" spans="1:6" ht="15" thickBot="1" x14ac:dyDescent="0.35">
      <c r="A60" s="78" t="s">
        <v>32</v>
      </c>
      <c r="B60" s="21">
        <v>4070</v>
      </c>
      <c r="C60" s="22"/>
      <c r="D60" s="23">
        <f>B58/B60</f>
        <v>560.1965601965602</v>
      </c>
      <c r="E60" s="86"/>
      <c r="F60" s="47"/>
    </row>
    <row r="61" spans="1:6" ht="15" thickBot="1" x14ac:dyDescent="0.35">
      <c r="A61" s="78"/>
      <c r="B61" s="86"/>
      <c r="C61" s="86"/>
      <c r="D61" s="86"/>
      <c r="E61" s="86"/>
      <c r="F61" s="47"/>
    </row>
    <row r="62" spans="1:6" ht="15" thickBot="1" x14ac:dyDescent="0.35">
      <c r="A62" s="79" t="s">
        <v>7</v>
      </c>
      <c r="B62" s="24">
        <f>D62*B60</f>
        <v>-162000</v>
      </c>
      <c r="C62" s="25"/>
      <c r="D62" s="26">
        <f>D60-D59</f>
        <v>-39.803439803439801</v>
      </c>
      <c r="E62" s="86"/>
      <c r="F62" s="47"/>
    </row>
    <row r="63" spans="1:6" x14ac:dyDescent="0.3">
      <c r="A63" s="78"/>
      <c r="B63" s="86"/>
      <c r="C63" s="86"/>
      <c r="D63" s="86"/>
      <c r="E63" s="86"/>
      <c r="F63" s="47"/>
    </row>
    <row r="64" spans="1:6" ht="31.8" thickBot="1" x14ac:dyDescent="0.65">
      <c r="A64" s="80" t="s">
        <v>8</v>
      </c>
      <c r="B64" s="86"/>
      <c r="C64" s="86"/>
      <c r="D64" s="86"/>
      <c r="E64" s="86"/>
      <c r="F64" s="47"/>
    </row>
    <row r="65" spans="1:6" x14ac:dyDescent="0.3">
      <c r="A65" s="43" t="s">
        <v>13</v>
      </c>
      <c r="B65" s="70" t="s">
        <v>9</v>
      </c>
      <c r="C65" s="70" t="s">
        <v>12</v>
      </c>
      <c r="D65" s="70" t="s">
        <v>10</v>
      </c>
      <c r="E65" s="71" t="s">
        <v>11</v>
      </c>
      <c r="F65" s="47"/>
    </row>
    <row r="66" spans="1:6" ht="18" x14ac:dyDescent="0.35">
      <c r="A66" s="46" t="s">
        <v>14</v>
      </c>
      <c r="B66" s="96">
        <v>2280000</v>
      </c>
      <c r="C66" s="17">
        <v>4070</v>
      </c>
      <c r="D66" s="17">
        <f>B66/C66</f>
        <v>560.1965601965602</v>
      </c>
      <c r="E66" s="47"/>
      <c r="F66" s="47"/>
    </row>
    <row r="67" spans="1:6" ht="15" thickBot="1" x14ac:dyDescent="0.35">
      <c r="A67" s="46" t="s">
        <v>15</v>
      </c>
      <c r="B67" s="16">
        <f>C67*E67</f>
        <v>2442000</v>
      </c>
      <c r="C67" s="17">
        <v>4070</v>
      </c>
      <c r="D67" s="5"/>
      <c r="E67" s="73">
        <f>D59</f>
        <v>600</v>
      </c>
      <c r="F67" s="47"/>
    </row>
    <row r="68" spans="1:6" ht="15" thickBot="1" x14ac:dyDescent="0.35">
      <c r="A68" s="49" t="s">
        <v>34</v>
      </c>
      <c r="B68" s="50">
        <f>B62</f>
        <v>-162000</v>
      </c>
      <c r="C68" s="50">
        <v>4070</v>
      </c>
      <c r="D68" s="26">
        <v>40</v>
      </c>
      <c r="E68" s="74"/>
      <c r="F68" s="47"/>
    </row>
    <row r="69" spans="1:6" x14ac:dyDescent="0.3">
      <c r="A69" s="78"/>
      <c r="B69" s="86"/>
      <c r="C69" s="86"/>
      <c r="D69" s="86">
        <f>SUM(D66:D68)</f>
        <v>600.1965601965602</v>
      </c>
      <c r="E69" s="86">
        <f>SUM(E66:E68)</f>
        <v>600</v>
      </c>
      <c r="F69" s="47"/>
    </row>
    <row r="70" spans="1:6" x14ac:dyDescent="0.3">
      <c r="A70" s="78"/>
      <c r="B70" s="5"/>
      <c r="C70" s="5"/>
      <c r="D70" s="5"/>
      <c r="E70" s="5"/>
      <c r="F70" s="47"/>
    </row>
    <row r="71" spans="1:6" x14ac:dyDescent="0.3">
      <c r="A71" s="78"/>
      <c r="B71" s="5"/>
      <c r="C71" s="5"/>
      <c r="D71" s="5"/>
      <c r="E71" s="5"/>
      <c r="F71" s="47"/>
    </row>
    <row r="72" spans="1:6" ht="15" thickBot="1" x14ac:dyDescent="0.35">
      <c r="A72" s="81"/>
      <c r="B72" s="52"/>
      <c r="C72" s="52"/>
      <c r="D72" s="52"/>
      <c r="E72" s="52"/>
      <c r="F72" s="74"/>
    </row>
  </sheetData>
  <mergeCells count="4">
    <mergeCell ref="I6:I7"/>
    <mergeCell ref="J6:J7"/>
    <mergeCell ref="I11:I12"/>
    <mergeCell ref="J11:J12"/>
  </mergeCells>
  <pageMargins left="0.7" right="0.7" top="0.75" bottom="0.75" header="0.3" footer="0.3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3:F36"/>
  <sheetViews>
    <sheetView topLeftCell="A6" workbookViewId="0">
      <selection activeCell="B28" sqref="B28"/>
    </sheetView>
  </sheetViews>
  <sheetFormatPr defaultColWidth="8.88671875" defaultRowHeight="15" customHeight="1" x14ac:dyDescent="0.25"/>
  <cols>
    <col min="1" max="1" width="37.6640625" style="28" customWidth="1"/>
    <col min="2" max="2" width="13.6640625" style="28" customWidth="1"/>
    <col min="3" max="3" width="15.33203125" style="28" customWidth="1"/>
    <col min="4" max="4" width="19.6640625" style="27" customWidth="1"/>
    <col min="5" max="5" width="17.6640625" style="27" customWidth="1"/>
    <col min="6" max="6" width="13.88671875" style="27" customWidth="1"/>
    <col min="7" max="16384" width="8.88671875" style="27"/>
  </cols>
  <sheetData>
    <row r="3" spans="1:6" ht="15" customHeight="1" x14ac:dyDescent="0.25">
      <c r="A3" s="29" t="s">
        <v>23</v>
      </c>
      <c r="B3" s="32" t="s">
        <v>24</v>
      </c>
      <c r="C3" s="29" t="s">
        <v>10</v>
      </c>
      <c r="D3" s="29" t="s">
        <v>11</v>
      </c>
      <c r="E3" s="32" t="s">
        <v>17</v>
      </c>
      <c r="F3" s="32" t="s">
        <v>31</v>
      </c>
    </row>
    <row r="4" spans="1:6" ht="15" customHeight="1" x14ac:dyDescent="0.25">
      <c r="A4" s="28" t="s">
        <v>21</v>
      </c>
      <c r="B4" s="28" t="s">
        <v>25</v>
      </c>
      <c r="C4" s="30">
        <v>1000</v>
      </c>
      <c r="D4" s="31"/>
    </row>
    <row r="5" spans="1:6" ht="15" customHeight="1" x14ac:dyDescent="0.25">
      <c r="A5" s="28" t="s">
        <v>22</v>
      </c>
      <c r="B5" s="28" t="s">
        <v>25</v>
      </c>
      <c r="C5" s="30"/>
      <c r="D5" s="31">
        <v>1000</v>
      </c>
    </row>
    <row r="6" spans="1:6" ht="15" customHeight="1" x14ac:dyDescent="0.25">
      <c r="C6" s="30"/>
      <c r="D6" s="31"/>
    </row>
    <row r="7" spans="1:6" ht="15" customHeight="1" x14ac:dyDescent="0.25">
      <c r="A7" s="32" t="s">
        <v>16</v>
      </c>
      <c r="B7" s="32"/>
      <c r="C7" s="29" t="s">
        <v>10</v>
      </c>
      <c r="D7" s="29" t="s">
        <v>11</v>
      </c>
    </row>
    <row r="8" spans="1:6" ht="15" customHeight="1" x14ac:dyDescent="0.25">
      <c r="A8" s="28" t="s">
        <v>26</v>
      </c>
      <c r="B8" s="28" t="s">
        <v>6</v>
      </c>
      <c r="C8" s="30">
        <f>1000*E8</f>
        <v>4750000</v>
      </c>
      <c r="E8" s="27">
        <v>4750</v>
      </c>
      <c r="F8" s="27" t="s">
        <v>27</v>
      </c>
    </row>
    <row r="9" spans="1:6" ht="15" customHeight="1" x14ac:dyDescent="0.25">
      <c r="A9" s="28" t="s">
        <v>21</v>
      </c>
      <c r="B9" s="28" t="s">
        <v>6</v>
      </c>
      <c r="D9" s="37">
        <f>C4*E9</f>
        <v>4800000</v>
      </c>
      <c r="E9" s="27">
        <v>4800</v>
      </c>
      <c r="F9" s="27" t="s">
        <v>28</v>
      </c>
    </row>
    <row r="10" spans="1:6" ht="15" customHeight="1" x14ac:dyDescent="0.25">
      <c r="A10" s="39" t="s">
        <v>29</v>
      </c>
      <c r="B10" s="39" t="s">
        <v>6</v>
      </c>
      <c r="C10" s="40">
        <v>50000</v>
      </c>
    </row>
    <row r="12" spans="1:6" ht="15" customHeight="1" x14ac:dyDescent="0.25">
      <c r="C12" s="38">
        <f>SUM(C8:C11)</f>
        <v>4800000</v>
      </c>
      <c r="D12" s="38">
        <f>SUM(D8:D11)</f>
        <v>4800000</v>
      </c>
      <c r="E12" s="37">
        <f>C12-D12</f>
        <v>0</v>
      </c>
    </row>
    <row r="14" spans="1:6" ht="15" customHeight="1" x14ac:dyDescent="0.25">
      <c r="A14" s="32" t="s">
        <v>16</v>
      </c>
      <c r="B14" s="32"/>
      <c r="C14" s="29" t="s">
        <v>10</v>
      </c>
      <c r="D14" s="29" t="s">
        <v>11</v>
      </c>
    </row>
    <row r="15" spans="1:6" ht="15" customHeight="1" x14ac:dyDescent="0.25">
      <c r="A15" s="28" t="s">
        <v>26</v>
      </c>
      <c r="B15" s="28" t="s">
        <v>6</v>
      </c>
      <c r="C15" s="30">
        <f>1000*E15</f>
        <v>4600000</v>
      </c>
      <c r="E15" s="27">
        <v>4600</v>
      </c>
      <c r="F15" s="27" t="s">
        <v>27</v>
      </c>
    </row>
    <row r="16" spans="1:6" ht="15" customHeight="1" x14ac:dyDescent="0.25">
      <c r="A16" s="28" t="s">
        <v>21</v>
      </c>
      <c r="B16" s="28" t="s">
        <v>6</v>
      </c>
      <c r="D16" s="37">
        <f>C4*E16</f>
        <v>4500000</v>
      </c>
      <c r="E16" s="27">
        <v>4500</v>
      </c>
      <c r="F16" s="27" t="s">
        <v>28</v>
      </c>
    </row>
    <row r="17" spans="1:5" ht="15" customHeight="1" x14ac:dyDescent="0.25">
      <c r="A17" s="39" t="s">
        <v>30</v>
      </c>
      <c r="B17" s="39" t="s">
        <v>6</v>
      </c>
      <c r="C17" s="40"/>
      <c r="D17" s="41">
        <v>100000</v>
      </c>
    </row>
    <row r="19" spans="1:5" ht="15" customHeight="1" x14ac:dyDescent="0.25">
      <c r="C19" s="38">
        <f>SUM(C15:C18)</f>
        <v>4600000</v>
      </c>
      <c r="D19" s="38">
        <f>SUM(D15:D18)</f>
        <v>4600000</v>
      </c>
      <c r="E19" s="37">
        <f>C19-D19</f>
        <v>0</v>
      </c>
    </row>
    <row r="29" spans="1:5" s="33" customFormat="1" ht="15" customHeight="1" x14ac:dyDescent="0.3">
      <c r="A29" s="33" t="s">
        <v>18</v>
      </c>
      <c r="C29" s="34" t="s">
        <v>19</v>
      </c>
      <c r="D29" s="33" t="s">
        <v>4</v>
      </c>
    </row>
    <row r="30" spans="1:5" ht="15" customHeight="1" x14ac:dyDescent="0.25">
      <c r="A30" s="28">
        <v>1000</v>
      </c>
      <c r="C30" s="30" t="e">
        <f>#REF!*A30</f>
        <v>#REF!</v>
      </c>
      <c r="D30" s="31"/>
    </row>
    <row r="31" spans="1:5" ht="15" customHeight="1" x14ac:dyDescent="0.25">
      <c r="A31" s="28">
        <v>1000</v>
      </c>
      <c r="C31" s="30"/>
      <c r="D31" s="30" t="e">
        <f>#REF!*A31</f>
        <v>#REF!</v>
      </c>
    </row>
    <row r="32" spans="1:5" ht="15" customHeight="1" x14ac:dyDescent="0.25">
      <c r="A32" s="35"/>
      <c r="B32" s="35"/>
      <c r="C32" s="35"/>
      <c r="D32" s="27">
        <v>10000</v>
      </c>
    </row>
    <row r="33" spans="1:5" ht="15" customHeight="1" x14ac:dyDescent="0.25">
      <c r="C33" s="36" t="e">
        <f>SUM(C30:C32)</f>
        <v>#REF!</v>
      </c>
      <c r="D33" s="36" t="e">
        <f>SUM(D30:D32)</f>
        <v>#REF!</v>
      </c>
      <c r="E33" s="37" t="e">
        <f>C33-D33</f>
        <v>#REF!</v>
      </c>
    </row>
    <row r="36" spans="1:5" ht="15" customHeight="1" x14ac:dyDescent="0.25">
      <c r="A36" s="28" t="s">
        <v>20</v>
      </c>
    </row>
  </sheetData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3:H38"/>
  <sheetViews>
    <sheetView showGridLines="0" topLeftCell="A16" workbookViewId="0">
      <selection activeCell="B27" sqref="B27"/>
    </sheetView>
  </sheetViews>
  <sheetFormatPr defaultColWidth="8.88671875" defaultRowHeight="15" customHeight="1" x14ac:dyDescent="0.25"/>
  <cols>
    <col min="1" max="1" width="37.6640625" style="28" customWidth="1"/>
    <col min="2" max="2" width="13.6640625" style="28" customWidth="1"/>
    <col min="3" max="3" width="15.33203125" style="28" customWidth="1"/>
    <col min="4" max="6" width="19.6640625" style="27" customWidth="1"/>
    <col min="7" max="7" width="17.6640625" style="27" customWidth="1"/>
    <col min="8" max="8" width="13.88671875" style="27" customWidth="1"/>
    <col min="9" max="16384" width="8.88671875" style="27"/>
  </cols>
  <sheetData>
    <row r="3" spans="1:8" ht="15" customHeight="1" x14ac:dyDescent="0.25">
      <c r="A3" s="29" t="s">
        <v>23</v>
      </c>
      <c r="B3" s="32" t="s">
        <v>24</v>
      </c>
      <c r="C3" s="29" t="s">
        <v>10</v>
      </c>
      <c r="D3" s="29" t="s">
        <v>11</v>
      </c>
      <c r="E3" s="29"/>
      <c r="F3" s="29"/>
      <c r="G3" s="32" t="s">
        <v>17</v>
      </c>
      <c r="H3" s="32" t="s">
        <v>31</v>
      </c>
    </row>
    <row r="4" spans="1:8" ht="15" customHeight="1" x14ac:dyDescent="0.25">
      <c r="A4" s="28" t="s">
        <v>21</v>
      </c>
      <c r="B4" s="28" t="s">
        <v>25</v>
      </c>
      <c r="C4" s="30">
        <v>1000</v>
      </c>
      <c r="D4" s="31"/>
      <c r="E4" s="31"/>
      <c r="F4" s="31"/>
    </row>
    <row r="5" spans="1:8" ht="15" customHeight="1" x14ac:dyDescent="0.25">
      <c r="A5" s="28" t="s">
        <v>22</v>
      </c>
      <c r="B5" s="28" t="s">
        <v>25</v>
      </c>
      <c r="C5" s="30"/>
      <c r="D5" s="31">
        <v>1000</v>
      </c>
      <c r="E5" s="31"/>
      <c r="F5" s="31"/>
    </row>
    <row r="6" spans="1:8" ht="15" customHeight="1" x14ac:dyDescent="0.25">
      <c r="C6" s="30"/>
      <c r="D6" s="31"/>
      <c r="E6" s="31"/>
      <c r="F6" s="31"/>
    </row>
    <row r="7" spans="1:8" ht="15" customHeight="1" thickBot="1" x14ac:dyDescent="0.3">
      <c r="C7" s="30"/>
      <c r="D7" s="31"/>
      <c r="E7" s="31"/>
      <c r="F7" s="31"/>
    </row>
    <row r="8" spans="1:8" ht="15" customHeight="1" thickBot="1" x14ac:dyDescent="0.3">
      <c r="A8" s="32" t="s">
        <v>16</v>
      </c>
      <c r="B8" s="32"/>
      <c r="C8" s="66" t="s">
        <v>10</v>
      </c>
      <c r="D8" s="65" t="s">
        <v>11</v>
      </c>
      <c r="E8" s="66" t="s">
        <v>10</v>
      </c>
      <c r="F8" s="65" t="s">
        <v>11</v>
      </c>
    </row>
    <row r="9" spans="1:8" ht="15" customHeight="1" x14ac:dyDescent="0.25">
      <c r="A9" s="28" t="s">
        <v>26</v>
      </c>
      <c r="B9" s="28" t="s">
        <v>6</v>
      </c>
      <c r="C9" s="57">
        <f>1000*G9</f>
        <v>4750000</v>
      </c>
      <c r="D9" s="58"/>
      <c r="E9" s="67">
        <f>C9/G10</f>
        <v>989.58333333333337</v>
      </c>
      <c r="F9" s="58"/>
      <c r="G9" s="27">
        <v>4750</v>
      </c>
      <c r="H9" s="27" t="s">
        <v>27</v>
      </c>
    </row>
    <row r="10" spans="1:8" ht="15" customHeight="1" x14ac:dyDescent="0.25">
      <c r="A10" s="28" t="s">
        <v>21</v>
      </c>
      <c r="B10" s="28" t="s">
        <v>6</v>
      </c>
      <c r="C10" s="59"/>
      <c r="D10" s="63">
        <f>C4*G10</f>
        <v>4800000</v>
      </c>
      <c r="E10" s="59"/>
      <c r="F10" s="60">
        <f>D10/G10</f>
        <v>1000</v>
      </c>
      <c r="G10" s="27">
        <v>4800</v>
      </c>
      <c r="H10" s="27" t="s">
        <v>28</v>
      </c>
    </row>
    <row r="11" spans="1:8" ht="15" customHeight="1" thickBot="1" x14ac:dyDescent="0.3">
      <c r="A11" s="39" t="s">
        <v>29</v>
      </c>
      <c r="B11" s="39" t="s">
        <v>6</v>
      </c>
      <c r="C11" s="64">
        <v>50000</v>
      </c>
      <c r="D11" s="62"/>
      <c r="E11" s="61">
        <f>C11/G10</f>
        <v>10.416666666666666</v>
      </c>
      <c r="F11" s="62"/>
    </row>
    <row r="12" spans="1:8" ht="15" customHeight="1" x14ac:dyDescent="0.25">
      <c r="E12" s="54">
        <f>SUM(E9,E11)</f>
        <v>1000</v>
      </c>
      <c r="F12" s="27">
        <f>SUM(F9:F11)</f>
        <v>1000</v>
      </c>
    </row>
    <row r="13" spans="1:8" ht="15" customHeight="1" x14ac:dyDescent="0.25">
      <c r="C13" s="38">
        <f>SUM(C9:C12)</f>
        <v>4800000</v>
      </c>
      <c r="D13" s="38">
        <f>SUM(D9:D12)</f>
        <v>4800000</v>
      </c>
      <c r="E13" s="38"/>
      <c r="F13" s="38"/>
      <c r="G13" s="37">
        <f>C13-D13</f>
        <v>0</v>
      </c>
    </row>
    <row r="14" spans="1:8" ht="15" customHeight="1" x14ac:dyDescent="0.25">
      <c r="C14" s="38"/>
      <c r="D14" s="38"/>
      <c r="E14" s="38"/>
      <c r="F14" s="38"/>
      <c r="G14" s="37"/>
    </row>
    <row r="15" spans="1:8" ht="15" customHeight="1" thickBot="1" x14ac:dyDescent="0.3"/>
    <row r="16" spans="1:8" ht="15" customHeight="1" x14ac:dyDescent="0.25">
      <c r="A16" s="32" t="s">
        <v>16</v>
      </c>
      <c r="B16" s="32"/>
      <c r="C16" s="55" t="s">
        <v>10</v>
      </c>
      <c r="D16" s="56" t="s">
        <v>11</v>
      </c>
      <c r="E16" s="55" t="s">
        <v>10</v>
      </c>
      <c r="F16" s="56" t="s">
        <v>11</v>
      </c>
    </row>
    <row r="17" spans="1:8" ht="15" customHeight="1" x14ac:dyDescent="0.25">
      <c r="A17" s="28" t="s">
        <v>26</v>
      </c>
      <c r="B17" s="28" t="s">
        <v>6</v>
      </c>
      <c r="C17" s="57">
        <f>1000*G17</f>
        <v>4600000</v>
      </c>
      <c r="D17" s="58"/>
      <c r="E17" s="67">
        <f>C17/G18</f>
        <v>1022.2222222222222</v>
      </c>
      <c r="F17" s="58"/>
      <c r="G17" s="27">
        <v>4600</v>
      </c>
      <c r="H17" s="27" t="s">
        <v>27</v>
      </c>
    </row>
    <row r="18" spans="1:8" ht="15" customHeight="1" x14ac:dyDescent="0.25">
      <c r="A18" s="28" t="s">
        <v>21</v>
      </c>
      <c r="B18" s="28" t="s">
        <v>6</v>
      </c>
      <c r="C18" s="59"/>
      <c r="D18" s="63">
        <f>C4*G18</f>
        <v>4500000</v>
      </c>
      <c r="E18" s="59"/>
      <c r="F18" s="63">
        <f>D18/G18</f>
        <v>1000</v>
      </c>
      <c r="G18" s="27">
        <v>4500</v>
      </c>
      <c r="H18" s="27" t="s">
        <v>28</v>
      </c>
    </row>
    <row r="19" spans="1:8" ht="15" customHeight="1" thickBot="1" x14ac:dyDescent="0.3">
      <c r="A19" s="39" t="s">
        <v>30</v>
      </c>
      <c r="B19" s="39" t="s">
        <v>6</v>
      </c>
      <c r="C19" s="64"/>
      <c r="D19" s="68">
        <v>100000</v>
      </c>
      <c r="E19" s="64"/>
      <c r="F19" s="69">
        <f>D19/G18</f>
        <v>22.222222222222221</v>
      </c>
    </row>
    <row r="21" spans="1:8" ht="15" customHeight="1" x14ac:dyDescent="0.25">
      <c r="C21" s="38">
        <f>SUM(C17:C20)</f>
        <v>4600000</v>
      </c>
      <c r="D21" s="38">
        <f>SUM(D17:D20)</f>
        <v>4600000</v>
      </c>
      <c r="E21" s="38">
        <f>SUM(E17:E19)</f>
        <v>1022.2222222222222</v>
      </c>
      <c r="F21" s="38">
        <f>SUM(F17:F19)</f>
        <v>1022.2222222222222</v>
      </c>
      <c r="G21" s="37">
        <f>C21-D21</f>
        <v>0</v>
      </c>
    </row>
    <row r="31" spans="1:8" s="33" customFormat="1" ht="15" customHeight="1" x14ac:dyDescent="0.3">
      <c r="A31" s="33" t="s">
        <v>18</v>
      </c>
      <c r="C31" s="34" t="s">
        <v>19</v>
      </c>
      <c r="D31" s="33" t="s">
        <v>4</v>
      </c>
    </row>
    <row r="32" spans="1:8" ht="15" customHeight="1" x14ac:dyDescent="0.25">
      <c r="A32" s="28">
        <v>1000</v>
      </c>
      <c r="C32" s="30" t="e">
        <f>#REF!*A32</f>
        <v>#REF!</v>
      </c>
      <c r="D32" s="31"/>
      <c r="E32" s="31"/>
      <c r="F32" s="31"/>
    </row>
    <row r="33" spans="1:7" ht="15" customHeight="1" x14ac:dyDescent="0.25">
      <c r="A33" s="28">
        <v>1000</v>
      </c>
      <c r="C33" s="30"/>
      <c r="D33" s="30" t="e">
        <f>#REF!*A33</f>
        <v>#REF!</v>
      </c>
      <c r="E33" s="30"/>
      <c r="F33" s="30"/>
    </row>
    <row r="34" spans="1:7" ht="15" customHeight="1" x14ac:dyDescent="0.25">
      <c r="A34" s="35"/>
      <c r="B34" s="35"/>
      <c r="C34" s="35"/>
      <c r="D34" s="27">
        <v>10000</v>
      </c>
    </row>
    <row r="35" spans="1:7" ht="15" customHeight="1" x14ac:dyDescent="0.25">
      <c r="C35" s="36" t="e">
        <f>SUM(C32:C34)</f>
        <v>#REF!</v>
      </c>
      <c r="D35" s="36" t="e">
        <f>SUM(D32:D34)</f>
        <v>#REF!</v>
      </c>
      <c r="E35" s="36"/>
      <c r="F35" s="36"/>
      <c r="G35" s="37" t="e">
        <f>C35-D35</f>
        <v>#REF!</v>
      </c>
    </row>
    <row r="38" spans="1:7" ht="15" customHeight="1" x14ac:dyDescent="0.25">
      <c r="A38" s="28" t="s">
        <v>20</v>
      </c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6"/>
  <sheetViews>
    <sheetView showGridLines="0" topLeftCell="A94" workbookViewId="0">
      <selection activeCell="K123" sqref="K123"/>
    </sheetView>
  </sheetViews>
  <sheetFormatPr defaultRowHeight="14.4" x14ac:dyDescent="0.3"/>
  <cols>
    <col min="11" max="11" width="11.33203125" bestFit="1" customWidth="1"/>
    <col min="12" max="12" width="13" bestFit="1" customWidth="1"/>
  </cols>
  <sheetData>
    <row r="1" spans="1:14" ht="17.399999999999999" x14ac:dyDescent="0.3">
      <c r="A1" s="2" t="s">
        <v>35</v>
      </c>
    </row>
    <row r="4" spans="1:14" ht="18" x14ac:dyDescent="0.35">
      <c r="L4" s="104" t="s">
        <v>6</v>
      </c>
      <c r="M4" s="104" t="s">
        <v>17</v>
      </c>
      <c r="N4" s="104" t="s">
        <v>37</v>
      </c>
    </row>
    <row r="5" spans="1:14" ht="18" x14ac:dyDescent="0.35">
      <c r="L5" s="104">
        <v>100000</v>
      </c>
      <c r="M5" s="104">
        <v>4500</v>
      </c>
      <c r="N5" s="104">
        <f>L5/M5</f>
        <v>22.222222222222221</v>
      </c>
    </row>
    <row r="36" spans="12:14" ht="18" x14ac:dyDescent="0.35">
      <c r="L36" s="104" t="s">
        <v>6</v>
      </c>
      <c r="M36" s="104" t="s">
        <v>17</v>
      </c>
      <c r="N36" s="104" t="s">
        <v>37</v>
      </c>
    </row>
    <row r="37" spans="12:14" ht="18" x14ac:dyDescent="0.35">
      <c r="L37" s="104">
        <v>100000</v>
      </c>
      <c r="M37" s="104">
        <v>5000</v>
      </c>
      <c r="N37" s="104">
        <f>L37/M37</f>
        <v>20</v>
      </c>
    </row>
    <row r="52" spans="1:12" ht="18" x14ac:dyDescent="0.35">
      <c r="L52" s="104" t="s">
        <v>46</v>
      </c>
    </row>
    <row r="60" spans="1:12" ht="31.2" x14ac:dyDescent="0.3">
      <c r="A60" s="107" t="s">
        <v>45</v>
      </c>
    </row>
    <row r="77" spans="1:1" ht="18" x14ac:dyDescent="0.35">
      <c r="A77" s="104" t="s">
        <v>44</v>
      </c>
    </row>
    <row r="81" spans="1:13" ht="18" x14ac:dyDescent="0.35">
      <c r="K81" s="104" t="s">
        <v>6</v>
      </c>
      <c r="L81" s="104" t="s">
        <v>17</v>
      </c>
      <c r="M81" s="104" t="s">
        <v>37</v>
      </c>
    </row>
    <row r="82" spans="1:13" ht="18" x14ac:dyDescent="0.35">
      <c r="K82" s="104">
        <v>100000</v>
      </c>
      <c r="L82" s="104">
        <v>5000</v>
      </c>
      <c r="M82" s="104">
        <f>K82/L82</f>
        <v>20</v>
      </c>
    </row>
    <row r="92" spans="1:13" ht="18" x14ac:dyDescent="0.35">
      <c r="A92" s="104" t="s">
        <v>43</v>
      </c>
    </row>
    <row r="98" spans="11:13" ht="18" x14ac:dyDescent="0.35">
      <c r="K98" s="104" t="s">
        <v>6</v>
      </c>
      <c r="L98" s="104" t="s">
        <v>17</v>
      </c>
      <c r="M98" s="104" t="s">
        <v>37</v>
      </c>
    </row>
    <row r="99" spans="11:13" ht="18" x14ac:dyDescent="0.35">
      <c r="K99" s="104">
        <v>100000</v>
      </c>
      <c r="L99" s="105">
        <v>4500</v>
      </c>
      <c r="M99" s="106">
        <f>K99/L99</f>
        <v>22.222222222222221</v>
      </c>
    </row>
    <row r="116" spans="12:12" x14ac:dyDescent="0.3">
      <c r="L116" t="s">
        <v>47</v>
      </c>
    </row>
  </sheetData>
  <pageMargins left="0.7" right="0.7" top="0.75" bottom="0.75" header="0.3" footer="0.3"/>
  <pageSetup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26"/>
  <sheetViews>
    <sheetView showGridLines="0" workbookViewId="0">
      <selection activeCell="L13" sqref="L13"/>
    </sheetView>
  </sheetViews>
  <sheetFormatPr defaultRowHeight="14.4" x14ac:dyDescent="0.3"/>
  <cols>
    <col min="1" max="1" width="29.109375" bestFit="1" customWidth="1"/>
    <col min="2" max="2" width="11" bestFit="1" customWidth="1"/>
    <col min="3" max="3" width="22.88671875" bestFit="1" customWidth="1"/>
    <col min="4" max="4" width="14.88671875" bestFit="1" customWidth="1"/>
    <col min="5" max="5" width="15.88671875" customWidth="1"/>
    <col min="6" max="7" width="11" bestFit="1" customWidth="1"/>
    <col min="8" max="8" width="16.33203125" customWidth="1"/>
    <col min="9" max="9" width="10.33203125" bestFit="1" customWidth="1"/>
  </cols>
  <sheetData>
    <row r="1" spans="1:10" ht="16.2" thickBot="1" x14ac:dyDescent="0.35">
      <c r="A1" s="29" t="s">
        <v>39</v>
      </c>
      <c r="B1" s="32" t="s">
        <v>41</v>
      </c>
      <c r="C1" s="32" t="s">
        <v>9</v>
      </c>
      <c r="D1" s="66" t="s">
        <v>10</v>
      </c>
      <c r="E1" s="66" t="s">
        <v>11</v>
      </c>
      <c r="F1" s="29"/>
      <c r="G1" s="29"/>
      <c r="H1" s="101" t="s">
        <v>17</v>
      </c>
      <c r="I1" s="100" t="s">
        <v>31</v>
      </c>
      <c r="J1" s="27"/>
    </row>
    <row r="2" spans="1:10" ht="15" thickBot="1" x14ac:dyDescent="0.35">
      <c r="A2" s="28" t="s">
        <v>21</v>
      </c>
      <c r="B2" s="28" t="s">
        <v>6</v>
      </c>
      <c r="C2" s="30">
        <v>100000</v>
      </c>
      <c r="D2" s="102">
        <f>C2/H2</f>
        <v>22.222222222222221</v>
      </c>
      <c r="E2" s="98"/>
      <c r="F2" s="31"/>
      <c r="G2" s="31"/>
      <c r="H2" s="27">
        <v>4500</v>
      </c>
      <c r="I2" s="27"/>
      <c r="J2" s="27"/>
    </row>
    <row r="3" spans="1:10" ht="15" thickBot="1" x14ac:dyDescent="0.35">
      <c r="A3" s="28" t="s">
        <v>22</v>
      </c>
      <c r="B3" s="28" t="s">
        <v>6</v>
      </c>
      <c r="C3" s="28"/>
      <c r="D3" s="99"/>
      <c r="E3" s="103">
        <f>C2/H2</f>
        <v>22.222222222222221</v>
      </c>
      <c r="F3" s="31"/>
      <c r="G3" s="31"/>
      <c r="H3" s="27"/>
      <c r="I3" s="27"/>
      <c r="J3" s="27"/>
    </row>
    <row r="4" spans="1:10" x14ac:dyDescent="0.3">
      <c r="A4" s="28"/>
      <c r="B4" s="28"/>
      <c r="C4" s="28"/>
      <c r="D4" s="30"/>
      <c r="E4" s="31"/>
      <c r="F4" s="31"/>
      <c r="G4" s="31"/>
      <c r="H4" s="27"/>
      <c r="I4" s="27"/>
      <c r="J4" s="27"/>
    </row>
    <row r="5" spans="1:10" ht="15" thickBot="1" x14ac:dyDescent="0.35">
      <c r="A5" s="28"/>
      <c r="B5" s="28"/>
      <c r="C5" s="28"/>
      <c r="D5" s="30"/>
      <c r="E5" s="31"/>
      <c r="F5" s="31"/>
      <c r="G5" s="31"/>
      <c r="H5" s="27"/>
      <c r="I5" s="27"/>
      <c r="J5" s="27"/>
    </row>
    <row r="6" spans="1:10" ht="16.2" thickBot="1" x14ac:dyDescent="0.35">
      <c r="A6" s="32" t="s">
        <v>40</v>
      </c>
      <c r="B6" s="32" t="s">
        <v>41</v>
      </c>
      <c r="C6" s="32" t="s">
        <v>9</v>
      </c>
      <c r="D6" s="66" t="s">
        <v>10</v>
      </c>
      <c r="E6" s="65" t="s">
        <v>11</v>
      </c>
      <c r="F6" s="66" t="s">
        <v>10</v>
      </c>
      <c r="G6" s="65" t="s">
        <v>11</v>
      </c>
      <c r="H6" s="27"/>
      <c r="I6" s="27"/>
      <c r="J6" s="27"/>
    </row>
    <row r="7" spans="1:10" x14ac:dyDescent="0.3">
      <c r="A7" s="28" t="s">
        <v>26</v>
      </c>
      <c r="B7" s="28" t="s">
        <v>6</v>
      </c>
      <c r="C7" s="30">
        <v>100000</v>
      </c>
      <c r="D7" s="57">
        <v>100000</v>
      </c>
      <c r="E7" s="58"/>
      <c r="F7" s="57">
        <f>D7/H8</f>
        <v>20</v>
      </c>
      <c r="G7" s="58"/>
      <c r="H7" s="27" t="s">
        <v>42</v>
      </c>
      <c r="I7" s="27" t="s">
        <v>27</v>
      </c>
      <c r="J7" s="27"/>
    </row>
    <row r="8" spans="1:10" x14ac:dyDescent="0.3">
      <c r="A8" s="28" t="s">
        <v>21</v>
      </c>
      <c r="B8" s="28" t="s">
        <v>6</v>
      </c>
      <c r="C8" s="28"/>
      <c r="D8" s="59"/>
      <c r="E8" s="60">
        <f>E3*H2</f>
        <v>100000</v>
      </c>
      <c r="F8" s="59"/>
      <c r="G8" s="63">
        <f>E8/H2</f>
        <v>22.222222222222221</v>
      </c>
      <c r="H8" s="27">
        <v>5000</v>
      </c>
      <c r="I8" s="27" t="s">
        <v>28</v>
      </c>
      <c r="J8" s="27"/>
    </row>
    <row r="9" spans="1:10" ht="15" thickBot="1" x14ac:dyDescent="0.35">
      <c r="A9" s="39" t="s">
        <v>29</v>
      </c>
      <c r="B9" s="39" t="s">
        <v>6</v>
      </c>
      <c r="C9" s="39"/>
      <c r="D9" s="64">
        <f>E8-D7</f>
        <v>0</v>
      </c>
      <c r="E9" s="62"/>
      <c r="F9" s="64">
        <f>G8-F7</f>
        <v>2.2222222222222214</v>
      </c>
      <c r="G9" s="62"/>
      <c r="H9" s="27"/>
      <c r="I9" s="27"/>
      <c r="J9" s="27"/>
    </row>
    <row r="10" spans="1:10" x14ac:dyDescent="0.3">
      <c r="A10" s="28"/>
      <c r="B10" s="28"/>
      <c r="C10" s="28"/>
      <c r="D10" s="28"/>
      <c r="E10" s="27"/>
      <c r="F10" s="37">
        <f>SUM(F7,F9)</f>
        <v>22.222222222222221</v>
      </c>
      <c r="G10" s="172">
        <f>SUM(G7:G9)</f>
        <v>22.222222222222221</v>
      </c>
      <c r="H10" s="27"/>
      <c r="I10" s="27"/>
      <c r="J10" s="27"/>
    </row>
    <row r="11" spans="1:10" x14ac:dyDescent="0.3">
      <c r="A11" s="28"/>
      <c r="B11" s="28"/>
      <c r="C11" s="28"/>
      <c r="D11" s="38">
        <f>SUM(D7:D10)</f>
        <v>100000</v>
      </c>
      <c r="E11" s="38">
        <f>SUM(E7:E10)</f>
        <v>100000</v>
      </c>
      <c r="F11" s="38"/>
      <c r="G11" s="38"/>
      <c r="H11" s="37">
        <f>D11-E11</f>
        <v>0</v>
      </c>
      <c r="I11" s="27"/>
      <c r="J11" s="27"/>
    </row>
    <row r="12" spans="1:10" x14ac:dyDescent="0.3">
      <c r="A12" s="28"/>
      <c r="B12" s="28"/>
      <c r="C12" s="28"/>
      <c r="D12" s="38"/>
      <c r="E12" s="38"/>
      <c r="F12" s="38"/>
      <c r="G12" s="38"/>
      <c r="H12" s="37"/>
      <c r="I12" s="27"/>
      <c r="J12" s="27"/>
    </row>
    <row r="13" spans="1:10" x14ac:dyDescent="0.3">
      <c r="A13" s="28"/>
      <c r="B13" s="28"/>
      <c r="C13" s="28"/>
      <c r="D13" s="28"/>
      <c r="E13" s="27"/>
      <c r="F13" s="27"/>
      <c r="G13" s="27"/>
      <c r="H13" s="27"/>
      <c r="I13" s="27"/>
      <c r="J13" s="27"/>
    </row>
    <row r="15" spans="1:10" ht="15" thickBot="1" x14ac:dyDescent="0.35"/>
    <row r="16" spans="1:10" ht="16.2" thickBot="1" x14ac:dyDescent="0.35">
      <c r="A16" s="29" t="s">
        <v>39</v>
      </c>
      <c r="B16" s="32" t="s">
        <v>41</v>
      </c>
      <c r="C16" s="32" t="s">
        <v>9</v>
      </c>
      <c r="D16" s="66" t="s">
        <v>10</v>
      </c>
      <c r="E16" s="66" t="s">
        <v>11</v>
      </c>
      <c r="F16" s="29"/>
      <c r="G16" s="29"/>
      <c r="H16" s="101" t="s">
        <v>17</v>
      </c>
      <c r="I16" s="100" t="s">
        <v>31</v>
      </c>
    </row>
    <row r="17" spans="1:9" ht="15" thickBot="1" x14ac:dyDescent="0.35">
      <c r="A17" s="28" t="s">
        <v>21</v>
      </c>
      <c r="B17" s="28" t="s">
        <v>6</v>
      </c>
      <c r="C17" s="30">
        <v>100000</v>
      </c>
      <c r="D17" s="102">
        <f>C17/H17</f>
        <v>20</v>
      </c>
      <c r="E17" s="98"/>
      <c r="F17" s="31"/>
      <c r="G17" s="31"/>
      <c r="H17" s="27">
        <v>5000</v>
      </c>
      <c r="I17" s="27"/>
    </row>
    <row r="18" spans="1:9" ht="15" thickBot="1" x14ac:dyDescent="0.35">
      <c r="A18" s="28" t="s">
        <v>22</v>
      </c>
      <c r="B18" s="28" t="s">
        <v>6</v>
      </c>
      <c r="C18" s="28"/>
      <c r="D18" s="99"/>
      <c r="E18" s="103">
        <f>C17/H17</f>
        <v>20</v>
      </c>
      <c r="F18" s="31"/>
      <c r="G18" s="31"/>
      <c r="H18" s="27"/>
      <c r="I18" s="27"/>
    </row>
    <row r="19" spans="1:9" x14ac:dyDescent="0.3">
      <c r="A19" s="28"/>
      <c r="B19" s="28"/>
      <c r="C19" s="28"/>
      <c r="D19" s="30"/>
      <c r="E19" s="31"/>
      <c r="F19" s="31"/>
      <c r="G19" s="31"/>
      <c r="H19" s="27"/>
      <c r="I19" s="27"/>
    </row>
    <row r="20" spans="1:9" ht="15" thickBot="1" x14ac:dyDescent="0.35">
      <c r="A20" s="28"/>
      <c r="B20" s="28"/>
      <c r="C20" s="28"/>
      <c r="D20" s="30"/>
      <c r="E20" s="31"/>
      <c r="F20" s="31"/>
      <c r="G20" s="171"/>
      <c r="H20" s="27"/>
      <c r="I20" s="27"/>
    </row>
    <row r="21" spans="1:9" ht="16.2" thickBot="1" x14ac:dyDescent="0.35">
      <c r="A21" s="32" t="s">
        <v>40</v>
      </c>
      <c r="B21" s="32" t="s">
        <v>41</v>
      </c>
      <c r="C21" s="32" t="s">
        <v>9</v>
      </c>
      <c r="D21" s="66" t="s">
        <v>10</v>
      </c>
      <c r="E21" s="66" t="s">
        <v>11</v>
      </c>
      <c r="F21" s="66" t="s">
        <v>10</v>
      </c>
      <c r="G21" s="65" t="s">
        <v>11</v>
      </c>
      <c r="H21" s="27"/>
      <c r="I21" s="27"/>
    </row>
    <row r="22" spans="1:9" x14ac:dyDescent="0.3">
      <c r="A22" s="28" t="s">
        <v>26</v>
      </c>
      <c r="B22" s="28" t="s">
        <v>6</v>
      </c>
      <c r="C22" s="30">
        <v>100000</v>
      </c>
      <c r="D22" s="108">
        <v>100000</v>
      </c>
      <c r="E22" s="111"/>
      <c r="F22" s="108">
        <f>D22/H23</f>
        <v>22.222222222222221</v>
      </c>
      <c r="G22" s="58"/>
      <c r="H22" s="27" t="s">
        <v>42</v>
      </c>
      <c r="I22" s="27" t="s">
        <v>27</v>
      </c>
    </row>
    <row r="23" spans="1:9" x14ac:dyDescent="0.3">
      <c r="A23" s="28" t="s">
        <v>21</v>
      </c>
      <c r="B23" s="28" t="s">
        <v>6</v>
      </c>
      <c r="C23" s="28"/>
      <c r="D23" s="109"/>
      <c r="E23" s="112">
        <f>C17</f>
        <v>100000</v>
      </c>
      <c r="F23" s="174"/>
      <c r="G23" s="60">
        <f>E23/H17</f>
        <v>20</v>
      </c>
      <c r="H23" s="27">
        <v>4500</v>
      </c>
      <c r="I23" s="27" t="s">
        <v>28</v>
      </c>
    </row>
    <row r="24" spans="1:9" ht="15" thickBot="1" x14ac:dyDescent="0.35">
      <c r="A24" s="39" t="s">
        <v>30</v>
      </c>
      <c r="B24" s="39" t="s">
        <v>6</v>
      </c>
      <c r="C24" s="39"/>
      <c r="D24" s="110"/>
      <c r="E24" s="113">
        <f>D22-E23</f>
        <v>0</v>
      </c>
      <c r="F24" s="175"/>
      <c r="G24" s="173">
        <f>F22-G23</f>
        <v>2.2222222222222214</v>
      </c>
      <c r="H24" s="27"/>
      <c r="I24" s="27"/>
    </row>
    <row r="25" spans="1:9" x14ac:dyDescent="0.3">
      <c r="A25" s="28"/>
      <c r="B25" s="28"/>
      <c r="C25" s="28"/>
      <c r="D25" s="28"/>
      <c r="E25" s="27"/>
      <c r="F25" s="37">
        <f>SUM(F22:F24)</f>
        <v>22.222222222222221</v>
      </c>
      <c r="G25" s="37">
        <f>SUM(G22:G24)</f>
        <v>22.222222222222221</v>
      </c>
      <c r="H25" s="27"/>
      <c r="I25" s="27"/>
    </row>
    <row r="26" spans="1:9" x14ac:dyDescent="0.3">
      <c r="A26" s="28"/>
      <c r="B26" s="28"/>
      <c r="C26" s="28"/>
      <c r="D26" s="38">
        <f>SUM(D22:D25)</f>
        <v>100000</v>
      </c>
      <c r="E26" s="38">
        <f>SUM(E22:E25)</f>
        <v>100000</v>
      </c>
      <c r="F26" s="38"/>
      <c r="G26" s="38"/>
      <c r="H26" s="37">
        <f>D26-E26</f>
        <v>0</v>
      </c>
      <c r="I26" s="2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I21"/>
  <sheetViews>
    <sheetView workbookViewId="0">
      <selection activeCell="L11" sqref="L11"/>
    </sheetView>
  </sheetViews>
  <sheetFormatPr defaultColWidth="8.88671875" defaultRowHeight="13.8" x14ac:dyDescent="0.25"/>
  <cols>
    <col min="1" max="1" width="7" style="27" customWidth="1"/>
    <col min="2" max="2" width="17.44140625" style="27" customWidth="1"/>
    <col min="3" max="3" width="32.44140625" style="28" customWidth="1"/>
    <col min="4" max="4" width="16.109375" style="28" customWidth="1"/>
    <col min="5" max="5" width="15.33203125" style="30" customWidth="1"/>
    <col min="6" max="6" width="15.33203125" style="31" customWidth="1"/>
    <col min="7" max="7" width="13.88671875" style="27" customWidth="1"/>
    <col min="8" max="9" width="13.33203125" style="132" customWidth="1"/>
    <col min="10" max="16384" width="8.88671875" style="27"/>
  </cols>
  <sheetData>
    <row r="1" spans="2:9" ht="27.6" customHeight="1" x14ac:dyDescent="0.25">
      <c r="B1" s="114" t="s">
        <v>48</v>
      </c>
      <c r="D1" s="115"/>
      <c r="E1" s="168" t="s">
        <v>49</v>
      </c>
      <c r="F1" s="169"/>
      <c r="H1" s="170" t="s">
        <v>50</v>
      </c>
      <c r="I1" s="170"/>
    </row>
    <row r="2" spans="2:9" s="121" customFormat="1" ht="27.6" customHeight="1" x14ac:dyDescent="0.25">
      <c r="B2" s="116" t="s">
        <v>51</v>
      </c>
      <c r="C2" s="116" t="s">
        <v>52</v>
      </c>
      <c r="D2" s="117" t="s">
        <v>24</v>
      </c>
      <c r="E2" s="118" t="s">
        <v>10</v>
      </c>
      <c r="F2" s="119" t="s">
        <v>11</v>
      </c>
      <c r="G2" s="117" t="s">
        <v>17</v>
      </c>
      <c r="H2" s="120" t="s">
        <v>53</v>
      </c>
      <c r="I2" s="120" t="s">
        <v>54</v>
      </c>
    </row>
    <row r="3" spans="2:9" ht="15" customHeight="1" x14ac:dyDescent="0.25">
      <c r="B3" s="122">
        <v>45296</v>
      </c>
      <c r="C3" s="123" t="s">
        <v>21</v>
      </c>
      <c r="D3" s="123" t="s">
        <v>6</v>
      </c>
      <c r="E3" s="124">
        <v>150000</v>
      </c>
      <c r="F3" s="125"/>
      <c r="G3" s="126">
        <v>4500</v>
      </c>
      <c r="H3" s="127">
        <f>E3/G3</f>
        <v>33.333333333333336</v>
      </c>
      <c r="I3" s="128"/>
    </row>
    <row r="4" spans="2:9" ht="15" customHeight="1" x14ac:dyDescent="0.25">
      <c r="B4" s="122">
        <v>45296</v>
      </c>
      <c r="C4" s="123" t="s">
        <v>22</v>
      </c>
      <c r="D4" s="123" t="s">
        <v>6</v>
      </c>
      <c r="E4" s="124"/>
      <c r="F4" s="125">
        <v>150000</v>
      </c>
      <c r="G4" s="126">
        <v>4500</v>
      </c>
      <c r="H4" s="128"/>
      <c r="I4" s="128">
        <f>F4/G4</f>
        <v>33.333333333333336</v>
      </c>
    </row>
    <row r="5" spans="2:9" s="121" customFormat="1" ht="15" customHeight="1" thickBot="1" x14ac:dyDescent="0.3">
      <c r="C5" s="32"/>
      <c r="D5" s="32"/>
      <c r="E5" s="129">
        <f>SUM(E3:E4)</f>
        <v>150000</v>
      </c>
      <c r="F5" s="129">
        <f>SUM(F3:F4)</f>
        <v>150000</v>
      </c>
      <c r="G5" s="130"/>
      <c r="H5" s="131">
        <f>SUM(H3:H4)</f>
        <v>33.333333333333336</v>
      </c>
      <c r="I5" s="131">
        <f>SUM(I3:I4)</f>
        <v>33.333333333333336</v>
      </c>
    </row>
    <row r="6" spans="2:9" ht="15" customHeight="1" thickTop="1" x14ac:dyDescent="0.25"/>
    <row r="7" spans="2:9" ht="15" customHeight="1" x14ac:dyDescent="0.25">
      <c r="B7" s="114" t="s">
        <v>55</v>
      </c>
    </row>
    <row r="8" spans="2:9" ht="15" customHeight="1" x14ac:dyDescent="0.25">
      <c r="B8" s="123" t="s">
        <v>51</v>
      </c>
      <c r="C8" s="116" t="s">
        <v>52</v>
      </c>
      <c r="D8" s="117" t="s">
        <v>24</v>
      </c>
      <c r="E8" s="133" t="s">
        <v>10</v>
      </c>
      <c r="F8" s="133" t="s">
        <v>11</v>
      </c>
      <c r="G8" s="117" t="s">
        <v>17</v>
      </c>
      <c r="H8" s="134" t="s">
        <v>53</v>
      </c>
      <c r="I8" s="134" t="s">
        <v>54</v>
      </c>
    </row>
    <row r="9" spans="2:9" ht="15" customHeight="1" x14ac:dyDescent="0.25">
      <c r="B9" s="123" t="s">
        <v>56</v>
      </c>
      <c r="C9" s="135" t="s">
        <v>26</v>
      </c>
      <c r="D9" s="123" t="s">
        <v>6</v>
      </c>
      <c r="E9" s="124">
        <v>150000</v>
      </c>
      <c r="F9" s="125"/>
      <c r="G9" s="126">
        <v>4700</v>
      </c>
      <c r="H9" s="128">
        <f>E9/4700</f>
        <v>31.914893617021278</v>
      </c>
      <c r="I9" s="128"/>
    </row>
    <row r="10" spans="2:9" ht="15" customHeight="1" x14ac:dyDescent="0.25">
      <c r="B10" s="123" t="s">
        <v>56</v>
      </c>
      <c r="C10" s="123" t="s">
        <v>21</v>
      </c>
      <c r="D10" s="123" t="s">
        <v>6</v>
      </c>
      <c r="E10" s="124"/>
      <c r="F10" s="124">
        <v>150000</v>
      </c>
      <c r="G10" s="126">
        <v>4700</v>
      </c>
      <c r="H10" s="128"/>
      <c r="I10" s="127">
        <f>H3</f>
        <v>33.333333333333336</v>
      </c>
    </row>
    <row r="11" spans="2:9" s="142" customFormat="1" ht="15" customHeight="1" x14ac:dyDescent="0.25">
      <c r="B11" s="123"/>
      <c r="C11" s="136" t="s">
        <v>57</v>
      </c>
      <c r="D11" s="136" t="s">
        <v>6</v>
      </c>
      <c r="E11" s="137"/>
      <c r="F11" s="138"/>
      <c r="G11" s="139"/>
      <c r="H11" s="140">
        <f>(I10-H9)</f>
        <v>1.4184397163120579</v>
      </c>
      <c r="I11" s="141"/>
    </row>
    <row r="13" spans="2:9" ht="15" customHeight="1" thickBot="1" x14ac:dyDescent="0.3">
      <c r="E13" s="143">
        <f>SUM(E9:E12)</f>
        <v>150000</v>
      </c>
      <c r="F13" s="143">
        <f>SUM(F9:F12)</f>
        <v>150000</v>
      </c>
      <c r="G13" s="144">
        <f>E13-F13</f>
        <v>0</v>
      </c>
      <c r="H13" s="145">
        <f>SUM(H9:H12)</f>
        <v>33.333333333333336</v>
      </c>
      <c r="I13" s="145">
        <f>SUM(I9:I12)</f>
        <v>33.333333333333336</v>
      </c>
    </row>
    <row r="14" spans="2:9" ht="14.4" thickTop="1" x14ac:dyDescent="0.25">
      <c r="B14" s="114" t="s">
        <v>55</v>
      </c>
    </row>
    <row r="15" spans="2:9" ht="15" customHeight="1" x14ac:dyDescent="0.25">
      <c r="B15" s="116" t="s">
        <v>51</v>
      </c>
      <c r="C15" s="116" t="s">
        <v>52</v>
      </c>
      <c r="D15" s="117" t="s">
        <v>24</v>
      </c>
      <c r="E15" s="133" t="s">
        <v>10</v>
      </c>
      <c r="F15" s="133" t="s">
        <v>11</v>
      </c>
      <c r="G15" s="117" t="s">
        <v>17</v>
      </c>
      <c r="H15" s="146" t="s">
        <v>10</v>
      </c>
      <c r="I15" s="146" t="s">
        <v>11</v>
      </c>
    </row>
    <row r="16" spans="2:9" ht="15" customHeight="1" x14ac:dyDescent="0.25">
      <c r="B16" s="123" t="s">
        <v>58</v>
      </c>
      <c r="C16" s="123" t="s">
        <v>26</v>
      </c>
      <c r="D16" s="123" t="s">
        <v>6</v>
      </c>
      <c r="E16" s="124">
        <f>E3</f>
        <v>150000</v>
      </c>
      <c r="F16" s="125"/>
      <c r="G16" s="126">
        <v>4400</v>
      </c>
      <c r="H16" s="128">
        <f>E16/G16</f>
        <v>34.090909090909093</v>
      </c>
      <c r="I16" s="128"/>
    </row>
    <row r="17" spans="2:9" ht="15" customHeight="1" x14ac:dyDescent="0.25">
      <c r="B17" s="123" t="s">
        <v>58</v>
      </c>
      <c r="C17" s="123" t="s">
        <v>21</v>
      </c>
      <c r="D17" s="123" t="s">
        <v>6</v>
      </c>
      <c r="E17" s="124"/>
      <c r="F17" s="125">
        <f>E3</f>
        <v>150000</v>
      </c>
      <c r="G17" s="126">
        <v>4400</v>
      </c>
      <c r="H17" s="128"/>
      <c r="I17" s="127">
        <f>H3</f>
        <v>33.333333333333336</v>
      </c>
    </row>
    <row r="18" spans="2:9" x14ac:dyDescent="0.25">
      <c r="C18" s="136" t="s">
        <v>59</v>
      </c>
      <c r="D18" s="136" t="s">
        <v>6</v>
      </c>
      <c r="E18" s="137"/>
      <c r="F18" s="138"/>
      <c r="G18" s="139"/>
      <c r="H18" s="140"/>
      <c r="I18" s="140">
        <f>(H16-I17)</f>
        <v>0.75757575757575779</v>
      </c>
    </row>
    <row r="20" spans="2:9" ht="14.4" thickBot="1" x14ac:dyDescent="0.3">
      <c r="E20" s="143">
        <f>SUM(E16:E19)</f>
        <v>150000</v>
      </c>
      <c r="F20" s="143">
        <f>SUM(F16:F19)</f>
        <v>150000</v>
      </c>
      <c r="G20" s="144">
        <f>E20-F20</f>
        <v>0</v>
      </c>
      <c r="H20" s="145">
        <f>SUM(H16:H19)</f>
        <v>34.090909090909093</v>
      </c>
      <c r="I20" s="145">
        <f>SUM(I16:I19)</f>
        <v>34.090909090909093</v>
      </c>
    </row>
    <row r="21" spans="2:9" ht="14.4" thickTop="1" x14ac:dyDescent="0.25"/>
  </sheetData>
  <mergeCells count="2">
    <mergeCell ref="E1:F1"/>
    <mergeCell ref="H1:I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System_RVExchangRateIssue</vt:lpstr>
      <vt:lpstr>Sample-Data</vt:lpstr>
      <vt:lpstr>RV Exchange Rate(TTO)</vt:lpstr>
      <vt:lpstr>RV Exchange Rate(TTE)</vt:lpstr>
      <vt:lpstr>MMK RV Exchange Rate Sample</vt:lpstr>
      <vt:lpstr>MMKSIRV(DiffExchangeRate)</vt:lpstr>
      <vt:lpstr>RV Rate MMK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2024-07-03T09:14:24Z</dcterms:created>
  <dcterms:modified xsi:type="dcterms:W3CDTF">2024-07-09T02:44:39Z</dcterms:modified>
</cp:coreProperties>
</file>