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"/>
    </mc:Choice>
  </mc:AlternateContent>
  <bookViews>
    <workbookView xWindow="0" yWindow="0" windowWidth="20490" windowHeight="7155" activeTab="3"/>
  </bookViews>
  <sheets>
    <sheet name="Aug'24 To Nov'24 Revenue" sheetId="16" r:id="rId1"/>
    <sheet name="ATT BU Pooling Format" sheetId="17" r:id="rId2"/>
    <sheet name="odoo attach" sheetId="20" r:id="rId3"/>
    <sheet name="complete sign" sheetId="21" r:id="rId4"/>
    <sheet name="old" sheetId="12" state="hidden" r:id="rId5"/>
    <sheet name="CHECK" sheetId="10" state="hidden" r:id="rId6"/>
    <sheet name="Transaction" sheetId="2" state="hidden" r:id="rId7"/>
  </sheets>
  <calcPr calcId="15251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E15" i="17" l="1"/>
  <c r="E13" i="17"/>
  <c r="E11" i="17"/>
  <c r="E11" i="16"/>
  <c r="E10" i="16"/>
  <c r="F9" i="16"/>
  <c r="E9" i="16"/>
  <c r="D9" i="16"/>
  <c r="D5" i="17" l="1"/>
  <c r="D6" i="17"/>
  <c r="D7" i="17"/>
  <c r="D4" i="17"/>
  <c r="F7" i="17" l="1"/>
  <c r="E7" i="17"/>
  <c r="F6" i="17" l="1"/>
  <c r="E6" i="17"/>
  <c r="F4" i="17" l="1"/>
  <c r="E4" i="17"/>
  <c r="F9" i="17" l="1"/>
  <c r="E9" i="17"/>
  <c r="D9" i="17"/>
  <c r="M9" i="17"/>
  <c r="L9" i="17"/>
  <c r="K9" i="17"/>
  <c r="J9" i="17"/>
  <c r="I9" i="17"/>
  <c r="G9" i="17"/>
  <c r="K8" i="17"/>
  <c r="F5" i="16" l="1"/>
  <c r="F6" i="16"/>
  <c r="F7" i="16"/>
  <c r="F4" i="16"/>
  <c r="M64" i="12" l="1"/>
  <c r="K65" i="12"/>
  <c r="H69" i="12"/>
  <c r="I69" i="12"/>
  <c r="J69" i="12" s="1"/>
  <c r="K69" i="12"/>
  <c r="L69" i="12" s="1"/>
  <c r="I79" i="12"/>
  <c r="I83" i="12" s="1"/>
  <c r="I135" i="10" l="1"/>
  <c r="H109" i="10" l="1"/>
  <c r="I109" i="10"/>
  <c r="I94" i="10"/>
  <c r="H94" i="10"/>
  <c r="I78" i="10"/>
  <c r="H78" i="10"/>
  <c r="I61" i="10"/>
  <c r="H61" i="10"/>
  <c r="J109" i="10" l="1"/>
  <c r="J61" i="10"/>
  <c r="J94" i="10"/>
  <c r="J78" i="10"/>
</calcChain>
</file>

<file path=xl/sharedStrings.xml><?xml version="1.0" encoding="utf-8"?>
<sst xmlns="http://schemas.openxmlformats.org/spreadsheetml/2006/main" count="1588" uniqueCount="668">
  <si>
    <t>Date</t>
  </si>
  <si>
    <t>Pooling Amt</t>
  </si>
  <si>
    <t>100% (Total)</t>
  </si>
  <si>
    <t>10% (Retain)</t>
  </si>
  <si>
    <t>HR Bank Transfer</t>
  </si>
  <si>
    <t>Amt</t>
  </si>
  <si>
    <t>Bank Chg</t>
  </si>
  <si>
    <t>Total Amt</t>
  </si>
  <si>
    <t>PV Transaction</t>
  </si>
  <si>
    <t>Cash On Hand</t>
  </si>
  <si>
    <t>DR</t>
  </si>
  <si>
    <t>CR</t>
  </si>
  <si>
    <t>RV Transaction</t>
  </si>
  <si>
    <t>Accrued Pooling</t>
  </si>
  <si>
    <t>Corp Transfer Transaction</t>
  </si>
  <si>
    <t>Corp HO</t>
  </si>
  <si>
    <r>
      <t xml:space="preserve">RV </t>
    </r>
    <r>
      <rPr>
        <b/>
        <sz val="20"/>
        <color theme="1"/>
        <rFont val="Win Innwa"/>
      </rPr>
      <t>r0ifonfhh</t>
    </r>
    <r>
      <rPr>
        <b/>
        <sz val="11"/>
        <color theme="1"/>
        <rFont val="Cambria"/>
        <family val="1"/>
      </rPr>
      <t xml:space="preserve"> branch </t>
    </r>
    <r>
      <rPr>
        <b/>
        <sz val="20"/>
        <color theme="1"/>
        <rFont val="Win Innwa"/>
      </rPr>
      <t xml:space="preserve">ESifh </t>
    </r>
    <r>
      <rPr>
        <b/>
        <sz val="11"/>
        <color theme="1"/>
        <rFont val="Cambria"/>
        <family val="1"/>
      </rPr>
      <t xml:space="preserve">BU </t>
    </r>
    <r>
      <rPr>
        <b/>
        <sz val="20"/>
        <color theme="1"/>
        <rFont val="Win Innwa"/>
      </rPr>
      <t xml:space="preserve">rsm; (aiGvGJonfh </t>
    </r>
    <r>
      <rPr>
        <b/>
        <sz val="20"/>
        <color theme="1"/>
        <rFont val="Cambria"/>
        <family val="1"/>
      </rPr>
      <t>date</t>
    </r>
    <r>
      <rPr>
        <b/>
        <sz val="20"/>
        <color theme="1"/>
        <rFont val="Win Innwa"/>
      </rPr>
      <t xml:space="preserve"> wlrS &amp;dkufvdkh&amp;rnf/)</t>
    </r>
  </si>
  <si>
    <t>Accrued - Incentive Retain</t>
  </si>
  <si>
    <t>Grand Total</t>
  </si>
  <si>
    <t>Related BU (or) Related Expenses Account</t>
  </si>
  <si>
    <r>
      <rPr>
        <b/>
        <sz val="11"/>
        <color theme="1"/>
        <rFont val="Cambria"/>
        <family val="1"/>
      </rPr>
      <t>ERP</t>
    </r>
    <r>
      <rPr>
        <b/>
        <sz val="11"/>
        <color theme="1"/>
        <rFont val="Win Innwa"/>
      </rPr>
      <t xml:space="preserve"> </t>
    </r>
    <r>
      <rPr>
        <b/>
        <sz val="20"/>
        <color theme="1"/>
        <rFont val="Win Innwa"/>
      </rPr>
      <t>wGif</t>
    </r>
    <r>
      <rPr>
        <b/>
        <sz val="20"/>
        <color theme="1"/>
        <rFont val="Cambria"/>
        <family val="1"/>
      </rPr>
      <t xml:space="preserve"> </t>
    </r>
    <r>
      <rPr>
        <b/>
        <sz val="11"/>
        <color theme="1"/>
        <rFont val="Cambria"/>
        <family val="1"/>
      </rPr>
      <t>Pooling account</t>
    </r>
    <r>
      <rPr>
        <b/>
        <sz val="11"/>
        <color theme="1"/>
        <rFont val="Win Innwa"/>
      </rPr>
      <t xml:space="preserve"> </t>
    </r>
    <r>
      <rPr>
        <b/>
        <sz val="20"/>
        <color theme="1"/>
        <rFont val="Win Innwa"/>
      </rPr>
      <t xml:space="preserve">udk </t>
    </r>
    <r>
      <rPr>
        <b/>
        <sz val="20"/>
        <color theme="1"/>
        <rFont val="Cambria"/>
        <family val="1"/>
      </rPr>
      <t>*(</t>
    </r>
    <r>
      <rPr>
        <b/>
        <sz val="20"/>
        <color theme="1"/>
        <rFont val="Win Innwa"/>
      </rPr>
      <t>-)</t>
    </r>
    <r>
      <rPr>
        <b/>
        <sz val="20"/>
        <color theme="1"/>
        <rFont val="Cambria"/>
        <family val="1"/>
      </rPr>
      <t>*</t>
    </r>
    <r>
      <rPr>
        <b/>
        <sz val="20"/>
        <color theme="1"/>
        <rFont val="Win Innwa"/>
      </rPr>
      <t xml:space="preserve"> jzpf&amp;dkufyg </t>
    </r>
    <r>
      <rPr>
        <b/>
        <sz val="11"/>
        <color theme="1"/>
        <rFont val="Cambria"/>
        <family val="1"/>
      </rPr>
      <t>eg . -4500</t>
    </r>
  </si>
  <si>
    <r>
      <t xml:space="preserve">Retain Earning  </t>
    </r>
    <r>
      <rPr>
        <b/>
        <sz val="15"/>
        <color theme="1"/>
        <rFont val="Cambria"/>
        <family val="1"/>
      </rPr>
      <t xml:space="preserve">  </t>
    </r>
    <r>
      <rPr>
        <b/>
        <sz val="15"/>
        <color theme="1"/>
        <rFont val="Win Innwa"/>
      </rPr>
      <t xml:space="preserve">&amp;dSonfh </t>
    </r>
    <r>
      <rPr>
        <b/>
        <sz val="11"/>
        <color theme="1"/>
        <rFont val="Cambria"/>
        <family val="1"/>
      </rPr>
      <t xml:space="preserve">Transaction </t>
    </r>
  </si>
  <si>
    <r>
      <t xml:space="preserve">Pooling Money </t>
    </r>
    <r>
      <rPr>
        <b/>
        <sz val="15"/>
        <color theme="1"/>
        <rFont val="Win Innwa"/>
      </rPr>
      <t>udk</t>
    </r>
    <r>
      <rPr>
        <b/>
        <sz val="11"/>
        <color theme="1"/>
        <rFont val="Cambria"/>
        <family val="1"/>
      </rPr>
      <t xml:space="preserve"> HO</t>
    </r>
    <r>
      <rPr>
        <b/>
        <sz val="15"/>
        <color theme="1"/>
        <rFont val="Cambria"/>
        <family val="1"/>
      </rPr>
      <t xml:space="preserve"> </t>
    </r>
    <r>
      <rPr>
        <b/>
        <sz val="15"/>
        <color theme="1"/>
        <rFont val="Win Innwa"/>
      </rPr>
      <t xml:space="preserve">rS aiGvTJ </t>
    </r>
    <r>
      <rPr>
        <b/>
        <sz val="15"/>
        <color theme="1"/>
        <rFont val="Cambria"/>
        <family val="1"/>
      </rPr>
      <t xml:space="preserve"> </t>
    </r>
    <r>
      <rPr>
        <b/>
        <sz val="11"/>
        <color theme="1"/>
        <rFont val="Cambria"/>
        <family val="1"/>
      </rPr>
      <t>Tansaction</t>
    </r>
  </si>
  <si>
    <t>JNL Transaction</t>
  </si>
  <si>
    <t>xxxx</t>
  </si>
  <si>
    <t>Accrued Pooling Incentive</t>
  </si>
  <si>
    <t>(Sales Man)-----</t>
  </si>
  <si>
    <t>Bank Income</t>
  </si>
  <si>
    <t>Pooling Amount</t>
  </si>
  <si>
    <t>(BU/BR)POOLING-%</t>
  </si>
  <si>
    <t>KLN-PV-2022-03-0035</t>
  </si>
  <si>
    <t>KLN-PV-2022-03-0041</t>
  </si>
  <si>
    <t>KLN-PV-2022-05-0003</t>
  </si>
  <si>
    <t>KLN-PV-2022-05-0005</t>
  </si>
  <si>
    <t/>
  </si>
  <si>
    <t>S'part incentive for (MARCH'22) CE3 BU ($2.42*2003)=4847</t>
  </si>
  <si>
    <t>CE3 incentive</t>
  </si>
  <si>
    <t>KLN-PV-2022-05-0057</t>
  </si>
  <si>
    <t>2022-05-30</t>
  </si>
  <si>
    <t>S'part incentive for (MARCH'22) CE2 BU ($9.08*2003)=18187</t>
  </si>
  <si>
    <t>CE2 incentive</t>
  </si>
  <si>
    <t>KLN-PV-2022-05-0056</t>
  </si>
  <si>
    <t>S'part incentive for (MARCH'22 )CE1 BU ($3.44*2003)=6890</t>
  </si>
  <si>
    <t>CE1 incentive</t>
  </si>
  <si>
    <t>KLN-PV-2022-05-0055</t>
  </si>
  <si>
    <t>S'part incentive for (MARCH'22)MAC BU =100150/)</t>
  </si>
  <si>
    <t>MAC incentive</t>
  </si>
  <si>
    <t>KLN-PV-2022-05-0054</t>
  </si>
  <si>
    <t>[MAC] MAC</t>
  </si>
  <si>
    <t>pay for  MAC incentive for Feb'22/ks 50000</t>
  </si>
  <si>
    <t>2022-05-06</t>
  </si>
  <si>
    <t>[CE1] CE1</t>
  </si>
  <si>
    <t>s'part incentive' for CE1BU (Feb'22)/$1.58x1965=3104.7</t>
  </si>
  <si>
    <t>S'part  incentive</t>
  </si>
  <si>
    <t>KLN-PV-2022-05-0004</t>
  </si>
  <si>
    <t>'s'part incentive' for CE2 BU (Feb'22)/$8.34x1965=16388.1</t>
  </si>
  <si>
    <t>S'part incentivr for CE2 BU(Jan'22) saleperson Aung Phyo Lynn-$0.58x1938=1124</t>
  </si>
  <si>
    <t>APL</t>
  </si>
  <si>
    <t>KLN-PV-2022-04-0033</t>
  </si>
  <si>
    <t>2022-04-22</t>
  </si>
  <si>
    <t>S'part incentive for CE1 BU(Jan'22) sale person for Aung Phyo Lynn-$4.6x1938=8914</t>
  </si>
  <si>
    <t>KLN-PV-2022-04-0032</t>
  </si>
  <si>
    <t>unit incentive for CE1 BU saleman lin htet aung cuatomer U Kan Win(EC210DL)$193.91x1914=371143.74</t>
  </si>
  <si>
    <t>LH</t>
  </si>
  <si>
    <t>KLN-PV-2022-04-0031</t>
  </si>
  <si>
    <t>GAIN/LOSS FOR ACCRUED INCENTIVE &amp;POOLING MARCH'22 AMT-$43.25</t>
  </si>
  <si>
    <t>GAIN/LOSS FOR ACCRUED INCENTIVE &amp;POOLING MARCH'22</t>
  </si>
  <si>
    <t>KLN-JV-2022-03-0035</t>
  </si>
  <si>
    <t>2022-03-31</t>
  </si>
  <si>
    <t>Received from HO Cash Pooling for Oct'21 to Jan'22/ks 745613</t>
  </si>
  <si>
    <t>KLN/RV/2022/03/102189</t>
  </si>
  <si>
    <t>KLN-RV-2022-03-0060</t>
  </si>
  <si>
    <t>2022-03-21</t>
  </si>
  <si>
    <t>Pooling for Oct'21 to Jan'22/ks 745613</t>
  </si>
  <si>
    <t>Pooling(Oct'21 to Jan'22)</t>
  </si>
  <si>
    <t>KLN-PV-2022-03-0043</t>
  </si>
  <si>
    <t>unit incentive CE3 BU customer U Aug Htun(ME220) saleman Nyi Zaw Aung(BMK) $167.57x1486=249009</t>
  </si>
  <si>
    <t>Nyi Zaw Aung</t>
  </si>
  <si>
    <t>KLN-PV-2022-03-0042</t>
  </si>
  <si>
    <t>2022-03-18</t>
  </si>
  <si>
    <t>Unit incentive CE1 BU customer U Mg Mae (EC210DL) salemn linn Htet $195.29x1451=283365</t>
  </si>
  <si>
    <t>Lin Htet</t>
  </si>
  <si>
    <t>S'part incentive CE3BU incentive Dec'21 $1.17x1890=2211</t>
  </si>
  <si>
    <t>S'part incentive</t>
  </si>
  <si>
    <t>KLN-PV-2022-03-0036</t>
  </si>
  <si>
    <t>2022-03-17</t>
  </si>
  <si>
    <t>S'part incentive for CE2 BU (Dec'21);$5.82x1890=10999</t>
  </si>
  <si>
    <t>S'part incentive (CE1 BU) Dec'21 $3.85x1890=7276.5</t>
  </si>
  <si>
    <t>KLN-PV-2022-03-0034</t>
  </si>
  <si>
    <t>ATT BU incentive customer U Htein Win (2) saleman Thet Paing Oo/ks 119400</t>
  </si>
  <si>
    <t>Thet Paing Oo</t>
  </si>
  <si>
    <t>KLN-PV-2022-03-0033</t>
  </si>
  <si>
    <t>MAC incentive for Dec'21-ks 75000 sale targets achievement</t>
  </si>
  <si>
    <t>KLN-PV-2022-03-0032</t>
  </si>
  <si>
    <t>REM BU incentive customer Daw NweNwe Thein saleman Aung Myo Win $348.02x1613=561356</t>
  </si>
  <si>
    <t>Aung Myo Win</t>
  </si>
  <si>
    <t>KLN-PV-2022-03-0031</t>
  </si>
  <si>
    <t>CE2 incentive customer U Mg Naing(ZX210-5G) sale by Aung Myo Win;$204.07x1472=300391</t>
  </si>
  <si>
    <t>KLN-PV-2022-03-0001</t>
  </si>
  <si>
    <t>2022-03-01</t>
  </si>
  <si>
    <t>MAC incentive for NOV'21(target achievement 90%)ks 180000</t>
  </si>
  <si>
    <t>KLN-PV-2022-02-0014</t>
  </si>
  <si>
    <t>2022-02-14</t>
  </si>
  <si>
    <t>S'part CE2 incentive for Sep'21 /$9.65x1905=18383</t>
  </si>
  <si>
    <t>KLN-PV-2021-12-0006</t>
  </si>
  <si>
    <t>2021-12-02</t>
  </si>
  <si>
    <t>S'part CE3 incentive for Sep'21 /$6.38x1905=12158</t>
  </si>
  <si>
    <t>KLN-PV-2021-12-0005</t>
  </si>
  <si>
    <t>S'part MAC incentive for Sep'21 ks 180000</t>
  </si>
  <si>
    <t>KLN-PV-2021-12-0004</t>
  </si>
  <si>
    <t>GL FOR June'21 to Sep'21 $12.32</t>
  </si>
  <si>
    <t>GL FOR June'21 to Sep'21</t>
  </si>
  <si>
    <t>KLN-JV-2021-11-0020</t>
  </si>
  <si>
    <t>2021-11-30</t>
  </si>
  <si>
    <t>Unit incentive for CE1 BU customer Kyaw Khaing Win(EC210DL) 2unit $379.88x1424=540949.12/Sale by Thet Lwin,Lin Htet</t>
  </si>
  <si>
    <t>PSZ</t>
  </si>
  <si>
    <t>KLN-PV-2021-11-0037</t>
  </si>
  <si>
    <t>2021-11-23</t>
  </si>
  <si>
    <t>S'part Incentie for CE2 BU Aug'21;$5.48x1680=9206.4</t>
  </si>
  <si>
    <t>CE2 Incentive</t>
  </si>
  <si>
    <t>KLN-PV-2021-11-0029</t>
  </si>
  <si>
    <t>2021-11-22</t>
  </si>
  <si>
    <t>Issue by customer income for Pooling (June'21 to Oct'21) MAC income(KLN/RV/2021/11/0029)-ks 512513</t>
  </si>
  <si>
    <t>Pooling</t>
  </si>
  <si>
    <t>KLN-PV-2021-11-0026</t>
  </si>
  <si>
    <t>2021-11-19</t>
  </si>
  <si>
    <t>Issue by customer income for Pooling (June'21 to Oct'21) MAC income(KLN/RV/2021/11/0029)-ks 512513
KLN-RV-2021-11-0029
Ref
KLN/RV/2021/11/95030</t>
  </si>
  <si>
    <t>KLN-PV-2021-11-0026, KLN-RV-2021-11-0029</t>
  </si>
  <si>
    <t>KLN-JV-2021-11-0019</t>
  </si>
  <si>
    <t>MAC incentive for June'21/ks 180000</t>
  </si>
  <si>
    <t>MAC Saleman</t>
  </si>
  <si>
    <t>KLN-PV-2021-11-0002</t>
  </si>
  <si>
    <t>2021-11-03</t>
  </si>
  <si>
    <t>Cash pay for All BU/BR Incentive for Sep'21, Incentive- 16,380,089/-, Pooling -19,518,551/-, Retain -645,968/-, Total -36,544,609/-(CE2- 296,899  Incentive )(CE2- 445,355 /- Pooling)</t>
  </si>
  <si>
    <t>HQT-PV-2021-09-0509</t>
  </si>
  <si>
    <t>KLN-JV-2021-09-0015</t>
  </si>
  <si>
    <t>2021-09-27</t>
  </si>
  <si>
    <t>Cash pay for All BU/BR Incentive for Aug'21, Incentive- 10,696,996/-, Pooling -11,232,987/-, Retain -559,116/-, Total -22,489,099/-MAC- 180,000 Incentive,MAC- 20,000 Pooling</t>
  </si>
  <si>
    <t>HQT-PV-2021-09-0030</t>
  </si>
  <si>
    <t>KLN-JV-2021-09-0014</t>
  </si>
  <si>
    <t>2021-09-02</t>
  </si>
  <si>
    <t>Received from HO cash pooling for Feb'21 to May'21 all emloyee-ks 173445</t>
  </si>
  <si>
    <t>HO Cash</t>
  </si>
  <si>
    <t>KLN-RV-2021-08-0035</t>
  </si>
  <si>
    <t>2021-08-13</t>
  </si>
  <si>
    <t>Pooling  for Feb'21 to May'21 all employee-ks 173445</t>
  </si>
  <si>
    <t>All Employee</t>
  </si>
  <si>
    <t>KLN-PV-2021-08-0049</t>
  </si>
  <si>
    <t>Received from MAC BU MAC incentive for Apr21/ks 100000,Quarterly incentive incentive-ks 100000/ totals ks-200000</t>
  </si>
  <si>
    <t>MAC BU</t>
  </si>
  <si>
    <t>KLN-PV-2021-07-0007</t>
  </si>
  <si>
    <t>2021-07-09</t>
  </si>
  <si>
    <t>CE1 Incentive for Mar'21 (S'part)</t>
  </si>
  <si>
    <t>CE1</t>
  </si>
  <si>
    <t>KLN-PV-2021-06-0008</t>
  </si>
  <si>
    <t>2021-06-08</t>
  </si>
  <si>
    <t>ATT incentive for Thet Paing Oo for customer U Aung Naing Htun-ks 110758</t>
  </si>
  <si>
    <t>ATT</t>
  </si>
  <si>
    <t>KLN-PV-2021-06-0007</t>
  </si>
  <si>
    <t>MAC incentive for Feb'21 &amp; Mar'21-ks 175000</t>
  </si>
  <si>
    <t>MAC</t>
  </si>
  <si>
    <t>KLN-PV-2021-06-0006</t>
  </si>
  <si>
    <t>CE1 Incentived-ks 12212 for Jan'21</t>
  </si>
  <si>
    <t>KLN-PV-2021-05-0025</t>
  </si>
  <si>
    <t>2021-05-17</t>
  </si>
  <si>
    <t>MAC incentive for Jan'21-ks 100000</t>
  </si>
  <si>
    <t>KLN-PV-2021-05-0024</t>
  </si>
  <si>
    <t>REM incentive for customer U Htay Min(EC210DL)/ks 444,551</t>
  </si>
  <si>
    <t>Htay Min</t>
  </si>
  <si>
    <t>KLN-PV-2021-05-0023</t>
  </si>
  <si>
    <t>Received from HO Cash pooling for (Oct'20 to Jan'21)All employee-ks 146591</t>
  </si>
  <si>
    <t>KLN-RV-2021-05-0016</t>
  </si>
  <si>
    <t>2021-05-05</t>
  </si>
  <si>
    <t>Pooling for(Oct'20 to Jan'21)/ks 146591</t>
  </si>
  <si>
    <t>All Ployee</t>
  </si>
  <si>
    <t>KLN-PV-2021-05-0005</t>
  </si>
  <si>
    <t>Incentive for MAC,CE1,REM,CE2,ATT/ks 234900</t>
  </si>
  <si>
    <t>KLN-PV-2021-03-0034</t>
  </si>
  <si>
    <t>2021-03-23</t>
  </si>
  <si>
    <t>ATT s'part incentive for Nov'20-ks 3867</t>
  </si>
  <si>
    <t>KLN-PV-2021-01-0061</t>
  </si>
  <si>
    <t>2021-01-30</t>
  </si>
  <si>
    <t>MAC s'part incentive for Nov'20-ks 75000</t>
  </si>
  <si>
    <t>KLN-PV-2021-01-0060</t>
  </si>
  <si>
    <t>CE1 S'part incentive for Nov'20-ks 7430</t>
  </si>
  <si>
    <t>KLN-PV-2021-01-0059</t>
  </si>
  <si>
    <t>CE2 Incentive for Nov'20 -ks 3207</t>
  </si>
  <si>
    <t>KLN-PV-2021-01-0058</t>
  </si>
  <si>
    <t>MAC Incentive for Oct'20/ks 100000</t>
  </si>
  <si>
    <t>ZMA</t>
  </si>
  <si>
    <t>KLN-PV-2021-01-0002</t>
  </si>
  <si>
    <t>2021-01-05</t>
  </si>
  <si>
    <t>REM Incentive-ks 268,038 Saleman- Thet Lwin/Customer U Aung Mya Zaw(EC290 BP)Used</t>
  </si>
  <si>
    <t>Thet Lwin</t>
  </si>
  <si>
    <t>KLN-PV-2021-01-0001</t>
  </si>
  <si>
    <t>MAC Incentive for quartely May'20 to Aug'20-ks 100000/MAC Incentive for Sep'20-ks 25000</t>
  </si>
  <si>
    <t>AMW</t>
  </si>
  <si>
    <t>KLN-PV-2020-12-0001</t>
  </si>
  <si>
    <t>2020-12-01</t>
  </si>
  <si>
    <t>Received from HO Cash pooling for May'20 to Sep'20/ks 276517</t>
  </si>
  <si>
    <t>KLN-RV-2020-11-0014</t>
  </si>
  <si>
    <t>2020-11-04</t>
  </si>
  <si>
    <t>Pooling charges for May'20 to Sep'20/ks 276517</t>
  </si>
  <si>
    <t>NWA,ZMH,TZT,LH,TL,AMW,TPO,CSM,ZMA,PSZ</t>
  </si>
  <si>
    <t>KLN-PV-2020-11-0003</t>
  </si>
  <si>
    <t>MAC Incentive for Aug'20 /ks 100000</t>
  </si>
  <si>
    <t>KLN-PV-2020-10-0053</t>
  </si>
  <si>
    <t>2020-10-24</t>
  </si>
  <si>
    <t>CE1 S'part Incentive for Aug'20/ks 9224</t>
  </si>
  <si>
    <t>KLN-PV-2020-10-0052</t>
  </si>
  <si>
    <t>Gain/Loss Pooling and Incentive
for Oct'19 to Sept'20</t>
  </si>
  <si>
    <t>Gain/Loss Pooling and Incentive</t>
  </si>
  <si>
    <t>KLN-JV-2020-09-0058</t>
  </si>
  <si>
    <t>2020-09-30</t>
  </si>
  <si>
    <t>Incentive for CE1 July'20 ks 14666</t>
  </si>
  <si>
    <t>KLN-PV-2020-09-0037</t>
  </si>
  <si>
    <t>2020-09-17</t>
  </si>
  <si>
    <t>Incentive for MAC July'20/ks 100000</t>
  </si>
  <si>
    <t>KLN-PV-2020-09-0036</t>
  </si>
  <si>
    <t>Pooling for Jan'20 to Apr'20/24736</t>
  </si>
  <si>
    <t>KLN-PV-2020-09-0017</t>
  </si>
  <si>
    <t>2020-09-10</t>
  </si>
  <si>
    <t>Received from HO Cash pooling Charges Jan'20 to Apr'20/ks 25736</t>
  </si>
  <si>
    <t>KLN-RV-2020-09-0023</t>
  </si>
  <si>
    <t>2020-09-09</t>
  </si>
  <si>
    <t>CE1 incentive for June'20 $14x1373=19222</t>
  </si>
  <si>
    <t>KLN-PV-2020-08-0038</t>
  </si>
  <si>
    <t>2020-08-24</t>
  </si>
  <si>
    <t>MAC Incentive for June'20 /ks 100000</t>
  </si>
  <si>
    <t>KLN-PV-2020-08-0037</t>
  </si>
  <si>
    <t>MAC Incentive for May'20/ks 50000</t>
  </si>
  <si>
    <t>KLN-PV-2020-07-0047</t>
  </si>
  <si>
    <t>2020-07-15</t>
  </si>
  <si>
    <t>Incentivr for S'part REM BU May'20 $10x1390=13900</t>
  </si>
  <si>
    <t>KLN-PV-2020-07-0046</t>
  </si>
  <si>
    <t>Incentive for PGIS Customer Shwe Popa/$ 40.36x1391=56141</t>
  </si>
  <si>
    <t>Linn Htet</t>
  </si>
  <si>
    <t>KLN-PV-2020-07-0045</t>
  </si>
  <si>
    <t>ATT Incentive for Thet Paing Oo Customer U Htein Win(2)MT904S/ks 117117</t>
  </si>
  <si>
    <t>KLN-PV-2020-06-0046</t>
  </si>
  <si>
    <t>2020-06-18</t>
  </si>
  <si>
    <t>Incentive Charges Saleman for Aung Myo Win Customer U Myat Win(PGIS)/ks 4257</t>
  </si>
  <si>
    <t>KLN/PV/2020/05/30026</t>
  </si>
  <si>
    <t>KLN-PV-2020-05-0031</t>
  </si>
  <si>
    <t>2020-05-19</t>
  </si>
  <si>
    <t>MAC Incentive for Mar'20 Aung Myo Win-ks 50000MAC Incentive for Mar'20 Aung Myo Win-ks 50000</t>
  </si>
  <si>
    <t>KLN/PV/2020/05/30025</t>
  </si>
  <si>
    <t>KLN-PV-2020-05-0030</t>
  </si>
  <si>
    <t>Incentive for saleman Thet Paing Oo Customer U Myint Kyaw(ATT) MT904S-ks 91500</t>
  </si>
  <si>
    <t>KLN/PV/2020/05/30024</t>
  </si>
  <si>
    <t>KLN-PV-2020-05-0029</t>
  </si>
  <si>
    <t>MAC Incentive/ks 50000</t>
  </si>
  <si>
    <t>KLN/PV/2020/03/29822</t>
  </si>
  <si>
    <t>KLN-PV-2020-03-0032</t>
  </si>
  <si>
    <t>2020-03-17</t>
  </si>
  <si>
    <t>Received from HO Cash Pooling for (Sep'19 to Dec'19)/ ks 187076</t>
  </si>
  <si>
    <t>KLN/RV/2020/03/38688</t>
  </si>
  <si>
    <t>KLN-RV-2020-03-0014</t>
  </si>
  <si>
    <t>2020-03-05</t>
  </si>
  <si>
    <t>Pooling for (Sep'19 to Dec'19)</t>
  </si>
  <si>
    <t>KLN/PV/2020/03/29793</t>
  </si>
  <si>
    <t>KLN-PV-2020-03-0005</t>
  </si>
  <si>
    <t>Incentive for S'part (REM,CE1)/ks 14780</t>
  </si>
  <si>
    <t>KLN/PV/2020/02/29764</t>
  </si>
  <si>
    <t>KLN-PV-2020-02-0033</t>
  </si>
  <si>
    <t>2020-02-18</t>
  </si>
  <si>
    <t>KLN-PV-2020-02-0032</t>
  </si>
  <si>
    <t>Incentive ATT-25000/REM-8970 Total ks-33970</t>
  </si>
  <si>
    <t>KLN/PV/2019/12/7977</t>
  </si>
  <si>
    <t>KLN-PV-2019-12-0035</t>
  </si>
  <si>
    <t>2019-12-18</t>
  </si>
  <si>
    <t>Pooling for All Employee-237000</t>
  </si>
  <si>
    <t>KLN/PV/2019/11/7897</t>
  </si>
  <si>
    <t>KLN-PV-2019-11-0007</t>
  </si>
  <si>
    <t>2019-11-07</t>
  </si>
  <si>
    <t>KLN BR Polling &amp; Incentive 
20% pay to Corp HO</t>
  </si>
  <si>
    <t>KLN BR Polling &amp; Incentive</t>
  </si>
  <si>
    <t>KLN-JV-2019-11-0001</t>
  </si>
  <si>
    <t>Received from HO Cash(Pooling ) ks 237000</t>
  </si>
  <si>
    <t>KLN-RV-2019-11-0009</t>
  </si>
  <si>
    <t>2019-11-06</t>
  </si>
  <si>
    <t>KLN BR Pooling Gain Loss
Pooling for All Employee-237000 Different $9.80</t>
  </si>
  <si>
    <t>KLN BR Pooling Gain Loss</t>
  </si>
  <si>
    <t>KLN-JV-2019-11-0002</t>
  </si>
  <si>
    <t>2019-11-01</t>
  </si>
  <si>
    <t>Received from Saleman Thet Paing Oo Pooling Incentive 60% Customer U Shwin(Agrolux 60e) $88x1051=92488</t>
  </si>
  <si>
    <t>KLN/RV/2019/09/22823</t>
  </si>
  <si>
    <t>KLN-RV-2019-09-0036</t>
  </si>
  <si>
    <t>2019-09-26</t>
  </si>
  <si>
    <t>Received from Saleman Pooling Incentive 50% Agrolux 4.8e Customer Aung Zaw Oo Pooling+Retain($85+$21)=$106x1487=157622</t>
  </si>
  <si>
    <t>KLN/RV/2019/09/22813</t>
  </si>
  <si>
    <t>KLN-RV-2019-09-0026</t>
  </si>
  <si>
    <t>2019-09-17</t>
  </si>
  <si>
    <t>Received from Saleman Pooling Incentive 50% PGIS Customer U Than Htay Pooling+Retain($31.93+$7.98)=$39.91x1498=59785.18</t>
  </si>
  <si>
    <t>KLN/RV/2019/08/22770</t>
  </si>
  <si>
    <t>KLN-RV-2019-08-0033</t>
  </si>
  <si>
    <t>2019-08-20</t>
  </si>
  <si>
    <t>Received from Saleman Pooling Incentive 50% PGIS Customer Win Mar Soe Pooling + Retain(28.87+7.22)=$36.09x1491=53810.19/Thet Lwin</t>
  </si>
  <si>
    <t>KLN/RV/2019/08/22769</t>
  </si>
  <si>
    <t>KLN-RV-2019-08-0032</t>
  </si>
  <si>
    <t>Received from Saleman Pooling Incentive 60%  Agrolux 4.8e Customer U Than Lwin $118x1350=159300</t>
  </si>
  <si>
    <t>KLN/RV/2019/07/3970</t>
  </si>
  <si>
    <t>KLN-RV-2019-07-0073</t>
  </si>
  <si>
    <t>2019-07-23</t>
  </si>
  <si>
    <t>Received from Saleman U Moe Min Oo Pooling Incentive 60%(MH88LD)$108x1385=149580</t>
  </si>
  <si>
    <t>KLN/RV/2019/04/3757</t>
  </si>
  <si>
    <t>KLN-RV-2019-04-0009</t>
  </si>
  <si>
    <t>2019-04-05</t>
  </si>
  <si>
    <t>MAC Incentive for Nov'18,Dec'18,Jan'19 -300,000</t>
  </si>
  <si>
    <t>KLN/PV/2019/04/7515</t>
  </si>
  <si>
    <t>KLN-PV-2019-04-0014</t>
  </si>
  <si>
    <t>MAC Incentive Oct'18/AMW-100000</t>
  </si>
  <si>
    <t>KLN/PV/2019/02/016</t>
  </si>
  <si>
    <t>KLN-PV-2019-02-0015</t>
  </si>
  <si>
    <t>2019-02-08</t>
  </si>
  <si>
    <t>Pooling Amt 30% to HO Account MAY'18 to Aug'18-78000</t>
  </si>
  <si>
    <t>KLN/PV/2019/01/055</t>
  </si>
  <si>
    <t>KLN-PV-2019-01-0053</t>
  </si>
  <si>
    <t>2019-01-29</t>
  </si>
  <si>
    <t>Pooling for MAY'18 to AUG'18-182000</t>
  </si>
  <si>
    <t>KLN/PV/2019/01/054</t>
  </si>
  <si>
    <t>KLN-PV-2019-01-0052</t>
  </si>
  <si>
    <t>Pooling for Jan'18 to Apr'18-225700</t>
  </si>
  <si>
    <t>KLN/PV/2018/07/054</t>
  </si>
  <si>
    <t>KLN-PV-2018-07-0055</t>
  </si>
  <si>
    <t>2018-07-26</t>
  </si>
  <si>
    <t>Received from MAC Incentive Oct'17,Jan'18,Mar,18,Apr,18(KLN/PV/2018/07/005)-260000</t>
  </si>
  <si>
    <t>KLN/RV/2018/07/007</t>
  </si>
  <si>
    <t>KLN-RV-2018-07-0007</t>
  </si>
  <si>
    <t>2018-07-04</t>
  </si>
  <si>
    <t>MAC incentive for Oct'17, Jan,18,Mar'18,Apr'18-585000</t>
  </si>
  <si>
    <t>KLN/PV/2018/07/005</t>
  </si>
  <si>
    <t>KLN-PV-2018-07-0005</t>
  </si>
  <si>
    <t>2018-07-03</t>
  </si>
  <si>
    <t>KLN BR Pooling Gain Loss
Pooling Amt 30% to HO Account MAY'18 to Aug'18 $15.19</t>
  </si>
  <si>
    <t>KLN-JV-2018-05-0046</t>
  </si>
  <si>
    <t>2018-05-01</t>
  </si>
  <si>
    <t>RV/CEQ/WPG/MDY/2018/04/118;CUS;U AUNG MYO OO,DEUTZ FAHR(60HP &amp; IMPLEMENT)#1844,1216-CT04,POOLING INCENTIVE AMT-$70*1326=KS92800</t>
  </si>
  <si>
    <t>JNL/KLN/2018/04/022</t>
  </si>
  <si>
    <t>KLN-JV-2018-04-0031</t>
  </si>
  <si>
    <t>2018-04-18</t>
  </si>
  <si>
    <t>Received from Saleman Thet Paing Oo pooling Incentive+Retain for saleman 40%+10%=50% customer U Win Naing Tractor Agrolux4.80e $81+$20=$101x1326=133926</t>
  </si>
  <si>
    <t>KLN/RV/2018/04/007</t>
  </si>
  <si>
    <t>KLN-RV-2018-04-0007</t>
  </si>
  <si>
    <t>2018-04-04</t>
  </si>
  <si>
    <t>KLN BR Pooling Gain loss
Pooling for Jan'18 to Apr'18 $9.66 Gain Loss</t>
  </si>
  <si>
    <t>KLN-JV-2018-04-0040</t>
  </si>
  <si>
    <t>2018-04-01</t>
  </si>
  <si>
    <t>Currency Amount</t>
  </si>
  <si>
    <t>Credit</t>
  </si>
  <si>
    <t>Debit</t>
  </si>
  <si>
    <t>Tracking-2</t>
  </si>
  <si>
    <t>Tracking-1</t>
  </si>
  <si>
    <t>Contact</t>
  </si>
  <si>
    <t>Description</t>
  </si>
  <si>
    <t>Ref</t>
  </si>
  <si>
    <t>Number</t>
  </si>
  <si>
    <t>From 2018-01-01 to 2022-05-31</t>
  </si>
  <si>
    <t>Kaw Linn Branch</t>
  </si>
  <si>
    <t>Account Transactions</t>
  </si>
  <si>
    <t>cash Received From Corporate Cash For Jun'23 Incentive 528,080/-, Polling 218,720/-  Total-746,800/-</t>
  </si>
  <si>
    <t>Incentive Payment</t>
  </si>
  <si>
    <t>ATT-PV-23090024</t>
  </si>
  <si>
    <t>2023-09-07</t>
  </si>
  <si>
    <t>Cash Received From Corporate Cash For May'23 Incentive Amount MMK-780,040/-, Polling Amount  MMK-103,360/-  (Total MMK-883,400/-</t>
  </si>
  <si>
    <t>Incentive Payment For May'23</t>
  </si>
  <si>
    <t>ATT-PV-23070088</t>
  </si>
  <si>
    <t>2023-07-31</t>
  </si>
  <si>
    <t>Cash Received From HO Cash For Saleman Incentive For Apirl'23     Incentive MMK-1,075,105/-, Polling -120,084/-, Retain -30,021/-  Total -1,225,210/-</t>
  </si>
  <si>
    <t>ATT-PV-23070001</t>
  </si>
  <si>
    <t>2023-07-01</t>
  </si>
  <si>
    <t>Cash Pay To Incentive Payment For   Saleman Incentive Mar''23 Incentive-1,452,745  ks -(ATT-RV-23060005 )  Pooling   -  162,196 ks / Retain   -  40407.96 ks</t>
  </si>
  <si>
    <t>ATT-PV-23060006</t>
  </si>
  <si>
    <t>2023-06-02</t>
  </si>
  <si>
    <t>NLP-PV-2023-09-0007
PAY FOR INCENTIVE EXPENSES FOR CE1 KS-7778/-,ATT KS-2555/-,PG KS-2181/-,MAC KS-225180/-,TL KS-237693/- (AS PER ATTACH)</t>
  </si>
  <si>
    <t>NLP-PV-2023-09-0007</t>
  </si>
  <si>
    <t>ATT-JV-23090653</t>
  </si>
  <si>
    <t>2023-09-30</t>
  </si>
  <si>
    <t>TGY-PV-2023-09-0016
"PAY TO KO MIN THU ATT UNIT INCENTIVE (FOR U WON) INC/ATAT/2023/JUL/006 . 
TOTAL INCENTIVE - KS 297,321/-
SALESMAN - KS 148,669/-
RETAIN - KS 29,737/-
POOLING - KS 118,932/-"</t>
  </si>
  <si>
    <t>TGY-PV-2023-09-0016</t>
  </si>
  <si>
    <t>ATT-JV-23090535</t>
  </si>
  <si>
    <t>2023-09-11</t>
  </si>
  <si>
    <t>MGW-PV-2023-09-0007
Pay of Jun23 , S'part ATT 40% Salesman Amt = ks 9,379/- , Pooling Amt = ks 14,068/- , CEQ 40% Salesman Amt = ks 11,391/- , Pooling Amt = ks 17,087/- , Pooling Amt = ks 31,155/- , Total Salesman Rec; Amt = ks 20,770/-
Confirm $6.42</t>
  </si>
  <si>
    <t>MGW-PV-2023-09-0007</t>
  </si>
  <si>
    <t>ATT-JV-23090524</t>
  </si>
  <si>
    <t>Cash Pay To  ATT BU   For Pooling Feb'23 to Mar'23  Pooling Total MMK-177,684/- (20% Welfare MMK-35,537/-  , 80%  Pooling MMK-142,147)</t>
  </si>
  <si>
    <t>Pooling Feb'23 to Mar'23 Payment</t>
  </si>
  <si>
    <t>ATT-PV-23080026</t>
  </si>
  <si>
    <t>2023-08-10</t>
  </si>
  <si>
    <t>Total Incentive 	  297,338.25 ks ($ 90.10)
 Saleman Amt 	 148,669.36 ks ($ 45.05 )
 Pooling Amt  118,931.89 ks ($ 36.04 )
Retain Amt (10%)	29737ks ($9.01)</t>
  </si>
  <si>
    <t>ATT-JV-23070554</t>
  </si>
  <si>
    <t>ATT S'PART INCENTIVE for June-23 of ATT
 Total Incentive 	 746,800.00KS ($ 226.30)
 Saleman Amt 	  528,080.00ks ($ 160.02 )
 Pooling Amt 	 218,720.00 ks($ 66.28 )
Rate *3300</t>
  </si>
  <si>
    <t>ATT S'PART INCENTIVE</t>
  </si>
  <si>
    <t>ATT-JV-23070553</t>
  </si>
  <si>
    <t>NLP BR S'part Incentive for June-23
 Total Incentive  6,386.40ks ($ 1.94 )
 Saleman Amt 	 2,554.56 ks($  0.77 )
 Pooling Amt 	 3,831.84 ks ($  1.16 )
Rate*3300</t>
  </si>
  <si>
    <t>NLP BR S'part Incentive</t>
  </si>
  <si>
    <t>ATT-JV-23070552</t>
  </si>
  <si>
    <t>MGW S'part for JUNE'23
 Total Incentive  23,525.48ks ($7.13)
 Saleman Amt 	 9,410.19ks ($ 2.85)
 Pooling Amt 	 14,115.29 ks($ 4.28)
Rate *3300</t>
  </si>
  <si>
    <t>MGW S'part for JUNE'23</t>
  </si>
  <si>
    <t>ATT-JV-23070551</t>
  </si>
  <si>
    <t>Retain for May of STW- 7.68 ,BMK-18.24</t>
  </si>
  <si>
    <t>ATT-JV-23050652</t>
  </si>
  <si>
    <t>2023-05-31</t>
  </si>
  <si>
    <t>Cash Pay To Incentive Payment For feb'23 Incentive
MMK-1,122,105/-,POOLING-177684KS,RETAIN-44421 KS,TOTAL-1344210 KS</t>
  </si>
  <si>
    <t>Incentive Payment for feb'23</t>
  </si>
  <si>
    <t>ATT-PV-23050002</t>
  </si>
  <si>
    <t>2023-05-02</t>
  </si>
  <si>
    <t>Retain for Apr-23 of ATT-$10.41,NAS-8.15,NLP-18.65</t>
  </si>
  <si>
    <t>ATT-JV-23040364</t>
  </si>
  <si>
    <t>2023-04-30</t>
  </si>
  <si>
    <t>Received Cash From Corporate Cash For  Oct'23 to Jan'23   Pooling   (20%   26,522/- , 80%   106,090/- )    MMK- 132,612/-</t>
  </si>
  <si>
    <t>HQT-PV-2023-04-0117 (Pooling  For OCT'23 to Jan'23)</t>
  </si>
  <si>
    <t>ATT-PV-23040050</t>
  </si>
  <si>
    <t>2023-04-05</t>
  </si>
  <si>
    <t>[ATT - FINANCE AND ACCOUNT DEP] ATT - FINANCE AND ACCOUNT DEP</t>
  </si>
  <si>
    <t>Cash Pay To Finance &amp; Account Dept, For to give pooling amount to all ATT1 BU Employee,Man Power - 40,Pooling Amount Ks 106,250/-</t>
  </si>
  <si>
    <t>ATT-XC-21110024</t>
  </si>
  <si>
    <t>[ATT] Agriculture Tractor And Truck</t>
  </si>
  <si>
    <t>Cash Received From HO Cash, Jun'21 to Sept'21 Total Pooling MMK 132,816/-,20% Welfare MMK 26,563/-, 80% Pooling MMK 106,253/-
Total received Ks 106,250/-</t>
  </si>
  <si>
    <t>Cash Received From HO Cash, Jun'21 to Sept'21 Total Pooling MMK 132,816/-,20% Welfare MMK 26,563/-, 80% Pooling MMK 106,253/- Total received Ks 106,250/-</t>
  </si>
  <si>
    <t>ATT-RV-21110166</t>
  </si>
  <si>
    <t>2021-11-16</t>
  </si>
  <si>
    <t>Adjustment -Sept-21</t>
  </si>
  <si>
    <t>Adj</t>
  </si>
  <si>
    <t>ATT-JV-21090806</t>
  </si>
  <si>
    <t>2021-09-30</t>
  </si>
  <si>
    <t>YGN-PV-2021-09-0065	INCENTIVE &amp; POOLING FOR NYI THEIN TIN (YGN BR )	INCENTIVE &amp; POOLING FOR SALE MAN - NYI THEIN TIN (UINV/ATAT/2018/05/05890590 # Customer U AYE MYINT # DEUZ FAHR FRAM TRACTOR AGROLUX 4.80E # ROTARY TILLER 225CM C TYPE FKDRTMG5-225-04-BP # ATT-RV-18090040 , ATT-RV-18090045, JNL/WFN/2018/09/081JNL/WFN/2018/08/309 # TL INCENTIVE  MMK - 242,168/- (-)POOLING  MMK - 96,867/- , RETAIN (10%) MMK - 24,217/- TL SALEMAN MMK - 121,084/- (YGN -AT&amp;T) (UNIT DEPT)
$ 118.71</t>
  </si>
  <si>
    <t>YGN-PV-2021-09-0065	INCENTIVE &amp; POOLING FOR NYI THEIN TIN (YGN BR )	INCENTIVE &amp; POOLING FOR SALE MAN - NYI THEIN TIN (UINV/ATAT/2018/05/05890590 # Customer U AYE MYINT # DEUZ FAHR FRAM TRACTOR AGROLUX 4.80E # ROTARY TILLER 225CM C TYPE FKDRTMG5-225-04-BP #</t>
  </si>
  <si>
    <t>ATT-JV-21090746</t>
  </si>
  <si>
    <t>2021-09-28</t>
  </si>
  <si>
    <t>Adjustment -july-21-115.2</t>
  </si>
  <si>
    <t>ATT-JV-21070448</t>
  </si>
  <si>
    <t>2021-07-30</t>
  </si>
  <si>
    <t>[ATT - UNIT SALE DEPARTMENT] ATT - UNIT SALE DEPARTMENT</t>
  </si>
  <si>
    <t>YGN-PV-2021-07-0050	INCENTIVE &amp; POOLING FOR YGN BR(NYI THEIN TIN) ATAT BU (UNIT)	INCENTIVE &amp; POOLING FOR SALE MAN - NYI THEIN TIN (UINV/ATAT/2018/04/0536 # Customer U KYAW YA # DEUTZ FAHR TRACTOR AGROLUX 60E # ATT-RV-18050138(30,655,210) ,ATT-RV-18050698 (6,852,790) , JNL/WFN/2018/05/096 , JNL/WFN/2018/05/092 # TL INCENTIVE  MMK - 187,200/- (-)POOLING  MMK - 74,880/- , RETAIN (10%) MMK - 18,720/- TL SALEMAN MMK - 93,600/- (YGN -AT&amp;T) (UNIT DEPT)
$ 115.20</t>
  </si>
  <si>
    <t>YGN-PV-2021-07-0050	INCENTIVE &amp; POOLING FOR YGN BR(NYI THEIN TIN) ATAT BU (UNIT)	INCENTIVE &amp; POOLING FOR SALE MAN - NYI THEIN TIN (UINV/ATAT/2018/04/0536 # Customer U KYAW YA # DEUTZ FAHR TRACTOR AGROLUX 60E # ATT-RV-18050138(30,655,210) ,ATT-RV-18050698 (</t>
  </si>
  <si>
    <t>ATT-JV-21070421</t>
  </si>
  <si>
    <t>2021-07-14</t>
  </si>
  <si>
    <t>Adj-2019</t>
  </si>
  <si>
    <t>ATT-JV-19121124</t>
  </si>
  <si>
    <t>2019-12-31</t>
  </si>
  <si>
    <t>Adj-nov-19-2527.94</t>
  </si>
  <si>
    <t>ATT-JV-19111299</t>
  </si>
  <si>
    <t>2019-11-30</t>
  </si>
  <si>
    <t>[ ATT -HR Department]  ATT -HR Department</t>
  </si>
  <si>
    <t>Cash Pay to Admin Dept, For To Give Pooling Amount to All AT &amp; T BU Employee, Man Power (95)
Total Pooling Amount  Ks - 3,158,184/-
PIC - Pyae Phyo Aung</t>
  </si>
  <si>
    <t>ATT-XC-19110030</t>
  </si>
  <si>
    <t>CASH RECEIVED MONEY TRANSFER FROM HO CASH FOR POOLING KS-3,158,184/- (80%) + Ks - 789,546/- (20%) welfare exp Transfer May'19 to Aug'19 Pooling for BU/BR(100 %)- ATT-3,947,730ks/-</t>
  </si>
  <si>
    <t>ATT-PV-19110220</t>
  </si>
  <si>
    <t>Adj-Aug-19-274.16</t>
  </si>
  <si>
    <t>ATT-JV-19080687</t>
  </si>
  <si>
    <t>2019-08-31</t>
  </si>
  <si>
    <t>ATT TRANSFER TO WIN MOTOR (529000)</t>
  </si>
  <si>
    <t>ATT-PV-19080058</t>
  </si>
  <si>
    <t>2019-08-16</t>
  </si>
  <si>
    <t>ATT TRANSFER TO WIN MOTOR (524400)</t>
  </si>
  <si>
    <t>ATT-PV-19070146</t>
  </si>
  <si>
    <t>2019-07-26</t>
  </si>
  <si>
    <t>ATT TRANSFER TO CORP BANK (403000)
ATT-XC-19070011
ATT-XC-19070012
ATT-XC-19070013</t>
  </si>
  <si>
    <t>ATT TRANSFER TO CORP BANK (403000)</t>
  </si>
  <si>
    <t>ATT-RV-19070038</t>
  </si>
  <si>
    <t>2019-07-11</t>
  </si>
  <si>
    <t>ATT-PV-19060121
ATT-PV-19060122 (346500)</t>
  </si>
  <si>
    <t>ATT TRANSFER TO CORP BANK (346500)</t>
  </si>
  <si>
    <t>ATT-RV-19060138</t>
  </si>
  <si>
    <t>2019-06-28</t>
  </si>
  <si>
    <t>POOLING INCENTIVE (2,156,730)ATT-PV-19060046
ATT-PV-19060047
ATT-PV-19060048
ATT-PV-19060049
ATT-PV-19060050
ATT-PV-19060051
ATT-PV-19060052
ATT-PV-19060053
ATT-PV-19060054
ATT-PV-19060055
ATT-PV-19060056
ATT-PV-19060057
ATT-PV-19060058
ATT-PV-19060059</t>
  </si>
  <si>
    <t>ATT tran</t>
  </si>
  <si>
    <t>ATT-RV-19060137</t>
  </si>
  <si>
    <t>Cash Pay to Sale Dept; fo Saleman Incentive Charges 60% of Ko Kyaw Zin Oo  (Cus; U Soe Win~Yanmar AW70V,Sr No.C70-5000019)   Ks-143,035/-</t>
  </si>
  <si>
    <t>ATT-XC-19050161</t>
  </si>
  <si>
    <t>2019-05-27</t>
  </si>
  <si>
    <t>[ATT - S'PART Department] ATT - S'PART Department</t>
  </si>
  <si>
    <t>Cash Received from  Sale Dept; fo Saleman Incentive Charges 60% of Ko Kyaw Zin Oo (Cus; U Soe Win~Yanmar AW70V,Sr No.C70-5000019) Ks-143,035/-
*40% (ATT-PV-19050245)*</t>
  </si>
  <si>
    <t>Saleman Incentive</t>
  </si>
  <si>
    <t>ATT-RV-19050093</t>
  </si>
  <si>
    <t>Cash pay for Pooling incentive 60% ($ 95*1381) INC/ATAT/2018/Dec/117,Nnv No. UINV/ATAT/2016/Nov/594( 23.11.2016) UDOR/ATAT/2016/Nov/0267,Cus; U Than Naing by Sale Man Wun Yan Kha. ks-131,195/-</t>
  </si>
  <si>
    <t>ATT-RV-19020036</t>
  </si>
  <si>
    <t>2019-02-28</t>
  </si>
  <si>
    <t>Transfer Pooling bank transfer amount for  AT &amp; t- 218,300.00 ks/-</t>
  </si>
  <si>
    <t>HQT-BTR-2019-01-0525</t>
  </si>
  <si>
    <t>ATT-JV-19010886</t>
  </si>
  <si>
    <t>2019-01-30</t>
  </si>
  <si>
    <t>Cash pay to H.R dept; for Pooling chgs; ( for May'2018 to Aug'2018) . ( Employees-see by attached )  PIC-Chit Su Lwin               ks-727,657/-</t>
  </si>
  <si>
    <t>ATT-XC-19010144</t>
  </si>
  <si>
    <t>2019-01-28</t>
  </si>
  <si>
    <t>ATT-JV-19010809</t>
  </si>
  <si>
    <t>Adj-2018=-107.36</t>
  </si>
  <si>
    <t>ATT-JV-18121307</t>
  </si>
  <si>
    <t>2018-12-31</t>
  </si>
  <si>
    <t>Cash Received from Sale dept; for Pooling Incentive 60% INC/ATAT/2018/Nov/111 ,INV-UINV/ATAT/2016/11/574( 11.11.2016 ),UDOR/ATAT/2016/Nov/0253 ,cus; U Zaw Min Htun by Sale man Aung Thura. ( 60% - $ 95*1383/- =131,385/-)</t>
  </si>
  <si>
    <t>ATT-RV-18120027</t>
  </si>
  <si>
    <t>2018-12-26</t>
  </si>
  <si>
    <t>Cash Received from Sale dept; for Pooling Incentive 60 % ( $95*1376/-) for INC/ATAT/2018/Nov/107,Inv UINV/ATT/2016/10/494 ( 25.10.16)UDOR,ATAT/2016/Oct/0216 (cus; U Soe Myint) by Sale Man Aung Thura. ks-130,720/-</t>
  </si>
  <si>
    <t>ATT-RV-18120013</t>
  </si>
  <si>
    <t>2018-12-11</t>
  </si>
  <si>
    <t>Cash pay to Sale dept; for Pooling Incentive 60% INC/ATAT/2018/Nov/102 , UINV/ATAT/2016/Oct/467 ( 20.10.16) ,cus; U Aung Khin,UCCO/ATAT/2016/10/0115 by Sale Man Ko Than Zaw. ks-178,038/-</t>
  </si>
  <si>
    <t>ATT-RV-18110036</t>
  </si>
  <si>
    <t>2018-11-20</t>
  </si>
  <si>
    <t>Cash pay to Sale dept; for Pooling incentive 60%, INC/ATAT/2018/Nov/103, UINY/ATAT/2017/Jan/720 ( 9.1.2017),Cus; U Zaw Than. UCCO/ATAT/2016/Sep/075 by Sale Man Ko Wun Yan Kha( MH88LD,Sr. 9401 ) ks147,636/-</t>
  </si>
  <si>
    <t>ATT-RV-18110035</t>
  </si>
  <si>
    <t>PAY TO MIN THU TRANSFER FOR POOLING INCENTIVE (153235)</t>
  </si>
  <si>
    <t>TGW-PV-2018-11-0028</t>
  </si>
  <si>
    <t>ATT-RV-18110107</t>
  </si>
  <si>
    <t>2018-11-10</t>
  </si>
  <si>
    <t>Cash received from Pooling Incentive INC/ATAT/2018/Oct/097,INV No.UINV/ATAT/2016/Sep/317,(2.9.16),UDOR/ATAT/2016/Sep/0109,Customer U Htun Yi,WF/HP-252/2016(2.9.16) AR No.310002990 by Slae Man Aung Thura Pooling Incentive 60% ks-172,634/-</t>
  </si>
  <si>
    <t>ATT-XC-18100145</t>
  </si>
  <si>
    <t>2018-10-30</t>
  </si>
  <si>
    <t>Cash received from Pooling Incentive INC/ATAT/2018/Oct/097,INV No.UINV/ATAT/2016/Sep/317,(2.9.16),UDOR/ATAT/2016/Sep/0109,Customer U Htun Yi,WF/HP-252/2016(2.9.16) AR No.310002990 by Slae Man Aung Thura                          Pooling Incentive 60% ks-172,634/-</t>
  </si>
  <si>
    <t>ATT-RV-18100056</t>
  </si>
  <si>
    <t>Cash pay to Sale dept; for Pooling Incentive 60%,INV No.INC/ATAT/2018/Jul/075,UINV/ATAT/2016/Feb/026(11.2.16),UDOR/ATAT/2016/Feb/06,Cust; U Tin Win(801.16) Credit with WF by Sale Man Ko Than Zaw .</t>
  </si>
  <si>
    <t>ATT-RV-18080006</t>
  </si>
  <si>
    <t>2018-08-09</t>
  </si>
  <si>
    <t>Cash Pay to Pooling Incentive 60% ($112*1254/-)Incentive No.INC/ATAT/2018/Jul/079,Invoice No.UINV/ATAT/2016/Apr/137,138,139,Cus;Name - U Than Nyunt,Saleman-Aung Thura</t>
  </si>
  <si>
    <t>ATT-RV-18080005</t>
  </si>
  <si>
    <t>PAY FOR AT&amp; T BU POOLING FOR JAN' 18 TO APR'18</t>
  </si>
  <si>
    <t>PV/COR/WPG/2018/07/853</t>
  </si>
  <si>
    <t>ATT-JV-18070486</t>
  </si>
  <si>
    <t>RV/ATT/WMT/2018/06/074/RV/ATT/WMT/2018/06/075
Received for Pooling  Incentive (60%) PV/ATT/WMT/2018/06/298
INC/ATAT/2018/Jun/069,UINV/ATAT/2016/Feb/022(10.2.16),UDOR/ATAT/2016/Feb/05,Cust;U Soe Paing,UCCO/ATAT/2016/Feb/94,AR 310001670,Cr.WF by Sale Man-Ko Kyaw Zin Oo.
Received for Pooling Incentive (60%) PV/ATT/WMT/2018/06/299</t>
  </si>
  <si>
    <t>RV/ATT/WMT/2018/06/074/RV/ATT/WMT/2018/06/075</t>
  </si>
  <si>
    <t>ATT-RV-18060013</t>
  </si>
  <si>
    <t>2018-06-26</t>
  </si>
  <si>
    <t>PV/ATT/WMT/2018/06/299
Cash pay Incentive for Sale man( 40%)
INC/ATAT/2018/Jun/074,INV No.UINV/ATAT/16/Mar/106(16.3.16),UDOR/ATAT/16/Mar/033,Cust; U Shein Maung,UCO/ATAT/16/Mar/026,Ar.310001512,cr.WF by Sale man Ko Kyaw Zin Oo.</t>
  </si>
  <si>
    <t>PV/ATT/WMT/2018/06/299</t>
  </si>
  <si>
    <t>ATT-PV-18060192</t>
  </si>
  <si>
    <t>PV/ATT/WMT/2018/06/299
Cash pay for Pooling Incentive (60%) RV/ATT/WMT/2018/06/075
INC/ATAT/2018/Jun/074,INV No.UINV/ATAT/16/Mar/106(16.3.16),UDOR/ATAT/16/Mar/033,Cust; U Shein Maung,UCO/ATAT/16/Mar/026,Ar.310001512,cr.WF by Sale man Ko Kyaw Zin Oo.</t>
  </si>
  <si>
    <t>ATT-PV-18060191</t>
  </si>
  <si>
    <t>"Cash Received from Sale Dept;for Pooling 60% ($143@1271Rate)~(PV/ATT/WMT/2018/06/005)
INC No.INC/ATAT/2018/May/067,INV No.UNIV/ATAT/2016/Apr/156,157,Cus;Name-U Myint Aye,SAP No.310002860 (JNL/WFN/2016/04/434),Saleman-Wun Yan Kha"</t>
  </si>
  <si>
    <t>RV/ATT/WMT/2018/06/001</t>
  </si>
  <si>
    <t>ATT-RV-18060221</t>
  </si>
  <si>
    <t>2018-06-05</t>
  </si>
  <si>
    <t>Received from Pooling incentive 60%(PV/ATT/WMT/2018/05/222)
INC/ATAT/2018/Apr/065,INV No.UINV/ATAT/2016/Mar/108,109(17.3.16),Cus;U Soe Thein,UCCO/ATAT/2016/Mar/</t>
  </si>
  <si>
    <t>RV/ATT/WMT/2018/05/037</t>
  </si>
  <si>
    <t>ATT-RV-18050006</t>
  </si>
  <si>
    <t>2018-05-17</t>
  </si>
  <si>
    <t>RV/ATT/WMT/2018/05/039
Cash received from Pooling Incentive 60% (PV/ATT/WMT/2018/05/222)
INC/ATAT/2018/Apr/065,INV No.UINV/ATAT/2016/Mar/108,109(17.3.16),Cus;</t>
  </si>
  <si>
    <t>RV/ATT/WMT/2018/05/039</t>
  </si>
  <si>
    <t>ATT-RV-18050004</t>
  </si>
  <si>
    <t>Received from pooling incentive 60%(PV/ATT/WMT/2018/03/248)
INC/ATAT/2018/Mar/052,UINV/ATAT/2015/Oct/169(31.10.2015),UDOR/ATAT/2015/Oct/064,cust;U Shwe Phoe(21.10.2015),AR No.310001334 by sale man Ko Than Zaw</t>
  </si>
  <si>
    <t>RV/ATT/WMT/2018/03/058</t>
  </si>
  <si>
    <t>ATT-RV-18030044</t>
  </si>
  <si>
    <t>2018-03-28</t>
  </si>
  <si>
    <t>Received from Pooling Incentive 60% (PV/ATT/WMT/2018/03/247)
INC/ATAT/2018/Mar/060,INV.UINV/ATAT/2016/Mar/087,8.3.16,UDOR/ATAT/2016/Mar/023,Cust;U Tin Aye Win,Ar.310001652 by sale man Ko Kyaw Zin Oo</t>
  </si>
  <si>
    <t>RV/ATT/WMT/2018/03/057</t>
  </si>
  <si>
    <t>ATT-RV-18030043</t>
  </si>
  <si>
    <t>Received Pooling Incentive 60% (PV/ATT/WMT/2018/03/200)
INC/ATAT/2018/Mar/043,Inv-UINV/ATAT/2015/Nov/194,Date(13.11.15),Cust; Daw Ni Htwe Hlaing,UCCO/ATAT/2015/Nov/098(13.11.15) by sale man Htoo Hlaing Ko.</t>
  </si>
  <si>
    <t>RV/ATT/WMT/2018/03/047</t>
  </si>
  <si>
    <t>ATT-RV-18030042</t>
  </si>
  <si>
    <t>2018-03-22</t>
  </si>
  <si>
    <t>Received for Pooling Incentive 60%(PV/ATT/WMT/2018/03/199)
INC/ATAT/2018/Mar/041,Inv.UINV/ATAT/2015/Oct/170,Cust;U Myint Han,UCCO/ATAT/2015/Oct/077(27.10.2015) by sale man Htoo Hlaing Ko.</t>
  </si>
  <si>
    <t>RV/ATT/WMT/2018/03/046</t>
  </si>
  <si>
    <t>ATT-RV-18030041</t>
  </si>
  <si>
    <t>Received for Pooling Incentive 60%(PV/ATT/WMT/2018/03/198)
INC/ATAT/2018/Mar/042,Inv no.UINV/ATAT/2015/11/193(13.11.2015),Cust;Daw Ni Htwe Hlaing, UCCO/ATAT/2015/011/098 by sale man Htoo Hlaing Ko.</t>
  </si>
  <si>
    <t>RV/ATT/WMT/2018/03/045</t>
  </si>
  <si>
    <t>ATT-RV-18030040</t>
  </si>
  <si>
    <t>Received for Pooling Incentive 40%(PV/ATT/WMT/2018/03/146)
Received for Retain for Saleman 10%
INC/ATAT/2017/Feb/039,Inv.UINV/ATAT/2017/Oct/0216(14.10.17)UDOR/ATAT/2017/Oct/67,cus;U Min Hlaing Ar.310006479 by saleman Wai Yan Phyo</t>
  </si>
  <si>
    <t>RV/ATT/WMT/2018/03/035</t>
  </si>
  <si>
    <t>ATT-RV-18030048</t>
  </si>
  <si>
    <t>2018-03-16</t>
  </si>
  <si>
    <t>[ATT-GROMAXX DIVISION DEPARTMENT] ATT-GROMAXX DIVISION DEPARTMENT</t>
  </si>
  <si>
    <t>Received for Pooling Incentive (60%) (PV/ATT/WMT/2018/02/099) INC/ATAT/2017/Jan/028,Inv No.UINV/ATAT/2015/Oct/137,Cus;U Mya Hlaing,UCCO/ATAT/2015/Oct/058,Ar No.310001310,Credit with Yoma by sale man Aung Thura</t>
  </si>
  <si>
    <t>RV/ATT/WMT/2018/02/025</t>
  </si>
  <si>
    <t>ATT-RV-18020066</t>
  </si>
  <si>
    <t>2018-02-13</t>
  </si>
  <si>
    <t>Received for Pooling incentive 60% (PV/ATT/WMT/2018/02/098) INC/ATAT/2017/Jan/029,Inv.UNIV/ATAT/2015/Oct/142,Cus;U Zaw Min Naing,UCCO/ATAT/2015/Oct/059,Ar No.310001304,Credit with Yoma,by sale man Wai Phyo Aung</t>
  </si>
  <si>
    <t>RV/ATT/WMT/2018/02/024</t>
  </si>
  <si>
    <t>ATT-RV-18020065</t>
  </si>
  <si>
    <t>Receive for Pooling Incentive 40% (5*1329 Rate) (PV/ATT/WMT/2018/02/043)</t>
  </si>
  <si>
    <t>RV/ATT/WMT/2018/02/012</t>
  </si>
  <si>
    <t>ATT-RV-18020008</t>
  </si>
  <si>
    <t>2018-02-05</t>
  </si>
  <si>
    <t>Receive forPooling Incentive 60% (PV/ATT/WMT/2018/02/042)
Inc No.INC/ATAT/2017/Jan/033,Inv No.UNIV/ATAT/2016/Oct/403,Cus; Win Zaw Min (Yanmar Combine Harvester AW 70G~Sr No.16ATT-000008,Sale By Ko Than Zaw</t>
  </si>
  <si>
    <t>RV/ATT/WMT/2018/02/011</t>
  </si>
  <si>
    <t>ATT-RV-18020007</t>
  </si>
  <si>
    <t>Conversion balance 2018-01-31</t>
  </si>
  <si>
    <t>OPENING ENTRY</t>
  </si>
  <si>
    <t>2018-01-31</t>
  </si>
  <si>
    <t>ATT-JV-18010055</t>
  </si>
  <si>
    <t>From 2018-01-01 to 2023-09-30</t>
  </si>
  <si>
    <t>Agriculture Tractor And Truck</t>
  </si>
  <si>
    <t>Feb to May Pooling</t>
  </si>
  <si>
    <t>Original</t>
  </si>
  <si>
    <t>Pooling Confirm Amt</t>
  </si>
  <si>
    <t>20% Welfare</t>
  </si>
  <si>
    <t>80% BU Amt</t>
  </si>
  <si>
    <t>Incentive</t>
  </si>
  <si>
    <t>Month</t>
  </si>
  <si>
    <t>Total Incentive &amp; Pooling</t>
  </si>
  <si>
    <t xml:space="preserve">Total </t>
  </si>
  <si>
    <t>Journal</t>
  </si>
  <si>
    <t>Partner</t>
  </si>
  <si>
    <t>Reference</t>
  </si>
  <si>
    <t>22020001-009 Accrued Expense - Pooling-ATT(ATT)</t>
  </si>
  <si>
    <t>HQ</t>
  </si>
  <si>
    <t>ATT-Miscellaneous (ATT)</t>
  </si>
  <si>
    <t>21010010-009 Affi # Win Motor Co.,Ltd. (AT&amp;T)(ATT)</t>
  </si>
  <si>
    <t>Odoo Journal No</t>
  </si>
  <si>
    <t>DEC'24</t>
  </si>
  <si>
    <t>JAN'25</t>
  </si>
  <si>
    <t>Pooling Format(FEB'25 ~ MAY'25)</t>
  </si>
  <si>
    <t>FEB'25</t>
  </si>
  <si>
    <t>MAR'25</t>
  </si>
  <si>
    <t>DEC'24 To MAR'25 Revenue</t>
  </si>
  <si>
    <t>APR'25</t>
  </si>
  <si>
    <t>MAY'25</t>
  </si>
  <si>
    <t>AMISCATT-2025-02-00108 , AMISCATT-2025-02-00109 , AMISCATT-2025-02-00110</t>
  </si>
  <si>
    <t>AMISCATT-2025-02-00109</t>
  </si>
  <si>
    <t>11010010-009 Affi # Win Motor Co.,Ltd. (AT&amp;T)(ATT)</t>
  </si>
  <si>
    <t>Cash On Hand-MMK-ATT (MMK) (ATT)</t>
  </si>
  <si>
    <t>50010000-009 COGS - Units-ATT(ATT)</t>
  </si>
  <si>
    <t>50190001-009 COGS # Commission (Unit)-ATT(ATT)</t>
  </si>
  <si>
    <t>EX-ATT-2025-05-00007 , EX-ATT-2025-05-00006 , HQT-RV-2025-05-0607  ,Mar'25 Unit Pooling Amount Ks-131,981/- ( HQT-PV-2025-05-0468  ) exchange gain - 0.06$</t>
  </si>
  <si>
    <t>AMISCATT-2025-05-00165</t>
  </si>
  <si>
    <t>HQT-RV-2025-04-0289  , Receive money from AT&amp;T BU for Jan'25 , Feb'25 Pooling Amount Ks-147,890/- ( HQT-PV-2025-04-0222 ) , EX-ATT-2025-04-00017 , EX-ATT-2025-04-00018 , EX-ATT-2025-04-00019 , Customer - U Khin Soe , U Htay Win , U Min Min Thant</t>
  </si>
  <si>
    <t>AMISCATT-2025-04-00161</t>
  </si>
  <si>
    <t>AMISCATT-2025-02-00108 , AMISCATT-2025-02-00109 , (Incentive Refund amount - HQT-RV-2025-02-0185 , 174,107/-KS) , HQT-PV-2025-02-0029</t>
  </si>
  <si>
    <t>AMISCATT-2025-02-00110</t>
  </si>
  <si>
    <t>AMISCATT-2025-02-00108 	HQT-PV-2025-02-0029 , "Cash pay Incentive for Dec'24 revenue , Incentive - 35,480,618 /- , Pooling - 13,870,672 /- ,TOTAL MMK- 49,351,290 /-, ATT Incentive Amt (MMK) 33,533 Pooling Amt (MMK) 8,383 Total incentive &amp; pooling MMK 41,916 ATT Incentive Amt (MMK) 348,258 Pooling Amt (MMK) 87,076 Total incentive &amp; pooling MMK 435,333 TOTAL INCENTIVE 381,791 TOTAL POOLING 95,459 TOTAL INCENTIVE &amp; POOLING = 477,249 MMK" , (pooling amount = HQT-BTR-2025-02-0023 95,459/-ks) , (Refund amount - HQT-RV-2025-02-0185 , 174,107/-KS)</t>
  </si>
  <si>
    <t>HQT-PV-2025-02-0029 , "Cash pay Incentive for Dec'24 revenue , Incentive -  35,480,618 /- , Pooling - 13,870,672 /-  ,TOTAL MMK- 49,351,290 /-, ATT	 Incentive Amt (MMK) 	 33,533 	 Pooling Amt (MMK) 	 8,383 	 Total incentive &amp; pooling MMK 	 41,916 	 ATT	 Incentive Amt (MMK) 	 348,258 	 Pooling Amt (MMK) 	 87,076 	 Total incentive &amp; pooling MMK 	 435,333 	 TOTAL INCENTIVE	 381,791 	 TOTAL POOLING 	 95,459 	 TOTAL INCENTIVE &amp; POOLING =  	 477,249 	MMK" , (pooling amount = HQT-BTR-2025-02-0023   95,459/-ks) , (Incentive Refund amount - HQT-RV-2025-02-0185 , 174,107/-KS) , AMISCATT-2025-02-00110</t>
  </si>
  <si>
    <t>AMISCATT-2025-02-00108</t>
  </si>
  <si>
    <t>HQT-PV-2025-02-0029 , "Cash pay Incentive for Dec'24 revenue, Incentive -  35,480,618 /- , Pooling - 13,870,672 /-  ,TOTAL MMK- 49,351,290 /-, ATT	 Incentive Amt (MMK) 	 33,533 	 Pooling Amt (MMK) 	 8,383 	 Total incentive &amp; pooling MMK 	 41,916 	 ATT	 Incentive Amt (MMK) 	 348,258 	 Pooling Amt (MMK) 	 87,076 	 Total incentive &amp; pooling MMK 	 435,333 	 TOTAL INCENTIVE	 381,791 	 TOTAL POOLING 	 95,459 	 TOTAL INCENTIVE &amp; POOLING =  	 477,249 	MMK" , (pooling amount = HQT-BTR-2025-02-0023   95,459/-ks) , (Incentive Refund amount - HQT-RV-2025-02-0185 , 174,107/-KS)</t>
  </si>
  <si>
    <t>AMISCATT-2025-02-00108 (HQT-PV-2025-02-0029 , "Cash pay Incentive for Dec'...)</t>
  </si>
  <si>
    <t>posted</t>
  </si>
  <si>
    <t>AMISCATT-2025-02-00110 (AMISCATT-2025-02-00108 , AMISCATT-2025-02-00109 , ...)</t>
  </si>
  <si>
    <t>AMISCATT-2025-02-00109 (AMISCATT-2025-02-00108 	HQT-PV-2025-02-0029 , "Cas...)</t>
  </si>
  <si>
    <t>Journal Entry</t>
  </si>
  <si>
    <t>Account</t>
  </si>
  <si>
    <t>Label</t>
  </si>
  <si>
    <t>Amount in Currency</t>
  </si>
  <si>
    <t>Balance</t>
  </si>
  <si>
    <t>Journal Entry/Reference</t>
  </si>
  <si>
    <t>Journal Entry/Status</t>
  </si>
  <si>
    <t>AMISCATT-2025-04-00161 (HQT-RV-2025-04-0289  , Receive money from AT&amp;T BU ...)</t>
  </si>
  <si>
    <t>CS_MMK_ATT-2025-04-00102 (EX-ATT-2025-04-00019)</t>
  </si>
  <si>
    <t>EX-ATT-2025-04-00019</t>
  </si>
  <si>
    <t>CS_MMK_ATT-2025-04-00102</t>
  </si>
  <si>
    <t>CS_MMK_ATT-2025-04-00100 (EX-ATT-2025-04-00017)</t>
  </si>
  <si>
    <t>EX-ATT-2025-04-00017</t>
  </si>
  <si>
    <t>CS_MMK_ATT-2025-04-00100</t>
  </si>
  <si>
    <t>CS_MMK_ATT-2025-04-00098 (EX-ATT-2025-04-00018)</t>
  </si>
  <si>
    <t>EX-ATT-2025-04-00018</t>
  </si>
  <si>
    <t>CS_MMK_ATT-2025-04-00098</t>
  </si>
  <si>
    <t>CS_MMK_ATT-2025-04-00101 (EX-ATT-2025-04-00019)</t>
  </si>
  <si>
    <t>ATT_BudgetRequestor</t>
  </si>
  <si>
    <t xml:space="preserve">	Incentive charges PIC Ye Lin Htun for customer U Min Min Thant MT804 Srno-S04070XE</t>
  </si>
  <si>
    <t>CS_MMK_ATT-2025-04-00101</t>
  </si>
  <si>
    <t>Pooling charges for BU</t>
  </si>
  <si>
    <t>CS_MMK_ATT-2025-04-00099 (EX-ATT-2025-04-00017)</t>
  </si>
  <si>
    <t xml:space="preserve">	Incentive charges PIC YE Lin Htun For customer U Khin Soe MT354e Sr no-18826</t>
  </si>
  <si>
    <t>CS_MMK_ATT-2025-04-00099</t>
  </si>
  <si>
    <t>CS_MMK_ATT-2025-04-00097 (EX-ATT-2025-04-00018)</t>
  </si>
  <si>
    <t xml:space="preserve">	Incentive charges PIC Wai Yan Phyo for customer U Htay Win DF-95 Srno-17761</t>
  </si>
  <si>
    <t>CS_MMK_ATT-2025-04-00097</t>
  </si>
  <si>
    <t>CS_MMK_ATT-2025-05-00113 (EX-ATT-2025-05-00007)</t>
  </si>
  <si>
    <t>EX-ATT-2025-05-00007</t>
  </si>
  <si>
    <t>Incentive charges for customer U Maung Zaw Htwe Yanmar AW70GR Sr no-000114 PIC Ye Lin htun</t>
  </si>
  <si>
    <t>CS_MMK_ATT-2025-05-00113</t>
  </si>
  <si>
    <t>CS_MMK_ATT-2025-05-00111 (EX-ATT-2025-05-00006)</t>
  </si>
  <si>
    <t>EX-ATT-2025-05-00006</t>
  </si>
  <si>
    <t>Incentive charges for customer U Thet Naing Htun MH108RG sr no-000084 PIC Zayar Htet</t>
  </si>
  <si>
    <t>CS_MMK_ATT-2025-05-00111</t>
  </si>
  <si>
    <t>CS_MMK_ATT-2025-05-00114 (EX-ATT-2025-05-00007)</t>
  </si>
  <si>
    <t>CS_MMK_ATT-2025-05-00114</t>
  </si>
  <si>
    <t>CS_MMK_ATT-2025-05-00112 (EX-ATT-2025-05-00006)</t>
  </si>
  <si>
    <t>CS_MMK_ATT-2025-05-00112</t>
  </si>
  <si>
    <t>AMISCATT-2025-05-00165 (EX-ATT-2025-05-00007 , EX-ATT-2025-05-00006 , HQT-...)</t>
  </si>
  <si>
    <t>EX-ATT-2025-04-00017 , EX-ATT-2025-04-00018 , EX-ATT-2025-04-00019 , AMISCATT-2025-04-00161</t>
  </si>
  <si>
    <t>EX-ATT-2025-05-00006 , EX-ATT-2025-05-00007 , AMISCATT-2025-05-00165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</si>
</sst>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3" formatCode="_(* #,##0.00_);_(* \(#,##0.00\);_(* &quot;-&quot;??_);_(@_)"/>
    <numFmt numFmtId="164" formatCode="_(* #,##0_);_(* \(#,##0\);_(* &quot;-&quot;??_);_(@_)"/>
    <numFmt numFmtId="165" formatCode="0.0"/>
    <numFmt numFmtId="166" formatCode="[$-409]d\-mmm\-yy;@"/>
    <numFmt numFmtId="167" formatCode="yyyy\-mm\-dd"/>
    <numFmt numFmtId="168" formatCode="_(* #,##0.0_);_(* \(#,##0.0\);_(* &quot;-&quot;??_);_(@_)"/>
  </numFmts>
  <fonts count="2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mbria"/>
      <family val="1"/>
    </font>
    <font>
      <b/>
      <sz val="11"/>
      <color theme="1"/>
      <name val="Cambria"/>
      <family val="1"/>
    </font>
    <font>
      <b/>
      <sz val="11"/>
      <color theme="1"/>
      <name val="Win Innwa"/>
    </font>
    <font>
      <b/>
      <sz val="20"/>
      <color theme="1"/>
      <name val="Win Innwa"/>
    </font>
    <font>
      <b/>
      <sz val="20"/>
      <color theme="1"/>
      <name val="Cambria"/>
      <family val="1"/>
    </font>
    <font>
      <b/>
      <u/>
      <sz val="11"/>
      <color theme="1"/>
      <name val="Cambria"/>
      <family val="1"/>
    </font>
    <font>
      <b/>
      <sz val="11"/>
      <color theme="8" tint="-0.249977111117893"/>
      <name val="Cambria"/>
      <family val="1"/>
    </font>
    <font>
      <b/>
      <sz val="15"/>
      <color theme="1"/>
      <name val="Cambria"/>
      <family val="1"/>
    </font>
    <font>
      <b/>
      <sz val="15"/>
      <color theme="1"/>
      <name val="Win Innwa"/>
    </font>
    <font>
      <b/>
      <sz val="11"/>
      <color rgb="FF00B0F0"/>
      <name val="Cambria"/>
      <family val="1"/>
    </font>
    <font>
      <sz val="10"/>
      <name val="Arial"/>
      <family val="2"/>
    </font>
    <font>
      <sz val="10"/>
      <name val="Arial"/>
      <family val="2"/>
      <charset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sz val="12"/>
      <name val="Times New Roman"/>
      <family val="1"/>
    </font>
    <font>
      <b/>
      <sz val="10"/>
      <name val="Arial"/>
      <family val="2"/>
      <charset val="1"/>
    </font>
    <font>
      <sz val="10"/>
      <color rgb="FF00B050"/>
      <name val="Arial"/>
      <family val="2"/>
      <charset val="1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name val="Times New Roman"/>
      <family val="1"/>
    </font>
    <font>
      <sz val="11"/>
      <color theme="1"/>
      <name val="Times New Roman"/>
      <family val="1"/>
    </font>
    <font>
      <sz val="11"/>
      <color rgb="FFFF000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9">
    <xf numFmtId="0" fontId="0" fillId="0" borderId="0"/>
    <xf numFmtId="43" fontId="1" fillId="0" borderId="0" applyFont="0" applyFill="0" applyBorder="0" applyAlignment="0" applyProtection="0"/>
    <xf numFmtId="0" fontId="12" fillId="0" borderId="0"/>
    <xf numFmtId="0" fontId="12" fillId="0" borderId="0"/>
    <xf numFmtId="0" fontId="13" fillId="0" borderId="0"/>
    <xf numFmtId="0" fontId="13" fillId="0" borderId="0"/>
    <xf numFmtId="0" fontId="19" fillId="0" borderId="0" applyNumberFormat="0" applyFill="0" applyBorder="0" applyAlignment="0" applyProtection="0"/>
    <xf numFmtId="0" fontId="1" fillId="0" borderId="0"/>
    <xf numFmtId="43" fontId="1" fillId="0" borderId="0" applyFont="0" applyFill="0" applyBorder="0" applyAlignment="0" applyProtection="0"/>
  </cellStyleXfs>
  <cellXfs count="147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9" fontId="2" fillId="0" borderId="0" xfId="0" applyNumberFormat="1" applyFont="1"/>
    <xf numFmtId="0" fontId="4" fillId="0" borderId="0" xfId="0" applyFont="1"/>
    <xf numFmtId="0" fontId="7" fillId="0" borderId="0" xfId="0" applyFont="1" applyAlignment="1">
      <alignment horizontal="center"/>
    </xf>
    <xf numFmtId="0" fontId="7" fillId="0" borderId="0" xfId="0" applyFont="1"/>
    <xf numFmtId="164" fontId="2" fillId="0" borderId="0" xfId="1" applyNumberFormat="1" applyFont="1"/>
    <xf numFmtId="0" fontId="8" fillId="0" borderId="0" xfId="0" applyFont="1"/>
    <xf numFmtId="164" fontId="8" fillId="0" borderId="0" xfId="1" applyNumberFormat="1" applyFont="1"/>
    <xf numFmtId="0" fontId="2" fillId="0" borderId="0" xfId="0" applyFont="1" applyAlignment="1">
      <alignment wrapText="1"/>
    </xf>
    <xf numFmtId="0" fontId="7" fillId="0" borderId="0" xfId="0" applyFont="1" applyAlignment="1">
      <alignment horizontal="left"/>
    </xf>
    <xf numFmtId="0" fontId="2" fillId="3" borderId="0" xfId="0" applyFont="1" applyFill="1"/>
    <xf numFmtId="0" fontId="8" fillId="0" borderId="0" xfId="0" applyFont="1" applyAlignment="1">
      <alignment wrapText="1"/>
    </xf>
    <xf numFmtId="0" fontId="3" fillId="0" borderId="0" xfId="0" applyFont="1" applyFill="1" applyAlignment="1"/>
    <xf numFmtId="0" fontId="3" fillId="6" borderId="0" xfId="0" applyFont="1" applyFill="1" applyAlignment="1"/>
    <xf numFmtId="0" fontId="11" fillId="0" borderId="0" xfId="0" applyFont="1"/>
    <xf numFmtId="0" fontId="11" fillId="0" borderId="0" xfId="0" applyFont="1" applyAlignment="1">
      <alignment horizontal="center"/>
    </xf>
    <xf numFmtId="0" fontId="15" fillId="7" borderId="0" xfId="0" applyFont="1" applyFill="1"/>
    <xf numFmtId="0" fontId="14" fillId="7" borderId="0" xfId="0" applyFont="1" applyFill="1" applyAlignment="1">
      <alignment horizontal="center"/>
    </xf>
    <xf numFmtId="0" fontId="15" fillId="7" borderId="1" xfId="0" applyFont="1" applyFill="1" applyBorder="1"/>
    <xf numFmtId="164" fontId="14" fillId="7" borderId="1" xfId="0" applyNumberFormat="1" applyFont="1" applyFill="1" applyBorder="1"/>
    <xf numFmtId="164" fontId="14" fillId="7" borderId="5" xfId="0" applyNumberFormat="1" applyFont="1" applyFill="1" applyBorder="1"/>
    <xf numFmtId="0" fontId="15" fillId="2" borderId="0" xfId="0" applyFont="1" applyFill="1" applyAlignment="1">
      <alignment horizontal="center" vertical="center" wrapText="1"/>
    </xf>
    <xf numFmtId="164" fontId="15" fillId="2" borderId="3" xfId="1" applyNumberFormat="1" applyFont="1" applyFill="1" applyBorder="1"/>
    <xf numFmtId="164" fontId="15" fillId="3" borderId="4" xfId="1" applyNumberFormat="1" applyFont="1" applyFill="1" applyBorder="1"/>
    <xf numFmtId="0" fontId="14" fillId="2" borderId="1" xfId="0" applyFont="1" applyFill="1" applyBorder="1" applyAlignment="1">
      <alignment horizontal="center" vertical="center" wrapText="1"/>
    </xf>
    <xf numFmtId="9" fontId="14" fillId="2" borderId="1" xfId="0" applyNumberFormat="1" applyFont="1" applyFill="1" applyBorder="1" applyAlignment="1">
      <alignment horizontal="center" vertical="center" wrapText="1"/>
    </xf>
    <xf numFmtId="164" fontId="14" fillId="8" borderId="1" xfId="0" applyNumberFormat="1" applyFont="1" applyFill="1" applyBorder="1"/>
    <xf numFmtId="0" fontId="14" fillId="7" borderId="0" xfId="0" applyFont="1" applyFill="1"/>
    <xf numFmtId="0" fontId="13" fillId="0" borderId="0" xfId="4"/>
    <xf numFmtId="0" fontId="17" fillId="0" borderId="0" xfId="4" applyFont="1"/>
    <xf numFmtId="0" fontId="13" fillId="0" borderId="0" xfId="4" applyAlignment="1">
      <alignment horizontal="left"/>
    </xf>
    <xf numFmtId="39" fontId="13" fillId="0" borderId="0" xfId="4" applyNumberFormat="1" applyAlignment="1">
      <alignment horizontal="right"/>
    </xf>
    <xf numFmtId="0" fontId="13" fillId="0" borderId="0" xfId="4" applyAlignment="1">
      <alignment horizontal="left" vertical="center"/>
    </xf>
    <xf numFmtId="0" fontId="17" fillId="0" borderId="0" xfId="4" applyFont="1" applyAlignment="1">
      <alignment horizontal="left" vertical="center"/>
    </xf>
    <xf numFmtId="0" fontId="17" fillId="0" borderId="0" xfId="4" applyFont="1" applyAlignment="1">
      <alignment horizontal="center" vertical="center"/>
    </xf>
    <xf numFmtId="0" fontId="13" fillId="2" borderId="0" xfId="4" applyFill="1" applyAlignment="1">
      <alignment horizontal="left" vertical="center"/>
    </xf>
    <xf numFmtId="39" fontId="13" fillId="2" borderId="0" xfId="4" applyNumberFormat="1" applyFill="1" applyAlignment="1">
      <alignment horizontal="right"/>
    </xf>
    <xf numFmtId="39" fontId="13" fillId="3" borderId="0" xfId="4" applyNumberFormat="1" applyFill="1" applyAlignment="1">
      <alignment horizontal="right"/>
    </xf>
    <xf numFmtId="39" fontId="13" fillId="9" borderId="0" xfId="4" applyNumberFormat="1" applyFill="1" applyAlignment="1">
      <alignment horizontal="right"/>
    </xf>
    <xf numFmtId="39" fontId="13" fillId="0" borderId="0" xfId="4" applyNumberFormat="1"/>
    <xf numFmtId="39" fontId="13" fillId="0" borderId="0" xfId="4" applyNumberFormat="1" applyAlignment="1">
      <alignment horizontal="left"/>
    </xf>
    <xf numFmtId="4" fontId="13" fillId="0" borderId="0" xfId="4" applyNumberFormat="1"/>
    <xf numFmtId="39" fontId="13" fillId="3" borderId="0" xfId="4" applyNumberFormat="1" applyFill="1"/>
    <xf numFmtId="43" fontId="15" fillId="7" borderId="0" xfId="1" applyFont="1" applyFill="1"/>
    <xf numFmtId="0" fontId="16" fillId="7" borderId="0" xfId="0" applyFont="1" applyFill="1"/>
    <xf numFmtId="39" fontId="13" fillId="6" borderId="0" xfId="4" applyNumberFormat="1" applyFill="1"/>
    <xf numFmtId="0" fontId="13" fillId="0" borderId="0" xfId="4" applyFont="1" applyAlignment="1">
      <alignment horizontal="left"/>
    </xf>
    <xf numFmtId="39" fontId="13" fillId="0" borderId="0" xfId="4" applyNumberFormat="1" applyFont="1" applyAlignment="1">
      <alignment horizontal="right"/>
    </xf>
    <xf numFmtId="0" fontId="13" fillId="0" borderId="0" xfId="4" applyFont="1" applyAlignment="1">
      <alignment horizontal="left" vertical="center"/>
    </xf>
    <xf numFmtId="39" fontId="13" fillId="6" borderId="0" xfId="4" applyNumberFormat="1" applyFont="1" applyFill="1" applyAlignment="1">
      <alignment horizontal="right"/>
    </xf>
    <xf numFmtId="0" fontId="18" fillId="0" borderId="0" xfId="4" applyFont="1"/>
    <xf numFmtId="0" fontId="18" fillId="0" borderId="0" xfId="4" applyFont="1" applyAlignment="1">
      <alignment horizontal="left"/>
    </xf>
    <xf numFmtId="39" fontId="18" fillId="0" borderId="0" xfId="4" applyNumberFormat="1" applyFont="1" applyAlignment="1">
      <alignment horizontal="right"/>
    </xf>
    <xf numFmtId="0" fontId="18" fillId="0" borderId="0" xfId="4" applyFont="1" applyAlignment="1">
      <alignment horizontal="left" vertical="center"/>
    </xf>
    <xf numFmtId="0" fontId="13" fillId="0" borderId="0" xfId="4" applyFont="1" applyAlignment="1">
      <alignment horizontal="left" wrapText="1"/>
    </xf>
    <xf numFmtId="0" fontId="17" fillId="0" borderId="0" xfId="4" applyFont="1" applyBorder="1" applyAlignment="1">
      <alignment horizontal="center" vertical="center"/>
    </xf>
    <xf numFmtId="0" fontId="13" fillId="2" borderId="0" xfId="4" applyFont="1" applyFill="1" applyAlignment="1">
      <alignment horizontal="left" vertical="center"/>
    </xf>
    <xf numFmtId="0" fontId="13" fillId="2" borderId="0" xfId="4" applyFont="1" applyFill="1" applyAlignment="1">
      <alignment horizontal="left"/>
    </xf>
    <xf numFmtId="39" fontId="13" fillId="2" borderId="0" xfId="4" applyNumberFormat="1" applyFont="1" applyFill="1" applyAlignment="1">
      <alignment horizontal="right"/>
    </xf>
    <xf numFmtId="0" fontId="13" fillId="2" borderId="0" xfId="4" applyFill="1"/>
    <xf numFmtId="0" fontId="13" fillId="0" borderId="0" xfId="4" applyFont="1" applyAlignment="1">
      <alignment horizontal="right"/>
    </xf>
    <xf numFmtId="0" fontId="13" fillId="2" borderId="0" xfId="4" applyFont="1" applyFill="1" applyAlignment="1">
      <alignment horizontal="right"/>
    </xf>
    <xf numFmtId="0" fontId="15" fillId="7" borderId="0" xfId="0" applyFont="1" applyFill="1" applyBorder="1"/>
    <xf numFmtId="9" fontId="15" fillId="7" borderId="0" xfId="0" applyNumberFormat="1" applyFont="1" applyFill="1" applyBorder="1"/>
    <xf numFmtId="43" fontId="14" fillId="7" borderId="0" xfId="0" applyNumberFormat="1" applyFont="1" applyFill="1"/>
    <xf numFmtId="0" fontId="14" fillId="3" borderId="0" xfId="0" applyFont="1" applyFill="1"/>
    <xf numFmtId="43" fontId="15" fillId="7" borderId="0" xfId="0" applyNumberFormat="1" applyFont="1" applyFill="1"/>
    <xf numFmtId="0" fontId="14" fillId="7" borderId="1" xfId="0" applyFont="1" applyFill="1" applyBorder="1" applyAlignment="1">
      <alignment horizontal="center"/>
    </xf>
    <xf numFmtId="0" fontId="0" fillId="0" borderId="1" xfId="0" applyBorder="1"/>
    <xf numFmtId="164" fontId="0" fillId="0" borderId="1" xfId="1" applyNumberFormat="1" applyFont="1" applyBorder="1"/>
    <xf numFmtId="164" fontId="0" fillId="0" borderId="1" xfId="1" applyNumberFormat="1" applyFont="1" applyBorder="1" applyAlignment="1">
      <alignment horizontal="right"/>
    </xf>
    <xf numFmtId="0" fontId="0" fillId="0" borderId="1" xfId="0" applyBorder="1" applyAlignment="1">
      <alignment vertical="center"/>
    </xf>
    <xf numFmtId="0" fontId="0" fillId="3" borderId="1" xfId="0" applyFill="1" applyBorder="1"/>
    <xf numFmtId="164" fontId="0" fillId="3" borderId="1" xfId="1" applyNumberFormat="1" applyFont="1" applyFill="1" applyBorder="1" applyAlignment="1">
      <alignment horizontal="right"/>
    </xf>
    <xf numFmtId="0" fontId="21" fillId="3" borderId="1" xfId="0" applyFont="1" applyFill="1" applyBorder="1"/>
    <xf numFmtId="164" fontId="21" fillId="3" borderId="1" xfId="1" applyNumberFormat="1" applyFont="1" applyFill="1" applyBorder="1" applyAlignment="1">
      <alignment horizontal="right"/>
    </xf>
    <xf numFmtId="43" fontId="0" fillId="0" borderId="1" xfId="1" applyNumberFormat="1" applyFont="1" applyBorder="1" applyAlignment="1">
      <alignment horizontal="right"/>
    </xf>
    <xf numFmtId="0" fontId="0" fillId="0" borderId="0" xfId="0" applyFill="1" applyBorder="1"/>
    <xf numFmtId="164" fontId="0" fillId="0" borderId="0" xfId="0" applyNumberFormat="1" applyFill="1" applyBorder="1"/>
    <xf numFmtId="0" fontId="0" fillId="0" borderId="0" xfId="0" applyBorder="1"/>
    <xf numFmtId="164" fontId="20" fillId="0" borderId="0" xfId="1" applyNumberFormat="1" applyFont="1" applyFill="1" applyBorder="1"/>
    <xf numFmtId="0" fontId="0" fillId="0" borderId="1" xfId="0" applyBorder="1" applyAlignment="1">
      <alignment horizontal="left" vertical="center"/>
    </xf>
    <xf numFmtId="164" fontId="14" fillId="2" borderId="0" xfId="1" applyNumberFormat="1" applyFont="1" applyFill="1"/>
    <xf numFmtId="164" fontId="15" fillId="7" borderId="0" xfId="0" applyNumberFormat="1" applyFont="1" applyFill="1"/>
    <xf numFmtId="164" fontId="15" fillId="7" borderId="0" xfId="0" applyNumberFormat="1" applyFont="1" applyFill="1" applyBorder="1"/>
    <xf numFmtId="164" fontId="14" fillId="3" borderId="0" xfId="0" applyNumberFormat="1" applyFont="1" applyFill="1"/>
    <xf numFmtId="0" fontId="3" fillId="0" borderId="0" xfId="7" applyFont="1" applyFill="1"/>
    <xf numFmtId="0" fontId="15" fillId="0" borderId="0" xfId="0" applyFont="1" applyFill="1"/>
    <xf numFmtId="3" fontId="15" fillId="0" borderId="0" xfId="0" applyNumberFormat="1" applyFont="1" applyFill="1"/>
    <xf numFmtId="166" fontId="22" fillId="0" borderId="1" xfId="0" applyNumberFormat="1" applyFont="1" applyBorder="1"/>
    <xf numFmtId="0" fontId="22" fillId="0" borderId="1" xfId="6" applyFont="1" applyBorder="1"/>
    <xf numFmtId="3" fontId="22" fillId="0" borderId="1" xfId="0" applyNumberFormat="1" applyFont="1" applyBorder="1"/>
    <xf numFmtId="3" fontId="22" fillId="0" borderId="1" xfId="0" applyNumberFormat="1" applyFont="1" applyFill="1" applyBorder="1"/>
    <xf numFmtId="3" fontId="23" fillId="0" borderId="1" xfId="0" applyNumberFormat="1" applyFont="1" applyBorder="1"/>
    <xf numFmtId="4" fontId="0" fillId="0" borderId="1" xfId="0" applyNumberFormat="1" applyFont="1" applyBorder="1"/>
    <xf numFmtId="15" fontId="23" fillId="7" borderId="1" xfId="0" applyNumberFormat="1" applyFont="1" applyFill="1" applyBorder="1" applyAlignment="1">
      <alignment vertical="center"/>
    </xf>
    <xf numFmtId="165" fontId="23" fillId="7" borderId="1" xfId="0" applyNumberFormat="1" applyFont="1" applyFill="1" applyBorder="1" applyAlignment="1"/>
    <xf numFmtId="0" fontId="23" fillId="7" borderId="1" xfId="0" applyFont="1" applyFill="1" applyBorder="1" applyAlignment="1"/>
    <xf numFmtId="164" fontId="23" fillId="7" borderId="1" xfId="0" applyNumberFormat="1" applyFont="1" applyFill="1" applyBorder="1" applyAlignment="1"/>
    <xf numFmtId="164" fontId="23" fillId="7" borderId="0" xfId="1" applyNumberFormat="1" applyFont="1" applyFill="1"/>
    <xf numFmtId="166" fontId="0" fillId="0" borderId="1" xfId="0" applyNumberFormat="1" applyFont="1" applyBorder="1"/>
    <xf numFmtId="0" fontId="22" fillId="7" borderId="1" xfId="0" applyFont="1" applyFill="1" applyBorder="1"/>
    <xf numFmtId="43" fontId="22" fillId="7" borderId="1" xfId="1" applyFont="1" applyFill="1" applyBorder="1"/>
    <xf numFmtId="15" fontId="22" fillId="7" borderId="1" xfId="0" applyNumberFormat="1" applyFont="1" applyFill="1" applyBorder="1" applyAlignment="1">
      <alignment vertical="center"/>
    </xf>
    <xf numFmtId="165" fontId="22" fillId="7" borderId="1" xfId="0" applyNumberFormat="1" applyFont="1" applyFill="1" applyBorder="1" applyAlignment="1"/>
    <xf numFmtId="0" fontId="22" fillId="7" borderId="1" xfId="0" applyFont="1" applyFill="1" applyBorder="1" applyAlignment="1"/>
    <xf numFmtId="164" fontId="22" fillId="7" borderId="1" xfId="0" applyNumberFormat="1" applyFont="1" applyFill="1" applyBorder="1" applyAlignment="1"/>
    <xf numFmtId="164" fontId="22" fillId="7" borderId="0" xfId="1" applyNumberFormat="1" applyFont="1" applyFill="1"/>
    <xf numFmtId="0" fontId="23" fillId="7" borderId="1" xfId="0" applyFont="1" applyFill="1" applyBorder="1"/>
    <xf numFmtId="0" fontId="23" fillId="0" borderId="1" xfId="0" applyFont="1" applyBorder="1"/>
    <xf numFmtId="3" fontId="23" fillId="0" borderId="1" xfId="0" applyNumberFormat="1" applyFont="1" applyFill="1" applyBorder="1"/>
    <xf numFmtId="165" fontId="23" fillId="7" borderId="1" xfId="0" applyNumberFormat="1" applyFont="1" applyFill="1" applyBorder="1"/>
    <xf numFmtId="14" fontId="23" fillId="0" borderId="1" xfId="0" applyNumberFormat="1" applyFont="1" applyBorder="1" applyAlignment="1">
      <alignment horizontal="center" vertical="center"/>
    </xf>
    <xf numFmtId="164" fontId="23" fillId="2" borderId="0" xfId="1" applyNumberFormat="1" applyFont="1" applyFill="1"/>
    <xf numFmtId="164" fontId="23" fillId="3" borderId="0" xfId="1" applyNumberFormat="1" applyFont="1" applyFill="1"/>
    <xf numFmtId="0" fontId="20" fillId="0" borderId="0" xfId="0" applyFont="1" applyAlignment="1"/>
    <xf numFmtId="0" fontId="0" fillId="0" borderId="0" xfId="0" applyAlignment="1"/>
    <xf numFmtId="0" fontId="2" fillId="0" borderId="0" xfId="0" applyFont="1" applyFill="1" applyAlignment="1">
      <alignment horizontal="center"/>
    </xf>
    <xf numFmtId="164" fontId="2" fillId="0" borderId="0" xfId="0" applyNumberFormat="1" applyFont="1" applyFill="1" applyAlignment="1">
      <alignment horizontal="center"/>
    </xf>
    <xf numFmtId="43" fontId="2" fillId="0" borderId="0" xfId="0" applyNumberFormat="1" applyFont="1" applyFill="1" applyAlignment="1">
      <alignment horizontal="center"/>
    </xf>
    <xf numFmtId="0" fontId="2" fillId="0" borderId="0" xfId="0" applyFont="1" applyFill="1"/>
    <xf numFmtId="164" fontId="0" fillId="3" borderId="1" xfId="1" applyNumberFormat="1" applyFont="1" applyFill="1" applyBorder="1"/>
    <xf numFmtId="164" fontId="21" fillId="3" borderId="1" xfId="1" applyNumberFormat="1" applyFont="1" applyFill="1" applyBorder="1"/>
    <xf numFmtId="0" fontId="20" fillId="0" borderId="1" xfId="0" applyFont="1" applyBorder="1" applyAlignment="1">
      <alignment horizontal="center" vertical="center"/>
    </xf>
    <xf numFmtId="0" fontId="20" fillId="0" borderId="1" xfId="0" applyFont="1" applyBorder="1"/>
    <xf numFmtId="164" fontId="20" fillId="0" borderId="1" xfId="1" applyNumberFormat="1" applyFont="1" applyBorder="1" applyAlignment="1">
      <alignment horizontal="right"/>
    </xf>
    <xf numFmtId="167" fontId="0" fillId="0" borderId="0" xfId="0" applyNumberFormat="1" applyFill="1" applyAlignment="1"/>
    <xf numFmtId="4" fontId="0" fillId="0" borderId="0" xfId="0" applyNumberFormat="1" applyFill="1" applyAlignment="1"/>
    <xf numFmtId="0" fontId="0" fillId="0" borderId="0" xfId="0" applyFill="1" applyAlignment="1"/>
    <xf numFmtId="4" fontId="0" fillId="0" borderId="0" xfId="0" applyNumberFormat="1"/>
    <xf numFmtId="167" fontId="24" fillId="0" borderId="0" xfId="0" applyNumberFormat="1" applyFont="1" applyFill="1" applyAlignment="1"/>
    <xf numFmtId="4" fontId="24" fillId="0" borderId="0" xfId="0" applyNumberFormat="1" applyFont="1" applyFill="1" applyAlignment="1"/>
    <xf numFmtId="0" fontId="24" fillId="0" borderId="0" xfId="0" applyFont="1" applyFill="1" applyAlignment="1"/>
    <xf numFmtId="168" fontId="2" fillId="0" borderId="0" xfId="1" applyNumberFormat="1" applyFont="1" applyFill="1" applyAlignment="1">
      <alignment horizontal="center"/>
    </xf>
    <xf numFmtId="0" fontId="0" fillId="0" borderId="1" xfId="0" applyBorder="1" applyAlignment="1">
      <alignment horizontal="left" vertical="center"/>
    </xf>
    <xf numFmtId="164" fontId="0" fillId="0" borderId="1" xfId="0" applyNumberFormat="1" applyBorder="1" applyAlignment="1">
      <alignment horizontal="right" vertical="center"/>
    </xf>
    <xf numFmtId="43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0" fillId="0" borderId="2" xfId="0" applyFont="1" applyBorder="1" applyAlignment="1">
      <alignment horizontal="center" vertical="center"/>
    </xf>
    <xf numFmtId="0" fontId="14" fillId="7" borderId="2" xfId="0" applyFont="1" applyFill="1" applyBorder="1" applyAlignment="1">
      <alignment horizontal="center" vertical="center"/>
    </xf>
    <xf numFmtId="0" fontId="14" fillId="7" borderId="1" xfId="0" applyFont="1" applyFill="1" applyBorder="1" applyAlignment="1">
      <alignment horizontal="center"/>
    </xf>
    <xf numFmtId="0" fontId="3" fillId="2" borderId="0" xfId="0" applyFont="1" applyFill="1" applyAlignment="1">
      <alignment horizontal="center"/>
    </xf>
    <xf numFmtId="0" fontId="7" fillId="0" borderId="0" xfId="0" applyFont="1" applyAlignment="1">
      <alignment horizontal="left"/>
    </xf>
    <xf numFmtId="0" fontId="3" fillId="4" borderId="0" xfId="0" applyFont="1" applyFill="1" applyAlignment="1">
      <alignment horizontal="center"/>
    </xf>
    <xf numFmtId="0" fontId="3" fillId="5" borderId="0" xfId="0" applyFont="1" applyFill="1" applyAlignment="1">
      <alignment horizontal="center"/>
    </xf>
  </cellXfs>
  <cellStyles count="9">
    <cellStyle name="Comma" xfId="1" builtinId="3"/>
    <cellStyle name="Comma 2" xfId="8"/>
    <cellStyle name="Hyperlink" xfId="6" builtinId="8"/>
    <cellStyle name="Normal" xfId="0" builtinId="0"/>
    <cellStyle name="Normal 2" xfId="2"/>
    <cellStyle name="Normal 2 2" xfId="5"/>
    <cellStyle name="Normal 3" xfId="4"/>
    <cellStyle name="Normal 4" xfId="3"/>
    <cellStyle name="Normal 9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13</xdr:col>
      <xdr:colOff>494248</xdr:colOff>
      <xdr:row>63</xdr:row>
      <xdr:rowOff>188976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8419048" cy="12190476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28575</xdr:colOff>
      <xdr:row>21</xdr:row>
      <xdr:rowOff>171450</xdr:rowOff>
    </xdr:from>
    <xdr:to>
      <xdr:col>8</xdr:col>
      <xdr:colOff>1485900</xdr:colOff>
      <xdr:row>44</xdr:row>
      <xdr:rowOff>114299</xdr:rowOff>
    </xdr:to>
    <xdr:pic>
      <xdr:nvPicPr>
        <xdr:cNvPr id="2" name="Picture 1">
          <a:extLst>
            <a:ext uri="{FF2B5EF4-FFF2-40B4-BE49-F238E27FC236}">
              <a16:creationId xmlns="" xmlns:a16="http://schemas.microsoft.com/office/drawing/2014/main" id="{00000000-0008-0000-02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9931" t="8334" r="10406" b="13323"/>
        <a:stretch/>
      </xdr:blipFill>
      <xdr:spPr>
        <a:xfrm>
          <a:off x="28575" y="6038850"/>
          <a:ext cx="10553700" cy="5791199"/>
        </a:xfrm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8</xdr:col>
      <xdr:colOff>666750</xdr:colOff>
      <xdr:row>35</xdr:row>
      <xdr:rowOff>47625</xdr:rowOff>
    </xdr:from>
    <xdr:to>
      <xdr:col>9</xdr:col>
      <xdr:colOff>57150</xdr:colOff>
      <xdr:row>37</xdr:row>
      <xdr:rowOff>0</xdr:rowOff>
    </xdr:to>
    <xdr:sp macro="" textlink="">
      <xdr:nvSpPr>
        <xdr:cNvPr id="3" name="Oval 2">
          <a:extLst>
            <a:ext uri="{FF2B5EF4-FFF2-40B4-BE49-F238E27FC236}">
              <a16:creationId xmlns="" xmlns:a16="http://schemas.microsoft.com/office/drawing/2014/main" id="{00000000-0008-0000-0200-000003000000}"/>
            </a:ext>
          </a:extLst>
        </xdr:cNvPr>
        <xdr:cNvSpPr/>
      </xdr:nvSpPr>
      <xdr:spPr>
        <a:xfrm>
          <a:off x="9410700" y="9534525"/>
          <a:ext cx="1190625" cy="44767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 b="0" u="sng" cap="none" spc="0">
            <a:ln w="0"/>
            <a:solidFill>
              <a:sysClr val="windowText" lastClr="000000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14"/>
  <sheetViews>
    <sheetView workbookViewId="0">
      <selection activeCell="J10" sqref="J10"/>
    </sheetView>
  </sheetViews>
  <sheetFormatPr defaultRowHeight="25.5" customHeight="1"/>
  <cols>
    <col min="3" max="3" width="15" customWidth="1"/>
    <col min="4" max="4" width="17.42578125" customWidth="1"/>
    <col min="5" max="5" width="19.85546875" customWidth="1"/>
    <col min="6" max="6" width="24.85546875" customWidth="1"/>
    <col min="7" max="7" width="44" customWidth="1"/>
  </cols>
  <sheetData>
    <row r="2" spans="1:7" ht="25.5" customHeight="1">
      <c r="A2" s="117"/>
      <c r="B2" s="117"/>
      <c r="C2" s="140" t="s">
        <v>602</v>
      </c>
      <c r="D2" s="140"/>
      <c r="E2" s="140"/>
      <c r="F2" s="140"/>
      <c r="G2" s="117"/>
    </row>
    <row r="3" spans="1:7" ht="25.5" customHeight="1">
      <c r="C3" s="125" t="s">
        <v>586</v>
      </c>
      <c r="D3" s="125" t="s">
        <v>585</v>
      </c>
      <c r="E3" s="125" t="s">
        <v>123</v>
      </c>
      <c r="F3" s="125" t="s">
        <v>587</v>
      </c>
    </row>
    <row r="4" spans="1:7" ht="25.5" customHeight="1">
      <c r="C4" s="74" t="s">
        <v>597</v>
      </c>
      <c r="D4" s="123">
        <v>207640</v>
      </c>
      <c r="E4" s="75">
        <v>95459</v>
      </c>
      <c r="F4" s="123">
        <f>D4+E4</f>
        <v>303099</v>
      </c>
    </row>
    <row r="5" spans="1:7" ht="25.5" hidden="1" customHeight="1">
      <c r="C5" s="74" t="s">
        <v>598</v>
      </c>
      <c r="D5" s="123"/>
      <c r="E5" s="75"/>
      <c r="F5" s="123">
        <f t="shared" ref="F5:F7" si="0">D5+E5</f>
        <v>0</v>
      </c>
    </row>
    <row r="6" spans="1:7" ht="25.5" customHeight="1">
      <c r="C6" s="76" t="s">
        <v>600</v>
      </c>
      <c r="D6" s="124">
        <v>381397</v>
      </c>
      <c r="E6" s="77">
        <v>147891</v>
      </c>
      <c r="F6" s="124">
        <f t="shared" si="0"/>
        <v>529288</v>
      </c>
    </row>
    <row r="7" spans="1:7" ht="25.5" customHeight="1">
      <c r="C7" s="76" t="s">
        <v>601</v>
      </c>
      <c r="D7" s="124">
        <v>134259</v>
      </c>
      <c r="E7" s="77">
        <v>131981</v>
      </c>
      <c r="F7" s="124">
        <f t="shared" si="0"/>
        <v>266240</v>
      </c>
    </row>
    <row r="8" spans="1:7" ht="8.25" customHeight="1">
      <c r="C8" s="70"/>
      <c r="D8" s="71"/>
      <c r="E8" s="72"/>
      <c r="F8" s="71"/>
    </row>
    <row r="9" spans="1:7" ht="25.5" customHeight="1">
      <c r="C9" s="126" t="s">
        <v>588</v>
      </c>
      <c r="D9" s="127">
        <f>SUM(D4:D8)</f>
        <v>723296</v>
      </c>
      <c r="E9" s="127">
        <f>SUM(E4:E8)</f>
        <v>375331</v>
      </c>
      <c r="F9" s="127">
        <f>SUM(F4:F8)</f>
        <v>1098627</v>
      </c>
    </row>
    <row r="10" spans="1:7" ht="25.5" customHeight="1">
      <c r="C10" s="73" t="s">
        <v>583</v>
      </c>
      <c r="D10" s="73"/>
      <c r="E10" s="78">
        <f>E9*20%</f>
        <v>75066.2</v>
      </c>
      <c r="F10" s="71"/>
    </row>
    <row r="11" spans="1:7" ht="25.5" customHeight="1">
      <c r="C11" s="136" t="s">
        <v>584</v>
      </c>
      <c r="D11" s="83"/>
      <c r="E11" s="137">
        <f>E9-E10</f>
        <v>300264.8</v>
      </c>
      <c r="F11" s="138"/>
    </row>
    <row r="12" spans="1:7" ht="25.5" customHeight="1">
      <c r="C12" s="136"/>
      <c r="D12" s="83"/>
      <c r="E12" s="137"/>
      <c r="F12" s="139"/>
    </row>
    <row r="13" spans="1:7" ht="25.5" customHeight="1">
      <c r="C13" s="79"/>
      <c r="D13" s="79"/>
      <c r="E13" s="80"/>
      <c r="F13" s="81"/>
    </row>
    <row r="14" spans="1:7" ht="25.5" customHeight="1">
      <c r="C14" s="79"/>
      <c r="D14" s="79"/>
      <c r="E14" s="82"/>
      <c r="F14" s="81"/>
    </row>
  </sheetData>
  <mergeCells count="4">
    <mergeCell ref="C11:C12"/>
    <mergeCell ref="E11:E12"/>
    <mergeCell ref="F11:F12"/>
    <mergeCell ref="C2:F2"/>
  </mergeCells>
  <pageMargins left="0.7" right="0.7" top="0.75" bottom="0.75" header="0.3" footer="0.3"/>
  <pageSetup paperSize="9" scale="90" fitToHeight="0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25"/>
  <sheetViews>
    <sheetView topLeftCell="B1" workbookViewId="0">
      <selection activeCell="B11" sqref="B11"/>
    </sheetView>
  </sheetViews>
  <sheetFormatPr defaultColWidth="9.140625" defaultRowHeight="20.100000000000001" customHeight="1"/>
  <cols>
    <col min="1" max="1" width="9.85546875" style="18" customWidth="1"/>
    <col min="2" max="2" width="91.85546875" style="18" customWidth="1"/>
    <col min="3" max="3" width="0.28515625" style="18" hidden="1" customWidth="1"/>
    <col min="4" max="4" width="16.28515625" style="18" customWidth="1"/>
    <col min="5" max="5" width="16.140625" style="18" bestFit="1" customWidth="1"/>
    <col min="6" max="6" width="22.7109375" style="18" customWidth="1"/>
    <col min="7" max="7" width="11.5703125" style="18" customWidth="1"/>
    <col min="8" max="8" width="16.85546875" style="18" hidden="1" customWidth="1"/>
    <col min="9" max="9" width="14.7109375" style="18" hidden="1" customWidth="1"/>
    <col min="10" max="10" width="6.5703125" style="18" hidden="1" customWidth="1"/>
    <col min="11" max="11" width="14" style="18" hidden="1" customWidth="1"/>
    <col min="12" max="12" width="12.7109375" style="18" hidden="1" customWidth="1"/>
    <col min="13" max="13" width="12.5703125" style="18" hidden="1" customWidth="1"/>
    <col min="14" max="16384" width="9.140625" style="18"/>
  </cols>
  <sheetData>
    <row r="1" spans="1:13" ht="20.25" customHeight="1">
      <c r="A1" s="141" t="s">
        <v>599</v>
      </c>
      <c r="B1" s="141"/>
      <c r="C1" s="141"/>
      <c r="D1" s="141"/>
      <c r="E1" s="141"/>
      <c r="F1" s="141"/>
      <c r="G1" s="141"/>
      <c r="H1" s="141"/>
      <c r="I1" s="141"/>
      <c r="J1" s="141"/>
      <c r="K1" s="141"/>
    </row>
    <row r="2" spans="1:13" s="19" customFormat="1" ht="20.100000000000001" customHeight="1">
      <c r="A2" s="69"/>
      <c r="B2" s="142"/>
      <c r="C2" s="142"/>
      <c r="D2" s="142" t="s">
        <v>1</v>
      </c>
      <c r="E2" s="142"/>
      <c r="F2" s="142"/>
      <c r="G2" s="142"/>
      <c r="H2" s="142" t="s">
        <v>4</v>
      </c>
      <c r="I2" s="142"/>
      <c r="J2" s="142"/>
      <c r="K2" s="142"/>
    </row>
    <row r="3" spans="1:13" s="23" customFormat="1" ht="32.25" customHeight="1">
      <c r="A3" s="26" t="s">
        <v>0</v>
      </c>
      <c r="B3" s="26" t="s">
        <v>596</v>
      </c>
      <c r="C3" s="26" t="s">
        <v>596</v>
      </c>
      <c r="D3" s="27" t="s">
        <v>2</v>
      </c>
      <c r="E3" s="27" t="s">
        <v>26</v>
      </c>
      <c r="F3" s="27" t="s">
        <v>29</v>
      </c>
      <c r="G3" s="27" t="s">
        <v>3</v>
      </c>
      <c r="H3" s="26" t="s">
        <v>0</v>
      </c>
      <c r="I3" s="26" t="s">
        <v>5</v>
      </c>
      <c r="J3" s="26" t="s">
        <v>6</v>
      </c>
      <c r="K3" s="26" t="s">
        <v>7</v>
      </c>
      <c r="L3" s="23" t="s">
        <v>27</v>
      </c>
      <c r="M3" s="23" t="s">
        <v>28</v>
      </c>
    </row>
    <row r="4" spans="1:13" ht="20.100000000000001" customHeight="1">
      <c r="A4" s="91" t="s">
        <v>600</v>
      </c>
      <c r="B4" s="92" t="s">
        <v>605</v>
      </c>
      <c r="C4" s="92"/>
      <c r="D4" s="93">
        <f>E4+F4+G4</f>
        <v>303099</v>
      </c>
      <c r="E4" s="94">
        <f>33533+174107</f>
        <v>207640</v>
      </c>
      <c r="F4" s="95">
        <f>8383+87076</f>
        <v>95459</v>
      </c>
      <c r="G4" s="96"/>
      <c r="H4" s="97"/>
      <c r="I4" s="98"/>
      <c r="J4" s="99"/>
      <c r="K4" s="100"/>
      <c r="L4" s="101"/>
      <c r="M4" s="101"/>
    </row>
    <row r="5" spans="1:13" ht="20.100000000000001" hidden="1" customHeight="1">
      <c r="A5" s="102" t="s">
        <v>601</v>
      </c>
      <c r="B5" s="92"/>
      <c r="C5" s="92"/>
      <c r="D5" s="93">
        <f t="shared" ref="D5:D7" si="0">E5+F5+G5</f>
        <v>0</v>
      </c>
      <c r="E5" s="94"/>
      <c r="F5" s="95"/>
      <c r="G5" s="96"/>
      <c r="H5" s="97"/>
      <c r="I5" s="98"/>
      <c r="J5" s="99"/>
      <c r="K5" s="100"/>
      <c r="L5" s="101"/>
      <c r="M5" s="101"/>
    </row>
    <row r="6" spans="1:13" s="46" customFormat="1" ht="20.100000000000001" customHeight="1">
      <c r="A6" s="102" t="s">
        <v>603</v>
      </c>
      <c r="B6" s="103" t="s">
        <v>666</v>
      </c>
      <c r="C6" s="92"/>
      <c r="D6" s="93">
        <f t="shared" si="0"/>
        <v>529288</v>
      </c>
      <c r="E6" s="93">
        <f>171231+148780+61386</f>
        <v>381397</v>
      </c>
      <c r="F6" s="95">
        <f>42808+74390+30693</f>
        <v>147891</v>
      </c>
      <c r="G6" s="104"/>
      <c r="H6" s="105"/>
      <c r="I6" s="106"/>
      <c r="J6" s="107"/>
      <c r="K6" s="108"/>
      <c r="L6" s="109"/>
      <c r="M6" s="109"/>
    </row>
    <row r="7" spans="1:13" ht="20.100000000000001" customHeight="1">
      <c r="A7" s="102" t="s">
        <v>604</v>
      </c>
      <c r="B7" s="110" t="s">
        <v>667</v>
      </c>
      <c r="C7" s="111"/>
      <c r="D7" s="93">
        <f t="shared" si="0"/>
        <v>266240</v>
      </c>
      <c r="E7" s="112">
        <f>56437+77822</f>
        <v>134259</v>
      </c>
      <c r="F7" s="95">
        <f>28218+103763</f>
        <v>131981</v>
      </c>
      <c r="G7" s="110"/>
      <c r="H7" s="97"/>
      <c r="I7" s="113"/>
      <c r="J7" s="110"/>
      <c r="K7" s="100"/>
      <c r="L7" s="101"/>
      <c r="M7" s="101"/>
    </row>
    <row r="8" spans="1:13" ht="20.100000000000001" customHeight="1">
      <c r="A8" s="114"/>
      <c r="B8" s="110"/>
      <c r="C8" s="110"/>
      <c r="D8" s="93"/>
      <c r="E8" s="110"/>
      <c r="F8" s="110"/>
      <c r="G8" s="110"/>
      <c r="H8" s="110"/>
      <c r="I8" s="110"/>
      <c r="J8" s="110"/>
      <c r="K8" s="100">
        <f t="shared" ref="K8" si="1">SUM(I8:J8)</f>
        <v>0</v>
      </c>
      <c r="L8" s="115"/>
      <c r="M8" s="116"/>
    </row>
    <row r="9" spans="1:13" ht="20.100000000000001" customHeight="1" thickBot="1">
      <c r="A9" s="142" t="s">
        <v>18</v>
      </c>
      <c r="B9" s="142"/>
      <c r="C9" s="142"/>
      <c r="D9" s="21">
        <f>SUM(D4:D8)</f>
        <v>1098627</v>
      </c>
      <c r="E9" s="21">
        <f>SUM(E4:E8)</f>
        <v>723296</v>
      </c>
      <c r="F9" s="28">
        <f>SUM(F4:F8)</f>
        <v>375331</v>
      </c>
      <c r="G9" s="21">
        <f>SUM(G4:G8)</f>
        <v>0</v>
      </c>
      <c r="H9" s="20"/>
      <c r="I9" s="21">
        <f>SUM(I4:I8)</f>
        <v>0</v>
      </c>
      <c r="J9" s="21">
        <f>SUM(J4:J8)</f>
        <v>0</v>
      </c>
      <c r="K9" s="22">
        <f>SUM(K4:K8)</f>
        <v>0</v>
      </c>
      <c r="L9" s="24">
        <f>SUM(L4:L8)</f>
        <v>0</v>
      </c>
      <c r="M9" s="25">
        <f>SUM(M4:M8)</f>
        <v>0</v>
      </c>
    </row>
    <row r="10" spans="1:13" ht="20.100000000000001" customHeight="1" thickTop="1">
      <c r="D10" s="29"/>
      <c r="F10" s="45"/>
    </row>
    <row r="11" spans="1:13" ht="20.100000000000001" customHeight="1">
      <c r="D11" s="29" t="s">
        <v>582</v>
      </c>
      <c r="E11" s="84">
        <f>F9</f>
        <v>375331</v>
      </c>
      <c r="F11" s="45"/>
    </row>
    <row r="12" spans="1:13" ht="20.100000000000001" customHeight="1">
      <c r="E12" s="85"/>
      <c r="F12" s="66"/>
    </row>
    <row r="13" spans="1:13" s="64" customFormat="1" ht="20.100000000000001" customHeight="1">
      <c r="D13" s="29" t="s">
        <v>583</v>
      </c>
      <c r="E13" s="66">
        <f>E11*20%</f>
        <v>75066.2</v>
      </c>
    </row>
    <row r="14" spans="1:13" s="64" customFormat="1" ht="20.100000000000001" customHeight="1">
      <c r="D14" s="65"/>
      <c r="E14" s="86"/>
    </row>
    <row r="15" spans="1:13" ht="20.100000000000001" customHeight="1">
      <c r="D15" s="67" t="s">
        <v>584</v>
      </c>
      <c r="E15" s="87">
        <f>E11-E13</f>
        <v>300264.8</v>
      </c>
      <c r="F15" s="68"/>
    </row>
    <row r="17" spans="2:7" s="89" customFormat="1" ht="20.100000000000001" customHeight="1">
      <c r="B17" s="88"/>
      <c r="C17" s="88"/>
      <c r="D17" s="88"/>
      <c r="E17" s="88"/>
      <c r="F17" s="88"/>
    </row>
    <row r="18" spans="2:7" s="89" customFormat="1" ht="20.100000000000001" customHeight="1">
      <c r="F18" s="90"/>
      <c r="G18" s="90"/>
    </row>
    <row r="19" spans="2:7" s="89" customFormat="1" ht="20.100000000000001" customHeight="1">
      <c r="C19" s="119"/>
      <c r="D19" s="119"/>
      <c r="E19" s="119"/>
      <c r="F19" s="119"/>
      <c r="G19" s="119"/>
    </row>
    <row r="20" spans="2:7" s="89" customFormat="1" ht="20.100000000000001" customHeight="1">
      <c r="C20" s="119"/>
      <c r="D20" s="120"/>
      <c r="E20" s="120"/>
      <c r="F20" s="120"/>
      <c r="G20" s="119"/>
    </row>
    <row r="21" spans="2:7" s="89" customFormat="1" ht="20.100000000000001" customHeight="1">
      <c r="C21" s="119"/>
      <c r="D21" s="120"/>
      <c r="E21" s="120"/>
      <c r="F21" s="120"/>
      <c r="G21" s="119"/>
    </row>
    <row r="22" spans="2:7" s="89" customFormat="1" ht="20.100000000000001" customHeight="1">
      <c r="C22" s="119"/>
      <c r="D22" s="120"/>
      <c r="E22" s="120"/>
      <c r="F22" s="120"/>
      <c r="G22" s="119"/>
    </row>
    <row r="23" spans="2:7" s="89" customFormat="1" ht="20.100000000000001" customHeight="1">
      <c r="C23" s="119"/>
      <c r="D23" s="120"/>
      <c r="E23" s="120"/>
      <c r="F23" s="120"/>
      <c r="G23" s="120"/>
    </row>
    <row r="24" spans="2:7" ht="20.100000000000001" customHeight="1">
      <c r="C24" s="119"/>
      <c r="D24" s="135"/>
      <c r="E24" s="135"/>
      <c r="F24" s="135"/>
      <c r="G24" s="121"/>
    </row>
    <row r="25" spans="2:7" ht="20.100000000000001" customHeight="1">
      <c r="C25" s="119"/>
      <c r="D25" s="122"/>
      <c r="E25" s="122"/>
      <c r="F25" s="122"/>
      <c r="G25" s="122"/>
    </row>
  </sheetData>
  <mergeCells count="5">
    <mergeCell ref="A1:K1"/>
    <mergeCell ref="B2:C2"/>
    <mergeCell ref="D2:G2"/>
    <mergeCell ref="H2:K2"/>
    <mergeCell ref="A9:C9"/>
  </mergeCells>
  <pageMargins left="0.7" right="0.7" top="0.75" bottom="0.75" header="0.3" footer="0.3"/>
  <pageSetup paperSize="9" scale="78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0"/>
  <sheetViews>
    <sheetView workbookViewId="0">
      <selection activeCell="D34" sqref="D34"/>
    </sheetView>
  </sheetViews>
  <sheetFormatPr defaultColWidth="11.5703125" defaultRowHeight="15"/>
  <cols>
    <col min="2" max="2" width="18.5703125" customWidth="1"/>
    <col min="3" max="3" width="26.85546875" customWidth="1"/>
    <col min="4" max="4" width="27.5703125" customWidth="1"/>
    <col min="5" max="5" width="11.5703125" customWidth="1"/>
    <col min="6" max="6" width="23" customWidth="1"/>
  </cols>
  <sheetData>
    <row r="1" spans="1:15" s="118" customFormat="1">
      <c r="A1" s="117" t="s">
        <v>0</v>
      </c>
      <c r="B1" s="117" t="s">
        <v>589</v>
      </c>
      <c r="C1" s="117" t="s">
        <v>625</v>
      </c>
      <c r="D1" s="117" t="s">
        <v>626</v>
      </c>
      <c r="E1" s="117" t="s">
        <v>590</v>
      </c>
      <c r="F1" s="117" t="s">
        <v>591</v>
      </c>
      <c r="G1" s="117" t="s">
        <v>627</v>
      </c>
      <c r="H1" s="117" t="s">
        <v>628</v>
      </c>
      <c r="I1" s="117" t="s">
        <v>350</v>
      </c>
      <c r="J1" s="117" t="s">
        <v>349</v>
      </c>
      <c r="K1" s="117" t="s">
        <v>629</v>
      </c>
      <c r="L1" s="117" t="s">
        <v>630</v>
      </c>
      <c r="M1" s="117" t="s">
        <v>630</v>
      </c>
      <c r="N1" s="117" t="s">
        <v>631</v>
      </c>
      <c r="O1" s="117" t="s">
        <v>631</v>
      </c>
    </row>
    <row r="2" spans="1:15" s="130" customFormat="1">
      <c r="A2" s="128">
        <v>45692</v>
      </c>
      <c r="B2" s="129" t="s">
        <v>594</v>
      </c>
      <c r="C2" s="129" t="s">
        <v>621</v>
      </c>
      <c r="D2" s="129" t="s">
        <v>595</v>
      </c>
      <c r="E2" s="129" t="s">
        <v>593</v>
      </c>
      <c r="F2" s="129" t="s">
        <v>618</v>
      </c>
      <c r="G2" s="129" t="s">
        <v>620</v>
      </c>
      <c r="H2" s="129">
        <v>-477250</v>
      </c>
      <c r="I2" s="129"/>
      <c r="J2" s="129">
        <v>103.08</v>
      </c>
      <c r="K2" s="129">
        <v>-103.08</v>
      </c>
      <c r="L2" s="129" t="s">
        <v>619</v>
      </c>
      <c r="M2" s="129" t="s">
        <v>618</v>
      </c>
      <c r="N2" s="129" t="s">
        <v>622</v>
      </c>
      <c r="O2" s="129" t="s">
        <v>622</v>
      </c>
    </row>
    <row r="3" spans="1:15" s="130" customFormat="1">
      <c r="A3" s="128">
        <v>45695</v>
      </c>
      <c r="B3" s="129" t="s">
        <v>594</v>
      </c>
      <c r="C3" s="129" t="s">
        <v>623</v>
      </c>
      <c r="D3" s="129" t="s">
        <v>609</v>
      </c>
      <c r="E3" s="129"/>
      <c r="F3" s="129" t="s">
        <v>615</v>
      </c>
      <c r="G3" s="129" t="s">
        <v>615</v>
      </c>
      <c r="H3" s="129">
        <v>-174107</v>
      </c>
      <c r="I3" s="129"/>
      <c r="J3" s="129">
        <v>38.1</v>
      </c>
      <c r="K3" s="129">
        <v>-38.1</v>
      </c>
      <c r="L3" s="129" t="s">
        <v>616</v>
      </c>
      <c r="M3" s="129" t="s">
        <v>615</v>
      </c>
      <c r="N3" s="129" t="s">
        <v>622</v>
      </c>
      <c r="O3" s="129" t="s">
        <v>622</v>
      </c>
    </row>
    <row r="4" spans="1:15" s="130" customFormat="1">
      <c r="A4" s="128">
        <v>45692</v>
      </c>
      <c r="B4" s="129" t="s">
        <v>594</v>
      </c>
      <c r="C4" s="129" t="s">
        <v>624</v>
      </c>
      <c r="D4" s="129" t="s">
        <v>609</v>
      </c>
      <c r="E4" s="129"/>
      <c r="F4" s="129" t="s">
        <v>617</v>
      </c>
      <c r="G4" s="129" t="s">
        <v>617</v>
      </c>
      <c r="H4" s="129">
        <v>95459</v>
      </c>
      <c r="I4" s="129">
        <v>20.62</v>
      </c>
      <c r="J4" s="129"/>
      <c r="K4" s="129">
        <v>20.62</v>
      </c>
      <c r="L4" s="129" t="s">
        <v>606</v>
      </c>
      <c r="M4" s="129" t="s">
        <v>617</v>
      </c>
      <c r="N4" s="129" t="s">
        <v>622</v>
      </c>
      <c r="O4" s="129" t="s">
        <v>622</v>
      </c>
    </row>
    <row r="5" spans="1:15" s="130" customFormat="1">
      <c r="A5" s="128">
        <v>45692</v>
      </c>
      <c r="B5" s="129" t="s">
        <v>594</v>
      </c>
      <c r="C5" s="129" t="s">
        <v>621</v>
      </c>
      <c r="D5" s="129" t="s">
        <v>609</v>
      </c>
      <c r="E5" s="129"/>
      <c r="F5" s="129" t="s">
        <v>618</v>
      </c>
      <c r="G5" s="129" t="s">
        <v>620</v>
      </c>
      <c r="H5" s="129">
        <v>381791</v>
      </c>
      <c r="I5" s="129">
        <v>82.46</v>
      </c>
      <c r="J5" s="129"/>
      <c r="K5" s="129">
        <v>82.46</v>
      </c>
      <c r="L5" s="129" t="s">
        <v>619</v>
      </c>
      <c r="M5" s="129" t="s">
        <v>618</v>
      </c>
      <c r="N5" s="129" t="s">
        <v>622</v>
      </c>
      <c r="O5" s="129" t="s">
        <v>622</v>
      </c>
    </row>
    <row r="6" spans="1:15" s="134" customFormat="1">
      <c r="A6" s="132">
        <v>45692</v>
      </c>
      <c r="B6" s="133" t="s">
        <v>594</v>
      </c>
      <c r="C6" s="133" t="s">
        <v>624</v>
      </c>
      <c r="D6" s="133" t="s">
        <v>592</v>
      </c>
      <c r="E6" s="133"/>
      <c r="F6" s="133" t="s">
        <v>617</v>
      </c>
      <c r="G6" s="133" t="s">
        <v>617</v>
      </c>
      <c r="H6" s="133">
        <v>-95459</v>
      </c>
      <c r="I6" s="133"/>
      <c r="J6" s="133">
        <v>20.62</v>
      </c>
      <c r="K6" s="133">
        <v>-20.62</v>
      </c>
      <c r="L6" s="133" t="s">
        <v>606</v>
      </c>
      <c r="M6" s="133" t="s">
        <v>617</v>
      </c>
      <c r="N6" s="133" t="s">
        <v>622</v>
      </c>
      <c r="O6" s="133" t="s">
        <v>622</v>
      </c>
    </row>
    <row r="7" spans="1:15" s="130" customFormat="1">
      <c r="A7" s="128">
        <v>45692</v>
      </c>
      <c r="B7" s="129" t="s">
        <v>594</v>
      </c>
      <c r="C7" s="129" t="s">
        <v>621</v>
      </c>
      <c r="D7" s="129" t="s">
        <v>607</v>
      </c>
      <c r="E7" s="129" t="s">
        <v>593</v>
      </c>
      <c r="F7" s="129" t="s">
        <v>618</v>
      </c>
      <c r="G7" s="129" t="s">
        <v>620</v>
      </c>
      <c r="H7" s="129">
        <v>95459</v>
      </c>
      <c r="I7" s="129">
        <v>20.62</v>
      </c>
      <c r="J7" s="129"/>
      <c r="K7" s="129">
        <v>20.62</v>
      </c>
      <c r="L7" s="129" t="s">
        <v>619</v>
      </c>
      <c r="M7" s="129" t="s">
        <v>618</v>
      </c>
      <c r="N7" s="129" t="s">
        <v>622</v>
      </c>
      <c r="O7" s="129" t="s">
        <v>622</v>
      </c>
    </row>
    <row r="8" spans="1:15" s="130" customFormat="1">
      <c r="A8" s="128">
        <v>45695</v>
      </c>
      <c r="B8" s="129" t="s">
        <v>594</v>
      </c>
      <c r="C8" s="129" t="s">
        <v>623</v>
      </c>
      <c r="D8" s="129" t="s">
        <v>607</v>
      </c>
      <c r="E8" s="129" t="s">
        <v>593</v>
      </c>
      <c r="F8" s="129" t="s">
        <v>615</v>
      </c>
      <c r="G8" s="129" t="s">
        <v>615</v>
      </c>
      <c r="H8" s="129">
        <v>174107</v>
      </c>
      <c r="I8" s="129">
        <v>38.1</v>
      </c>
      <c r="J8" s="129"/>
      <c r="K8" s="129">
        <v>38.1</v>
      </c>
      <c r="L8" s="129" t="s">
        <v>616</v>
      </c>
      <c r="M8" s="129" t="s">
        <v>615</v>
      </c>
      <c r="N8" s="129" t="s">
        <v>622</v>
      </c>
      <c r="O8" s="129" t="s">
        <v>622</v>
      </c>
    </row>
    <row r="9" spans="1:15">
      <c r="H9" s="131"/>
    </row>
    <row r="11" spans="1:15" s="130" customFormat="1">
      <c r="A11" s="128">
        <v>45756</v>
      </c>
      <c r="B11" s="129" t="s">
        <v>594</v>
      </c>
      <c r="C11" s="129" t="s">
        <v>632</v>
      </c>
      <c r="D11" s="129" t="s">
        <v>607</v>
      </c>
      <c r="E11" s="129" t="s">
        <v>593</v>
      </c>
      <c r="F11" s="129" t="s">
        <v>613</v>
      </c>
      <c r="G11" s="129" t="s">
        <v>613</v>
      </c>
      <c r="H11" s="129">
        <v>147890</v>
      </c>
      <c r="I11" s="129">
        <v>33.159999999999997</v>
      </c>
      <c r="J11" s="129"/>
      <c r="K11" s="129">
        <v>33.159999999999997</v>
      </c>
      <c r="L11" s="129" t="s">
        <v>614</v>
      </c>
      <c r="M11" s="129" t="s">
        <v>613</v>
      </c>
      <c r="N11" s="129" t="s">
        <v>622</v>
      </c>
      <c r="O11" s="129" t="s">
        <v>622</v>
      </c>
    </row>
    <row r="12" spans="1:15" s="130" customFormat="1">
      <c r="A12" s="128">
        <v>45756</v>
      </c>
      <c r="B12" s="129" t="s">
        <v>608</v>
      </c>
      <c r="C12" s="129" t="s">
        <v>633</v>
      </c>
      <c r="D12" s="129" t="s">
        <v>595</v>
      </c>
      <c r="E12" s="129" t="s">
        <v>593</v>
      </c>
      <c r="F12" s="129" t="s">
        <v>634</v>
      </c>
      <c r="G12" s="129" t="s">
        <v>634</v>
      </c>
      <c r="H12" s="129">
        <v>-92079</v>
      </c>
      <c r="I12" s="129"/>
      <c r="J12" s="129">
        <v>20.65</v>
      </c>
      <c r="K12" s="129">
        <v>-20.65</v>
      </c>
      <c r="L12" s="129" t="s">
        <v>635</v>
      </c>
      <c r="M12" s="129" t="s">
        <v>634</v>
      </c>
      <c r="N12" s="129" t="s">
        <v>622</v>
      </c>
      <c r="O12" s="129" t="s">
        <v>622</v>
      </c>
    </row>
    <row r="13" spans="1:15" s="130" customFormat="1">
      <c r="A13" s="128">
        <v>45756</v>
      </c>
      <c r="B13" s="129" t="s">
        <v>608</v>
      </c>
      <c r="C13" s="129" t="s">
        <v>636</v>
      </c>
      <c r="D13" s="129" t="s">
        <v>595</v>
      </c>
      <c r="E13" s="129" t="s">
        <v>593</v>
      </c>
      <c r="F13" s="129" t="s">
        <v>637</v>
      </c>
      <c r="G13" s="129" t="s">
        <v>637</v>
      </c>
      <c r="H13" s="129">
        <v>-214038.71</v>
      </c>
      <c r="I13" s="129"/>
      <c r="J13" s="129">
        <v>47.99</v>
      </c>
      <c r="K13" s="129">
        <v>-47.99</v>
      </c>
      <c r="L13" s="129" t="s">
        <v>638</v>
      </c>
      <c r="M13" s="129" t="s">
        <v>637</v>
      </c>
      <c r="N13" s="129" t="s">
        <v>622</v>
      </c>
      <c r="O13" s="129" t="s">
        <v>622</v>
      </c>
    </row>
    <row r="14" spans="1:15" s="130" customFormat="1">
      <c r="A14" s="128">
        <v>45756</v>
      </c>
      <c r="B14" s="129" t="s">
        <v>608</v>
      </c>
      <c r="C14" s="129" t="s">
        <v>639</v>
      </c>
      <c r="D14" s="129" t="s">
        <v>595</v>
      </c>
      <c r="E14" s="129" t="s">
        <v>593</v>
      </c>
      <c r="F14" s="129" t="s">
        <v>640</v>
      </c>
      <c r="G14" s="129" t="s">
        <v>640</v>
      </c>
      <c r="H14" s="129">
        <v>-223169.28</v>
      </c>
      <c r="I14" s="129"/>
      <c r="J14" s="129">
        <v>50.04</v>
      </c>
      <c r="K14" s="129">
        <v>-50.04</v>
      </c>
      <c r="L14" s="129" t="s">
        <v>641</v>
      </c>
      <c r="M14" s="129" t="s">
        <v>640</v>
      </c>
      <c r="N14" s="129" t="s">
        <v>622</v>
      </c>
      <c r="O14" s="129" t="s">
        <v>622</v>
      </c>
    </row>
    <row r="15" spans="1:15" s="134" customFormat="1">
      <c r="A15" s="132">
        <v>45756</v>
      </c>
      <c r="B15" s="133" t="s">
        <v>594</v>
      </c>
      <c r="C15" s="133" t="s">
        <v>632</v>
      </c>
      <c r="D15" s="133" t="s">
        <v>592</v>
      </c>
      <c r="E15" s="133"/>
      <c r="F15" s="133" t="s">
        <v>613</v>
      </c>
      <c r="G15" s="133" t="s">
        <v>613</v>
      </c>
      <c r="H15" s="133">
        <v>-147890</v>
      </c>
      <c r="I15" s="133"/>
      <c r="J15" s="133">
        <v>33.159999999999997</v>
      </c>
      <c r="K15" s="133">
        <v>-33.159999999999997</v>
      </c>
      <c r="L15" s="133" t="s">
        <v>614</v>
      </c>
      <c r="M15" s="133" t="s">
        <v>613</v>
      </c>
      <c r="N15" s="133" t="s">
        <v>622</v>
      </c>
      <c r="O15" s="133" t="s">
        <v>622</v>
      </c>
    </row>
    <row r="16" spans="1:15" s="130" customFormat="1">
      <c r="A16" s="128">
        <v>45756</v>
      </c>
      <c r="B16" s="129" t="s">
        <v>608</v>
      </c>
      <c r="C16" s="129" t="s">
        <v>642</v>
      </c>
      <c r="D16" s="129" t="s">
        <v>610</v>
      </c>
      <c r="E16" s="129" t="s">
        <v>643</v>
      </c>
      <c r="F16" s="129" t="s">
        <v>634</v>
      </c>
      <c r="G16" s="129" t="s">
        <v>644</v>
      </c>
      <c r="H16" s="129">
        <v>61386</v>
      </c>
      <c r="I16" s="129">
        <v>13.76</v>
      </c>
      <c r="J16" s="129"/>
      <c r="K16" s="129">
        <v>13.76</v>
      </c>
      <c r="L16" s="129" t="s">
        <v>645</v>
      </c>
      <c r="M16" s="129" t="s">
        <v>634</v>
      </c>
      <c r="N16" s="129" t="s">
        <v>622</v>
      </c>
      <c r="O16" s="129" t="s">
        <v>622</v>
      </c>
    </row>
    <row r="17" spans="1:15" s="130" customFormat="1">
      <c r="A17" s="128">
        <v>45756</v>
      </c>
      <c r="B17" s="129" t="s">
        <v>608</v>
      </c>
      <c r="C17" s="129" t="s">
        <v>642</v>
      </c>
      <c r="D17" s="129" t="s">
        <v>610</v>
      </c>
      <c r="E17" s="129" t="s">
        <v>643</v>
      </c>
      <c r="F17" s="129" t="s">
        <v>634</v>
      </c>
      <c r="G17" s="129" t="s">
        <v>646</v>
      </c>
      <c r="H17" s="129">
        <v>30693</v>
      </c>
      <c r="I17" s="129">
        <v>6.89</v>
      </c>
      <c r="J17" s="129"/>
      <c r="K17" s="129">
        <v>6.89</v>
      </c>
      <c r="L17" s="129" t="s">
        <v>645</v>
      </c>
      <c r="M17" s="129" t="s">
        <v>634</v>
      </c>
      <c r="N17" s="129" t="s">
        <v>622</v>
      </c>
      <c r="O17" s="129" t="s">
        <v>622</v>
      </c>
    </row>
    <row r="18" spans="1:15" s="130" customFormat="1">
      <c r="A18" s="128">
        <v>45756</v>
      </c>
      <c r="B18" s="129" t="s">
        <v>608</v>
      </c>
      <c r="C18" s="129" t="s">
        <v>647</v>
      </c>
      <c r="D18" s="129" t="s">
        <v>610</v>
      </c>
      <c r="E18" s="129" t="s">
        <v>643</v>
      </c>
      <c r="F18" s="129" t="s">
        <v>637</v>
      </c>
      <c r="G18" s="129" t="s">
        <v>648</v>
      </c>
      <c r="H18" s="129">
        <v>171230.97</v>
      </c>
      <c r="I18" s="129">
        <v>38.39</v>
      </c>
      <c r="J18" s="129"/>
      <c r="K18" s="129">
        <v>38.39</v>
      </c>
      <c r="L18" s="129" t="s">
        <v>649</v>
      </c>
      <c r="M18" s="129" t="s">
        <v>637</v>
      </c>
      <c r="N18" s="129" t="s">
        <v>622</v>
      </c>
      <c r="O18" s="129" t="s">
        <v>622</v>
      </c>
    </row>
    <row r="19" spans="1:15" s="130" customFormat="1">
      <c r="A19" s="128">
        <v>45756</v>
      </c>
      <c r="B19" s="129" t="s">
        <v>608</v>
      </c>
      <c r="C19" s="129" t="s">
        <v>647</v>
      </c>
      <c r="D19" s="129" t="s">
        <v>610</v>
      </c>
      <c r="E19" s="129" t="s">
        <v>643</v>
      </c>
      <c r="F19" s="129" t="s">
        <v>637</v>
      </c>
      <c r="G19" s="129" t="s">
        <v>646</v>
      </c>
      <c r="H19" s="129">
        <v>42807.74</v>
      </c>
      <c r="I19" s="129">
        <v>9.6</v>
      </c>
      <c r="J19" s="129"/>
      <c r="K19" s="129">
        <v>9.6</v>
      </c>
      <c r="L19" s="129" t="s">
        <v>649</v>
      </c>
      <c r="M19" s="129" t="s">
        <v>637</v>
      </c>
      <c r="N19" s="129" t="s">
        <v>622</v>
      </c>
      <c r="O19" s="129" t="s">
        <v>622</v>
      </c>
    </row>
    <row r="20" spans="1:15" s="130" customFormat="1">
      <c r="A20" s="128">
        <v>45756</v>
      </c>
      <c r="B20" s="129" t="s">
        <v>608</v>
      </c>
      <c r="C20" s="129" t="s">
        <v>650</v>
      </c>
      <c r="D20" s="129" t="s">
        <v>610</v>
      </c>
      <c r="E20" s="129" t="s">
        <v>643</v>
      </c>
      <c r="F20" s="129" t="s">
        <v>640</v>
      </c>
      <c r="G20" s="129" t="s">
        <v>651</v>
      </c>
      <c r="H20" s="129">
        <v>148779.51999999999</v>
      </c>
      <c r="I20" s="129">
        <v>33.36</v>
      </c>
      <c r="J20" s="129"/>
      <c r="K20" s="129">
        <v>33.36</v>
      </c>
      <c r="L20" s="129" t="s">
        <v>652</v>
      </c>
      <c r="M20" s="129" t="s">
        <v>640</v>
      </c>
      <c r="N20" s="129" t="s">
        <v>622</v>
      </c>
      <c r="O20" s="129" t="s">
        <v>622</v>
      </c>
    </row>
    <row r="21" spans="1:15" s="130" customFormat="1">
      <c r="A21" s="128">
        <v>45756</v>
      </c>
      <c r="B21" s="129" t="s">
        <v>608</v>
      </c>
      <c r="C21" s="129" t="s">
        <v>650</v>
      </c>
      <c r="D21" s="129" t="s">
        <v>610</v>
      </c>
      <c r="E21" s="129" t="s">
        <v>643</v>
      </c>
      <c r="F21" s="129" t="s">
        <v>640</v>
      </c>
      <c r="G21" s="129" t="s">
        <v>646</v>
      </c>
      <c r="H21" s="129">
        <v>74389.759999999995</v>
      </c>
      <c r="I21" s="129">
        <v>16.68</v>
      </c>
      <c r="J21" s="129"/>
      <c r="K21" s="129">
        <v>16.68</v>
      </c>
      <c r="L21" s="129" t="s">
        <v>652</v>
      </c>
      <c r="M21" s="129" t="s">
        <v>640</v>
      </c>
      <c r="N21" s="129" t="s">
        <v>622</v>
      </c>
      <c r="O21" s="129" t="s">
        <v>622</v>
      </c>
    </row>
    <row r="23" spans="1:15" s="130" customFormat="1">
      <c r="A23" s="128">
        <v>45798</v>
      </c>
      <c r="B23" s="129" t="s">
        <v>608</v>
      </c>
      <c r="C23" s="129" t="s">
        <v>653</v>
      </c>
      <c r="D23" s="129" t="s">
        <v>610</v>
      </c>
      <c r="E23" s="129" t="s">
        <v>643</v>
      </c>
      <c r="F23" s="129" t="s">
        <v>654</v>
      </c>
      <c r="G23" s="129" t="s">
        <v>655</v>
      </c>
      <c r="H23" s="129">
        <v>56436.800000000003</v>
      </c>
      <c r="I23" s="129">
        <v>12.74</v>
      </c>
      <c r="J23" s="129"/>
      <c r="K23" s="129">
        <v>12.74</v>
      </c>
      <c r="L23" s="129" t="s">
        <v>656</v>
      </c>
      <c r="M23" s="129" t="s">
        <v>654</v>
      </c>
      <c r="N23" s="129" t="s">
        <v>622</v>
      </c>
      <c r="O23" s="129" t="s">
        <v>622</v>
      </c>
    </row>
    <row r="24" spans="1:15" s="130" customFormat="1">
      <c r="A24" s="128">
        <v>45798</v>
      </c>
      <c r="B24" s="129" t="s">
        <v>608</v>
      </c>
      <c r="C24" s="129" t="s">
        <v>653</v>
      </c>
      <c r="D24" s="129" t="s">
        <v>610</v>
      </c>
      <c r="E24" s="129" t="s">
        <v>643</v>
      </c>
      <c r="F24" s="129" t="s">
        <v>654</v>
      </c>
      <c r="G24" s="129" t="s">
        <v>646</v>
      </c>
      <c r="H24" s="129">
        <v>28218.400000000001</v>
      </c>
      <c r="I24" s="129">
        <v>6.37</v>
      </c>
      <c r="J24" s="129"/>
      <c r="K24" s="129">
        <v>6.37</v>
      </c>
      <c r="L24" s="129" t="s">
        <v>656</v>
      </c>
      <c r="M24" s="129" t="s">
        <v>654</v>
      </c>
      <c r="N24" s="129" t="s">
        <v>622</v>
      </c>
      <c r="O24" s="129" t="s">
        <v>622</v>
      </c>
    </row>
    <row r="25" spans="1:15" s="130" customFormat="1">
      <c r="A25" s="128">
        <v>45798</v>
      </c>
      <c r="B25" s="129" t="s">
        <v>608</v>
      </c>
      <c r="C25" s="129" t="s">
        <v>657</v>
      </c>
      <c r="D25" s="129" t="s">
        <v>610</v>
      </c>
      <c r="E25" s="129" t="s">
        <v>643</v>
      </c>
      <c r="F25" s="129" t="s">
        <v>658</v>
      </c>
      <c r="G25" s="129" t="s">
        <v>659</v>
      </c>
      <c r="H25" s="129">
        <v>77822.039999999994</v>
      </c>
      <c r="I25" s="129">
        <v>17.57</v>
      </c>
      <c r="J25" s="129"/>
      <c r="K25" s="129">
        <v>17.57</v>
      </c>
      <c r="L25" s="129" t="s">
        <v>660</v>
      </c>
      <c r="M25" s="129" t="s">
        <v>658</v>
      </c>
      <c r="N25" s="129" t="s">
        <v>622</v>
      </c>
      <c r="O25" s="129" t="s">
        <v>622</v>
      </c>
    </row>
    <row r="26" spans="1:15" s="130" customFormat="1">
      <c r="A26" s="128">
        <v>45798</v>
      </c>
      <c r="B26" s="129" t="s">
        <v>608</v>
      </c>
      <c r="C26" s="129" t="s">
        <v>657</v>
      </c>
      <c r="D26" s="129" t="s">
        <v>610</v>
      </c>
      <c r="E26" s="129" t="s">
        <v>643</v>
      </c>
      <c r="F26" s="129" t="s">
        <v>658</v>
      </c>
      <c r="G26" s="129" t="s">
        <v>646</v>
      </c>
      <c r="H26" s="129">
        <v>103762.72</v>
      </c>
      <c r="I26" s="129">
        <v>23.42</v>
      </c>
      <c r="J26" s="129"/>
      <c r="K26" s="129">
        <v>23.42</v>
      </c>
      <c r="L26" s="129" t="s">
        <v>660</v>
      </c>
      <c r="M26" s="129" t="s">
        <v>658</v>
      </c>
      <c r="N26" s="129" t="s">
        <v>622</v>
      </c>
      <c r="O26" s="129" t="s">
        <v>622</v>
      </c>
    </row>
    <row r="27" spans="1:15" s="130" customFormat="1">
      <c r="A27" s="128">
        <v>45798</v>
      </c>
      <c r="B27" s="129" t="s">
        <v>608</v>
      </c>
      <c r="C27" s="129" t="s">
        <v>661</v>
      </c>
      <c r="D27" s="129" t="s">
        <v>595</v>
      </c>
      <c r="E27" s="129" t="s">
        <v>593</v>
      </c>
      <c r="F27" s="129" t="s">
        <v>654</v>
      </c>
      <c r="G27" s="129" t="s">
        <v>654</v>
      </c>
      <c r="H27" s="129">
        <v>-84655.2</v>
      </c>
      <c r="I27" s="129"/>
      <c r="J27" s="129">
        <v>19.11</v>
      </c>
      <c r="K27" s="129">
        <v>-19.11</v>
      </c>
      <c r="L27" s="129" t="s">
        <v>662</v>
      </c>
      <c r="M27" s="129" t="s">
        <v>654</v>
      </c>
      <c r="N27" s="129" t="s">
        <v>622</v>
      </c>
      <c r="O27" s="129" t="s">
        <v>622</v>
      </c>
    </row>
    <row r="28" spans="1:15" s="130" customFormat="1">
      <c r="A28" s="128">
        <v>45798</v>
      </c>
      <c r="B28" s="129" t="s">
        <v>608</v>
      </c>
      <c r="C28" s="129" t="s">
        <v>663</v>
      </c>
      <c r="D28" s="129" t="s">
        <v>595</v>
      </c>
      <c r="E28" s="129" t="s">
        <v>593</v>
      </c>
      <c r="F28" s="129" t="s">
        <v>658</v>
      </c>
      <c r="G28" s="129" t="s">
        <v>658</v>
      </c>
      <c r="H28" s="129">
        <v>-181584.76</v>
      </c>
      <c r="I28" s="129"/>
      <c r="J28" s="129">
        <v>40.99</v>
      </c>
      <c r="K28" s="129">
        <v>-40.99</v>
      </c>
      <c r="L28" s="129" t="s">
        <v>664</v>
      </c>
      <c r="M28" s="129" t="s">
        <v>658</v>
      </c>
      <c r="N28" s="129" t="s">
        <v>622</v>
      </c>
      <c r="O28" s="129" t="s">
        <v>622</v>
      </c>
    </row>
    <row r="29" spans="1:15" s="130" customFormat="1">
      <c r="A29" s="128">
        <v>45798</v>
      </c>
      <c r="B29" s="129" t="s">
        <v>594</v>
      </c>
      <c r="C29" s="129" t="s">
        <v>665</v>
      </c>
      <c r="D29" s="129" t="s">
        <v>607</v>
      </c>
      <c r="E29" s="129" t="s">
        <v>593</v>
      </c>
      <c r="F29" s="129" t="s">
        <v>611</v>
      </c>
      <c r="G29" s="129" t="s">
        <v>611</v>
      </c>
      <c r="H29" s="129">
        <v>131981</v>
      </c>
      <c r="I29" s="129">
        <v>29.73</v>
      </c>
      <c r="J29" s="129"/>
      <c r="K29" s="129">
        <v>29.73</v>
      </c>
      <c r="L29" s="129" t="s">
        <v>612</v>
      </c>
      <c r="M29" s="129" t="s">
        <v>611</v>
      </c>
      <c r="N29" s="129" t="s">
        <v>622</v>
      </c>
      <c r="O29" s="129" t="s">
        <v>622</v>
      </c>
    </row>
    <row r="30" spans="1:15" s="134" customFormat="1">
      <c r="A30" s="132">
        <v>45798</v>
      </c>
      <c r="B30" s="133" t="s">
        <v>594</v>
      </c>
      <c r="C30" s="133" t="s">
        <v>665</v>
      </c>
      <c r="D30" s="133" t="s">
        <v>592</v>
      </c>
      <c r="E30" s="133"/>
      <c r="F30" s="133" t="s">
        <v>611</v>
      </c>
      <c r="G30" s="133" t="s">
        <v>611</v>
      </c>
      <c r="H30" s="133">
        <v>-131981</v>
      </c>
      <c r="I30" s="133"/>
      <c r="J30" s="133">
        <v>29.73</v>
      </c>
      <c r="K30" s="133">
        <v>-29.73</v>
      </c>
      <c r="L30" s="133" t="s">
        <v>612</v>
      </c>
      <c r="M30" s="133" t="s">
        <v>611</v>
      </c>
      <c r="N30" s="133" t="s">
        <v>622</v>
      </c>
      <c r="O30" s="133" t="s">
        <v>622</v>
      </c>
    </row>
  </sheetData>
  <pageMargins left="0.7" right="0.7" top="0.75" bottom="0.75" header="0.3" footer="0.3"/>
  <pageSetup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topLeftCell="A46" workbookViewId="0">
      <selection activeCell="Q59" sqref="Q59"/>
    </sheetView>
  </sheetViews>
  <sheetFormatPr defaultRowHeight="15"/>
  <sheetData/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3"/>
  <sheetViews>
    <sheetView topLeftCell="A56" zoomScaleNormal="100" workbookViewId="0">
      <selection activeCell="B75" sqref="B75"/>
    </sheetView>
  </sheetViews>
  <sheetFormatPr defaultColWidth="9.140625" defaultRowHeight="12.75"/>
  <cols>
    <col min="1" max="1" width="13" style="30" customWidth="1"/>
    <col min="2" max="2" width="18.5703125" style="30" customWidth="1"/>
    <col min="3" max="3" width="25.85546875" style="30" customWidth="1"/>
    <col min="4" max="4" width="41.5703125" style="30" customWidth="1"/>
    <col min="5" max="5" width="3" style="30" customWidth="1"/>
    <col min="6" max="6" width="5.42578125" style="30" customWidth="1"/>
    <col min="7" max="7" width="13.7109375" style="30" customWidth="1"/>
    <col min="8" max="8" width="19.85546875" style="30" customWidth="1"/>
    <col min="9" max="9" width="19.7109375" style="30" customWidth="1"/>
    <col min="10" max="10" width="17.28515625" style="30" customWidth="1"/>
    <col min="11" max="11" width="19.140625" style="30" customWidth="1"/>
    <col min="12" max="12" width="20.42578125" style="30" customWidth="1"/>
    <col min="13" max="1025" width="8.28515625" style="30" customWidth="1"/>
    <col min="1026" max="16384" width="9.140625" style="30"/>
  </cols>
  <sheetData>
    <row r="1" spans="1:11" ht="12.2" customHeight="1">
      <c r="B1" s="36"/>
      <c r="C1" s="36"/>
      <c r="D1" s="57" t="s">
        <v>359</v>
      </c>
      <c r="E1" s="57"/>
      <c r="F1" s="57"/>
      <c r="G1" s="57"/>
      <c r="H1" s="57"/>
    </row>
    <row r="2" spans="1:11" ht="12.2" customHeight="1">
      <c r="B2" s="36"/>
      <c r="C2" s="36"/>
      <c r="D2" s="57" t="s">
        <v>579</v>
      </c>
      <c r="E2" s="57"/>
      <c r="F2" s="57"/>
      <c r="G2" s="57"/>
      <c r="H2" s="57"/>
    </row>
    <row r="3" spans="1:11" ht="12.2" customHeight="1">
      <c r="B3" s="36"/>
      <c r="C3" s="36"/>
      <c r="D3" s="57" t="s">
        <v>578</v>
      </c>
      <c r="E3" s="57"/>
      <c r="F3" s="57"/>
      <c r="G3" s="57"/>
      <c r="H3" s="57"/>
    </row>
    <row r="4" spans="1:11" s="31" customFormat="1" ht="12.2" customHeight="1">
      <c r="A4" s="31" t="s">
        <v>0</v>
      </c>
      <c r="B4" s="31" t="s">
        <v>356</v>
      </c>
      <c r="C4" s="31" t="s">
        <v>355</v>
      </c>
      <c r="D4" s="35" t="s">
        <v>354</v>
      </c>
      <c r="E4" s="35" t="s">
        <v>353</v>
      </c>
      <c r="F4" s="35" t="s">
        <v>352</v>
      </c>
      <c r="G4" s="35" t="s">
        <v>351</v>
      </c>
      <c r="H4" s="31" t="s">
        <v>350</v>
      </c>
      <c r="I4" s="31" t="s">
        <v>349</v>
      </c>
      <c r="J4" s="31" t="s">
        <v>348</v>
      </c>
    </row>
    <row r="5" spans="1:11" ht="12.2" customHeight="1">
      <c r="A5" s="50" t="s">
        <v>576</v>
      </c>
      <c r="B5" s="50" t="s">
        <v>577</v>
      </c>
      <c r="C5" s="50" t="s">
        <v>575</v>
      </c>
      <c r="D5" s="48" t="s">
        <v>574</v>
      </c>
      <c r="E5" s="48" t="s">
        <v>34</v>
      </c>
      <c r="F5" s="48" t="s">
        <v>34</v>
      </c>
      <c r="G5" s="48" t="s">
        <v>34</v>
      </c>
      <c r="H5" s="49">
        <v>3286.71</v>
      </c>
      <c r="I5" s="49"/>
      <c r="J5" s="49"/>
      <c r="K5" s="48"/>
    </row>
    <row r="6" spans="1:11" ht="12.2" customHeight="1">
      <c r="A6" s="50" t="s">
        <v>576</v>
      </c>
      <c r="B6" s="50" t="s">
        <v>575</v>
      </c>
      <c r="C6" s="50" t="s">
        <v>34</v>
      </c>
      <c r="D6" s="48" t="s">
        <v>574</v>
      </c>
      <c r="E6" s="48" t="s">
        <v>34</v>
      </c>
      <c r="F6" s="48" t="s">
        <v>34</v>
      </c>
      <c r="G6" s="48" t="s">
        <v>34</v>
      </c>
      <c r="H6" s="49"/>
      <c r="I6" s="49">
        <v>2366.23</v>
      </c>
      <c r="J6" s="49"/>
      <c r="K6" s="48"/>
    </row>
    <row r="7" spans="1:11" ht="12.2" customHeight="1">
      <c r="A7" s="50" t="s">
        <v>570</v>
      </c>
      <c r="B7" s="50" t="s">
        <v>573</v>
      </c>
      <c r="C7" s="50" t="s">
        <v>572</v>
      </c>
      <c r="D7" s="56" t="s">
        <v>571</v>
      </c>
      <c r="E7" s="48" t="s">
        <v>34</v>
      </c>
      <c r="F7" s="48" t="s">
        <v>34</v>
      </c>
      <c r="G7" s="48" t="s">
        <v>417</v>
      </c>
      <c r="H7" s="49"/>
      <c r="I7" s="49">
        <v>64.11</v>
      </c>
      <c r="J7" s="49"/>
      <c r="K7" s="48"/>
    </row>
    <row r="8" spans="1:11" ht="12.2" customHeight="1">
      <c r="A8" s="50" t="s">
        <v>570</v>
      </c>
      <c r="B8" s="50" t="s">
        <v>569</v>
      </c>
      <c r="C8" s="50" t="s">
        <v>568</v>
      </c>
      <c r="D8" s="48" t="s">
        <v>567</v>
      </c>
      <c r="E8" s="48" t="s">
        <v>34</v>
      </c>
      <c r="F8" s="48" t="s">
        <v>34</v>
      </c>
      <c r="G8" s="48" t="s">
        <v>417</v>
      </c>
      <c r="H8" s="49"/>
      <c r="I8" s="49">
        <v>5</v>
      </c>
      <c r="J8" s="49"/>
      <c r="K8" s="48"/>
    </row>
    <row r="9" spans="1:11" ht="12.2" customHeight="1">
      <c r="A9" s="50" t="s">
        <v>563</v>
      </c>
      <c r="B9" s="50" t="s">
        <v>566</v>
      </c>
      <c r="C9" s="50" t="s">
        <v>565</v>
      </c>
      <c r="D9" s="48" t="s">
        <v>564</v>
      </c>
      <c r="E9" s="48" t="s">
        <v>34</v>
      </c>
      <c r="F9" s="48" t="s">
        <v>34</v>
      </c>
      <c r="G9" s="48" t="s">
        <v>433</v>
      </c>
      <c r="H9" s="49"/>
      <c r="I9" s="49">
        <v>88.96</v>
      </c>
      <c r="J9" s="49"/>
      <c r="K9" s="48"/>
    </row>
    <row r="10" spans="1:11" ht="12.2" customHeight="1">
      <c r="A10" s="50" t="s">
        <v>563</v>
      </c>
      <c r="B10" s="50" t="s">
        <v>562</v>
      </c>
      <c r="C10" s="50" t="s">
        <v>561</v>
      </c>
      <c r="D10" s="48" t="s">
        <v>560</v>
      </c>
      <c r="E10" s="48" t="s">
        <v>34</v>
      </c>
      <c r="F10" s="48" t="s">
        <v>34</v>
      </c>
      <c r="G10" s="48" t="s">
        <v>559</v>
      </c>
      <c r="H10" s="49"/>
      <c r="I10" s="49">
        <v>88.96</v>
      </c>
      <c r="J10" s="49"/>
      <c r="K10" s="48"/>
    </row>
    <row r="11" spans="1:11" ht="12.2" customHeight="1">
      <c r="A11" s="50" t="s">
        <v>558</v>
      </c>
      <c r="B11" s="50" t="s">
        <v>557</v>
      </c>
      <c r="C11" s="50" t="s">
        <v>556</v>
      </c>
      <c r="D11" s="48" t="s">
        <v>555</v>
      </c>
      <c r="E11" s="48" t="s">
        <v>34</v>
      </c>
      <c r="F11" s="48" t="s">
        <v>34</v>
      </c>
      <c r="G11" s="48" t="s">
        <v>433</v>
      </c>
      <c r="H11" s="49"/>
      <c r="I11" s="49">
        <v>5.95</v>
      </c>
      <c r="J11" s="49"/>
      <c r="K11" s="48"/>
    </row>
    <row r="12" spans="1:11" ht="12.2" customHeight="1">
      <c r="A12" s="50" t="s">
        <v>548</v>
      </c>
      <c r="B12" s="50" t="s">
        <v>554</v>
      </c>
      <c r="C12" s="50" t="s">
        <v>553</v>
      </c>
      <c r="D12" s="48" t="s">
        <v>552</v>
      </c>
      <c r="E12" s="48" t="s">
        <v>34</v>
      </c>
      <c r="F12" s="48" t="s">
        <v>34</v>
      </c>
      <c r="G12" s="48" t="s">
        <v>433</v>
      </c>
      <c r="H12" s="49"/>
      <c r="I12" s="49">
        <v>88.29</v>
      </c>
      <c r="J12" s="49"/>
      <c r="K12" s="48"/>
    </row>
    <row r="13" spans="1:11" ht="12.2" customHeight="1">
      <c r="A13" s="50" t="s">
        <v>548</v>
      </c>
      <c r="B13" s="50" t="s">
        <v>551</v>
      </c>
      <c r="C13" s="50" t="s">
        <v>550</v>
      </c>
      <c r="D13" s="48" t="s">
        <v>549</v>
      </c>
      <c r="E13" s="48" t="s">
        <v>34</v>
      </c>
      <c r="F13" s="48" t="s">
        <v>34</v>
      </c>
      <c r="G13" s="48" t="s">
        <v>433</v>
      </c>
      <c r="H13" s="49"/>
      <c r="I13" s="49">
        <v>87.85</v>
      </c>
      <c r="J13" s="49"/>
      <c r="K13" s="48"/>
    </row>
    <row r="14" spans="1:11" ht="12.2" customHeight="1">
      <c r="A14" s="50" t="s">
        <v>548</v>
      </c>
      <c r="B14" s="50" t="s">
        <v>547</v>
      </c>
      <c r="C14" s="50" t="s">
        <v>546</v>
      </c>
      <c r="D14" s="48" t="s">
        <v>545</v>
      </c>
      <c r="E14" s="48" t="s">
        <v>34</v>
      </c>
      <c r="F14" s="48" t="s">
        <v>34</v>
      </c>
      <c r="G14" s="48" t="s">
        <v>433</v>
      </c>
      <c r="H14" s="49"/>
      <c r="I14" s="49">
        <v>8.5299999999999994</v>
      </c>
      <c r="J14" s="49"/>
      <c r="K14" s="48"/>
    </row>
    <row r="15" spans="1:11" ht="12.2" customHeight="1">
      <c r="A15" s="50" t="s">
        <v>541</v>
      </c>
      <c r="B15" s="50" t="s">
        <v>544</v>
      </c>
      <c r="C15" s="50" t="s">
        <v>543</v>
      </c>
      <c r="D15" s="48" t="s">
        <v>542</v>
      </c>
      <c r="E15" s="48" t="s">
        <v>34</v>
      </c>
      <c r="F15" s="48" t="s">
        <v>34</v>
      </c>
      <c r="G15" s="48" t="s">
        <v>433</v>
      </c>
      <c r="H15" s="49"/>
      <c r="I15" s="49">
        <v>105.66</v>
      </c>
      <c r="J15" s="49"/>
      <c r="K15" s="48"/>
    </row>
    <row r="16" spans="1:11" ht="12.2" customHeight="1">
      <c r="A16" s="50" t="s">
        <v>541</v>
      </c>
      <c r="B16" s="50" t="s">
        <v>540</v>
      </c>
      <c r="C16" s="50" t="s">
        <v>539</v>
      </c>
      <c r="D16" s="48" t="s">
        <v>538</v>
      </c>
      <c r="E16" s="48" t="s">
        <v>34</v>
      </c>
      <c r="F16" s="48" t="s">
        <v>34</v>
      </c>
      <c r="G16" s="48" t="s">
        <v>433</v>
      </c>
      <c r="H16" s="49"/>
      <c r="I16" s="49">
        <v>104.53</v>
      </c>
      <c r="J16" s="49"/>
      <c r="K16" s="48"/>
    </row>
    <row r="17" spans="1:11" ht="12.2" customHeight="1">
      <c r="A17" s="50" t="s">
        <v>534</v>
      </c>
      <c r="B17" s="50" t="s">
        <v>537</v>
      </c>
      <c r="C17" s="50" t="s">
        <v>536</v>
      </c>
      <c r="D17" s="48" t="s">
        <v>535</v>
      </c>
      <c r="E17" s="48" t="s">
        <v>34</v>
      </c>
      <c r="F17" s="48" t="s">
        <v>34</v>
      </c>
      <c r="G17" s="48" t="s">
        <v>417</v>
      </c>
      <c r="H17" s="49"/>
      <c r="I17" s="49">
        <v>107.38</v>
      </c>
      <c r="J17" s="49"/>
      <c r="K17" s="48"/>
    </row>
    <row r="18" spans="1:11" ht="12.2" customHeight="1">
      <c r="A18" s="50" t="s">
        <v>534</v>
      </c>
      <c r="B18" s="50" t="s">
        <v>533</v>
      </c>
      <c r="C18" s="50" t="s">
        <v>532</v>
      </c>
      <c r="D18" s="48" t="s">
        <v>531</v>
      </c>
      <c r="E18" s="48" t="s">
        <v>34</v>
      </c>
      <c r="F18" s="48" t="s">
        <v>34</v>
      </c>
      <c r="G18" s="48" t="s">
        <v>417</v>
      </c>
      <c r="H18" s="49"/>
      <c r="I18" s="49">
        <v>129.91</v>
      </c>
      <c r="J18" s="49"/>
      <c r="K18" s="48"/>
    </row>
    <row r="19" spans="1:11" ht="12.2" customHeight="1">
      <c r="A19" s="50" t="s">
        <v>530</v>
      </c>
      <c r="B19" s="50" t="s">
        <v>529</v>
      </c>
      <c r="C19" s="50" t="s">
        <v>528</v>
      </c>
      <c r="D19" s="48" t="s">
        <v>527</v>
      </c>
      <c r="E19" s="48" t="s">
        <v>34</v>
      </c>
      <c r="F19" s="48" t="s">
        <v>34</v>
      </c>
      <c r="G19" s="48" t="s">
        <v>34</v>
      </c>
      <c r="H19" s="49"/>
      <c r="I19" s="49">
        <v>134.83000000000001</v>
      </c>
      <c r="J19" s="49"/>
      <c r="K19" s="48"/>
    </row>
    <row r="20" spans="1:11" ht="12.2" customHeight="1">
      <c r="A20" s="50" t="s">
        <v>521</v>
      </c>
      <c r="B20" s="50" t="s">
        <v>526</v>
      </c>
      <c r="C20" s="50" t="s">
        <v>523</v>
      </c>
      <c r="D20" s="56" t="s">
        <v>525</v>
      </c>
      <c r="E20" s="48" t="s">
        <v>34</v>
      </c>
      <c r="F20" s="48" t="s">
        <v>34</v>
      </c>
      <c r="G20" s="48" t="s">
        <v>417</v>
      </c>
      <c r="H20" s="49">
        <v>103.19</v>
      </c>
      <c r="I20" s="49"/>
      <c r="J20" s="49"/>
      <c r="K20" s="48"/>
    </row>
    <row r="21" spans="1:11" ht="12.2" customHeight="1">
      <c r="A21" s="50" t="s">
        <v>521</v>
      </c>
      <c r="B21" s="50" t="s">
        <v>524</v>
      </c>
      <c r="C21" s="50" t="s">
        <v>523</v>
      </c>
      <c r="D21" s="48" t="s">
        <v>522</v>
      </c>
      <c r="E21" s="48" t="s">
        <v>34</v>
      </c>
      <c r="F21" s="48" t="s">
        <v>34</v>
      </c>
      <c r="G21" s="48" t="s">
        <v>417</v>
      </c>
      <c r="H21" s="49">
        <v>68.790000000000006</v>
      </c>
      <c r="I21" s="49"/>
      <c r="J21" s="49"/>
      <c r="K21" s="48"/>
    </row>
    <row r="22" spans="1:11" ht="12.2" customHeight="1">
      <c r="A22" s="50" t="s">
        <v>521</v>
      </c>
      <c r="B22" s="50" t="s">
        <v>520</v>
      </c>
      <c r="C22" s="50" t="s">
        <v>519</v>
      </c>
      <c r="D22" s="48" t="s">
        <v>518</v>
      </c>
      <c r="E22" s="48" t="s">
        <v>34</v>
      </c>
      <c r="F22" s="48" t="s">
        <v>34</v>
      </c>
      <c r="G22" s="48" t="s">
        <v>34</v>
      </c>
      <c r="H22" s="49"/>
      <c r="I22" s="49">
        <v>222.81</v>
      </c>
      <c r="J22" s="49"/>
      <c r="K22" s="48"/>
    </row>
    <row r="23" spans="1:11" ht="12.2" customHeight="1">
      <c r="A23" s="50" t="s">
        <v>325</v>
      </c>
      <c r="B23" s="50" t="s">
        <v>517</v>
      </c>
      <c r="C23" s="50" t="s">
        <v>516</v>
      </c>
      <c r="D23" s="48" t="s">
        <v>515</v>
      </c>
      <c r="E23" s="48" t="s">
        <v>34</v>
      </c>
      <c r="F23" s="48" t="s">
        <v>34</v>
      </c>
      <c r="G23" s="48" t="s">
        <v>34</v>
      </c>
      <c r="H23" s="49">
        <v>709.97</v>
      </c>
      <c r="I23" s="49"/>
      <c r="J23" s="49"/>
      <c r="K23" s="48"/>
    </row>
    <row r="24" spans="1:11" ht="12.2" customHeight="1">
      <c r="A24" s="50" t="s">
        <v>512</v>
      </c>
      <c r="B24" s="50" t="s">
        <v>514</v>
      </c>
      <c r="C24" s="50" t="s">
        <v>34</v>
      </c>
      <c r="D24" s="48" t="s">
        <v>513</v>
      </c>
      <c r="E24" s="48" t="s">
        <v>34</v>
      </c>
      <c r="F24" s="48" t="s">
        <v>34</v>
      </c>
      <c r="G24" s="48" t="s">
        <v>34</v>
      </c>
      <c r="H24" s="49"/>
      <c r="I24" s="49">
        <v>95.67</v>
      </c>
      <c r="J24" s="49"/>
      <c r="K24" s="48"/>
    </row>
    <row r="25" spans="1:11" ht="12.2" customHeight="1">
      <c r="A25" s="50" t="s">
        <v>512</v>
      </c>
      <c r="B25" s="50" t="s">
        <v>511</v>
      </c>
      <c r="C25" s="50" t="s">
        <v>34</v>
      </c>
      <c r="D25" s="48" t="s">
        <v>510</v>
      </c>
      <c r="E25" s="48" t="s">
        <v>34</v>
      </c>
      <c r="F25" s="48" t="s">
        <v>34</v>
      </c>
      <c r="G25" s="48" t="s">
        <v>34</v>
      </c>
      <c r="H25" s="49"/>
      <c r="I25" s="49">
        <v>98.27</v>
      </c>
      <c r="J25" s="49"/>
      <c r="K25" s="48"/>
    </row>
    <row r="26" spans="1:11" s="52" customFormat="1" ht="12.2" customHeight="1">
      <c r="A26" s="55" t="s">
        <v>507</v>
      </c>
      <c r="B26" s="55" t="s">
        <v>509</v>
      </c>
      <c r="C26" s="55" t="s">
        <v>34</v>
      </c>
      <c r="D26" s="53" t="s">
        <v>508</v>
      </c>
      <c r="E26" s="53" t="s">
        <v>34</v>
      </c>
      <c r="F26" s="53" t="s">
        <v>34</v>
      </c>
      <c r="G26" s="53" t="s">
        <v>417</v>
      </c>
      <c r="H26" s="54"/>
      <c r="I26" s="54">
        <v>109.61</v>
      </c>
      <c r="J26" s="54"/>
      <c r="K26" s="53"/>
    </row>
    <row r="27" spans="1:11" s="52" customFormat="1" ht="12.2" customHeight="1">
      <c r="A27" s="55" t="s">
        <v>507</v>
      </c>
      <c r="B27" s="55" t="s">
        <v>506</v>
      </c>
      <c r="C27" s="55" t="s">
        <v>34</v>
      </c>
      <c r="D27" s="53" t="s">
        <v>505</v>
      </c>
      <c r="E27" s="53" t="s">
        <v>34</v>
      </c>
      <c r="F27" s="53" t="s">
        <v>34</v>
      </c>
      <c r="G27" s="53" t="s">
        <v>34</v>
      </c>
      <c r="H27" s="54">
        <v>109.61</v>
      </c>
      <c r="I27" s="54"/>
      <c r="J27" s="54"/>
      <c r="K27" s="53"/>
    </row>
    <row r="28" spans="1:11" ht="12.2" customHeight="1">
      <c r="A28" s="50" t="s">
        <v>504</v>
      </c>
      <c r="B28" s="50" t="s">
        <v>503</v>
      </c>
      <c r="C28" s="50" t="s">
        <v>502</v>
      </c>
      <c r="D28" s="48" t="s">
        <v>501</v>
      </c>
      <c r="E28" s="48" t="s">
        <v>34</v>
      </c>
      <c r="F28" s="48" t="s">
        <v>34</v>
      </c>
      <c r="G28" s="48" t="s">
        <v>34</v>
      </c>
      <c r="H28" s="49"/>
      <c r="I28" s="49">
        <v>99.5</v>
      </c>
      <c r="J28" s="49"/>
      <c r="K28" s="48"/>
    </row>
    <row r="29" spans="1:11" ht="12.2" customHeight="1">
      <c r="A29" s="50" t="s">
        <v>498</v>
      </c>
      <c r="B29" s="50" t="s">
        <v>500</v>
      </c>
      <c r="C29" s="50" t="s">
        <v>34</v>
      </c>
      <c r="D29" s="48" t="s">
        <v>499</v>
      </c>
      <c r="E29" s="48" t="s">
        <v>34</v>
      </c>
      <c r="F29" s="48" t="s">
        <v>34</v>
      </c>
      <c r="G29" s="48" t="s">
        <v>417</v>
      </c>
      <c r="H29" s="49"/>
      <c r="I29" s="49">
        <v>92.85</v>
      </c>
      <c r="J29" s="49"/>
      <c r="K29" s="48"/>
    </row>
    <row r="30" spans="1:11" ht="12.2" customHeight="1">
      <c r="A30" s="50" t="s">
        <v>498</v>
      </c>
      <c r="B30" s="50" t="s">
        <v>497</v>
      </c>
      <c r="C30" s="50" t="s">
        <v>34</v>
      </c>
      <c r="D30" s="48" t="s">
        <v>496</v>
      </c>
      <c r="E30" s="48" t="s">
        <v>34</v>
      </c>
      <c r="F30" s="48" t="s">
        <v>34</v>
      </c>
      <c r="G30" s="48" t="s">
        <v>417</v>
      </c>
      <c r="H30" s="49"/>
      <c r="I30" s="49">
        <v>111.97</v>
      </c>
      <c r="J30" s="49"/>
      <c r="K30" s="48"/>
    </row>
    <row r="31" spans="1:11" ht="12.2" customHeight="1">
      <c r="A31" s="50" t="s">
        <v>495</v>
      </c>
      <c r="B31" s="50" t="s">
        <v>494</v>
      </c>
      <c r="C31" s="50" t="s">
        <v>34</v>
      </c>
      <c r="D31" s="48" t="s">
        <v>493</v>
      </c>
      <c r="E31" s="48" t="s">
        <v>34</v>
      </c>
      <c r="F31" s="48" t="s">
        <v>34</v>
      </c>
      <c r="G31" s="48" t="s">
        <v>417</v>
      </c>
      <c r="H31" s="49"/>
      <c r="I31" s="49">
        <v>84.06</v>
      </c>
      <c r="J31" s="49"/>
      <c r="K31" s="48"/>
    </row>
    <row r="32" spans="1:11" ht="12.2" customHeight="1">
      <c r="A32" s="50" t="s">
        <v>492</v>
      </c>
      <c r="B32" s="50" t="s">
        <v>491</v>
      </c>
      <c r="C32" s="50" t="s">
        <v>34</v>
      </c>
      <c r="D32" s="48" t="s">
        <v>490</v>
      </c>
      <c r="E32" s="48" t="s">
        <v>34</v>
      </c>
      <c r="F32" s="48" t="s">
        <v>34</v>
      </c>
      <c r="G32" s="48" t="s">
        <v>417</v>
      </c>
      <c r="H32" s="49"/>
      <c r="I32" s="49">
        <v>84.22</v>
      </c>
      <c r="J32" s="49"/>
      <c r="K32" s="48"/>
    </row>
    <row r="33" spans="1:11" ht="12.2" customHeight="1">
      <c r="A33" s="50" t="s">
        <v>489</v>
      </c>
      <c r="B33" s="50" t="s">
        <v>488</v>
      </c>
      <c r="C33" s="50" t="s">
        <v>34</v>
      </c>
      <c r="D33" s="48" t="s">
        <v>487</v>
      </c>
      <c r="E33" s="48" t="s">
        <v>34</v>
      </c>
      <c r="F33" s="48" t="s">
        <v>34</v>
      </c>
      <c r="G33" s="48" t="s">
        <v>34</v>
      </c>
      <c r="H33" s="49">
        <v>107.36</v>
      </c>
      <c r="I33" s="49"/>
      <c r="J33" s="49"/>
      <c r="K33" s="48"/>
    </row>
    <row r="34" spans="1:11" ht="12.2" customHeight="1">
      <c r="A34" s="50" t="s">
        <v>485</v>
      </c>
      <c r="B34" s="50" t="s">
        <v>486</v>
      </c>
      <c r="C34" s="50" t="s">
        <v>484</v>
      </c>
      <c r="D34" s="48" t="s">
        <v>483</v>
      </c>
      <c r="E34" s="48" t="s">
        <v>34</v>
      </c>
      <c r="F34" s="48" t="s">
        <v>34</v>
      </c>
      <c r="G34" s="48" t="s">
        <v>34</v>
      </c>
      <c r="H34" s="49">
        <v>312.64999999999998</v>
      </c>
      <c r="I34" s="49"/>
      <c r="J34" s="49">
        <v>365705</v>
      </c>
      <c r="K34" s="48"/>
    </row>
    <row r="35" spans="1:11" ht="12.2" customHeight="1">
      <c r="A35" s="50" t="s">
        <v>485</v>
      </c>
      <c r="B35" s="50" t="s">
        <v>484</v>
      </c>
      <c r="C35" s="50" t="s">
        <v>34</v>
      </c>
      <c r="D35" s="48" t="s">
        <v>483</v>
      </c>
      <c r="E35" s="48" t="s">
        <v>34</v>
      </c>
      <c r="F35" s="48" t="s">
        <v>34</v>
      </c>
      <c r="G35" s="48" t="s">
        <v>444</v>
      </c>
      <c r="H35" s="49">
        <v>476.22</v>
      </c>
      <c r="I35" s="49"/>
      <c r="J35" s="49"/>
      <c r="K35" s="48"/>
    </row>
    <row r="36" spans="1:11" ht="12.2" customHeight="1">
      <c r="A36" s="50" t="s">
        <v>482</v>
      </c>
      <c r="B36" s="50" t="s">
        <v>481</v>
      </c>
      <c r="C36" s="50" t="s">
        <v>480</v>
      </c>
      <c r="D36" s="48" t="s">
        <v>479</v>
      </c>
      <c r="E36" s="48" t="s">
        <v>34</v>
      </c>
      <c r="F36" s="48" t="s">
        <v>34</v>
      </c>
      <c r="G36" s="48" t="s">
        <v>34</v>
      </c>
      <c r="H36" s="49"/>
      <c r="I36" s="49">
        <v>143.81</v>
      </c>
      <c r="J36" s="49">
        <v>218300</v>
      </c>
      <c r="K36" s="48"/>
    </row>
    <row r="37" spans="1:11" ht="12.2" customHeight="1">
      <c r="A37" s="50" t="s">
        <v>478</v>
      </c>
      <c r="B37" s="50" t="s">
        <v>477</v>
      </c>
      <c r="C37" s="50" t="s">
        <v>34</v>
      </c>
      <c r="D37" s="48" t="s">
        <v>476</v>
      </c>
      <c r="E37" s="48" t="s">
        <v>34</v>
      </c>
      <c r="F37" s="48" t="s">
        <v>34</v>
      </c>
      <c r="G37" s="48" t="s">
        <v>417</v>
      </c>
      <c r="H37" s="49"/>
      <c r="I37" s="49">
        <v>87.06</v>
      </c>
      <c r="J37" s="49"/>
      <c r="K37" s="48"/>
    </row>
    <row r="38" spans="1:11" ht="12.2" customHeight="1">
      <c r="A38" s="50" t="s">
        <v>471</v>
      </c>
      <c r="B38" s="50" t="s">
        <v>475</v>
      </c>
      <c r="C38" s="50" t="s">
        <v>474</v>
      </c>
      <c r="D38" s="48" t="s">
        <v>473</v>
      </c>
      <c r="E38" s="48" t="s">
        <v>34</v>
      </c>
      <c r="F38" s="48" t="s">
        <v>34</v>
      </c>
      <c r="G38" s="48" t="s">
        <v>472</v>
      </c>
      <c r="H38" s="49"/>
      <c r="I38" s="49">
        <v>93.43</v>
      </c>
      <c r="J38" s="49"/>
      <c r="K38" s="48"/>
    </row>
    <row r="39" spans="1:11" ht="12.2" customHeight="1">
      <c r="A39" s="50" t="s">
        <v>471</v>
      </c>
      <c r="B39" s="50" t="s">
        <v>470</v>
      </c>
      <c r="C39" s="50" t="s">
        <v>34</v>
      </c>
      <c r="D39" s="48" t="s">
        <v>469</v>
      </c>
      <c r="E39" s="48" t="s">
        <v>34</v>
      </c>
      <c r="F39" s="48" t="s">
        <v>34</v>
      </c>
      <c r="G39" s="48" t="s">
        <v>433</v>
      </c>
      <c r="H39" s="49">
        <v>93.43</v>
      </c>
      <c r="I39" s="49"/>
      <c r="J39" s="49"/>
      <c r="K39" s="48"/>
    </row>
    <row r="40" spans="1:11" ht="12.2" customHeight="1">
      <c r="A40" s="50" t="s">
        <v>465</v>
      </c>
      <c r="B40" s="50" t="s">
        <v>468</v>
      </c>
      <c r="C40" s="50" t="s">
        <v>467</v>
      </c>
      <c r="D40" s="48" t="s">
        <v>466</v>
      </c>
      <c r="E40" s="48" t="s">
        <v>34</v>
      </c>
      <c r="F40" s="48" t="s">
        <v>34</v>
      </c>
      <c r="G40" s="48" t="s">
        <v>34</v>
      </c>
      <c r="H40" s="49"/>
      <c r="I40" s="49">
        <v>1417.96</v>
      </c>
      <c r="J40" s="49"/>
      <c r="K40" s="48"/>
    </row>
    <row r="41" spans="1:11" ht="12.2" customHeight="1">
      <c r="A41" s="50" t="s">
        <v>465</v>
      </c>
      <c r="B41" s="50" t="s">
        <v>464</v>
      </c>
      <c r="C41" s="50" t="s">
        <v>463</v>
      </c>
      <c r="D41" s="48" t="s">
        <v>462</v>
      </c>
      <c r="E41" s="48" t="s">
        <v>34</v>
      </c>
      <c r="F41" s="48" t="s">
        <v>34</v>
      </c>
      <c r="G41" s="48" t="s">
        <v>34</v>
      </c>
      <c r="H41" s="49"/>
      <c r="I41" s="49">
        <v>227.81</v>
      </c>
      <c r="J41" s="49"/>
      <c r="K41" s="48"/>
    </row>
    <row r="42" spans="1:11" ht="12.2" customHeight="1">
      <c r="A42" s="50" t="s">
        <v>461</v>
      </c>
      <c r="B42" s="50" t="s">
        <v>460</v>
      </c>
      <c r="C42" s="50" t="s">
        <v>459</v>
      </c>
      <c r="D42" s="48" t="s">
        <v>458</v>
      </c>
      <c r="E42" s="48" t="s">
        <v>34</v>
      </c>
      <c r="F42" s="48" t="s">
        <v>34</v>
      </c>
      <c r="G42" s="48" t="s">
        <v>34</v>
      </c>
      <c r="H42" s="49"/>
      <c r="I42" s="49">
        <v>266.01</v>
      </c>
      <c r="J42" s="49"/>
      <c r="K42" s="48"/>
    </row>
    <row r="43" spans="1:11" ht="12.2" customHeight="1">
      <c r="A43" s="50" t="s">
        <v>457</v>
      </c>
      <c r="B43" s="50" t="s">
        <v>456</v>
      </c>
      <c r="C43" s="50" t="s">
        <v>455</v>
      </c>
      <c r="D43" s="48" t="s">
        <v>455</v>
      </c>
      <c r="E43" s="48" t="s">
        <v>34</v>
      </c>
      <c r="F43" s="48" t="s">
        <v>34</v>
      </c>
      <c r="G43" s="48" t="s">
        <v>34</v>
      </c>
      <c r="H43" s="49"/>
      <c r="I43" s="49">
        <v>347.05</v>
      </c>
      <c r="J43" s="49"/>
      <c r="K43" s="48"/>
    </row>
    <row r="44" spans="1:11" ht="12.2" customHeight="1">
      <c r="A44" s="50" t="s">
        <v>454</v>
      </c>
      <c r="B44" s="50" t="s">
        <v>453</v>
      </c>
      <c r="C44" s="50" t="s">
        <v>452</v>
      </c>
      <c r="D44" s="48" t="s">
        <v>452</v>
      </c>
      <c r="E44" s="48" t="s">
        <v>34</v>
      </c>
      <c r="F44" s="48" t="s">
        <v>34</v>
      </c>
      <c r="G44" s="48" t="s">
        <v>34</v>
      </c>
      <c r="H44" s="49"/>
      <c r="I44" s="49">
        <v>274.16000000000003</v>
      </c>
      <c r="J44" s="49"/>
      <c r="K44" s="48"/>
    </row>
    <row r="45" spans="1:11" ht="12.2" customHeight="1">
      <c r="A45" s="50" t="s">
        <v>451</v>
      </c>
      <c r="B45" s="50" t="s">
        <v>450</v>
      </c>
      <c r="C45" s="50" t="s">
        <v>34</v>
      </c>
      <c r="D45" s="48" t="s">
        <v>449</v>
      </c>
      <c r="E45" s="48" t="s">
        <v>34</v>
      </c>
      <c r="F45" s="48" t="s">
        <v>34</v>
      </c>
      <c r="G45" s="48" t="s">
        <v>34</v>
      </c>
      <c r="H45" s="49">
        <v>274.16000000000003</v>
      </c>
      <c r="I45" s="49"/>
      <c r="J45" s="49"/>
      <c r="K45" s="48"/>
    </row>
    <row r="46" spans="1:11" ht="12.2" customHeight="1">
      <c r="A46" s="50" t="s">
        <v>280</v>
      </c>
      <c r="B46" s="50" t="s">
        <v>448</v>
      </c>
      <c r="C46" s="50" t="s">
        <v>447</v>
      </c>
      <c r="D46" s="48" t="s">
        <v>447</v>
      </c>
      <c r="E46" s="48" t="s">
        <v>34</v>
      </c>
      <c r="F46" s="48" t="s">
        <v>34</v>
      </c>
      <c r="G46" s="48" t="s">
        <v>417</v>
      </c>
      <c r="H46" s="49">
        <v>446.07</v>
      </c>
      <c r="I46" s="49"/>
      <c r="J46" s="49"/>
      <c r="K46" s="48"/>
    </row>
    <row r="47" spans="1:11" ht="12.2" customHeight="1">
      <c r="A47" s="50" t="s">
        <v>274</v>
      </c>
      <c r="B47" s="50" t="s">
        <v>446</v>
      </c>
      <c r="C47" s="50" t="s">
        <v>34</v>
      </c>
      <c r="D47" s="48" t="s">
        <v>445</v>
      </c>
      <c r="E47" s="48" t="s">
        <v>34</v>
      </c>
      <c r="F47" s="48" t="s">
        <v>34</v>
      </c>
      <c r="G47" s="48" t="s">
        <v>444</v>
      </c>
      <c r="H47" s="49">
        <v>2081.87</v>
      </c>
      <c r="I47" s="49"/>
      <c r="J47" s="49"/>
      <c r="K47" s="48"/>
    </row>
    <row r="48" spans="1:11" ht="12.2" customHeight="1">
      <c r="A48" s="50" t="s">
        <v>443</v>
      </c>
      <c r="B48" s="50" t="s">
        <v>442</v>
      </c>
      <c r="C48" s="50" t="s">
        <v>34</v>
      </c>
      <c r="D48" s="48" t="s">
        <v>441</v>
      </c>
      <c r="E48" s="48" t="s">
        <v>34</v>
      </c>
      <c r="F48" s="48" t="s">
        <v>34</v>
      </c>
      <c r="G48" s="48" t="s">
        <v>34</v>
      </c>
      <c r="H48" s="49"/>
      <c r="I48" s="49">
        <v>2527.94</v>
      </c>
      <c r="J48" s="49"/>
      <c r="K48" s="48"/>
    </row>
    <row r="49" spans="1:13" ht="12.2" customHeight="1">
      <c r="A49" s="50" t="s">
        <v>440</v>
      </c>
      <c r="B49" s="50" t="s">
        <v>439</v>
      </c>
      <c r="C49" s="50" t="s">
        <v>34</v>
      </c>
      <c r="D49" s="48" t="s">
        <v>438</v>
      </c>
      <c r="E49" s="48" t="s">
        <v>34</v>
      </c>
      <c r="F49" s="48" t="s">
        <v>34</v>
      </c>
      <c r="G49" s="48" t="s">
        <v>34</v>
      </c>
      <c r="H49" s="49">
        <v>1700.35</v>
      </c>
      <c r="I49" s="49"/>
      <c r="J49" s="49"/>
      <c r="K49" s="48"/>
    </row>
    <row r="50" spans="1:13" ht="12.2" customHeight="1">
      <c r="A50" s="50" t="s">
        <v>437</v>
      </c>
      <c r="B50" s="50" t="s">
        <v>436</v>
      </c>
      <c r="C50" s="50" t="s">
        <v>435</v>
      </c>
      <c r="D50" s="48" t="s">
        <v>434</v>
      </c>
      <c r="E50" s="48" t="s">
        <v>34</v>
      </c>
      <c r="F50" s="48" t="s">
        <v>34</v>
      </c>
      <c r="G50" s="48" t="s">
        <v>433</v>
      </c>
      <c r="H50" s="49">
        <v>115.2</v>
      </c>
      <c r="I50" s="49"/>
      <c r="J50" s="49"/>
      <c r="K50" s="48"/>
    </row>
    <row r="51" spans="1:13" ht="12.2" customHeight="1">
      <c r="A51" s="50" t="s">
        <v>432</v>
      </c>
      <c r="B51" s="50" t="s">
        <v>431</v>
      </c>
      <c r="C51" s="50" t="s">
        <v>423</v>
      </c>
      <c r="D51" s="48" t="s">
        <v>430</v>
      </c>
      <c r="E51" s="48" t="s">
        <v>34</v>
      </c>
      <c r="F51" s="48" t="s">
        <v>34</v>
      </c>
      <c r="G51" s="48" t="s">
        <v>34</v>
      </c>
      <c r="H51" s="49"/>
      <c r="I51" s="49">
        <v>115.2</v>
      </c>
      <c r="J51" s="49"/>
      <c r="K51" s="48"/>
    </row>
    <row r="52" spans="1:13" ht="12.2" customHeight="1">
      <c r="A52" s="50" t="s">
        <v>429</v>
      </c>
      <c r="B52" s="50" t="s">
        <v>428</v>
      </c>
      <c r="C52" s="50" t="s">
        <v>427</v>
      </c>
      <c r="D52" s="48" t="s">
        <v>426</v>
      </c>
      <c r="E52" s="48" t="s">
        <v>34</v>
      </c>
      <c r="F52" s="48" t="s">
        <v>34</v>
      </c>
      <c r="G52" s="48" t="s">
        <v>417</v>
      </c>
      <c r="H52" s="49">
        <v>118.71</v>
      </c>
      <c r="I52" s="49"/>
      <c r="J52" s="49"/>
      <c r="K52" s="48"/>
    </row>
    <row r="53" spans="1:13" ht="12.2" customHeight="1">
      <c r="A53" s="50" t="s">
        <v>425</v>
      </c>
      <c r="B53" s="50" t="s">
        <v>424</v>
      </c>
      <c r="C53" s="50" t="s">
        <v>423</v>
      </c>
      <c r="D53" s="48" t="s">
        <v>422</v>
      </c>
      <c r="E53" s="48" t="s">
        <v>34</v>
      </c>
      <c r="F53" s="48" t="s">
        <v>34</v>
      </c>
      <c r="G53" s="48" t="s">
        <v>34</v>
      </c>
      <c r="H53" s="49"/>
      <c r="I53" s="49">
        <v>118.71</v>
      </c>
      <c r="J53" s="49"/>
      <c r="K53" s="48"/>
    </row>
    <row r="54" spans="1:13" ht="12.2" customHeight="1">
      <c r="A54" s="50" t="s">
        <v>421</v>
      </c>
      <c r="B54" s="50" t="s">
        <v>420</v>
      </c>
      <c r="C54" s="50" t="s">
        <v>419</v>
      </c>
      <c r="D54" s="48" t="s">
        <v>418</v>
      </c>
      <c r="E54" s="48" t="s">
        <v>34</v>
      </c>
      <c r="F54" s="48" t="s">
        <v>34</v>
      </c>
      <c r="G54" s="48" t="s">
        <v>417</v>
      </c>
      <c r="H54" s="49"/>
      <c r="I54" s="49">
        <v>55.05</v>
      </c>
      <c r="J54" s="49"/>
      <c r="K54" s="48"/>
    </row>
    <row r="55" spans="1:13" ht="12.2" customHeight="1">
      <c r="A55" s="50" t="s">
        <v>125</v>
      </c>
      <c r="B55" s="50" t="s">
        <v>416</v>
      </c>
      <c r="C55" s="50" t="s">
        <v>415</v>
      </c>
      <c r="D55" s="48" t="s">
        <v>415</v>
      </c>
      <c r="E55" s="48" t="s">
        <v>34</v>
      </c>
      <c r="F55" s="48" t="s">
        <v>34</v>
      </c>
      <c r="G55" s="48" t="s">
        <v>414</v>
      </c>
      <c r="H55" s="49">
        <v>55.05</v>
      </c>
      <c r="I55" s="49"/>
      <c r="J55" s="49"/>
      <c r="K55" s="48"/>
    </row>
    <row r="56" spans="1:13" ht="12.2" customHeight="1">
      <c r="A56" s="50" t="s">
        <v>413</v>
      </c>
      <c r="B56" s="50" t="s">
        <v>412</v>
      </c>
      <c r="C56" s="50" t="s">
        <v>411</v>
      </c>
      <c r="D56" s="48" t="s">
        <v>410</v>
      </c>
      <c r="E56" s="48" t="s">
        <v>34</v>
      </c>
      <c r="F56" s="48" t="s">
        <v>34</v>
      </c>
      <c r="G56" s="48" t="s">
        <v>34</v>
      </c>
      <c r="H56" s="49">
        <v>31.2</v>
      </c>
      <c r="I56" s="49"/>
      <c r="J56" s="49"/>
      <c r="K56" s="48"/>
    </row>
    <row r="57" spans="1:13" ht="12.2" customHeight="1">
      <c r="A57" s="50" t="s">
        <v>409</v>
      </c>
      <c r="B57" s="50" t="s">
        <v>408</v>
      </c>
      <c r="C57" s="50" t="s">
        <v>407</v>
      </c>
      <c r="D57" s="48" t="s">
        <v>407</v>
      </c>
      <c r="E57" s="48" t="s">
        <v>34</v>
      </c>
      <c r="F57" s="48" t="s">
        <v>34</v>
      </c>
      <c r="G57" s="48" t="s">
        <v>34</v>
      </c>
      <c r="H57" s="49"/>
      <c r="I57" s="49">
        <v>37.21</v>
      </c>
      <c r="J57" s="49"/>
      <c r="K57" s="48"/>
    </row>
    <row r="58" spans="1:13" ht="12.2" customHeight="1">
      <c r="A58" s="50" t="s">
        <v>406</v>
      </c>
      <c r="B58" s="50" t="s">
        <v>405</v>
      </c>
      <c r="C58" s="50" t="s">
        <v>404</v>
      </c>
      <c r="D58" s="48" t="s">
        <v>403</v>
      </c>
      <c r="E58" s="48" t="s">
        <v>34</v>
      </c>
      <c r="F58" s="48" t="s">
        <v>34</v>
      </c>
      <c r="G58" s="48" t="s">
        <v>34</v>
      </c>
      <c r="H58" s="49"/>
      <c r="I58" s="49">
        <v>61.91</v>
      </c>
      <c r="J58" s="49"/>
      <c r="K58" s="48"/>
    </row>
    <row r="59" spans="1:13" ht="12.2" customHeight="1">
      <c r="A59" s="50" t="s">
        <v>402</v>
      </c>
      <c r="B59" s="50" t="s">
        <v>401</v>
      </c>
      <c r="C59" s="50" t="s">
        <v>400</v>
      </c>
      <c r="D59" s="48" t="s">
        <v>400</v>
      </c>
      <c r="E59" s="48" t="s">
        <v>34</v>
      </c>
      <c r="F59" s="48" t="s">
        <v>34</v>
      </c>
      <c r="G59" s="48" t="s">
        <v>34</v>
      </c>
      <c r="H59" s="49"/>
      <c r="I59" s="49">
        <v>25.92</v>
      </c>
      <c r="J59" s="49"/>
      <c r="K59" s="48"/>
    </row>
    <row r="60" spans="1:13" ht="12.2" customHeight="1">
      <c r="A60" s="50" t="s">
        <v>367</v>
      </c>
      <c r="B60" s="50" t="s">
        <v>399</v>
      </c>
      <c r="C60" s="50" t="s">
        <v>398</v>
      </c>
      <c r="D60" s="48" t="s">
        <v>397</v>
      </c>
      <c r="E60" s="48" t="s">
        <v>34</v>
      </c>
      <c r="F60" s="48" t="s">
        <v>34</v>
      </c>
      <c r="G60" s="48" t="s">
        <v>34</v>
      </c>
      <c r="H60" s="49"/>
      <c r="I60" s="49">
        <v>7.13</v>
      </c>
      <c r="J60" s="49"/>
      <c r="K60" s="48"/>
    </row>
    <row r="61" spans="1:13" ht="12.2" customHeight="1">
      <c r="A61" s="50" t="s">
        <v>367</v>
      </c>
      <c r="B61" s="50" t="s">
        <v>396</v>
      </c>
      <c r="C61" s="50" t="s">
        <v>395</v>
      </c>
      <c r="D61" s="48" t="s">
        <v>394</v>
      </c>
      <c r="E61" s="48" t="s">
        <v>34</v>
      </c>
      <c r="F61" s="48" t="s">
        <v>34</v>
      </c>
      <c r="G61" s="48" t="s">
        <v>34</v>
      </c>
      <c r="H61" s="49"/>
      <c r="I61" s="49">
        <v>1.94</v>
      </c>
      <c r="J61" s="49"/>
      <c r="K61" s="48"/>
    </row>
    <row r="62" spans="1:13" ht="12.2" customHeight="1">
      <c r="A62" s="50" t="s">
        <v>367</v>
      </c>
      <c r="B62" s="50" t="s">
        <v>393</v>
      </c>
      <c r="C62" s="50" t="s">
        <v>392</v>
      </c>
      <c r="D62" s="48" t="s">
        <v>391</v>
      </c>
      <c r="E62" s="48" t="s">
        <v>34</v>
      </c>
      <c r="F62" s="48" t="s">
        <v>34</v>
      </c>
      <c r="G62" s="48" t="s">
        <v>34</v>
      </c>
      <c r="H62" s="49"/>
      <c r="I62" s="49">
        <v>226.3</v>
      </c>
      <c r="J62" s="49"/>
      <c r="K62" s="48"/>
    </row>
    <row r="63" spans="1:13" ht="12.2" customHeight="1">
      <c r="A63" s="50" t="s">
        <v>367</v>
      </c>
      <c r="B63" s="50" t="s">
        <v>390</v>
      </c>
      <c r="C63" s="50" t="s">
        <v>34</v>
      </c>
      <c r="D63" s="48" t="s">
        <v>389</v>
      </c>
      <c r="E63" s="48" t="s">
        <v>34</v>
      </c>
      <c r="F63" s="48" t="s">
        <v>34</v>
      </c>
      <c r="G63" s="48" t="s">
        <v>34</v>
      </c>
      <c r="H63" s="49"/>
      <c r="I63" s="49">
        <v>90.1</v>
      </c>
      <c r="J63" s="49"/>
      <c r="K63" s="48"/>
    </row>
    <row r="64" spans="1:13" s="61" customFormat="1" ht="12.2" customHeight="1">
      <c r="A64" s="58" t="s">
        <v>388</v>
      </c>
      <c r="B64" s="58" t="s">
        <v>387</v>
      </c>
      <c r="C64" s="58" t="s">
        <v>386</v>
      </c>
      <c r="D64" s="59" t="s">
        <v>385</v>
      </c>
      <c r="E64" s="59" t="s">
        <v>34</v>
      </c>
      <c r="F64" s="59" t="s">
        <v>34</v>
      </c>
      <c r="H64" s="61">
        <v>269.45</v>
      </c>
      <c r="I64" s="60"/>
      <c r="J64" s="60"/>
      <c r="K64" s="60">
        <v>41.38</v>
      </c>
      <c r="L64" s="61" t="s">
        <v>581</v>
      </c>
      <c r="M64" s="60">
        <f>41.38+295.43</f>
        <v>336.81</v>
      </c>
    </row>
    <row r="65" spans="1:12" ht="12.2" customHeight="1">
      <c r="A65" s="50" t="s">
        <v>363</v>
      </c>
      <c r="B65" s="50" t="s">
        <v>384</v>
      </c>
      <c r="C65" s="50" t="s">
        <v>383</v>
      </c>
      <c r="D65" s="48" t="s">
        <v>382</v>
      </c>
      <c r="E65" s="48" t="s">
        <v>34</v>
      </c>
      <c r="F65" s="48" t="s">
        <v>34</v>
      </c>
      <c r="G65" s="48" t="s">
        <v>34</v>
      </c>
      <c r="H65" s="49">
        <v>6.42</v>
      </c>
      <c r="I65" s="49"/>
      <c r="K65" s="49">
        <f>41.38+295.43</f>
        <v>336.81</v>
      </c>
    </row>
    <row r="66" spans="1:12" ht="12.2" customHeight="1">
      <c r="A66" s="50" t="s">
        <v>381</v>
      </c>
      <c r="B66" s="50" t="s">
        <v>380</v>
      </c>
      <c r="C66" s="50" t="s">
        <v>379</v>
      </c>
      <c r="D66" s="48" t="s">
        <v>378</v>
      </c>
      <c r="E66" s="48" t="s">
        <v>34</v>
      </c>
      <c r="F66" s="48" t="s">
        <v>34</v>
      </c>
      <c r="G66" s="48" t="s">
        <v>34</v>
      </c>
      <c r="H66" s="49">
        <v>74.33</v>
      </c>
      <c r="I66" s="49"/>
      <c r="J66" s="49"/>
      <c r="K66" s="48"/>
    </row>
    <row r="67" spans="1:12" ht="12.2" customHeight="1">
      <c r="A67" s="50" t="s">
        <v>377</v>
      </c>
      <c r="B67" s="50" t="s">
        <v>376</v>
      </c>
      <c r="C67" s="50" t="s">
        <v>375</v>
      </c>
      <c r="D67" s="48" t="s">
        <v>374</v>
      </c>
      <c r="E67" s="48" t="s">
        <v>34</v>
      </c>
      <c r="F67" s="48" t="s">
        <v>34</v>
      </c>
      <c r="G67" s="48" t="s">
        <v>34</v>
      </c>
      <c r="H67" s="49">
        <v>1.75</v>
      </c>
      <c r="I67" s="49"/>
      <c r="J67" s="49"/>
      <c r="K67" s="49">
        <v>177684</v>
      </c>
      <c r="L67" s="30" t="s">
        <v>580</v>
      </c>
    </row>
    <row r="68" spans="1:12" ht="12.2" customHeight="1">
      <c r="A68" s="50"/>
      <c r="B68" s="50"/>
      <c r="C68" s="50"/>
      <c r="D68" s="48"/>
      <c r="E68" s="48"/>
      <c r="F68" s="48"/>
      <c r="G68" s="48"/>
      <c r="H68" s="49"/>
      <c r="I68" s="49"/>
      <c r="J68" s="49"/>
      <c r="K68" s="48"/>
    </row>
    <row r="69" spans="1:12" ht="12.2" customHeight="1">
      <c r="A69" s="50"/>
      <c r="B69" s="50"/>
      <c r="C69" s="50"/>
      <c r="D69" s="48"/>
      <c r="E69" s="48"/>
      <c r="F69" s="48"/>
      <c r="G69" s="48"/>
      <c r="H69" s="51">
        <f>SUM(H5:H68)</f>
        <v>10442.49</v>
      </c>
      <c r="I69" s="51">
        <f>SUM(I5:I68)</f>
        <v>10509.85</v>
      </c>
      <c r="J69" s="51">
        <f>H69-I69</f>
        <v>-67.360000000000582</v>
      </c>
      <c r="K69" s="63">
        <f>K65/K67</f>
        <v>1.8955561558722225E-3</v>
      </c>
      <c r="L69" s="30">
        <f>K67*K69</f>
        <v>336.81</v>
      </c>
    </row>
    <row r="72" spans="1:12" ht="12.2" customHeight="1">
      <c r="A72" s="50" t="s">
        <v>373</v>
      </c>
      <c r="B72" s="50" t="s">
        <v>372</v>
      </c>
      <c r="C72" s="50" t="s">
        <v>361</v>
      </c>
      <c r="D72" s="48" t="s">
        <v>371</v>
      </c>
      <c r="E72" s="48" t="s">
        <v>34</v>
      </c>
      <c r="F72" s="48" t="s">
        <v>34</v>
      </c>
      <c r="G72" s="48" t="s">
        <v>34</v>
      </c>
      <c r="H72" s="49"/>
      <c r="I72" s="49">
        <v>55.17</v>
      </c>
      <c r="J72" s="49"/>
      <c r="K72" s="62"/>
    </row>
    <row r="73" spans="1:12" ht="12.2" customHeight="1">
      <c r="A73" s="50" t="s">
        <v>370</v>
      </c>
      <c r="B73" s="50" t="s">
        <v>369</v>
      </c>
      <c r="C73" s="50" t="s">
        <v>361</v>
      </c>
      <c r="D73" s="48" t="s">
        <v>368</v>
      </c>
      <c r="E73" s="48" t="s">
        <v>34</v>
      </c>
      <c r="F73" s="48" t="s">
        <v>34</v>
      </c>
      <c r="G73" s="48" t="s">
        <v>34</v>
      </c>
      <c r="H73" s="49"/>
      <c r="I73" s="49">
        <v>36.950000000000003</v>
      </c>
      <c r="J73" s="49"/>
      <c r="K73" s="62"/>
    </row>
    <row r="74" spans="1:12" ht="12.2" customHeight="1">
      <c r="A74" s="50" t="s">
        <v>367</v>
      </c>
      <c r="B74" s="50" t="s">
        <v>366</v>
      </c>
      <c r="C74" s="50" t="s">
        <v>365</v>
      </c>
      <c r="D74" s="48" t="s">
        <v>364</v>
      </c>
      <c r="E74" s="48" t="s">
        <v>34</v>
      </c>
      <c r="F74" s="48" t="s">
        <v>34</v>
      </c>
      <c r="G74" s="48" t="s">
        <v>34</v>
      </c>
      <c r="H74" s="49"/>
      <c r="I74" s="49">
        <v>30.58</v>
      </c>
      <c r="J74" s="49"/>
    </row>
    <row r="75" spans="1:12" ht="12.2" customHeight="1">
      <c r="A75" s="50" t="s">
        <v>363</v>
      </c>
      <c r="B75" s="50" t="s">
        <v>362</v>
      </c>
      <c r="C75" s="50" t="s">
        <v>361</v>
      </c>
      <c r="D75" s="48" t="s">
        <v>360</v>
      </c>
      <c r="E75" s="48" t="s">
        <v>34</v>
      </c>
      <c r="F75" s="48" t="s">
        <v>34</v>
      </c>
      <c r="G75" s="48" t="s">
        <v>34</v>
      </c>
      <c r="H75" s="49"/>
      <c r="I75" s="49">
        <v>59.6</v>
      </c>
      <c r="J75" s="49"/>
      <c r="K75" s="48"/>
    </row>
    <row r="79" spans="1:12">
      <c r="I79" s="47">
        <f>SUM(I72:I78)</f>
        <v>182.3</v>
      </c>
    </row>
    <row r="81" spans="9:9">
      <c r="I81" s="30">
        <v>477.73</v>
      </c>
    </row>
    <row r="83" spans="9:9">
      <c r="I83" s="41">
        <f>I79-I81</f>
        <v>-295.43</v>
      </c>
    </row>
  </sheetData>
  <pageMargins left="0.78749999999999998" right="0.78749999999999998" top="1.05277777777778" bottom="1.05277777777778" header="0.78749999999999998" footer="0.78749999999999998"/>
  <pageSetup orientation="portrait" useFirstPageNumber="1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40"/>
  <sheetViews>
    <sheetView topLeftCell="C112" zoomScaleNormal="100" workbookViewId="0">
      <selection activeCell="D113" sqref="A113:XFD113"/>
    </sheetView>
  </sheetViews>
  <sheetFormatPr defaultColWidth="9.140625" defaultRowHeight="12.75"/>
  <cols>
    <col min="1" max="1" width="16.7109375" style="30" customWidth="1"/>
    <col min="2" max="2" width="21.85546875" style="30" customWidth="1"/>
    <col min="3" max="3" width="15.42578125" style="30" customWidth="1"/>
    <col min="4" max="4" width="56.42578125" style="30" customWidth="1"/>
    <col min="5" max="5" width="19.85546875" style="30" customWidth="1"/>
    <col min="6" max="7" width="13.7109375" style="30" customWidth="1"/>
    <col min="8" max="8" width="19.85546875" style="30" customWidth="1"/>
    <col min="9" max="9" width="19.7109375" style="30" customWidth="1"/>
    <col min="10" max="10" width="17.28515625" style="30" customWidth="1"/>
    <col min="11" max="11" width="19.140625" style="30" customWidth="1"/>
    <col min="12" max="12" width="20.42578125" style="30" customWidth="1"/>
    <col min="13" max="1025" width="8.28515625" style="30" customWidth="1"/>
    <col min="1026" max="16384" width="9.140625" style="30"/>
  </cols>
  <sheetData>
    <row r="1" spans="1:11" ht="12.2" customHeight="1">
      <c r="B1" s="36"/>
      <c r="C1" s="36"/>
      <c r="D1" s="36" t="s">
        <v>359</v>
      </c>
      <c r="E1" s="36"/>
      <c r="F1" s="36"/>
      <c r="G1" s="36"/>
      <c r="H1" s="36"/>
    </row>
    <row r="2" spans="1:11" ht="12.2" customHeight="1">
      <c r="B2" s="36"/>
      <c r="C2" s="36"/>
      <c r="D2" s="36" t="s">
        <v>358</v>
      </c>
      <c r="E2" s="36"/>
      <c r="F2" s="36"/>
      <c r="G2" s="36"/>
      <c r="H2" s="36"/>
    </row>
    <row r="3" spans="1:11" ht="12.2" customHeight="1">
      <c r="B3" s="36"/>
      <c r="C3" s="36"/>
      <c r="D3" s="36" t="s">
        <v>357</v>
      </c>
      <c r="E3" s="36"/>
      <c r="F3" s="36"/>
      <c r="G3" s="36"/>
      <c r="H3" s="36"/>
    </row>
    <row r="4" spans="1:11" s="31" customFormat="1" ht="12.2" customHeight="1">
      <c r="A4" s="31" t="s">
        <v>0</v>
      </c>
      <c r="B4" s="31" t="s">
        <v>356</v>
      </c>
      <c r="C4" s="31" t="s">
        <v>355</v>
      </c>
      <c r="D4" s="35" t="s">
        <v>354</v>
      </c>
      <c r="E4" s="35" t="s">
        <v>353</v>
      </c>
      <c r="F4" s="35" t="s">
        <v>352</v>
      </c>
      <c r="G4" s="35" t="s">
        <v>351</v>
      </c>
      <c r="H4" s="31" t="s">
        <v>350</v>
      </c>
      <c r="I4" s="31" t="s">
        <v>349</v>
      </c>
      <c r="J4" s="31" t="s">
        <v>348</v>
      </c>
    </row>
    <row r="5" spans="1:11" ht="12.2" customHeight="1">
      <c r="A5" s="34" t="s">
        <v>347</v>
      </c>
      <c r="B5" s="37" t="s">
        <v>346</v>
      </c>
      <c r="C5" s="34" t="s">
        <v>282</v>
      </c>
      <c r="D5" s="32" t="s">
        <v>345</v>
      </c>
      <c r="E5" s="32" t="s">
        <v>34</v>
      </c>
      <c r="F5" s="32" t="s">
        <v>34</v>
      </c>
      <c r="G5" s="32" t="s">
        <v>34</v>
      </c>
      <c r="H5" s="33">
        <v>9.66</v>
      </c>
      <c r="I5" s="33"/>
      <c r="J5" s="33"/>
      <c r="K5" s="32"/>
    </row>
    <row r="6" spans="1:11" ht="12.2" customHeight="1">
      <c r="A6" s="34" t="s">
        <v>344</v>
      </c>
      <c r="B6" s="37" t="s">
        <v>343</v>
      </c>
      <c r="C6" s="34" t="s">
        <v>342</v>
      </c>
      <c r="D6" s="32" t="s">
        <v>341</v>
      </c>
      <c r="E6" s="32" t="s">
        <v>34</v>
      </c>
      <c r="F6" s="32" t="s">
        <v>34</v>
      </c>
      <c r="G6" s="32" t="s">
        <v>34</v>
      </c>
      <c r="H6" s="33"/>
      <c r="I6" s="33">
        <v>100.75</v>
      </c>
      <c r="J6" s="33"/>
      <c r="K6" s="32"/>
    </row>
    <row r="7" spans="1:11" ht="12.2" customHeight="1">
      <c r="A7" s="34" t="s">
        <v>340</v>
      </c>
      <c r="B7" s="37" t="s">
        <v>339</v>
      </c>
      <c r="C7" s="34" t="s">
        <v>338</v>
      </c>
      <c r="D7" s="32" t="s">
        <v>337</v>
      </c>
      <c r="E7" s="32" t="s">
        <v>34</v>
      </c>
      <c r="F7" s="32" t="s">
        <v>34</v>
      </c>
      <c r="G7" s="32" t="s">
        <v>34</v>
      </c>
      <c r="H7" s="33"/>
      <c r="I7" s="33">
        <v>66.52</v>
      </c>
      <c r="J7" s="33"/>
      <c r="K7" s="32"/>
    </row>
    <row r="8" spans="1:11" ht="12.2" customHeight="1">
      <c r="A8" s="34" t="s">
        <v>336</v>
      </c>
      <c r="B8" s="37" t="s">
        <v>335</v>
      </c>
      <c r="C8" s="34" t="s">
        <v>282</v>
      </c>
      <c r="D8" s="32" t="s">
        <v>334</v>
      </c>
      <c r="E8" s="32" t="s">
        <v>34</v>
      </c>
      <c r="F8" s="32" t="s">
        <v>34</v>
      </c>
      <c r="G8" s="32" t="s">
        <v>34</v>
      </c>
      <c r="H8" s="33">
        <v>15.19</v>
      </c>
      <c r="I8" s="33"/>
      <c r="J8" s="33"/>
      <c r="K8" s="32"/>
    </row>
    <row r="9" spans="1:11" ht="12.2" customHeight="1">
      <c r="A9" s="34" t="s">
        <v>333</v>
      </c>
      <c r="B9" s="37" t="s">
        <v>332</v>
      </c>
      <c r="C9" s="34" t="s">
        <v>331</v>
      </c>
      <c r="D9" s="32" t="s">
        <v>330</v>
      </c>
      <c r="E9" s="32" t="s">
        <v>34</v>
      </c>
      <c r="F9" s="32" t="s">
        <v>34</v>
      </c>
      <c r="G9" s="32" t="s">
        <v>34</v>
      </c>
      <c r="H9" s="33">
        <v>139.49</v>
      </c>
      <c r="I9" s="33"/>
      <c r="J9" s="33"/>
      <c r="K9" s="32"/>
    </row>
    <row r="10" spans="1:11" ht="12.2" customHeight="1">
      <c r="A10" s="34" t="s">
        <v>329</v>
      </c>
      <c r="B10" s="37" t="s">
        <v>328</v>
      </c>
      <c r="C10" s="34" t="s">
        <v>327</v>
      </c>
      <c r="D10" s="32" t="s">
        <v>326</v>
      </c>
      <c r="E10" s="32" t="s">
        <v>34</v>
      </c>
      <c r="F10" s="32" t="s">
        <v>34</v>
      </c>
      <c r="G10" s="32" t="s">
        <v>34</v>
      </c>
      <c r="H10" s="33"/>
      <c r="I10" s="33">
        <v>186.25</v>
      </c>
      <c r="J10" s="33"/>
      <c r="K10" s="32"/>
    </row>
    <row r="11" spans="1:11" ht="12.2" customHeight="1">
      <c r="A11" s="34" t="s">
        <v>325</v>
      </c>
      <c r="B11" s="37" t="s">
        <v>324</v>
      </c>
      <c r="C11" s="34" t="s">
        <v>323</v>
      </c>
      <c r="D11" s="32" t="s">
        <v>322</v>
      </c>
      <c r="E11" s="32" t="s">
        <v>34</v>
      </c>
      <c r="F11" s="32" t="s">
        <v>34</v>
      </c>
      <c r="G11" s="32" t="s">
        <v>34</v>
      </c>
      <c r="H11" s="33">
        <v>157.61000000000001</v>
      </c>
      <c r="I11" s="33"/>
      <c r="J11" s="33"/>
      <c r="K11" s="32"/>
    </row>
    <row r="12" spans="1:11" ht="12.2" customHeight="1">
      <c r="A12" s="34" t="s">
        <v>318</v>
      </c>
      <c r="B12" s="37" t="s">
        <v>321</v>
      </c>
      <c r="C12" s="34" t="s">
        <v>320</v>
      </c>
      <c r="D12" s="32" t="s">
        <v>319</v>
      </c>
      <c r="E12" s="32" t="s">
        <v>34</v>
      </c>
      <c r="F12" s="32" t="s">
        <v>34</v>
      </c>
      <c r="G12" s="32" t="s">
        <v>34</v>
      </c>
      <c r="H12" s="33">
        <v>119.74</v>
      </c>
      <c r="I12" s="33"/>
      <c r="J12" s="33"/>
      <c r="K12" s="32"/>
    </row>
    <row r="13" spans="1:11" ht="12.2" customHeight="1">
      <c r="A13" s="34" t="s">
        <v>318</v>
      </c>
      <c r="B13" s="37" t="s">
        <v>317</v>
      </c>
      <c r="C13" s="34" t="s">
        <v>316</v>
      </c>
      <c r="D13" s="32" t="s">
        <v>315</v>
      </c>
      <c r="E13" s="32" t="s">
        <v>34</v>
      </c>
      <c r="F13" s="32" t="s">
        <v>34</v>
      </c>
      <c r="G13" s="32" t="s">
        <v>34</v>
      </c>
      <c r="H13" s="33">
        <v>51.32</v>
      </c>
      <c r="I13" s="33"/>
      <c r="J13" s="33"/>
      <c r="K13" s="32"/>
    </row>
    <row r="14" spans="1:11" ht="12.2" customHeight="1">
      <c r="A14" s="34" t="s">
        <v>314</v>
      </c>
      <c r="B14" s="37" t="s">
        <v>313</v>
      </c>
      <c r="C14" s="34" t="s">
        <v>312</v>
      </c>
      <c r="D14" s="32" t="s">
        <v>311</v>
      </c>
      <c r="E14" s="32" t="s">
        <v>34</v>
      </c>
      <c r="F14" s="32" t="s">
        <v>34</v>
      </c>
      <c r="G14" s="32" t="s">
        <v>34</v>
      </c>
      <c r="H14" s="33"/>
      <c r="I14" s="33">
        <v>13.09</v>
      </c>
      <c r="J14" s="33"/>
      <c r="K14" s="32"/>
    </row>
    <row r="15" spans="1:11" ht="12.2" customHeight="1">
      <c r="A15" s="34" t="s">
        <v>307</v>
      </c>
      <c r="B15" s="37" t="s">
        <v>310</v>
      </c>
      <c r="C15" s="34" t="s">
        <v>309</v>
      </c>
      <c r="D15" s="32" t="s">
        <v>308</v>
      </c>
      <c r="E15" s="32" t="s">
        <v>34</v>
      </c>
      <c r="F15" s="32" t="s">
        <v>34</v>
      </c>
      <c r="G15" s="32" t="s">
        <v>34</v>
      </c>
      <c r="H15" s="33"/>
      <c r="I15" s="33">
        <v>33.159999999999997</v>
      </c>
      <c r="J15" s="33"/>
      <c r="K15" s="32"/>
    </row>
    <row r="16" spans="1:11" ht="12.2" customHeight="1">
      <c r="A16" s="34" t="s">
        <v>307</v>
      </c>
      <c r="B16" s="37" t="s">
        <v>306</v>
      </c>
      <c r="C16" s="34" t="s">
        <v>305</v>
      </c>
      <c r="D16" s="32" t="s">
        <v>304</v>
      </c>
      <c r="E16" s="32" t="s">
        <v>34</v>
      </c>
      <c r="F16" s="32" t="s">
        <v>34</v>
      </c>
      <c r="G16" s="32" t="s">
        <v>34</v>
      </c>
      <c r="H16" s="33"/>
      <c r="I16" s="33">
        <v>99.2</v>
      </c>
      <c r="J16" s="33"/>
      <c r="K16" s="32"/>
    </row>
    <row r="17" spans="1:11" ht="12.2" customHeight="1">
      <c r="A17" s="34" t="s">
        <v>303</v>
      </c>
      <c r="B17" s="37" t="s">
        <v>302</v>
      </c>
      <c r="C17" s="34" t="s">
        <v>301</v>
      </c>
      <c r="D17" s="32" t="s">
        <v>300</v>
      </c>
      <c r="E17" s="32" t="s">
        <v>34</v>
      </c>
      <c r="F17" s="32" t="s">
        <v>34</v>
      </c>
      <c r="G17" s="32" t="s">
        <v>34</v>
      </c>
      <c r="H17" s="33"/>
      <c r="I17" s="33">
        <v>105.5</v>
      </c>
      <c r="J17" s="33"/>
      <c r="K17" s="32"/>
    </row>
    <row r="18" spans="1:11" ht="12.2" customHeight="1">
      <c r="A18" s="34" t="s">
        <v>296</v>
      </c>
      <c r="B18" s="37" t="s">
        <v>299</v>
      </c>
      <c r="C18" s="34" t="s">
        <v>298</v>
      </c>
      <c r="D18" s="32" t="s">
        <v>297</v>
      </c>
      <c r="E18" s="32" t="s">
        <v>34</v>
      </c>
      <c r="F18" s="32" t="s">
        <v>34</v>
      </c>
      <c r="G18" s="32" t="s">
        <v>34</v>
      </c>
      <c r="H18" s="33"/>
      <c r="I18" s="33">
        <v>35.299999999999997</v>
      </c>
      <c r="J18" s="33"/>
      <c r="K18" s="32"/>
    </row>
    <row r="19" spans="1:11" ht="12.2" customHeight="1">
      <c r="A19" s="34" t="s">
        <v>296</v>
      </c>
      <c r="B19" s="37" t="s">
        <v>295</v>
      </c>
      <c r="C19" s="34" t="s">
        <v>294</v>
      </c>
      <c r="D19" s="32" t="s">
        <v>293</v>
      </c>
      <c r="E19" s="32" t="s">
        <v>34</v>
      </c>
      <c r="F19" s="32" t="s">
        <v>34</v>
      </c>
      <c r="G19" s="32" t="s">
        <v>34</v>
      </c>
      <c r="H19" s="33"/>
      <c r="I19" s="33">
        <v>39.24</v>
      </c>
      <c r="J19" s="33"/>
      <c r="K19" s="32"/>
    </row>
    <row r="20" spans="1:11" ht="12.2" customHeight="1">
      <c r="A20" s="34" t="s">
        <v>292</v>
      </c>
      <c r="B20" s="37" t="s">
        <v>291</v>
      </c>
      <c r="C20" s="34" t="s">
        <v>290</v>
      </c>
      <c r="D20" s="32" t="s">
        <v>289</v>
      </c>
      <c r="E20" s="32" t="s">
        <v>34</v>
      </c>
      <c r="F20" s="32" t="s">
        <v>34</v>
      </c>
      <c r="G20" s="32" t="s">
        <v>34</v>
      </c>
      <c r="H20" s="33"/>
      <c r="I20" s="33">
        <v>82.34</v>
      </c>
      <c r="J20" s="33"/>
      <c r="K20" s="32"/>
    </row>
    <row r="21" spans="1:11" ht="12.2" customHeight="1">
      <c r="A21" s="34" t="s">
        <v>288</v>
      </c>
      <c r="B21" s="37" t="s">
        <v>287</v>
      </c>
      <c r="C21" s="34" t="s">
        <v>286</v>
      </c>
      <c r="D21" s="32" t="s">
        <v>285</v>
      </c>
      <c r="E21" s="32" t="s">
        <v>34</v>
      </c>
      <c r="F21" s="32" t="s">
        <v>34</v>
      </c>
      <c r="G21" s="32" t="s">
        <v>34</v>
      </c>
      <c r="H21" s="33"/>
      <c r="I21" s="33">
        <v>60.34</v>
      </c>
      <c r="J21" s="33"/>
      <c r="K21" s="32"/>
    </row>
    <row r="22" spans="1:11" ht="12.2" customHeight="1">
      <c r="A22" s="34" t="s">
        <v>284</v>
      </c>
      <c r="B22" s="37" t="s">
        <v>283</v>
      </c>
      <c r="C22" s="34" t="s">
        <v>282</v>
      </c>
      <c r="D22" s="32" t="s">
        <v>281</v>
      </c>
      <c r="E22" s="32" t="s">
        <v>34</v>
      </c>
      <c r="F22" s="32" t="s">
        <v>34</v>
      </c>
      <c r="G22" s="32" t="s">
        <v>34</v>
      </c>
      <c r="H22" s="33"/>
      <c r="I22" s="33">
        <v>9.8000000000000007</v>
      </c>
      <c r="J22" s="33"/>
      <c r="K22" s="32"/>
    </row>
    <row r="23" spans="1:11" ht="12.2" customHeight="1">
      <c r="A23" s="34" t="s">
        <v>280</v>
      </c>
      <c r="B23" s="37" t="s">
        <v>279</v>
      </c>
      <c r="C23" s="34" t="s">
        <v>34</v>
      </c>
      <c r="D23" s="32" t="s">
        <v>278</v>
      </c>
      <c r="E23" s="32" t="s">
        <v>34</v>
      </c>
      <c r="F23" s="32" t="s">
        <v>34</v>
      </c>
      <c r="G23" s="32" t="s">
        <v>34</v>
      </c>
      <c r="H23" s="33">
        <v>0.66</v>
      </c>
      <c r="I23" s="33"/>
      <c r="J23" s="33"/>
      <c r="K23" s="32"/>
    </row>
    <row r="24" spans="1:11" ht="12.2" customHeight="1">
      <c r="A24" s="34" t="s">
        <v>274</v>
      </c>
      <c r="B24" s="37" t="s">
        <v>277</v>
      </c>
      <c r="C24" s="34" t="s">
        <v>276</v>
      </c>
      <c r="D24" s="32" t="s">
        <v>275</v>
      </c>
      <c r="E24" s="32" t="s">
        <v>34</v>
      </c>
      <c r="F24" s="32" t="s">
        <v>34</v>
      </c>
      <c r="G24" s="32" t="s">
        <v>34</v>
      </c>
      <c r="H24" s="33">
        <v>39.22</v>
      </c>
      <c r="I24" s="33"/>
      <c r="J24" s="33">
        <v>59500</v>
      </c>
      <c r="K24" s="32"/>
    </row>
    <row r="25" spans="1:11" ht="12.2" customHeight="1">
      <c r="A25" s="34" t="s">
        <v>274</v>
      </c>
      <c r="B25" s="37" t="s">
        <v>273</v>
      </c>
      <c r="C25" s="34" t="s">
        <v>272</v>
      </c>
      <c r="D25" s="32" t="s">
        <v>271</v>
      </c>
      <c r="E25" s="32" t="s">
        <v>34</v>
      </c>
      <c r="F25" s="32" t="s">
        <v>34</v>
      </c>
      <c r="G25" s="32" t="s">
        <v>34</v>
      </c>
      <c r="H25" s="33">
        <v>155.91999999999999</v>
      </c>
      <c r="I25" s="33"/>
      <c r="J25" s="33"/>
      <c r="K25" s="32"/>
    </row>
    <row r="26" spans="1:11" ht="12.2" customHeight="1">
      <c r="A26" s="34" t="s">
        <v>270</v>
      </c>
      <c r="B26" s="37" t="s">
        <v>269</v>
      </c>
      <c r="C26" s="34" t="s">
        <v>268</v>
      </c>
      <c r="D26" s="32" t="s">
        <v>267</v>
      </c>
      <c r="E26" s="32" t="s">
        <v>34</v>
      </c>
      <c r="F26" s="32" t="s">
        <v>34</v>
      </c>
      <c r="G26" s="32" t="s">
        <v>34</v>
      </c>
      <c r="H26" s="33"/>
      <c r="I26" s="33">
        <v>9.92</v>
      </c>
      <c r="J26" s="33"/>
      <c r="K26" s="32"/>
    </row>
    <row r="27" spans="1:11" ht="12.2" customHeight="1">
      <c r="A27" s="34" t="s">
        <v>265</v>
      </c>
      <c r="B27" s="37" t="s">
        <v>266</v>
      </c>
      <c r="C27" s="34" t="s">
        <v>263</v>
      </c>
      <c r="D27" s="32" t="s">
        <v>262</v>
      </c>
      <c r="E27" s="32" t="s">
        <v>34</v>
      </c>
      <c r="F27" s="32" t="s">
        <v>34</v>
      </c>
      <c r="G27" s="32" t="s">
        <v>34</v>
      </c>
      <c r="H27" s="33"/>
      <c r="I27" s="33">
        <v>8.18</v>
      </c>
      <c r="J27" s="33"/>
      <c r="K27" s="32"/>
    </row>
    <row r="28" spans="1:11" ht="12.2" customHeight="1">
      <c r="A28" s="34" t="s">
        <v>265</v>
      </c>
      <c r="B28" s="37" t="s">
        <v>264</v>
      </c>
      <c r="C28" s="34" t="s">
        <v>263</v>
      </c>
      <c r="D28" s="32" t="s">
        <v>262</v>
      </c>
      <c r="E28" s="32" t="s">
        <v>34</v>
      </c>
      <c r="F28" s="32" t="s">
        <v>34</v>
      </c>
      <c r="G28" s="32" t="s">
        <v>34</v>
      </c>
      <c r="H28" s="33"/>
      <c r="I28" s="33">
        <v>7.15</v>
      </c>
      <c r="J28" s="33"/>
      <c r="K28" s="32"/>
    </row>
    <row r="29" spans="1:11" ht="12.2" customHeight="1">
      <c r="A29" s="34" t="s">
        <v>258</v>
      </c>
      <c r="B29" s="37" t="s">
        <v>261</v>
      </c>
      <c r="C29" s="34" t="s">
        <v>260</v>
      </c>
      <c r="D29" s="32" t="s">
        <v>259</v>
      </c>
      <c r="E29" s="32" t="s">
        <v>34</v>
      </c>
      <c r="F29" s="32" t="s">
        <v>34</v>
      </c>
      <c r="G29" s="32" t="s">
        <v>34</v>
      </c>
      <c r="H29" s="33">
        <v>134.11000000000001</v>
      </c>
      <c r="I29" s="33"/>
      <c r="J29" s="33"/>
      <c r="K29" s="32"/>
    </row>
    <row r="30" spans="1:11" ht="12.2" customHeight="1">
      <c r="A30" s="34" t="s">
        <v>258</v>
      </c>
      <c r="B30" s="37" t="s">
        <v>257</v>
      </c>
      <c r="C30" s="34" t="s">
        <v>256</v>
      </c>
      <c r="D30" s="32" t="s">
        <v>255</v>
      </c>
      <c r="E30" s="32" t="s">
        <v>34</v>
      </c>
      <c r="F30" s="32" t="s">
        <v>34</v>
      </c>
      <c r="G30" s="32" t="s">
        <v>34</v>
      </c>
      <c r="H30" s="33">
        <v>33.53</v>
      </c>
      <c r="I30" s="33"/>
      <c r="J30" s="33"/>
      <c r="K30" s="32"/>
    </row>
    <row r="31" spans="1:11" ht="12.2" customHeight="1">
      <c r="A31" s="34" t="s">
        <v>254</v>
      </c>
      <c r="B31" s="37" t="s">
        <v>253</v>
      </c>
      <c r="C31" s="34" t="s">
        <v>252</v>
      </c>
      <c r="D31" s="32" t="s">
        <v>251</v>
      </c>
      <c r="E31" s="32" t="s">
        <v>34</v>
      </c>
      <c r="F31" s="32" t="s">
        <v>34</v>
      </c>
      <c r="G31" s="32" t="s">
        <v>34</v>
      </c>
      <c r="H31" s="33"/>
      <c r="I31" s="33">
        <v>6.97</v>
      </c>
      <c r="J31" s="33"/>
      <c r="K31" s="32"/>
    </row>
    <row r="32" spans="1:11" ht="12.2" customHeight="1">
      <c r="A32" s="34" t="s">
        <v>244</v>
      </c>
      <c r="B32" s="37" t="s">
        <v>250</v>
      </c>
      <c r="C32" s="34" t="s">
        <v>249</v>
      </c>
      <c r="D32" s="32" t="s">
        <v>248</v>
      </c>
      <c r="E32" s="32" t="s">
        <v>34</v>
      </c>
      <c r="F32" s="32" t="s">
        <v>34</v>
      </c>
      <c r="G32" s="32" t="s">
        <v>34</v>
      </c>
      <c r="H32" s="33"/>
      <c r="I32" s="33">
        <v>51.73</v>
      </c>
      <c r="J32" s="33"/>
      <c r="K32" s="32"/>
    </row>
    <row r="33" spans="1:11" ht="12.2" customHeight="1">
      <c r="A33" s="34" t="s">
        <v>244</v>
      </c>
      <c r="B33" s="37" t="s">
        <v>247</v>
      </c>
      <c r="C33" s="34" t="s">
        <v>246</v>
      </c>
      <c r="D33" s="32" t="s">
        <v>245</v>
      </c>
      <c r="E33" s="32" t="s">
        <v>34</v>
      </c>
      <c r="F33" s="32" t="s">
        <v>34</v>
      </c>
      <c r="G33" s="32" t="s">
        <v>34</v>
      </c>
      <c r="H33" s="33"/>
      <c r="I33" s="33">
        <v>7.07</v>
      </c>
      <c r="J33" s="33"/>
      <c r="K33" s="32"/>
    </row>
    <row r="34" spans="1:11" ht="12.2" customHeight="1">
      <c r="A34" s="34" t="s">
        <v>244</v>
      </c>
      <c r="B34" s="37" t="s">
        <v>243</v>
      </c>
      <c r="C34" s="34" t="s">
        <v>242</v>
      </c>
      <c r="D34" s="32" t="s">
        <v>241</v>
      </c>
      <c r="E34" s="32" t="s">
        <v>34</v>
      </c>
      <c r="F34" s="32" t="s">
        <v>34</v>
      </c>
      <c r="G34" s="32" t="s">
        <v>34</v>
      </c>
      <c r="H34" s="33"/>
      <c r="I34" s="33">
        <v>2.41</v>
      </c>
      <c r="J34" s="33"/>
      <c r="K34" s="32"/>
    </row>
    <row r="35" spans="1:11" ht="12.2" customHeight="1">
      <c r="A35" s="34" t="s">
        <v>240</v>
      </c>
      <c r="B35" s="37" t="s">
        <v>239</v>
      </c>
      <c r="C35" s="34" t="s">
        <v>90</v>
      </c>
      <c r="D35" s="32" t="s">
        <v>238</v>
      </c>
      <c r="E35" s="32" t="s">
        <v>34</v>
      </c>
      <c r="F35" s="32" t="s">
        <v>34</v>
      </c>
      <c r="G35" s="32" t="s">
        <v>34</v>
      </c>
      <c r="H35" s="33"/>
      <c r="I35" s="33">
        <v>66.88</v>
      </c>
      <c r="J35" s="33"/>
      <c r="K35" s="32"/>
    </row>
    <row r="36" spans="1:11" ht="12.2" customHeight="1">
      <c r="A36" s="34" t="s">
        <v>232</v>
      </c>
      <c r="B36" s="37" t="s">
        <v>237</v>
      </c>
      <c r="C36" s="34" t="s">
        <v>236</v>
      </c>
      <c r="D36" s="32" t="s">
        <v>235</v>
      </c>
      <c r="E36" s="32" t="s">
        <v>34</v>
      </c>
      <c r="F36" s="32" t="s">
        <v>34</v>
      </c>
      <c r="G36" s="32" t="s">
        <v>34</v>
      </c>
      <c r="H36" s="33"/>
      <c r="I36" s="33">
        <v>32.520000000000003</v>
      </c>
      <c r="J36" s="33"/>
      <c r="K36" s="32"/>
    </row>
    <row r="37" spans="1:11" ht="12.2" customHeight="1">
      <c r="A37" s="34" t="s">
        <v>232</v>
      </c>
      <c r="B37" s="37" t="s">
        <v>234</v>
      </c>
      <c r="C37" s="34" t="s">
        <v>115</v>
      </c>
      <c r="D37" s="32" t="s">
        <v>233</v>
      </c>
      <c r="E37" s="32" t="s">
        <v>34</v>
      </c>
      <c r="F37" s="32" t="s">
        <v>34</v>
      </c>
      <c r="G37" s="32" t="s">
        <v>34</v>
      </c>
      <c r="H37" s="33"/>
      <c r="I37" s="33">
        <v>15.1</v>
      </c>
      <c r="J37" s="33"/>
      <c r="K37" s="32"/>
    </row>
    <row r="38" spans="1:11" ht="12.2" customHeight="1">
      <c r="A38" s="34" t="s">
        <v>232</v>
      </c>
      <c r="B38" s="37" t="s">
        <v>231</v>
      </c>
      <c r="C38" s="34" t="s">
        <v>196</v>
      </c>
      <c r="D38" s="32" t="s">
        <v>230</v>
      </c>
      <c r="E38" s="32" t="s">
        <v>34</v>
      </c>
      <c r="F38" s="32" t="s">
        <v>34</v>
      </c>
      <c r="G38" s="32" t="s">
        <v>34</v>
      </c>
      <c r="H38" s="33"/>
      <c r="I38" s="33">
        <v>7.24</v>
      </c>
      <c r="J38" s="33"/>
      <c r="K38" s="32"/>
    </row>
    <row r="39" spans="1:11" ht="12.2" customHeight="1">
      <c r="A39" s="34" t="s">
        <v>227</v>
      </c>
      <c r="B39" s="37" t="s">
        <v>229</v>
      </c>
      <c r="C39" s="34" t="s">
        <v>95</v>
      </c>
      <c r="D39" s="32" t="s">
        <v>228</v>
      </c>
      <c r="E39" s="32" t="s">
        <v>34</v>
      </c>
      <c r="F39" s="32" t="s">
        <v>34</v>
      </c>
      <c r="G39" s="32" t="s">
        <v>34</v>
      </c>
      <c r="H39" s="33"/>
      <c r="I39" s="33">
        <v>14.58</v>
      </c>
      <c r="J39" s="33"/>
      <c r="K39" s="32"/>
    </row>
    <row r="40" spans="1:11" ht="12.2" customHeight="1">
      <c r="A40" s="34" t="s">
        <v>227</v>
      </c>
      <c r="B40" s="37" t="s">
        <v>226</v>
      </c>
      <c r="C40" s="34" t="s">
        <v>115</v>
      </c>
      <c r="D40" s="32" t="s">
        <v>225</v>
      </c>
      <c r="E40" s="32" t="s">
        <v>34</v>
      </c>
      <c r="F40" s="32" t="s">
        <v>34</v>
      </c>
      <c r="G40" s="32" t="s">
        <v>34</v>
      </c>
      <c r="H40" s="33"/>
      <c r="I40" s="33">
        <v>21.02</v>
      </c>
      <c r="J40" s="33"/>
      <c r="K40" s="32"/>
    </row>
    <row r="41" spans="1:11" ht="12.2" customHeight="1">
      <c r="A41" s="34" t="s">
        <v>224</v>
      </c>
      <c r="B41" s="37" t="s">
        <v>223</v>
      </c>
      <c r="C41" s="34" t="s">
        <v>142</v>
      </c>
      <c r="D41" s="32" t="s">
        <v>222</v>
      </c>
      <c r="E41" s="32" t="s">
        <v>34</v>
      </c>
      <c r="F41" s="32" t="s">
        <v>34</v>
      </c>
      <c r="G41" s="32" t="s">
        <v>34</v>
      </c>
      <c r="H41" s="33">
        <v>5.54</v>
      </c>
      <c r="I41" s="33"/>
      <c r="J41" s="33"/>
      <c r="K41" s="32"/>
    </row>
    <row r="42" spans="1:11" ht="12.2" customHeight="1">
      <c r="A42" s="34" t="s">
        <v>221</v>
      </c>
      <c r="B42" s="37" t="s">
        <v>220</v>
      </c>
      <c r="C42" s="34" t="s">
        <v>115</v>
      </c>
      <c r="D42" s="32" t="s">
        <v>219</v>
      </c>
      <c r="E42" s="32" t="s">
        <v>34</v>
      </c>
      <c r="F42" s="32" t="s">
        <v>34</v>
      </c>
      <c r="G42" s="32" t="s">
        <v>34</v>
      </c>
      <c r="H42" s="33">
        <v>18.39</v>
      </c>
      <c r="I42" s="33"/>
      <c r="J42" s="33"/>
      <c r="K42" s="32"/>
    </row>
    <row r="43" spans="1:11" ht="12.2" customHeight="1">
      <c r="A43" s="34" t="s">
        <v>216</v>
      </c>
      <c r="B43" s="37" t="s">
        <v>218</v>
      </c>
      <c r="C43" s="34" t="s">
        <v>196</v>
      </c>
      <c r="D43" s="32" t="s">
        <v>217</v>
      </c>
      <c r="E43" s="32" t="s">
        <v>34</v>
      </c>
      <c r="F43" s="32" t="s">
        <v>34</v>
      </c>
      <c r="G43" s="32" t="s">
        <v>34</v>
      </c>
      <c r="H43" s="33"/>
      <c r="I43" s="33">
        <v>15.02</v>
      </c>
      <c r="J43" s="33"/>
      <c r="K43" s="32"/>
    </row>
    <row r="44" spans="1:11" ht="12.2" customHeight="1">
      <c r="A44" s="34" t="s">
        <v>216</v>
      </c>
      <c r="B44" s="37" t="s">
        <v>215</v>
      </c>
      <c r="C44" s="34" t="s">
        <v>115</v>
      </c>
      <c r="D44" s="32" t="s">
        <v>214</v>
      </c>
      <c r="E44" s="32" t="s">
        <v>34</v>
      </c>
      <c r="F44" s="32" t="s">
        <v>34</v>
      </c>
      <c r="G44" s="32" t="s">
        <v>34</v>
      </c>
      <c r="H44" s="33"/>
      <c r="I44" s="33">
        <v>16.52</v>
      </c>
      <c r="J44" s="33"/>
      <c r="K44" s="32"/>
    </row>
    <row r="45" spans="1:11" ht="12.2" customHeight="1">
      <c r="A45" s="34" t="s">
        <v>213</v>
      </c>
      <c r="B45" s="37" t="s">
        <v>212</v>
      </c>
      <c r="C45" s="34" t="s">
        <v>211</v>
      </c>
      <c r="D45" s="32" t="s">
        <v>210</v>
      </c>
      <c r="E45" s="32" t="s">
        <v>34</v>
      </c>
      <c r="F45" s="32" t="s">
        <v>34</v>
      </c>
      <c r="G45" s="32" t="s">
        <v>34</v>
      </c>
      <c r="H45" s="33"/>
      <c r="I45" s="33">
        <v>16.670000000000002</v>
      </c>
      <c r="J45" s="33"/>
      <c r="K45" s="32"/>
    </row>
    <row r="46" spans="1:11" ht="12.2" customHeight="1">
      <c r="A46" s="34" t="s">
        <v>207</v>
      </c>
      <c r="B46" s="37" t="s">
        <v>209</v>
      </c>
      <c r="C46" s="34" t="s">
        <v>115</v>
      </c>
      <c r="D46" s="32" t="s">
        <v>208</v>
      </c>
      <c r="E46" s="32" t="s">
        <v>34</v>
      </c>
      <c r="F46" s="32" t="s">
        <v>34</v>
      </c>
      <c r="G46" s="32" t="s">
        <v>34</v>
      </c>
      <c r="H46" s="33"/>
      <c r="I46" s="33">
        <v>10.130000000000001</v>
      </c>
      <c r="J46" s="33"/>
      <c r="K46" s="32"/>
    </row>
    <row r="47" spans="1:11" ht="12.2" customHeight="1">
      <c r="A47" s="34" t="s">
        <v>207</v>
      </c>
      <c r="B47" s="37" t="s">
        <v>206</v>
      </c>
      <c r="C47" s="34" t="s">
        <v>115</v>
      </c>
      <c r="D47" s="32" t="s">
        <v>205</v>
      </c>
      <c r="E47" s="32" t="s">
        <v>34</v>
      </c>
      <c r="F47" s="32" t="s">
        <v>34</v>
      </c>
      <c r="G47" s="32" t="s">
        <v>34</v>
      </c>
      <c r="H47" s="33"/>
      <c r="I47" s="33">
        <v>15.2</v>
      </c>
      <c r="J47" s="33"/>
      <c r="K47" s="32"/>
    </row>
    <row r="48" spans="1:11" ht="12.2" customHeight="1">
      <c r="A48" s="34" t="s">
        <v>201</v>
      </c>
      <c r="B48" s="37" t="s">
        <v>204</v>
      </c>
      <c r="C48" s="34" t="s">
        <v>203</v>
      </c>
      <c r="D48" s="32" t="s">
        <v>202</v>
      </c>
      <c r="E48" s="32" t="s">
        <v>34</v>
      </c>
      <c r="F48" s="32" t="s">
        <v>34</v>
      </c>
      <c r="G48" s="32" t="s">
        <v>34</v>
      </c>
      <c r="H48" s="33">
        <v>196.16</v>
      </c>
      <c r="I48" s="33"/>
      <c r="J48" s="33"/>
      <c r="K48" s="32"/>
    </row>
    <row r="49" spans="1:11" ht="12.2" customHeight="1">
      <c r="A49" s="34" t="s">
        <v>201</v>
      </c>
      <c r="B49" s="37" t="s">
        <v>200</v>
      </c>
      <c r="C49" s="34" t="s">
        <v>123</v>
      </c>
      <c r="D49" s="32" t="s">
        <v>199</v>
      </c>
      <c r="E49" s="32" t="s">
        <v>34</v>
      </c>
      <c r="F49" s="32" t="s">
        <v>34</v>
      </c>
      <c r="G49" s="32" t="s">
        <v>34</v>
      </c>
      <c r="H49" s="33">
        <v>53.93</v>
      </c>
      <c r="I49" s="33"/>
      <c r="J49" s="33"/>
      <c r="K49" s="32"/>
    </row>
    <row r="50" spans="1:11" ht="12.2" customHeight="1">
      <c r="A50" s="34" t="s">
        <v>198</v>
      </c>
      <c r="B50" s="37" t="s">
        <v>197</v>
      </c>
      <c r="C50" s="34" t="s">
        <v>196</v>
      </c>
      <c r="D50" s="32" t="s">
        <v>195</v>
      </c>
      <c r="E50" s="32" t="s">
        <v>34</v>
      </c>
      <c r="F50" s="32" t="s">
        <v>34</v>
      </c>
      <c r="G50" s="32" t="s">
        <v>34</v>
      </c>
      <c r="H50" s="33"/>
      <c r="I50" s="33">
        <v>3.77</v>
      </c>
      <c r="J50" s="33"/>
      <c r="K50" s="32"/>
    </row>
    <row r="51" spans="1:11" ht="12.2" customHeight="1">
      <c r="A51" s="34" t="s">
        <v>198</v>
      </c>
      <c r="B51" s="37" t="s">
        <v>197</v>
      </c>
      <c r="C51" s="34" t="s">
        <v>196</v>
      </c>
      <c r="D51" s="32" t="s">
        <v>195</v>
      </c>
      <c r="E51" s="32" t="s">
        <v>34</v>
      </c>
      <c r="F51" s="32" t="s">
        <v>34</v>
      </c>
      <c r="G51" s="32" t="s">
        <v>34</v>
      </c>
      <c r="H51" s="33"/>
      <c r="I51" s="33">
        <v>15.07</v>
      </c>
      <c r="J51" s="33"/>
      <c r="K51" s="32"/>
    </row>
    <row r="52" spans="1:11" ht="12.2" customHeight="1">
      <c r="A52" s="34" t="s">
        <v>191</v>
      </c>
      <c r="B52" s="37" t="s">
        <v>194</v>
      </c>
      <c r="C52" s="34" t="s">
        <v>193</v>
      </c>
      <c r="D52" s="32" t="s">
        <v>192</v>
      </c>
      <c r="E52" s="32" t="s">
        <v>34</v>
      </c>
      <c r="F52" s="32" t="s">
        <v>34</v>
      </c>
      <c r="G52" s="32" t="s">
        <v>34</v>
      </c>
      <c r="H52" s="33"/>
      <c r="I52" s="33">
        <v>50.16</v>
      </c>
      <c r="J52" s="33"/>
      <c r="K52" s="32"/>
    </row>
    <row r="53" spans="1:11" ht="12.2" customHeight="1">
      <c r="A53" s="34" t="s">
        <v>191</v>
      </c>
      <c r="B53" s="37" t="s">
        <v>190</v>
      </c>
      <c r="C53" s="34" t="s">
        <v>189</v>
      </c>
      <c r="D53" s="32" t="s">
        <v>188</v>
      </c>
      <c r="E53" s="32" t="s">
        <v>34</v>
      </c>
      <c r="F53" s="32" t="s">
        <v>34</v>
      </c>
      <c r="G53" s="32" t="s">
        <v>34</v>
      </c>
      <c r="H53" s="33"/>
      <c r="I53" s="33">
        <v>14.97</v>
      </c>
      <c r="J53" s="33"/>
      <c r="K53" s="32"/>
    </row>
    <row r="54" spans="1:11" ht="12.2" customHeight="1">
      <c r="A54" s="34" t="s">
        <v>181</v>
      </c>
      <c r="B54" s="37" t="s">
        <v>187</v>
      </c>
      <c r="C54" s="34" t="s">
        <v>115</v>
      </c>
      <c r="D54" s="32" t="s">
        <v>186</v>
      </c>
      <c r="E54" s="32" t="s">
        <v>34</v>
      </c>
      <c r="F54" s="32" t="s">
        <v>34</v>
      </c>
      <c r="G54" s="32" t="s">
        <v>34</v>
      </c>
      <c r="H54" s="33"/>
      <c r="I54" s="33">
        <v>3.6</v>
      </c>
      <c r="J54" s="33"/>
      <c r="K54" s="32"/>
    </row>
    <row r="55" spans="1:11" ht="12.2" customHeight="1">
      <c r="A55" s="34" t="s">
        <v>181</v>
      </c>
      <c r="B55" s="37" t="s">
        <v>185</v>
      </c>
      <c r="C55" s="34" t="s">
        <v>115</v>
      </c>
      <c r="D55" s="32" t="s">
        <v>184</v>
      </c>
      <c r="E55" s="32" t="s">
        <v>34</v>
      </c>
      <c r="F55" s="32" t="s">
        <v>34</v>
      </c>
      <c r="G55" s="32" t="s">
        <v>34</v>
      </c>
      <c r="H55" s="33"/>
      <c r="I55" s="33">
        <v>8.33</v>
      </c>
      <c r="J55" s="33"/>
      <c r="K55" s="32"/>
    </row>
    <row r="56" spans="1:11" ht="12.2" customHeight="1">
      <c r="A56" s="34" t="s">
        <v>181</v>
      </c>
      <c r="B56" s="37" t="s">
        <v>183</v>
      </c>
      <c r="C56" s="34" t="s">
        <v>115</v>
      </c>
      <c r="D56" s="32" t="s">
        <v>182</v>
      </c>
      <c r="E56" s="32" t="s">
        <v>34</v>
      </c>
      <c r="F56" s="32" t="s">
        <v>34</v>
      </c>
      <c r="G56" s="32" t="s">
        <v>34</v>
      </c>
      <c r="H56" s="33"/>
      <c r="I56" s="33">
        <v>11.21</v>
      </c>
      <c r="J56" s="33"/>
      <c r="K56" s="32"/>
    </row>
    <row r="57" spans="1:11" ht="12.2" customHeight="1">
      <c r="A57" s="34" t="s">
        <v>181</v>
      </c>
      <c r="B57" s="37" t="s">
        <v>180</v>
      </c>
      <c r="C57" s="34" t="s">
        <v>115</v>
      </c>
      <c r="D57" s="32" t="s">
        <v>179</v>
      </c>
      <c r="E57" s="32" t="s">
        <v>34</v>
      </c>
      <c r="F57" s="32" t="s">
        <v>34</v>
      </c>
      <c r="G57" s="32" t="s">
        <v>34</v>
      </c>
      <c r="H57" s="33"/>
      <c r="I57" s="33">
        <v>4.8099999999999996</v>
      </c>
      <c r="J57" s="33"/>
      <c r="K57" s="32"/>
    </row>
    <row r="58" spans="1:11" ht="12.2" customHeight="1">
      <c r="A58" s="34" t="s">
        <v>172</v>
      </c>
      <c r="B58" s="37" t="s">
        <v>175</v>
      </c>
      <c r="C58" s="34" t="s">
        <v>174</v>
      </c>
      <c r="D58" s="32" t="s">
        <v>173</v>
      </c>
      <c r="E58" s="32" t="s">
        <v>34</v>
      </c>
      <c r="F58" s="32" t="s">
        <v>34</v>
      </c>
      <c r="G58" s="32" t="s">
        <v>34</v>
      </c>
      <c r="H58" s="33">
        <v>114.34</v>
      </c>
      <c r="I58" s="33"/>
      <c r="J58" s="33"/>
      <c r="K58" s="32"/>
    </row>
    <row r="59" spans="1:11" ht="12.2" customHeight="1">
      <c r="A59" s="34" t="s">
        <v>172</v>
      </c>
      <c r="B59" s="37" t="s">
        <v>171</v>
      </c>
      <c r="C59" s="34" t="s">
        <v>142</v>
      </c>
      <c r="D59" s="32" t="s">
        <v>170</v>
      </c>
      <c r="E59" s="32" t="s">
        <v>34</v>
      </c>
      <c r="F59" s="32" t="s">
        <v>34</v>
      </c>
      <c r="G59" s="32" t="s">
        <v>34</v>
      </c>
      <c r="H59" s="33">
        <v>22.91</v>
      </c>
      <c r="I59" s="33"/>
      <c r="J59" s="33"/>
      <c r="K59" s="32"/>
    </row>
    <row r="60" spans="1:11" ht="12.2" customHeight="1">
      <c r="A60" s="34"/>
      <c r="B60" s="34"/>
      <c r="C60" s="34"/>
      <c r="D60" s="32"/>
      <c r="E60" s="32"/>
      <c r="F60" s="32"/>
      <c r="G60" s="32"/>
      <c r="H60" s="33"/>
      <c r="I60" s="33"/>
      <c r="J60" s="33"/>
      <c r="K60" s="32"/>
    </row>
    <row r="61" spans="1:11" ht="12.2" customHeight="1">
      <c r="A61" s="34"/>
      <c r="B61" s="34"/>
      <c r="C61" s="34"/>
      <c r="D61" s="32"/>
      <c r="E61" s="32"/>
      <c r="F61" s="32"/>
      <c r="G61" s="32"/>
      <c r="H61" s="39">
        <f>SUM(H5:H60)</f>
        <v>1267.72</v>
      </c>
      <c r="I61" s="39">
        <f>SUM(I5:I60)</f>
        <v>1267.7199999999998</v>
      </c>
      <c r="J61" s="33">
        <f>H61-I61</f>
        <v>0</v>
      </c>
      <c r="K61" s="32"/>
    </row>
    <row r="62" spans="1:11" ht="12.2" customHeight="1">
      <c r="A62" s="34"/>
      <c r="B62" s="34"/>
      <c r="C62" s="34"/>
      <c r="D62" s="32"/>
      <c r="E62" s="32"/>
      <c r="F62" s="32"/>
      <c r="G62" s="32"/>
      <c r="H62" s="33"/>
      <c r="I62" s="33"/>
      <c r="J62" s="33"/>
      <c r="K62" s="32"/>
    </row>
    <row r="63" spans="1:11" ht="12.2" customHeight="1">
      <c r="A63" s="34"/>
      <c r="B63" s="34"/>
      <c r="C63" s="34"/>
      <c r="D63" s="32"/>
      <c r="E63" s="32"/>
      <c r="F63" s="32"/>
      <c r="G63" s="32"/>
      <c r="H63" s="33"/>
      <c r="I63" s="33"/>
      <c r="J63" s="33"/>
      <c r="K63" s="32"/>
    </row>
    <row r="64" spans="1:11" ht="12.2" customHeight="1">
      <c r="A64" s="34"/>
      <c r="B64" s="34"/>
      <c r="C64" s="34"/>
      <c r="D64" s="32"/>
      <c r="E64" s="32"/>
      <c r="F64" s="32"/>
      <c r="G64" s="32"/>
      <c r="H64" s="33"/>
      <c r="I64" s="33"/>
      <c r="J64" s="33"/>
      <c r="K64" s="32"/>
    </row>
    <row r="65" spans="1:11" ht="12.2" customHeight="1">
      <c r="A65" s="34" t="s">
        <v>144</v>
      </c>
      <c r="B65" s="34" t="s">
        <v>147</v>
      </c>
      <c r="C65" s="34" t="s">
        <v>146</v>
      </c>
      <c r="D65" s="32" t="s">
        <v>145</v>
      </c>
      <c r="E65" s="32" t="s">
        <v>34</v>
      </c>
      <c r="F65" s="32" t="s">
        <v>34</v>
      </c>
      <c r="G65" s="32" t="s">
        <v>34</v>
      </c>
      <c r="H65" s="33">
        <v>108.11</v>
      </c>
      <c r="I65" s="33"/>
      <c r="J65" s="33"/>
      <c r="K65" s="32"/>
    </row>
    <row r="66" spans="1:11" ht="12.2" customHeight="1">
      <c r="A66" s="34" t="s">
        <v>144</v>
      </c>
      <c r="B66" s="34" t="s">
        <v>143</v>
      </c>
      <c r="C66" s="34" t="s">
        <v>142</v>
      </c>
      <c r="D66" s="32" t="s">
        <v>141</v>
      </c>
      <c r="E66" s="32" t="s">
        <v>34</v>
      </c>
      <c r="F66" s="32" t="s">
        <v>34</v>
      </c>
      <c r="G66" s="32" t="s">
        <v>34</v>
      </c>
      <c r="H66" s="33">
        <v>25.73</v>
      </c>
      <c r="I66" s="33"/>
      <c r="J66" s="33"/>
      <c r="K66" s="32"/>
    </row>
    <row r="67" spans="1:11" ht="12.2" customHeight="1">
      <c r="A67" s="34" t="s">
        <v>178</v>
      </c>
      <c r="B67" s="37" t="s">
        <v>177</v>
      </c>
      <c r="C67" s="34" t="s">
        <v>115</v>
      </c>
      <c r="D67" s="32" t="s">
        <v>176</v>
      </c>
      <c r="E67" s="32" t="s">
        <v>34</v>
      </c>
      <c r="F67" s="32" t="s">
        <v>34</v>
      </c>
      <c r="G67" s="32" t="s">
        <v>34</v>
      </c>
      <c r="H67" s="33"/>
      <c r="I67" s="33">
        <v>8.41</v>
      </c>
      <c r="J67" s="33"/>
      <c r="K67" s="32"/>
    </row>
    <row r="68" spans="1:11" ht="12.2" customHeight="1">
      <c r="A68" s="34" t="s">
        <v>178</v>
      </c>
      <c r="B68" s="37" t="s">
        <v>177</v>
      </c>
      <c r="C68" s="34" t="s">
        <v>115</v>
      </c>
      <c r="D68" s="32" t="s">
        <v>176</v>
      </c>
      <c r="E68" s="32" t="s">
        <v>34</v>
      </c>
      <c r="F68" s="32" t="s">
        <v>34</v>
      </c>
      <c r="G68" s="32" t="s">
        <v>34</v>
      </c>
      <c r="H68" s="33"/>
      <c r="I68" s="33">
        <v>4.5</v>
      </c>
      <c r="J68" s="33"/>
      <c r="K68" s="32"/>
    </row>
    <row r="69" spans="1:11" ht="12.2" customHeight="1">
      <c r="A69" s="34" t="s">
        <v>178</v>
      </c>
      <c r="B69" s="37" t="s">
        <v>177</v>
      </c>
      <c r="C69" s="34" t="s">
        <v>115</v>
      </c>
      <c r="D69" s="32" t="s">
        <v>176</v>
      </c>
      <c r="E69" s="32" t="s">
        <v>34</v>
      </c>
      <c r="F69" s="32" t="s">
        <v>34</v>
      </c>
      <c r="G69" s="32" t="s">
        <v>34</v>
      </c>
      <c r="H69" s="33"/>
      <c r="I69" s="33">
        <v>10</v>
      </c>
      <c r="J69" s="33"/>
      <c r="K69" s="32"/>
    </row>
    <row r="70" spans="1:11" ht="12.2" customHeight="1">
      <c r="A70" s="34" t="s">
        <v>178</v>
      </c>
      <c r="B70" s="37" t="s">
        <v>177</v>
      </c>
      <c r="C70" s="34" t="s">
        <v>115</v>
      </c>
      <c r="D70" s="32" t="s">
        <v>176</v>
      </c>
      <c r="E70" s="32" t="s">
        <v>34</v>
      </c>
      <c r="F70" s="32" t="s">
        <v>34</v>
      </c>
      <c r="G70" s="32" t="s">
        <v>34</v>
      </c>
      <c r="H70" s="33"/>
      <c r="I70" s="33">
        <v>10</v>
      </c>
      <c r="J70" s="33"/>
      <c r="K70" s="32"/>
    </row>
    <row r="71" spans="1:11" ht="12.2" customHeight="1">
      <c r="A71" s="34" t="s">
        <v>178</v>
      </c>
      <c r="B71" s="37" t="s">
        <v>177</v>
      </c>
      <c r="C71" s="34" t="s">
        <v>115</v>
      </c>
      <c r="D71" s="32" t="s">
        <v>176</v>
      </c>
      <c r="E71" s="32" t="s">
        <v>34</v>
      </c>
      <c r="F71" s="32" t="s">
        <v>34</v>
      </c>
      <c r="G71" s="32" t="s">
        <v>34</v>
      </c>
      <c r="H71" s="33"/>
      <c r="I71" s="33">
        <v>7.84</v>
      </c>
      <c r="J71" s="33"/>
      <c r="K71" s="32"/>
    </row>
    <row r="72" spans="1:11" ht="12.2" customHeight="1">
      <c r="A72" s="34" t="s">
        <v>178</v>
      </c>
      <c r="B72" s="37" t="s">
        <v>177</v>
      </c>
      <c r="C72" s="34" t="s">
        <v>115</v>
      </c>
      <c r="D72" s="32" t="s">
        <v>176</v>
      </c>
      <c r="E72" s="32" t="s">
        <v>34</v>
      </c>
      <c r="F72" s="32" t="s">
        <v>34</v>
      </c>
      <c r="G72" s="32" t="s">
        <v>34</v>
      </c>
      <c r="H72" s="33"/>
      <c r="I72" s="33">
        <v>4.66</v>
      </c>
      <c r="J72" s="33"/>
      <c r="K72" s="32"/>
    </row>
    <row r="73" spans="1:11" ht="12.2" customHeight="1">
      <c r="A73" s="34" t="s">
        <v>164</v>
      </c>
      <c r="B73" s="37" t="s">
        <v>169</v>
      </c>
      <c r="C73" s="34" t="s">
        <v>168</v>
      </c>
      <c r="D73" s="32" t="s">
        <v>167</v>
      </c>
      <c r="E73" s="32" t="s">
        <v>34</v>
      </c>
      <c r="F73" s="32" t="s">
        <v>34</v>
      </c>
      <c r="G73" s="32" t="s">
        <v>34</v>
      </c>
      <c r="H73" s="33"/>
      <c r="I73" s="33">
        <v>65.760000000000005</v>
      </c>
      <c r="J73" s="33"/>
      <c r="K73" s="32"/>
    </row>
    <row r="74" spans="1:11" ht="12.2" customHeight="1">
      <c r="A74" s="34" t="s">
        <v>164</v>
      </c>
      <c r="B74" s="37" t="s">
        <v>166</v>
      </c>
      <c r="C74" s="34" t="s">
        <v>115</v>
      </c>
      <c r="D74" s="32" t="s">
        <v>165</v>
      </c>
      <c r="E74" s="32" t="s">
        <v>34</v>
      </c>
      <c r="F74" s="32" t="s">
        <v>34</v>
      </c>
      <c r="G74" s="32" t="s">
        <v>34</v>
      </c>
      <c r="H74" s="33"/>
      <c r="I74" s="33">
        <v>11.83</v>
      </c>
      <c r="J74" s="33"/>
      <c r="K74" s="32"/>
    </row>
    <row r="75" spans="1:11" ht="12.2" customHeight="1">
      <c r="A75" s="34" t="s">
        <v>164</v>
      </c>
      <c r="B75" s="37" t="s">
        <v>163</v>
      </c>
      <c r="C75" s="34" t="s">
        <v>115</v>
      </c>
      <c r="D75" s="32" t="s">
        <v>162</v>
      </c>
      <c r="E75" s="32" t="s">
        <v>34</v>
      </c>
      <c r="F75" s="32" t="s">
        <v>34</v>
      </c>
      <c r="G75" s="32" t="s">
        <v>34</v>
      </c>
      <c r="H75" s="33"/>
      <c r="I75" s="33">
        <v>10.84</v>
      </c>
      <c r="J75" s="33"/>
      <c r="K75" s="32"/>
    </row>
    <row r="76" spans="1:11" ht="12.2" customHeight="1">
      <c r="A76" s="34"/>
      <c r="B76" s="34"/>
      <c r="C76" s="34"/>
      <c r="D76" s="32"/>
      <c r="E76" s="32"/>
      <c r="F76" s="32"/>
      <c r="G76" s="32"/>
      <c r="H76" s="33"/>
      <c r="I76" s="33"/>
      <c r="J76" s="33"/>
      <c r="K76" s="32"/>
    </row>
    <row r="77" spans="1:11" ht="12.2" customHeight="1">
      <c r="A77" s="34"/>
      <c r="B77" s="34"/>
      <c r="C77" s="34"/>
      <c r="D77" s="32"/>
      <c r="E77" s="32"/>
      <c r="F77" s="32"/>
      <c r="G77" s="32"/>
      <c r="H77" s="33"/>
      <c r="I77" s="33"/>
      <c r="J77" s="33"/>
      <c r="K77" s="32"/>
    </row>
    <row r="78" spans="1:11" ht="12.2" customHeight="1">
      <c r="A78" s="34"/>
      <c r="B78" s="34"/>
      <c r="C78" s="34"/>
      <c r="D78" s="32"/>
      <c r="E78" s="32"/>
      <c r="F78" s="32"/>
      <c r="G78" s="32"/>
      <c r="H78" s="39">
        <f>SUM(H65:H77)</f>
        <v>133.84</v>
      </c>
      <c r="I78" s="39">
        <f>SUM(I67:I77)</f>
        <v>133.84</v>
      </c>
      <c r="J78" s="33">
        <f>H78-I78</f>
        <v>0</v>
      </c>
      <c r="K78" s="32"/>
    </row>
    <row r="79" spans="1:11" ht="12.2" customHeight="1">
      <c r="A79" s="34"/>
      <c r="B79" s="34"/>
      <c r="C79" s="34"/>
      <c r="D79" s="32"/>
      <c r="E79" s="32"/>
      <c r="F79" s="32"/>
      <c r="G79" s="32"/>
      <c r="H79" s="33"/>
      <c r="I79" s="33"/>
      <c r="J79" s="33"/>
      <c r="K79" s="32"/>
    </row>
    <row r="80" spans="1:11" ht="12.2" customHeight="1">
      <c r="A80" s="34"/>
      <c r="B80" s="34"/>
      <c r="C80" s="34"/>
      <c r="D80" s="32"/>
      <c r="E80" s="32"/>
      <c r="F80" s="32"/>
      <c r="G80" s="32"/>
      <c r="H80" s="33"/>
      <c r="I80" s="33"/>
      <c r="J80" s="33"/>
      <c r="K80" s="32"/>
    </row>
    <row r="81" spans="1:11" ht="12.2" customHeight="1">
      <c r="A81" s="34"/>
      <c r="B81" s="34"/>
      <c r="C81" s="34"/>
      <c r="D81" s="32"/>
      <c r="E81" s="32"/>
      <c r="F81" s="32"/>
      <c r="G81" s="32"/>
      <c r="H81" s="33"/>
      <c r="I81" s="33"/>
      <c r="J81" s="33"/>
      <c r="K81" s="32"/>
    </row>
    <row r="82" spans="1:11" ht="12.2" customHeight="1">
      <c r="A82" s="34"/>
      <c r="B82" s="34"/>
      <c r="C82" s="34"/>
      <c r="D82" s="32"/>
      <c r="E82" s="32"/>
      <c r="F82" s="32"/>
      <c r="G82" s="32"/>
      <c r="H82" s="33"/>
      <c r="I82" s="33"/>
      <c r="J82" s="33"/>
      <c r="K82" s="32"/>
    </row>
    <row r="83" spans="1:11" ht="12.2" customHeight="1">
      <c r="A83" s="34" t="s">
        <v>155</v>
      </c>
      <c r="B83" s="37" t="s">
        <v>161</v>
      </c>
      <c r="C83" s="34" t="s">
        <v>160</v>
      </c>
      <c r="D83" s="32" t="s">
        <v>159</v>
      </c>
      <c r="E83" s="32" t="s">
        <v>34</v>
      </c>
      <c r="F83" s="32" t="s">
        <v>34</v>
      </c>
      <c r="G83" s="32" t="s">
        <v>34</v>
      </c>
      <c r="H83" s="33"/>
      <c r="I83" s="33">
        <v>9.32</v>
      </c>
      <c r="J83" s="33"/>
      <c r="K83" s="32"/>
    </row>
    <row r="84" spans="1:11" ht="12.2" customHeight="1">
      <c r="A84" s="34" t="s">
        <v>155</v>
      </c>
      <c r="B84" s="37" t="s">
        <v>161</v>
      </c>
      <c r="C84" s="34" t="s">
        <v>160</v>
      </c>
      <c r="D84" s="32" t="s">
        <v>159</v>
      </c>
      <c r="E84" s="32" t="s">
        <v>34</v>
      </c>
      <c r="F84" s="32" t="s">
        <v>34</v>
      </c>
      <c r="G84" s="32" t="s">
        <v>34</v>
      </c>
      <c r="H84" s="33"/>
      <c r="I84" s="33">
        <v>12.42</v>
      </c>
      <c r="J84" s="33"/>
      <c r="K84" s="32"/>
    </row>
    <row r="85" spans="1:11" ht="12.2" customHeight="1">
      <c r="A85" s="34" t="s">
        <v>155</v>
      </c>
      <c r="B85" s="37" t="s">
        <v>158</v>
      </c>
      <c r="C85" s="34" t="s">
        <v>157</v>
      </c>
      <c r="D85" s="32" t="s">
        <v>156</v>
      </c>
      <c r="E85" s="32" t="s">
        <v>34</v>
      </c>
      <c r="F85" s="32" t="s">
        <v>34</v>
      </c>
      <c r="G85" s="32" t="s">
        <v>34</v>
      </c>
      <c r="H85" s="33"/>
      <c r="I85" s="33">
        <v>55.73</v>
      </c>
      <c r="J85" s="33"/>
      <c r="K85" s="32"/>
    </row>
    <row r="86" spans="1:11" ht="12.2" customHeight="1">
      <c r="A86" s="34" t="s">
        <v>155</v>
      </c>
      <c r="B86" s="37" t="s">
        <v>154</v>
      </c>
      <c r="C86" s="34" t="s">
        <v>153</v>
      </c>
      <c r="D86" s="32" t="s">
        <v>152</v>
      </c>
      <c r="E86" s="32" t="s">
        <v>34</v>
      </c>
      <c r="F86" s="32" t="s">
        <v>34</v>
      </c>
      <c r="G86" s="32" t="s">
        <v>34</v>
      </c>
      <c r="H86" s="33"/>
      <c r="I86" s="33">
        <v>6.38</v>
      </c>
      <c r="J86" s="33"/>
      <c r="K86" s="32"/>
    </row>
    <row r="87" spans="1:11" ht="12.2" customHeight="1">
      <c r="A87" s="34" t="s">
        <v>151</v>
      </c>
      <c r="B87" s="37" t="s">
        <v>150</v>
      </c>
      <c r="C87" s="34" t="s">
        <v>149</v>
      </c>
      <c r="D87" s="32" t="s">
        <v>148</v>
      </c>
      <c r="E87" s="32" t="s">
        <v>34</v>
      </c>
      <c r="F87" s="32" t="s">
        <v>34</v>
      </c>
      <c r="G87" s="32" t="s">
        <v>34</v>
      </c>
      <c r="H87" s="33"/>
      <c r="I87" s="33">
        <v>24.1</v>
      </c>
      <c r="J87" s="33"/>
      <c r="K87" s="32"/>
    </row>
    <row r="88" spans="1:11" ht="12.2" customHeight="1">
      <c r="A88" s="34" t="s">
        <v>140</v>
      </c>
      <c r="B88" s="37" t="s">
        <v>139</v>
      </c>
      <c r="C88" s="34" t="s">
        <v>138</v>
      </c>
      <c r="D88" s="32" t="s">
        <v>137</v>
      </c>
      <c r="E88" s="32" t="s">
        <v>34</v>
      </c>
      <c r="F88" s="32" t="s">
        <v>34</v>
      </c>
      <c r="G88" s="32" t="s">
        <v>34</v>
      </c>
      <c r="H88" s="33"/>
      <c r="I88" s="33">
        <v>10.81</v>
      </c>
      <c r="J88" s="33">
        <v>-20000</v>
      </c>
      <c r="K88" s="32"/>
    </row>
    <row r="89" spans="1:11" ht="12.2" customHeight="1">
      <c r="A89" s="34" t="s">
        <v>136</v>
      </c>
      <c r="B89" s="37" t="s">
        <v>135</v>
      </c>
      <c r="C89" s="34" t="s">
        <v>134</v>
      </c>
      <c r="D89" s="32" t="s">
        <v>133</v>
      </c>
      <c r="E89" s="32" t="s">
        <v>34</v>
      </c>
      <c r="F89" s="32" t="s">
        <v>34</v>
      </c>
      <c r="G89" s="32" t="s">
        <v>34</v>
      </c>
      <c r="H89" s="33"/>
      <c r="I89" s="33">
        <v>202.44</v>
      </c>
      <c r="J89" s="33">
        <v>-445355</v>
      </c>
      <c r="K89" s="32"/>
    </row>
    <row r="90" spans="1:11" ht="12.2" customHeight="1">
      <c r="A90" s="34" t="s">
        <v>125</v>
      </c>
      <c r="B90" s="34" t="s">
        <v>128</v>
      </c>
      <c r="C90" s="34" t="s">
        <v>127</v>
      </c>
      <c r="D90" s="32" t="s">
        <v>126</v>
      </c>
      <c r="E90" s="32" t="s">
        <v>34</v>
      </c>
      <c r="F90" s="32" t="s">
        <v>34</v>
      </c>
      <c r="G90" s="32" t="s">
        <v>34</v>
      </c>
      <c r="H90" s="33">
        <v>66.59</v>
      </c>
      <c r="I90" s="33"/>
      <c r="J90" s="33"/>
      <c r="K90" s="32"/>
    </row>
    <row r="91" spans="1:11" ht="12.2" customHeight="1">
      <c r="A91" s="34" t="s">
        <v>125</v>
      </c>
      <c r="B91" s="34" t="s">
        <v>124</v>
      </c>
      <c r="C91" s="34" t="s">
        <v>123</v>
      </c>
      <c r="D91" s="32" t="s">
        <v>122</v>
      </c>
      <c r="E91" s="32" t="s">
        <v>34</v>
      </c>
      <c r="F91" s="32" t="s">
        <v>34</v>
      </c>
      <c r="G91" s="32" t="s">
        <v>34</v>
      </c>
      <c r="H91" s="33">
        <v>266.93</v>
      </c>
      <c r="I91" s="33"/>
      <c r="J91" s="33"/>
      <c r="K91" s="32"/>
    </row>
    <row r="92" spans="1:11" ht="12.2" customHeight="1">
      <c r="A92" s="34" t="s">
        <v>113</v>
      </c>
      <c r="B92" s="34" t="s">
        <v>112</v>
      </c>
      <c r="C92" s="34" t="s">
        <v>111</v>
      </c>
      <c r="D92" s="32" t="s">
        <v>110</v>
      </c>
      <c r="E92" s="32" t="s">
        <v>34</v>
      </c>
      <c r="F92" s="32" t="s">
        <v>34</v>
      </c>
      <c r="G92" s="32" t="s">
        <v>34</v>
      </c>
      <c r="H92" s="33"/>
      <c r="I92" s="33">
        <v>12.32</v>
      </c>
      <c r="J92" s="33"/>
      <c r="K92" s="32"/>
    </row>
    <row r="93" spans="1:11" ht="12.2" customHeight="1">
      <c r="A93" s="34"/>
      <c r="B93" s="34"/>
      <c r="C93" s="34"/>
      <c r="D93" s="32"/>
      <c r="E93" s="32"/>
      <c r="F93" s="32"/>
      <c r="G93" s="32"/>
      <c r="H93" s="33"/>
      <c r="I93" s="33"/>
      <c r="J93" s="33"/>
      <c r="K93" s="32"/>
    </row>
    <row r="94" spans="1:11" ht="12.2" customHeight="1">
      <c r="A94" s="34"/>
      <c r="B94" s="34"/>
      <c r="C94" s="34"/>
      <c r="D94" s="32"/>
      <c r="E94" s="32"/>
      <c r="F94" s="32"/>
      <c r="G94" s="32"/>
      <c r="H94" s="40">
        <f>SUM(H90:H93)</f>
        <v>333.52</v>
      </c>
      <c r="I94" s="40">
        <f>SUM(I83:I93)</f>
        <v>333.52</v>
      </c>
      <c r="J94" s="33">
        <f>H94-I94</f>
        <v>0</v>
      </c>
      <c r="K94" s="32"/>
    </row>
    <row r="95" spans="1:11" ht="12.2" customHeight="1">
      <c r="A95" s="34"/>
      <c r="B95" s="34"/>
      <c r="C95" s="34"/>
      <c r="D95" s="32"/>
      <c r="E95" s="32"/>
      <c r="F95" s="32"/>
      <c r="G95" s="32"/>
      <c r="H95" s="32"/>
      <c r="I95" s="32"/>
      <c r="J95" s="32"/>
      <c r="K95" s="32"/>
    </row>
    <row r="96" spans="1:11" ht="12.2" customHeight="1">
      <c r="A96" s="34" t="s">
        <v>72</v>
      </c>
      <c r="B96" s="34" t="s">
        <v>75</v>
      </c>
      <c r="C96" s="34" t="s">
        <v>74</v>
      </c>
      <c r="D96" s="32" t="s">
        <v>73</v>
      </c>
      <c r="E96" s="32" t="s">
        <v>34</v>
      </c>
      <c r="F96" s="32" t="s">
        <v>34</v>
      </c>
      <c r="G96" s="32" t="s">
        <v>34</v>
      </c>
      <c r="H96" s="33">
        <v>363.71</v>
      </c>
      <c r="I96" s="33"/>
      <c r="J96" s="33"/>
      <c r="K96" s="32"/>
    </row>
    <row r="97" spans="1:11" ht="12.2" customHeight="1">
      <c r="A97" s="34" t="s">
        <v>72</v>
      </c>
      <c r="B97" s="34" t="s">
        <v>71</v>
      </c>
      <c r="C97" s="34" t="s">
        <v>70</v>
      </c>
      <c r="D97" s="32" t="s">
        <v>69</v>
      </c>
      <c r="E97" s="32" t="s">
        <v>34</v>
      </c>
      <c r="F97" s="32" t="s">
        <v>34</v>
      </c>
      <c r="G97" s="32" t="s">
        <v>34</v>
      </c>
      <c r="H97" s="33">
        <v>90.93</v>
      </c>
      <c r="I97" s="33"/>
      <c r="J97" s="33"/>
      <c r="K97" s="32"/>
    </row>
    <row r="98" spans="1:11" ht="12.2" customHeight="1">
      <c r="A98" s="34" t="s">
        <v>105</v>
      </c>
      <c r="B98" s="34" t="s">
        <v>107</v>
      </c>
      <c r="C98" s="34" t="s">
        <v>36</v>
      </c>
      <c r="D98" s="32" t="s">
        <v>106</v>
      </c>
      <c r="E98" s="32" t="s">
        <v>34</v>
      </c>
      <c r="F98" s="32" t="s">
        <v>34</v>
      </c>
      <c r="G98" s="32" t="s">
        <v>34</v>
      </c>
      <c r="H98" s="33"/>
      <c r="I98" s="33">
        <v>9.7200000000000006</v>
      </c>
      <c r="J98" s="33"/>
      <c r="K98" s="32"/>
    </row>
    <row r="99" spans="1:11" ht="12.2" customHeight="1">
      <c r="A99" s="34" t="s">
        <v>105</v>
      </c>
      <c r="B99" s="34" t="s">
        <v>104</v>
      </c>
      <c r="C99" s="34" t="s">
        <v>36</v>
      </c>
      <c r="D99" s="32" t="s">
        <v>103</v>
      </c>
      <c r="E99" s="32" t="s">
        <v>34</v>
      </c>
      <c r="F99" s="32" t="s">
        <v>34</v>
      </c>
      <c r="G99" s="32" t="s">
        <v>34</v>
      </c>
      <c r="H99" s="33"/>
      <c r="I99" s="33">
        <v>14.71</v>
      </c>
      <c r="J99" s="33"/>
      <c r="K99" s="32"/>
    </row>
    <row r="100" spans="1:11" ht="12.2" customHeight="1">
      <c r="A100" s="34" t="s">
        <v>132</v>
      </c>
      <c r="B100" s="34" t="s">
        <v>131</v>
      </c>
      <c r="C100" s="34" t="s">
        <v>130</v>
      </c>
      <c r="D100" s="32" t="s">
        <v>129</v>
      </c>
      <c r="E100" s="32" t="s">
        <v>34</v>
      </c>
      <c r="F100" s="32" t="s">
        <v>34</v>
      </c>
      <c r="G100" s="32" t="s">
        <v>34</v>
      </c>
      <c r="H100" s="33"/>
      <c r="I100" s="33">
        <v>10.23</v>
      </c>
      <c r="J100" s="33"/>
      <c r="K100" s="32"/>
    </row>
    <row r="101" spans="1:11" ht="12.2" customHeight="1">
      <c r="A101" s="34" t="s">
        <v>121</v>
      </c>
      <c r="B101" s="34" t="s">
        <v>120</v>
      </c>
      <c r="C101" s="34" t="s">
        <v>119</v>
      </c>
      <c r="D101" s="32" t="s">
        <v>118</v>
      </c>
      <c r="E101" s="32" t="s">
        <v>34</v>
      </c>
      <c r="F101" s="32" t="s">
        <v>34</v>
      </c>
      <c r="G101" s="32" t="s">
        <v>34</v>
      </c>
      <c r="H101" s="33"/>
      <c r="I101" s="33">
        <v>7.23</v>
      </c>
      <c r="J101" s="33"/>
      <c r="K101" s="32"/>
    </row>
    <row r="102" spans="1:11" ht="12.2" customHeight="1">
      <c r="A102" s="34" t="s">
        <v>117</v>
      </c>
      <c r="B102" s="34" t="s">
        <v>116</v>
      </c>
      <c r="C102" s="34" t="s">
        <v>115</v>
      </c>
      <c r="D102" s="32" t="s">
        <v>114</v>
      </c>
      <c r="E102" s="32" t="s">
        <v>34</v>
      </c>
      <c r="F102" s="32" t="s">
        <v>34</v>
      </c>
      <c r="G102" s="32" t="s">
        <v>34</v>
      </c>
      <c r="H102" s="33"/>
      <c r="I102" s="33">
        <v>424.84</v>
      </c>
      <c r="J102" s="33"/>
      <c r="K102" s="32"/>
    </row>
    <row r="103" spans="1:11" ht="12.2" customHeight="1">
      <c r="A103" s="34" t="s">
        <v>68</v>
      </c>
      <c r="B103" s="34" t="s">
        <v>67</v>
      </c>
      <c r="C103" s="34" t="s">
        <v>66</v>
      </c>
      <c r="D103" s="32" t="s">
        <v>65</v>
      </c>
      <c r="E103" s="32" t="s">
        <v>34</v>
      </c>
      <c r="F103" s="32" t="s">
        <v>34</v>
      </c>
      <c r="G103" s="32" t="s">
        <v>34</v>
      </c>
      <c r="H103" s="33">
        <v>43.25</v>
      </c>
      <c r="I103" s="33"/>
      <c r="J103" s="33"/>
      <c r="K103" s="32"/>
    </row>
    <row r="104" spans="1:11" ht="12.2" customHeight="1">
      <c r="A104" s="34" t="s">
        <v>105</v>
      </c>
      <c r="B104" s="34" t="s">
        <v>109</v>
      </c>
      <c r="C104" s="34" t="s">
        <v>46</v>
      </c>
      <c r="D104" s="32" t="s">
        <v>108</v>
      </c>
      <c r="E104" s="32" t="s">
        <v>34</v>
      </c>
      <c r="F104" s="32" t="s">
        <v>34</v>
      </c>
      <c r="G104" s="32" t="s">
        <v>34</v>
      </c>
      <c r="H104" s="33"/>
      <c r="I104" s="33">
        <v>10.67</v>
      </c>
      <c r="J104" s="33"/>
      <c r="K104" s="32"/>
    </row>
    <row r="105" spans="1:11" ht="12.2" customHeight="1">
      <c r="A105" s="34"/>
      <c r="B105" s="34"/>
      <c r="C105" s="34"/>
      <c r="D105" s="32"/>
      <c r="E105" s="32"/>
      <c r="F105" s="32"/>
      <c r="G105" s="32"/>
      <c r="H105" s="32"/>
      <c r="I105" s="32"/>
      <c r="J105" s="32"/>
      <c r="K105" s="32"/>
    </row>
    <row r="106" spans="1:11" ht="12.2" customHeight="1">
      <c r="A106" s="34"/>
      <c r="B106" s="34"/>
      <c r="C106" s="34"/>
      <c r="D106" s="32"/>
      <c r="E106" s="32"/>
      <c r="F106" s="32"/>
      <c r="G106" s="32"/>
      <c r="K106" s="32"/>
    </row>
    <row r="107" spans="1:11" ht="12.2" customHeight="1">
      <c r="A107" s="34"/>
      <c r="B107" s="34"/>
      <c r="C107" s="34"/>
      <c r="D107" s="32"/>
      <c r="E107" s="32"/>
      <c r="F107" s="32"/>
      <c r="G107" s="32"/>
      <c r="H107" s="32"/>
      <c r="I107" s="32"/>
      <c r="J107" s="32"/>
      <c r="K107" s="32"/>
    </row>
    <row r="108" spans="1:11" ht="12.2" customHeight="1">
      <c r="A108" s="34"/>
      <c r="B108" s="34"/>
      <c r="C108" s="34"/>
      <c r="D108" s="32"/>
      <c r="E108" s="32"/>
      <c r="F108" s="32"/>
      <c r="G108" s="32"/>
      <c r="H108" s="32"/>
      <c r="I108" s="32"/>
      <c r="J108" s="32"/>
      <c r="K108" s="32"/>
    </row>
    <row r="109" spans="1:11" ht="12.2" customHeight="1">
      <c r="A109" s="34"/>
      <c r="B109" s="34"/>
      <c r="C109" s="34"/>
      <c r="D109" s="32"/>
      <c r="E109" s="32"/>
      <c r="F109" s="32"/>
      <c r="G109" s="32"/>
      <c r="H109" s="38">
        <f>SUM(H96:H108)</f>
        <v>497.89</v>
      </c>
      <c r="I109" s="38">
        <f>SUM(I96:I108)</f>
        <v>477.4</v>
      </c>
      <c r="J109" s="42">
        <f>H109-I109</f>
        <v>20.490000000000009</v>
      </c>
      <c r="K109" s="32"/>
    </row>
    <row r="110" spans="1:11" ht="12.2" customHeight="1">
      <c r="A110" s="34"/>
      <c r="B110" s="34"/>
      <c r="C110" s="34"/>
      <c r="D110" s="32"/>
      <c r="E110" s="32"/>
      <c r="F110" s="32"/>
      <c r="G110" s="32"/>
      <c r="H110" s="33"/>
      <c r="I110" s="33"/>
      <c r="J110" s="33"/>
      <c r="K110" s="32"/>
    </row>
    <row r="111" spans="1:11" ht="12.2" customHeight="1">
      <c r="A111" s="34"/>
      <c r="B111" s="34"/>
      <c r="C111" s="34"/>
      <c r="D111" s="32"/>
      <c r="E111" s="32"/>
      <c r="F111" s="32"/>
      <c r="G111" s="32"/>
      <c r="H111" s="33"/>
      <c r="I111" s="33"/>
      <c r="J111" s="33"/>
      <c r="K111" s="32"/>
    </row>
    <row r="112" spans="1:11" ht="12.2" customHeight="1">
      <c r="A112" s="34"/>
      <c r="B112" s="34"/>
      <c r="C112" s="34"/>
      <c r="D112" s="32"/>
      <c r="E112" s="32"/>
      <c r="F112" s="32"/>
      <c r="G112" s="32"/>
      <c r="H112" s="33"/>
      <c r="I112" s="33"/>
      <c r="J112" s="33"/>
      <c r="K112" s="32"/>
    </row>
    <row r="113" spans="1:11" ht="12.2" customHeight="1">
      <c r="A113" s="34" t="s">
        <v>102</v>
      </c>
      <c r="B113" s="34" t="s">
        <v>101</v>
      </c>
      <c r="C113" s="34" t="s">
        <v>46</v>
      </c>
      <c r="D113" s="32" t="s">
        <v>100</v>
      </c>
      <c r="E113" s="32" t="s">
        <v>34</v>
      </c>
      <c r="F113" s="32" t="s">
        <v>34</v>
      </c>
      <c r="G113" s="32" t="s">
        <v>34</v>
      </c>
      <c r="H113" s="33"/>
      <c r="I113" s="33">
        <v>10</v>
      </c>
      <c r="J113" s="33"/>
      <c r="K113" s="32"/>
    </row>
    <row r="114" spans="1:11" ht="12.2" customHeight="1">
      <c r="A114" s="34" t="s">
        <v>99</v>
      </c>
      <c r="B114" s="34" t="s">
        <v>98</v>
      </c>
      <c r="C114" s="34" t="s">
        <v>40</v>
      </c>
      <c r="D114" s="32" t="s">
        <v>97</v>
      </c>
      <c r="E114" s="32" t="s">
        <v>34</v>
      </c>
      <c r="F114" s="32" t="s">
        <v>34</v>
      </c>
      <c r="G114" s="32" t="s">
        <v>34</v>
      </c>
      <c r="H114" s="33"/>
      <c r="I114" s="33">
        <v>223.61</v>
      </c>
      <c r="J114" s="33"/>
      <c r="K114" s="32"/>
    </row>
    <row r="115" spans="1:11" ht="12.2" customHeight="1">
      <c r="A115" s="34" t="s">
        <v>85</v>
      </c>
      <c r="B115" s="34" t="s">
        <v>91</v>
      </c>
      <c r="C115" s="34" t="s">
        <v>90</v>
      </c>
      <c r="D115" s="32" t="s">
        <v>89</v>
      </c>
      <c r="E115" s="32" t="s">
        <v>34</v>
      </c>
      <c r="F115" s="32" t="s">
        <v>34</v>
      </c>
      <c r="G115" s="32" t="s">
        <v>34</v>
      </c>
      <c r="H115" s="33"/>
      <c r="I115" s="33">
        <v>58.67</v>
      </c>
      <c r="J115" s="33"/>
      <c r="K115" s="32"/>
    </row>
    <row r="116" spans="1:11" ht="12.2" customHeight="1">
      <c r="A116" s="34" t="s">
        <v>79</v>
      </c>
      <c r="B116" s="34" t="s">
        <v>31</v>
      </c>
      <c r="C116" s="34" t="s">
        <v>81</v>
      </c>
      <c r="D116" s="32" t="s">
        <v>80</v>
      </c>
      <c r="E116" s="32" t="s">
        <v>34</v>
      </c>
      <c r="F116" s="32" t="s">
        <v>34</v>
      </c>
      <c r="G116" s="32" t="s">
        <v>34</v>
      </c>
      <c r="H116" s="33"/>
      <c r="I116" s="33">
        <v>207.33</v>
      </c>
      <c r="J116" s="33"/>
      <c r="K116" s="32"/>
    </row>
    <row r="117" spans="1:11" ht="12.2" customHeight="1">
      <c r="A117" s="34" t="s">
        <v>79</v>
      </c>
      <c r="B117" s="34" t="s">
        <v>78</v>
      </c>
      <c r="C117" s="34" t="s">
        <v>77</v>
      </c>
      <c r="D117" s="32" t="s">
        <v>76</v>
      </c>
      <c r="E117" s="32" t="s">
        <v>34</v>
      </c>
      <c r="F117" s="32" t="s">
        <v>34</v>
      </c>
      <c r="G117" s="32" t="s">
        <v>34</v>
      </c>
      <c r="H117" s="33"/>
      <c r="I117" s="33">
        <v>182.2</v>
      </c>
      <c r="J117" s="33"/>
      <c r="K117" s="32"/>
    </row>
    <row r="118" spans="1:11" ht="12.2" customHeight="1">
      <c r="A118" s="34" t="s">
        <v>85</v>
      </c>
      <c r="B118" s="34" t="s">
        <v>96</v>
      </c>
      <c r="C118" s="34" t="s">
        <v>95</v>
      </c>
      <c r="D118" s="32" t="s">
        <v>94</v>
      </c>
      <c r="E118" s="32" t="s">
        <v>34</v>
      </c>
      <c r="F118" s="32" t="s">
        <v>34</v>
      </c>
      <c r="G118" s="32" t="s">
        <v>34</v>
      </c>
      <c r="H118" s="33"/>
      <c r="I118" s="33">
        <v>68.97</v>
      </c>
      <c r="J118" s="33"/>
      <c r="K118" s="32"/>
    </row>
    <row r="119" spans="1:11" ht="12.2" customHeight="1">
      <c r="A119" s="34" t="s">
        <v>59</v>
      </c>
      <c r="B119" s="34" t="s">
        <v>64</v>
      </c>
      <c r="C119" s="34" t="s">
        <v>63</v>
      </c>
      <c r="D119" s="32" t="s">
        <v>62</v>
      </c>
      <c r="E119" s="32" t="s">
        <v>34</v>
      </c>
      <c r="F119" s="32" t="s">
        <v>34</v>
      </c>
      <c r="G119" s="32" t="s">
        <v>34</v>
      </c>
      <c r="H119" s="33"/>
      <c r="I119" s="33">
        <v>272.91000000000003</v>
      </c>
      <c r="J119" s="33"/>
      <c r="K119" s="32"/>
    </row>
    <row r="120" spans="1:11" ht="12.2" customHeight="1">
      <c r="A120" s="34" t="s">
        <v>50</v>
      </c>
      <c r="B120" s="34" t="s">
        <v>32</v>
      </c>
      <c r="C120" s="34" t="s">
        <v>53</v>
      </c>
      <c r="D120" s="32" t="s">
        <v>55</v>
      </c>
      <c r="E120" s="32" t="s">
        <v>34</v>
      </c>
      <c r="F120" s="32" t="s">
        <v>34</v>
      </c>
      <c r="G120" s="32" t="s">
        <v>34</v>
      </c>
      <c r="H120" s="33"/>
      <c r="I120" s="33">
        <v>12.1</v>
      </c>
      <c r="J120" s="33"/>
      <c r="K120" s="32"/>
    </row>
    <row r="121" spans="1:11" ht="12.2" customHeight="1">
      <c r="A121" s="34" t="s">
        <v>50</v>
      </c>
      <c r="B121" s="34" t="s">
        <v>54</v>
      </c>
      <c r="C121" s="34" t="s">
        <v>53</v>
      </c>
      <c r="D121" s="32" t="s">
        <v>52</v>
      </c>
      <c r="E121" s="32" t="s">
        <v>34</v>
      </c>
      <c r="F121" s="32" t="s">
        <v>34</v>
      </c>
      <c r="G121" s="32" t="s">
        <v>51</v>
      </c>
      <c r="H121" s="33"/>
      <c r="I121" s="33">
        <v>2.29</v>
      </c>
      <c r="J121" s="33"/>
      <c r="K121" s="32"/>
    </row>
    <row r="122" spans="1:11" ht="12.2" customHeight="1">
      <c r="A122" s="34" t="s">
        <v>50</v>
      </c>
      <c r="B122" s="34" t="s">
        <v>33</v>
      </c>
      <c r="C122" s="34" t="s">
        <v>46</v>
      </c>
      <c r="D122" s="32" t="s">
        <v>49</v>
      </c>
      <c r="E122" s="32" t="s">
        <v>34</v>
      </c>
      <c r="F122" s="32" t="s">
        <v>34</v>
      </c>
      <c r="G122" s="32" t="s">
        <v>48</v>
      </c>
      <c r="H122" s="33"/>
      <c r="I122" s="33">
        <v>24.63</v>
      </c>
      <c r="J122" s="33"/>
      <c r="K122" s="32"/>
    </row>
    <row r="123" spans="1:11" ht="12.2" customHeight="1">
      <c r="A123" s="34" t="s">
        <v>38</v>
      </c>
      <c r="B123" s="34" t="s">
        <v>47</v>
      </c>
      <c r="C123" s="34" t="s">
        <v>46</v>
      </c>
      <c r="D123" s="32" t="s">
        <v>45</v>
      </c>
      <c r="E123" s="32" t="s">
        <v>34</v>
      </c>
      <c r="F123" s="32" t="s">
        <v>34</v>
      </c>
      <c r="G123" s="32" t="s">
        <v>34</v>
      </c>
      <c r="H123" s="33"/>
      <c r="I123" s="33">
        <v>9.6300000000000008</v>
      </c>
      <c r="J123" s="33"/>
      <c r="K123" s="32"/>
    </row>
    <row r="124" spans="1:11" ht="12.2" customHeight="1">
      <c r="A124" s="34" t="s">
        <v>38</v>
      </c>
      <c r="B124" s="34" t="s">
        <v>44</v>
      </c>
      <c r="C124" s="34" t="s">
        <v>43</v>
      </c>
      <c r="D124" s="32" t="s">
        <v>42</v>
      </c>
      <c r="E124" s="32" t="s">
        <v>34</v>
      </c>
      <c r="F124" s="32" t="s">
        <v>34</v>
      </c>
      <c r="G124" s="32" t="s">
        <v>34</v>
      </c>
      <c r="H124" s="33"/>
      <c r="I124" s="33">
        <v>4.9800000000000004</v>
      </c>
      <c r="J124" s="33"/>
      <c r="K124" s="32"/>
    </row>
    <row r="125" spans="1:11" ht="12.2" customHeight="1">
      <c r="A125" s="34" t="s">
        <v>38</v>
      </c>
      <c r="B125" s="34" t="s">
        <v>41</v>
      </c>
      <c r="C125" s="34" t="s">
        <v>40</v>
      </c>
      <c r="D125" s="32" t="s">
        <v>39</v>
      </c>
      <c r="E125" s="32" t="s">
        <v>34</v>
      </c>
      <c r="F125" s="32" t="s">
        <v>34</v>
      </c>
      <c r="G125" s="32" t="s">
        <v>34</v>
      </c>
      <c r="H125" s="33"/>
      <c r="I125" s="33">
        <v>13.12</v>
      </c>
      <c r="J125" s="33"/>
      <c r="K125" s="32"/>
    </row>
    <row r="126" spans="1:11" ht="12.2" customHeight="1">
      <c r="A126" s="34" t="s">
        <v>38</v>
      </c>
      <c r="B126" s="34" t="s">
        <v>37</v>
      </c>
      <c r="C126" s="34" t="s">
        <v>36</v>
      </c>
      <c r="D126" s="32" t="s">
        <v>35</v>
      </c>
      <c r="E126" s="32" t="s">
        <v>34</v>
      </c>
      <c r="F126" s="32" t="s">
        <v>34</v>
      </c>
      <c r="G126" s="32" t="s">
        <v>34</v>
      </c>
      <c r="H126" s="33"/>
      <c r="I126" s="33">
        <v>3.51</v>
      </c>
      <c r="J126" s="33"/>
      <c r="K126" s="32"/>
    </row>
    <row r="127" spans="1:11" ht="12.2" customHeight="1">
      <c r="A127" s="34" t="s">
        <v>85</v>
      </c>
      <c r="B127" s="34" t="s">
        <v>93</v>
      </c>
      <c r="C127" s="34" t="s">
        <v>46</v>
      </c>
      <c r="D127" s="32" t="s">
        <v>92</v>
      </c>
      <c r="E127" s="32" t="s">
        <v>34</v>
      </c>
      <c r="F127" s="32" t="s">
        <v>34</v>
      </c>
      <c r="G127" s="32" t="s">
        <v>34</v>
      </c>
      <c r="H127" s="33"/>
      <c r="I127" s="33">
        <v>7.37</v>
      </c>
      <c r="J127" s="33"/>
      <c r="K127" s="32"/>
    </row>
    <row r="128" spans="1:11" ht="12.2" customHeight="1">
      <c r="A128" s="34" t="s">
        <v>85</v>
      </c>
      <c r="B128" s="34" t="s">
        <v>88</v>
      </c>
      <c r="C128" s="34" t="s">
        <v>83</v>
      </c>
      <c r="D128" s="32" t="s">
        <v>87</v>
      </c>
      <c r="E128" s="32" t="s">
        <v>34</v>
      </c>
      <c r="F128" s="32" t="s">
        <v>34</v>
      </c>
      <c r="G128" s="32" t="s">
        <v>34</v>
      </c>
      <c r="H128" s="33"/>
      <c r="I128" s="33">
        <v>5.37</v>
      </c>
      <c r="J128" s="33"/>
      <c r="K128" s="32"/>
    </row>
    <row r="129" spans="1:11" ht="12.2" customHeight="1">
      <c r="A129" s="34" t="s">
        <v>85</v>
      </c>
      <c r="B129" s="34" t="s">
        <v>30</v>
      </c>
      <c r="C129" s="34" t="s">
        <v>83</v>
      </c>
      <c r="D129" s="32" t="s">
        <v>86</v>
      </c>
      <c r="E129" s="32" t="s">
        <v>34</v>
      </c>
      <c r="F129" s="32" t="s">
        <v>34</v>
      </c>
      <c r="G129" s="32" t="s">
        <v>34</v>
      </c>
      <c r="H129" s="33"/>
      <c r="I129" s="33">
        <v>8.11</v>
      </c>
      <c r="J129" s="33"/>
      <c r="K129" s="32"/>
    </row>
    <row r="130" spans="1:11" ht="12.2" customHeight="1">
      <c r="A130" s="34" t="s">
        <v>85</v>
      </c>
      <c r="B130" s="34" t="s">
        <v>84</v>
      </c>
      <c r="C130" s="34" t="s">
        <v>83</v>
      </c>
      <c r="D130" s="32" t="s">
        <v>82</v>
      </c>
      <c r="E130" s="32" t="s">
        <v>34</v>
      </c>
      <c r="F130" s="32" t="s">
        <v>34</v>
      </c>
      <c r="G130" s="32" t="s">
        <v>34</v>
      </c>
      <c r="H130" s="33"/>
      <c r="I130" s="33">
        <v>1.64</v>
      </c>
      <c r="J130" s="33"/>
      <c r="K130" s="32"/>
    </row>
    <row r="131" spans="1:11" ht="12.2" customHeight="1">
      <c r="A131" s="34" t="s">
        <v>59</v>
      </c>
      <c r="B131" s="34" t="s">
        <v>61</v>
      </c>
      <c r="C131" s="34" t="s">
        <v>57</v>
      </c>
      <c r="D131" s="32" t="s">
        <v>60</v>
      </c>
      <c r="E131" s="32" t="s">
        <v>34</v>
      </c>
      <c r="F131" s="32" t="s">
        <v>34</v>
      </c>
      <c r="G131" s="32" t="s">
        <v>34</v>
      </c>
      <c r="H131" s="33"/>
      <c r="I131" s="33">
        <v>6.55</v>
      </c>
      <c r="J131" s="33"/>
      <c r="K131" s="32"/>
    </row>
    <row r="132" spans="1:11" ht="12.2" customHeight="1">
      <c r="A132" s="34" t="s">
        <v>59</v>
      </c>
      <c r="B132" s="34" t="s">
        <v>58</v>
      </c>
      <c r="C132" s="34" t="s">
        <v>57</v>
      </c>
      <c r="D132" s="32" t="s">
        <v>56</v>
      </c>
      <c r="E132" s="32" t="s">
        <v>34</v>
      </c>
      <c r="F132" s="32" t="s">
        <v>34</v>
      </c>
      <c r="G132" s="32" t="s">
        <v>34</v>
      </c>
      <c r="H132" s="33"/>
      <c r="I132" s="33">
        <v>0.83</v>
      </c>
      <c r="J132" s="33"/>
      <c r="K132" s="32"/>
    </row>
    <row r="133" spans="1:11" ht="12" customHeight="1">
      <c r="B133" s="34"/>
    </row>
    <row r="134" spans="1:11">
      <c r="B134" s="34"/>
    </row>
    <row r="135" spans="1:11">
      <c r="B135" s="34"/>
      <c r="H135" s="41"/>
      <c r="I135" s="44">
        <f>SUM(I113:I134)</f>
        <v>1123.8199999999997</v>
      </c>
      <c r="J135" s="41"/>
    </row>
    <row r="136" spans="1:11">
      <c r="B136" s="34"/>
    </row>
    <row r="137" spans="1:11">
      <c r="B137" s="34"/>
    </row>
    <row r="138" spans="1:11">
      <c r="B138" s="34"/>
      <c r="I138" s="43"/>
      <c r="J138" s="41"/>
    </row>
    <row r="139" spans="1:11">
      <c r="B139" s="34"/>
    </row>
    <row r="140" spans="1:11">
      <c r="B140" s="34"/>
      <c r="I140" s="41"/>
    </row>
  </sheetData>
  <pageMargins left="0.78749999999999998" right="0.78749999999999998" top="1.05277777777778" bottom="1.05277777777778" header="0.78749999999999998" footer="0.78749999999999998"/>
  <pageSetup orientation="portrait" useFirstPageNumber="1" horizontalDpi="300" verticalDpi="300"/>
  <headerFooter>
    <oddHeader>&amp;C&amp;"Times New Roman,Regular"&amp;12&amp;A</oddHeader>
    <oddFooter>&amp;C&amp;"Times New Roman,Regular"&amp;12Page 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54"/>
  <sheetViews>
    <sheetView workbookViewId="0">
      <selection activeCell="C54" sqref="C54"/>
    </sheetView>
  </sheetViews>
  <sheetFormatPr defaultColWidth="9.140625" defaultRowHeight="20.100000000000001" customHeight="1"/>
  <cols>
    <col min="1" max="1" width="9.140625" style="1"/>
    <col min="2" max="2" width="31.140625" style="1" customWidth="1"/>
    <col min="3" max="3" width="26.140625" style="1" customWidth="1"/>
    <col min="4" max="4" width="22.85546875" style="1" customWidth="1"/>
    <col min="5" max="5" width="16.28515625" style="1" customWidth="1"/>
    <col min="6" max="6" width="16.140625" style="1" bestFit="1" customWidth="1"/>
    <col min="7" max="7" width="2" style="12" customWidth="1"/>
    <col min="8" max="8" width="12.7109375" style="1" customWidth="1"/>
    <col min="9" max="9" width="27" style="1" customWidth="1"/>
    <col min="10" max="10" width="12.7109375" style="1" bestFit="1" customWidth="1"/>
    <col min="11" max="11" width="11.5703125" style="1" customWidth="1"/>
    <col min="12" max="16384" width="9.140625" style="1"/>
  </cols>
  <sheetData>
    <row r="1" spans="2:12" ht="20.100000000000001" customHeight="1">
      <c r="H1" s="145" t="s">
        <v>21</v>
      </c>
      <c r="I1" s="145"/>
      <c r="J1" s="145"/>
      <c r="K1" s="145"/>
      <c r="L1" s="145"/>
    </row>
    <row r="2" spans="2:12" ht="20.100000000000001" customHeight="1">
      <c r="B2" s="11" t="s">
        <v>8</v>
      </c>
      <c r="C2" s="2"/>
      <c r="D2" s="2" t="s">
        <v>10</v>
      </c>
      <c r="E2" s="2" t="s">
        <v>11</v>
      </c>
      <c r="H2" s="144" t="s">
        <v>8</v>
      </c>
      <c r="I2" s="144"/>
      <c r="J2" s="2" t="s">
        <v>10</v>
      </c>
      <c r="K2" s="2" t="s">
        <v>11</v>
      </c>
    </row>
    <row r="3" spans="2:12" ht="20.100000000000001" customHeight="1">
      <c r="C3" s="1" t="s">
        <v>9</v>
      </c>
      <c r="E3" s="1">
        <v>45000</v>
      </c>
      <c r="F3" s="3">
        <v>1</v>
      </c>
      <c r="I3" s="1" t="s">
        <v>9</v>
      </c>
      <c r="J3" s="7"/>
      <c r="K3" s="7">
        <v>171384.72</v>
      </c>
      <c r="L3" s="3">
        <v>1</v>
      </c>
    </row>
    <row r="4" spans="2:12" ht="36.75" customHeight="1">
      <c r="C4" s="10" t="s">
        <v>19</v>
      </c>
      <c r="D4" s="1">
        <v>45000</v>
      </c>
      <c r="F4" s="3">
        <v>1</v>
      </c>
      <c r="I4" s="10" t="s">
        <v>19</v>
      </c>
      <c r="J4" s="7">
        <v>171384.72</v>
      </c>
      <c r="K4" s="7"/>
      <c r="L4" s="3">
        <v>1</v>
      </c>
    </row>
    <row r="7" spans="2:12" ht="20.100000000000001" customHeight="1">
      <c r="B7" s="6" t="s">
        <v>12</v>
      </c>
      <c r="D7" s="2" t="s">
        <v>10</v>
      </c>
      <c r="E7" s="2" t="s">
        <v>11</v>
      </c>
      <c r="H7" s="6" t="s">
        <v>12</v>
      </c>
      <c r="J7" s="2" t="s">
        <v>10</v>
      </c>
      <c r="K7" s="2" t="s">
        <v>11</v>
      </c>
    </row>
    <row r="8" spans="2:12" ht="20.100000000000001" customHeight="1">
      <c r="C8" s="1" t="s">
        <v>9</v>
      </c>
      <c r="D8" s="1">
        <v>4500</v>
      </c>
      <c r="I8" s="9" t="s">
        <v>9</v>
      </c>
      <c r="J8" s="9">
        <v>85692.360000000015</v>
      </c>
      <c r="K8" s="9"/>
    </row>
    <row r="9" spans="2:12" ht="20.100000000000001" customHeight="1">
      <c r="C9" s="1" t="s">
        <v>13</v>
      </c>
      <c r="E9" s="1">
        <v>4500</v>
      </c>
      <c r="I9" s="9" t="s">
        <v>13</v>
      </c>
      <c r="J9" s="9"/>
      <c r="K9" s="9">
        <v>68553.888000000006</v>
      </c>
    </row>
    <row r="10" spans="2:12" ht="20.100000000000001" customHeight="1">
      <c r="I10" s="9" t="s">
        <v>17</v>
      </c>
      <c r="J10" s="9"/>
      <c r="K10" s="9">
        <v>17138.472000000002</v>
      </c>
    </row>
    <row r="12" spans="2:12" ht="20.100000000000001" customHeight="1">
      <c r="B12" s="6" t="s">
        <v>14</v>
      </c>
      <c r="D12" s="2" t="s">
        <v>10</v>
      </c>
      <c r="E12" s="2" t="s">
        <v>11</v>
      </c>
      <c r="H12" s="6" t="s">
        <v>14</v>
      </c>
      <c r="J12" s="2" t="s">
        <v>10</v>
      </c>
      <c r="K12" s="2" t="s">
        <v>11</v>
      </c>
    </row>
    <row r="13" spans="2:12" ht="20.100000000000001" customHeight="1">
      <c r="C13" s="1" t="s">
        <v>9</v>
      </c>
      <c r="E13" s="1">
        <v>4500</v>
      </c>
      <c r="I13" s="1" t="s">
        <v>9</v>
      </c>
      <c r="J13" s="7"/>
      <c r="K13" s="7">
        <v>85692.360000000015</v>
      </c>
    </row>
    <row r="14" spans="2:12" ht="20.100000000000001" customHeight="1">
      <c r="C14" s="1" t="s">
        <v>15</v>
      </c>
      <c r="D14" s="1">
        <v>4500</v>
      </c>
      <c r="I14" s="1" t="s">
        <v>15</v>
      </c>
      <c r="J14" s="7">
        <v>85692.360000000015</v>
      </c>
      <c r="K14" s="7"/>
    </row>
    <row r="16" spans="2:12" ht="27" customHeight="1">
      <c r="B16" s="143" t="s">
        <v>16</v>
      </c>
      <c r="C16" s="143"/>
      <c r="D16" s="143"/>
      <c r="E16" s="143"/>
      <c r="F16" s="143"/>
      <c r="G16" s="143"/>
    </row>
    <row r="17" spans="2:6" ht="20.100000000000001" customHeight="1">
      <c r="B17" s="5" t="s">
        <v>8</v>
      </c>
      <c r="C17" s="2"/>
      <c r="D17" s="2" t="s">
        <v>10</v>
      </c>
      <c r="E17" s="2" t="s">
        <v>11</v>
      </c>
    </row>
    <row r="18" spans="2:6" ht="20.100000000000001" customHeight="1">
      <c r="C18" s="8" t="s">
        <v>9</v>
      </c>
      <c r="D18" s="8"/>
      <c r="E18" s="8">
        <v>45000</v>
      </c>
      <c r="F18" s="3">
        <v>1</v>
      </c>
    </row>
    <row r="19" spans="2:6" ht="35.25" customHeight="1">
      <c r="C19" s="13" t="s">
        <v>19</v>
      </c>
      <c r="D19" s="8">
        <v>45000</v>
      </c>
      <c r="E19" s="8"/>
      <c r="F19" s="3">
        <v>1</v>
      </c>
    </row>
    <row r="20" spans="2:6" ht="20.100000000000001" customHeight="1">
      <c r="C20" s="8" t="s">
        <v>15</v>
      </c>
      <c r="D20" s="8">
        <v>4500</v>
      </c>
      <c r="E20" s="8"/>
      <c r="F20" s="3"/>
    </row>
    <row r="21" spans="2:6" ht="31.5" customHeight="1">
      <c r="C21" s="8" t="s">
        <v>13</v>
      </c>
      <c r="D21" s="8"/>
      <c r="E21" s="8">
        <v>4500</v>
      </c>
      <c r="F21" s="4" t="s">
        <v>20</v>
      </c>
    </row>
    <row r="22" spans="2:6" ht="31.5" customHeight="1"/>
    <row r="48" spans="2:4" ht="20.100000000000001" customHeight="1">
      <c r="B48" s="146" t="s">
        <v>22</v>
      </c>
      <c r="C48" s="146"/>
      <c r="D48" s="146"/>
    </row>
    <row r="51" spans="2:4" ht="20.100000000000001" customHeight="1">
      <c r="B51" s="15" t="s">
        <v>23</v>
      </c>
      <c r="C51" s="14"/>
      <c r="D51" s="14"/>
    </row>
    <row r="52" spans="2:4" ht="20.100000000000001" customHeight="1">
      <c r="B52" s="16"/>
      <c r="C52" s="17" t="s">
        <v>10</v>
      </c>
      <c r="D52" s="17" t="s">
        <v>11</v>
      </c>
    </row>
    <row r="53" spans="2:4" ht="20.100000000000001" customHeight="1">
      <c r="B53" s="16" t="s">
        <v>15</v>
      </c>
      <c r="C53" s="16"/>
      <c r="D53" s="17" t="s">
        <v>24</v>
      </c>
    </row>
    <row r="54" spans="2:4" ht="20.100000000000001" customHeight="1">
      <c r="B54" s="16" t="s">
        <v>25</v>
      </c>
      <c r="C54" s="17" t="s">
        <v>24</v>
      </c>
      <c r="D54" s="16"/>
    </row>
  </sheetData>
  <mergeCells count="4">
    <mergeCell ref="B16:G16"/>
    <mergeCell ref="H2:I2"/>
    <mergeCell ref="H1:L1"/>
    <mergeCell ref="B48:D48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Aug'24 To Nov'24 Revenue</vt:lpstr>
      <vt:lpstr>ATT BU Pooling Format</vt:lpstr>
      <vt:lpstr>odoo attach</vt:lpstr>
      <vt:lpstr>complete sign</vt:lpstr>
      <vt:lpstr>old</vt:lpstr>
      <vt:lpstr>CHECK</vt:lpstr>
      <vt:lpstr>Transaction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thazin.wai</dc:creator>
  <cp:lastModifiedBy>UMG</cp:lastModifiedBy>
  <cp:lastPrinted>2025-07-22T03:19:55Z</cp:lastPrinted>
  <dcterms:created xsi:type="dcterms:W3CDTF">2019-04-11T04:53:32Z</dcterms:created>
  <dcterms:modified xsi:type="dcterms:W3CDTF">2025-07-22T06:41:45Z</dcterms:modified>
</cp:coreProperties>
</file>