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(MMK)'!$B$2:$B$323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0" i="16" l="1"/>
  <c r="K347" i="16"/>
  <c r="J346" i="16" l="1"/>
  <c r="J347" i="16"/>
  <c r="J79" i="17" l="1"/>
  <c r="I79" i="17"/>
  <c r="H79" i="17"/>
  <c r="J74" i="17"/>
  <c r="J320" i="16" l="1"/>
  <c r="J335" i="16" s="1"/>
  <c r="I70" i="17"/>
  <c r="H70" i="17"/>
  <c r="J65" i="17"/>
  <c r="J70" i="17" s="1"/>
  <c r="I61" i="17"/>
  <c r="H61" i="17"/>
  <c r="I54" i="17"/>
  <c r="H54" i="17"/>
  <c r="K263" i="16" l="1"/>
  <c r="I45" i="17" l="1"/>
  <c r="H45" i="17"/>
  <c r="J7" i="16" l="1"/>
  <c r="J12" i="16" s="1"/>
  <c r="J15" i="16" s="1"/>
  <c r="I38" i="17" l="1"/>
  <c r="H38" i="17"/>
  <c r="I31" i="17" l="1"/>
  <c r="H31" i="17"/>
  <c r="I24" i="17" l="1"/>
  <c r="H24" i="17"/>
  <c r="I17" i="17" l="1"/>
  <c r="H17" i="17"/>
  <c r="J8" i="16" l="1"/>
  <c r="J16" i="16" s="1"/>
  <c r="J45" i="16" s="1"/>
  <c r="J57" i="16" s="1"/>
  <c r="J69" i="16" s="1"/>
  <c r="J84" i="16" s="1"/>
  <c r="J99" i="16" s="1"/>
  <c r="J110" i="16" s="1"/>
  <c r="J126" i="16" s="1"/>
  <c r="J20" i="16"/>
  <c r="J44" i="16" l="1"/>
  <c r="J49" i="16" s="1"/>
  <c r="J56" i="16" s="1"/>
  <c r="J61" i="16" s="1"/>
  <c r="J68" i="16" s="1"/>
  <c r="J137" i="16"/>
  <c r="J147" i="16" s="1"/>
  <c r="J192" i="16" s="1"/>
  <c r="J204" i="16" s="1"/>
  <c r="J212" i="16" s="1"/>
  <c r="J235" i="16" s="1"/>
  <c r="J263" i="16" s="1"/>
  <c r="J273" i="16" s="1"/>
  <c r="J281" i="16" s="1"/>
  <c r="J310" i="16" s="1"/>
  <c r="J17" i="16"/>
  <c r="I10" i="17"/>
  <c r="H10" i="17"/>
  <c r="J10" i="17" s="1"/>
  <c r="J14" i="17" s="1"/>
  <c r="J17" i="17" s="1"/>
  <c r="J21" i="17" s="1"/>
  <c r="J24" i="17" s="1"/>
  <c r="J28" i="17" s="1"/>
  <c r="J31" i="17" s="1"/>
  <c r="J35" i="17" s="1"/>
  <c r="J38" i="17" s="1"/>
  <c r="J42" i="17" s="1"/>
  <c r="J45" i="17" s="1"/>
  <c r="J49" i="17" s="1"/>
  <c r="J54" i="17" s="1"/>
  <c r="J58" i="17" s="1"/>
  <c r="J61" i="17" s="1"/>
  <c r="J46" i="16" l="1"/>
  <c r="J73" i="16"/>
  <c r="J83" i="16" s="1"/>
  <c r="J70" i="16"/>
  <c r="J58" i="16"/>
  <c r="J9" i="16"/>
  <c r="J88" i="16" l="1"/>
  <c r="J98" i="16" s="1"/>
  <c r="J85" i="16"/>
  <c r="J103" i="16" l="1"/>
  <c r="J109" i="16" s="1"/>
  <c r="K110" i="16" l="1"/>
  <c r="J100" i="16"/>
  <c r="J111" i="16" l="1"/>
  <c r="J114" i="16"/>
  <c r="J125" i="16" s="1"/>
  <c r="J130" i="16" l="1"/>
  <c r="J127" i="16"/>
  <c r="J136" i="16" l="1"/>
  <c r="J141" i="16" s="1"/>
  <c r="J138" i="16" l="1"/>
  <c r="J146" i="16"/>
  <c r="J148" i="16" s="1"/>
  <c r="J151" i="16" l="1"/>
  <c r="J191" i="16" s="1"/>
  <c r="J196" i="16" l="1"/>
  <c r="J193" i="16"/>
  <c r="J203" i="16" l="1"/>
  <c r="J208" i="16" s="1"/>
  <c r="J211" i="16" s="1"/>
  <c r="J216" i="16" l="1"/>
  <c r="J205" i="16"/>
  <c r="J234" i="16" l="1"/>
  <c r="J213" i="16"/>
  <c r="J236" i="16" l="1"/>
  <c r="J239" i="16"/>
  <c r="J262" i="16" s="1"/>
  <c r="J267" i="16" l="1"/>
  <c r="J264" i="16"/>
  <c r="J272" i="16" l="1"/>
  <c r="J277" i="16" s="1"/>
  <c r="J280" i="16" l="1"/>
  <c r="J285" i="16" s="1"/>
  <c r="J309" i="16" s="1"/>
  <c r="J274" i="16"/>
  <c r="J314" i="16" l="1"/>
  <c r="J311" i="16"/>
  <c r="J282" i="16"/>
  <c r="J319" i="16" l="1"/>
  <c r="J321" i="16" l="1"/>
  <c r="J324" i="16"/>
  <c r="J334" i="16" l="1"/>
  <c r="J339" i="16" s="1"/>
  <c r="J348" i="16" s="1"/>
  <c r="J336" i="16" l="1"/>
</calcChain>
</file>

<file path=xl/sharedStrings.xml><?xml version="1.0" encoding="utf-8"?>
<sst xmlns="http://schemas.openxmlformats.org/spreadsheetml/2006/main" count="2048" uniqueCount="578">
  <si>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</si>
  <si>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</si>
  <si>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</si>
  <si>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</si>
  <si>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</si>
  <si>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</si>
  <si>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</si>
  <si>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</si>
  <si>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</si>
  <si>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</si>
  <si>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</si>
  <si>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</si>
  <si>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</si>
  <si>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</si>
  <si>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</si>
  <si>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 xml:space="preserve"> PGIS BU ERP Cash Book (02.10.2023)</t>
  </si>
  <si>
    <t>2023-10-02</t>
  </si>
  <si>
    <t>WW-JV-23100023</t>
  </si>
  <si>
    <t>Customer -U Zin Lin Htike, Fine Amount For MATADOR MC-170BS,MC-165AS, 2 Units</t>
  </si>
  <si>
    <t>Received From Customer -U Zin Lin Htike, Fine Amount For MATADOR MC-170BS,MC-165AS, 2 Units, Amount-$1,000/-.</t>
  </si>
  <si>
    <t>WW-RV-23100002</t>
  </si>
  <si>
    <t>WW-UNT-SI-23030004 ,U ZIN LIN HTIKE,Cash On Hand USD-$ 3,390.00 /-,Received From Ko Soe Htet Tin.</t>
  </si>
  <si>
    <t>Received; ZIN LIN HTIKE,U(14/MAMAKA(N)136004)</t>
  </si>
  <si>
    <t>WW-RV-23100003</t>
  </si>
  <si>
    <t>WW-UNT-SI-23030029 ,ZLT SUPER ELECTRICAL CO.,LTD,Cash On Hand USD-$ 4,520.00 /-,Received From Ko Soe Htet Tin.</t>
  </si>
  <si>
    <t>Received; ZLT SUPER ELECTRICAL CO.,LTD</t>
  </si>
  <si>
    <t>WW-RV-23100004</t>
  </si>
  <si>
    <t>Prepayment: ZIN LIN HTIKE,U(14/MAMAKA(N)136004)</t>
  </si>
  <si>
    <t xml:space="preserve">Budget - 0/-, Income-15560/-
</t>
  </si>
  <si>
    <t>WW-JV-23100012</t>
  </si>
  <si>
    <t>WW-RV-23100001</t>
  </si>
  <si>
    <t>WW-UNT-SI-23030021 , GREAT LUCKY STAR GARMENT CO.,LTD ,Cash On Hand MMK-7,077,000/-($2100*3370 rate),Received From Ko Arkar Kyaw, WW-RV-23100001 .</t>
  </si>
  <si>
    <t>Budget-296,366.68/-, income-11,477,000/-</t>
  </si>
  <si>
    <t xml:space="preserve"> PGIS BU ERP Cash Book (03.10.2023)</t>
  </si>
  <si>
    <t>2023-10-03</t>
  </si>
  <si>
    <t>WW-PV-23100002</t>
  </si>
  <si>
    <t>Sane Lei Myo Oo(Finance and Account)</t>
  </si>
  <si>
    <t>Cash transfer to corp cash PG BU income,amount-USD-$15560/-,HQT-RV-2023-10-0034,received by Ma Cho Cho Hlaing.</t>
  </si>
  <si>
    <t xml:space="preserve">Budget - 0/-, Income-0/-
</t>
  </si>
  <si>
    <t>WW-PV-23100001</t>
  </si>
  <si>
    <t>Cash transfer to corp cash PG BU income,amount-MMK-7,077,000/-,HQT-RV-2023-10-0033,received by Ma Cho Cho Hlaing.</t>
  </si>
  <si>
    <t>Budget-296,366.68/-, income-4,400,000/-</t>
  </si>
  <si>
    <t xml:space="preserve"> PGIS BU ERP Cash Book (04.10.2023)</t>
  </si>
  <si>
    <t>2023-10-04</t>
  </si>
  <si>
    <t>WW-PV-23100003</t>
  </si>
  <si>
    <t>Cash transfer to corp cash PG BU income,amount-MMK-5,050,000/-,HQT-RV-2023-10-0120,received by Ma Cho Cho Hlaing.</t>
  </si>
  <si>
    <t>WW-RV-23100008</t>
  </si>
  <si>
    <t>WW-RN-SI-23100001 ,BO KA LAY RICE MILL ,Cash On Hand MMK- 2,200,000.00 /-,Received From Ma Hnin Yu Yu Khine.</t>
  </si>
  <si>
    <t>Received; BO KA LAY RICE MILL</t>
  </si>
  <si>
    <t>WW-RV-23100009</t>
  </si>
  <si>
    <t>WW-RN-SI-23090050 ,STONE WALL INTERNATIONAL SCHOOL ,Cash On Hand MMK- 700,000.00 /-,Received From Ma Hnin Yu Yu Khine.</t>
  </si>
  <si>
    <t>Received; STONE WALL INTERNATIONAL SCHOOL</t>
  </si>
  <si>
    <t>WW-RV-23100010</t>
  </si>
  <si>
    <t>WW-RN-SI-23100007 ,YADANAR AUNG RICE MILL,Cash On Hand MMK- 3,600,000.00 /-,Received From Ma Hnin Yu Yu Khine.</t>
  </si>
  <si>
    <t>Received; YADANAR AUNG RICE MILL</t>
  </si>
  <si>
    <t>WW-RV-23100011</t>
  </si>
  <si>
    <t>WW-RN-SI-23090012 ,KBTC UNIVERSITY ,Cash On Hand MMK- 100,000.00 /-,Received From Ma Hnin Yu Yu Khine.</t>
  </si>
  <si>
    <t>Received; KBTC UNIVERSITY</t>
  </si>
  <si>
    <t>WW-RV-23100012</t>
  </si>
  <si>
    <t>WW-RN-SI-23090013 ,KBTC UNIVERSITY,Cash On Hand MMK- 320,000.00 /-,Received From Ma Hnin Yu Yu Khine.</t>
  </si>
  <si>
    <t>WW-RV-23100013</t>
  </si>
  <si>
    <t>WW-RN-SI-23090025 ,KBTC UNIVERSITY ,Cash On Hand MMK- 240,000.00 /-,Received From Ma Hnin Yu Yu Khine.</t>
  </si>
  <si>
    <t>WW-RV-23100014</t>
  </si>
  <si>
    <t>WW-RN-SI-23090049 , KBTC UNIVERSITY ,Cash On Hand MMK- 750,000.00 /-,Received From Ma Hnin Yu Yu Khine.</t>
  </si>
  <si>
    <t>WW-RV-23100015</t>
  </si>
  <si>
    <t>WW-RN-SI-23090027, KBTC UNIVERSITY ,Cash On Hand MMK- 150,000.00 /-,Received From Ma Hnin Yu Yu Khine.</t>
  </si>
  <si>
    <t>WW-RV-23100016</t>
  </si>
  <si>
    <t>WW-RN-SI-23090029 , KBTC UNIVERSITY ,Cash On Hand MMK- 450,000.00 /-,Received From Ma Hnin Yu Yu Khine.</t>
  </si>
  <si>
    <t>WW-RV-23100017</t>
  </si>
  <si>
    <t>WW-RN-SI-23090023 ,KBTC UNIVERSITY ,Cash On Hand MMK- 700,000.00 /-,Received From Ma Hnin Yu Yu Khine.</t>
  </si>
  <si>
    <t>WW-RV-23100018</t>
  </si>
  <si>
    <t>WW-RN-SI-23090026 ,KBTC UNIVERSITY ,Cash On Hand MMK- 500,000.00 /-,received From Ma Hnin Yu Yu khine.</t>
  </si>
  <si>
    <t>WW-RV-23100019</t>
  </si>
  <si>
    <t>WW-RN-SI-23090028 ,KBTC UNIVERSITY ,Cash On Hand MMK- 300,000.00 /-,Received From Ma Hnin Yu Yu Khine.</t>
  </si>
  <si>
    <t>WW-RV-23100020</t>
  </si>
  <si>
    <t>WW-RN-SI-23090030 ,KBTC UNIVERSITY ,Cash On Hand MMK- 700,000.00 /-,Received From Ma Hnin Yu Yu Khine.</t>
  </si>
  <si>
    <t>WW-RV-23100021</t>
  </si>
  <si>
    <t>WW-RN-SI-23090039 ,KBTC UNIVERSITY ,Cash On Hand MMK- 500,000.00 /-,Received From Ma Hnin Yu Yu Khine.</t>
  </si>
  <si>
    <t>WW-RV-23100022</t>
  </si>
  <si>
    <t>WW-RN-SI-23090040 ,KBTC UNIVERSITY ,Cash On Hand MMK- 300,000.00 /-,Received From Ma Hnin Yu Yu Khine.</t>
  </si>
  <si>
    <t>WW-RV-23100023</t>
  </si>
  <si>
    <t>WW-RN-SI-23090041 ,KBTC UNIVERSITY ,Cash On Hand MMK- 700,000.00 /-,Received From Ma Hnin Yu Yu Khine.</t>
  </si>
  <si>
    <t>WW-RV-23100024</t>
  </si>
  <si>
    <t>WW-RN-SI-23090042 ,KBTC UNIVERSITY ,Cash On Hand MMK- 700,000.00 /-,Received From Ma Hnin Yu Yu Khine.</t>
  </si>
  <si>
    <t>WW-RV-23100025</t>
  </si>
  <si>
    <t>WW-RN-SI-23090051 ,KBTC UNIVERSITY ,Cash On Hand MMK- 300,000.00 /-,Received From Ma Hnin Yu Yu Khine.</t>
  </si>
  <si>
    <t>WW-RV-23100026</t>
  </si>
  <si>
    <t>WW-RN-SI-23090053 , KBTC UNIVERSITY ,Cash On Hand MMK- 700,000.00 /-,Received From Ma Hnin Yu Yu Khine.</t>
  </si>
  <si>
    <t>WW-RV-23100027</t>
  </si>
  <si>
    <t>WW-RN-SI-23090052 ,KBTC UNIVERSITY ,Cash On Hand MMK- 500,000.00 /-,Received From Ma Hnin Yu Yu Khine.</t>
  </si>
  <si>
    <t>WW-RV-23100028</t>
  </si>
  <si>
    <t>WW-RN-SI-23090054 , KBTC UNIVERSITY ,Cash On Hand MMK- 700,000.00 /-,Received From Ma Hnin Yu Yu Khine.</t>
  </si>
  <si>
    <t>Budget-296,366.68/-, income-14,460,000/-</t>
  </si>
  <si>
    <t xml:space="preserve"> PGIS BU ERP Cash Book (05.10.2023)</t>
  </si>
  <si>
    <t>2023-10-05</t>
  </si>
  <si>
    <t>WW-ADV2023100001</t>
  </si>
  <si>
    <t>WW-ADV2023100008</t>
  </si>
  <si>
    <t>WW-PV-23100004</t>
  </si>
  <si>
    <t>Cash transfer to corp cash PG BU income,amount-MMK-7,000,000/-,HQT-RV-2023-10-0150,received by Ma Cho Cho Hlaing.</t>
  </si>
  <si>
    <t>WW-PV-23100005</t>
  </si>
  <si>
    <t>Cash transfer to corp cash PG BU income,amount-MMK-6,720,100/-,HQT-RV-2023-10-0149,received by Ma Cho Cho Hlaing.</t>
  </si>
  <si>
    <t>WW-RV-23100032</t>
  </si>
  <si>
    <t>Sane Lei Myo Oo Daw(F and A Dept)</t>
  </si>
  <si>
    <t>Cash received from corporate cash as  budget for Sep'23, amount-7,000,000/-, received from Ma Cho Cho Hlaing.HQT-PV-2023-10-0092.</t>
  </si>
  <si>
    <t>Budget-6,856,366.68/-, income-739,900/-</t>
  </si>
  <si>
    <t xml:space="preserve"> PGIS BU ERP Cash Book (06.10.2023)</t>
  </si>
  <si>
    <t>2023-10-06</t>
  </si>
  <si>
    <t>WW-AC2023100001</t>
  </si>
  <si>
    <t>WW-AC2023100003</t>
  </si>
  <si>
    <t>WW-AC2023100004</t>
  </si>
  <si>
    <t>WW-ADV2023100014</t>
  </si>
  <si>
    <t>WW-JV-23100113</t>
  </si>
  <si>
    <t>WW-RV-23100035</t>
  </si>
  <si>
    <t>Cash Received From Customer U Kyaw Moe Naing( SHWE YATI RICE FACTORY), MC-110AS, Down payment ,Amount-MMK 56,500,000/-(16376.8*3450 rate),Received From Ko Wai Naing Htun,WW-RV-23100035.</t>
  </si>
  <si>
    <t xml:space="preserve"> PGIS BU ERP Cash Book (07.10.2023)</t>
  </si>
  <si>
    <t>2023-10-07</t>
  </si>
  <si>
    <t>WW-PV-23100006</t>
  </si>
  <si>
    <t>Hnin Su Phway, Daw (Procurement Department)</t>
  </si>
  <si>
    <t>Cash Pay for  local purchased for WW-PRT-PO-23090040 For Stock And HTY BR ,WW-PRT-PO-23090039 For Stock And HTY Customer , WW-PRT-PO-23090042For HTY BR ,WW-PRT-PO-23090038 For TGO BR ,WW-PRT-PO-23090041 For MYK BR Used to Machine Model Cummins,Airman And Other Machine,Amount-2,159,400/-,issued by Hnin Su Phway.</t>
  </si>
  <si>
    <t>WW-PV-23100007</t>
  </si>
  <si>
    <t>Zon Zon Zaw,Daw(spare part dept)</t>
  </si>
  <si>
    <t>Cash pay for USB Mouse 1pc ,USB Keyboard 1 pc,8.5A UPS Battery Red 1pc And Green Tech G1ps-650 Power Supply Charges,Amount-198,000/-, issued by Zon Zon Zaw.</t>
  </si>
  <si>
    <t>WW-RV-23100042</t>
  </si>
  <si>
    <t>WW-RN-SI-23100008 ,EASTERN POWER INTERNATIONAL LIMITED ,Cash On Hand MMK- 2,700,000.00 /-,Received From Ma Hnin Yu Yu Khine.</t>
  </si>
  <si>
    <t>Received; EASTERN POWER INTERNATIONAL LIMITED</t>
  </si>
  <si>
    <t>WW-RV-23100043</t>
  </si>
  <si>
    <t>WW-RN-SI-23100010 ,AVENUE 101 BAR &amp; ENTERTANMENT,Cash On Hand MMK- 900,000.00 /-,Received From Ma Hnin Yu Yu Khine.</t>
  </si>
  <si>
    <t>Received; AVENUE 101 BAR &amp; ENTERTANMENT</t>
  </si>
  <si>
    <t>WW-RV-23100044</t>
  </si>
  <si>
    <t>WW-RN-SI-23100009 , INGYIN PHYU ,Cash On Hand MMK- 750,000.00 /-,Received From Ma Hnin Yu Yu Khine.</t>
  </si>
  <si>
    <t>Received; INGYIN PHYU</t>
  </si>
  <si>
    <t>WW-RV-23100045</t>
  </si>
  <si>
    <t>WW-RN-SI-23090056 , GRAND OH SI COMPANY ,Cash On Hand MMK- 1,000,000.00 /-,Received From Ma Hnin Yu Yu Khine.</t>
  </si>
  <si>
    <t>Received; GRAND OH SI COMPANY</t>
  </si>
  <si>
    <t>WW-RV-23100046</t>
  </si>
  <si>
    <t>WW-RN-SI-23100012 ,GP BATTERY INDUSTRIAL PRIVATE LIMITED,Cash On HAnd MMK- 1,000,000.00 /-,Received From Ma Hnin Yu Yu Khine.</t>
  </si>
  <si>
    <t>Received; GP BATTERY INDUSTRIAL PRIVATE LIMITED</t>
  </si>
  <si>
    <t>WW-RV-23100047</t>
  </si>
  <si>
    <t>WW-RN-SI-23100016 ,SECRET TASTE ,Cash On Hand MMK- 150,000.00 /-,Received From Ma Hnin Yu Yu khine.</t>
  </si>
  <si>
    <t>Received; SECRET TASTE</t>
  </si>
  <si>
    <t xml:space="preserve"> PGIS BU ERP Cash Book (09.10.2023)</t>
  </si>
  <si>
    <t>2023-10-09</t>
  </si>
  <si>
    <t>WW-AC2023100005</t>
  </si>
  <si>
    <t>WW-AC2023100006</t>
  </si>
  <si>
    <t>Advance Clear Payment (WW-ADV2023090055)</t>
  </si>
  <si>
    <t>WW-AC2023100007</t>
  </si>
  <si>
    <t>Advance Clear Payment (WW-ADV2023090036)</t>
  </si>
  <si>
    <t>WW-AC2023100008</t>
  </si>
  <si>
    <t>Advance Clear Payment (WW-ADV2023090050)</t>
  </si>
  <si>
    <t>WW-ADV2023100015</t>
  </si>
  <si>
    <t>WW-PV-23100008</t>
  </si>
  <si>
    <t>Cash transfer to corp cash PG BU income,amount-MMK-7,239,900/-,HQT-RV-2023-10-0246,received by Ma Cho Cho Hlaing.</t>
  </si>
  <si>
    <t>WW-PV-23100009</t>
  </si>
  <si>
    <t>Cash Pay for Purchasing Adaptor as the first one isn't good for Charging,Amount-30,000/-,issued by Hnin Su Phway.</t>
  </si>
  <si>
    <t xml:space="preserve"> PGIS BU ERP Cash Book (10.10.2023)</t>
  </si>
  <si>
    <t>2023-10-10</t>
  </si>
  <si>
    <t>WW-ADV2023100018</t>
  </si>
  <si>
    <t>WW-ADV2023100019</t>
  </si>
  <si>
    <t>WW-ADV2023100020</t>
  </si>
  <si>
    <t>WW-ADV2023100021</t>
  </si>
  <si>
    <t>WW-RV-23100058</t>
  </si>
  <si>
    <t>WW-UNT-SI-23090010, THIN ZAR KHINE, CASH ON HAND MMK 200,000/-</t>
  </si>
  <si>
    <t>Received; THIN ZAR KHINE,DAW(5/YABANA(N)146801)</t>
  </si>
  <si>
    <t>WW-RV-23100059</t>
  </si>
  <si>
    <t>Prepayment: ZLT SUPER ELECTRICAL CO.,LTD</t>
  </si>
  <si>
    <t xml:space="preserve">Budget - 0/-, Income-3470/-
</t>
  </si>
  <si>
    <t xml:space="preserve"> PGIS BU ERP Cash Book (11.10.2023)</t>
  </si>
  <si>
    <t>2023-10-11</t>
  </si>
  <si>
    <t>WW-ADV2023100022</t>
  </si>
  <si>
    <t>WW-ADV2023100023</t>
  </si>
  <si>
    <t>WW-ADV2023100024</t>
  </si>
  <si>
    <t>WW-PV-23100010</t>
  </si>
  <si>
    <t>Zon Zon Zaw,Daw(spare part dept),WW-PRT-PO-23090041</t>
  </si>
  <si>
    <t>Cash pay for Taxi Charges For Going From HO to Hledan And Hledan to HO as Customer Urgent,Customer -Shwe Kan Maw ,Buying CT Oil(WW-PRT-PO-23090041),Amount-20,000/-,issued by Zon Zon Zaw.</t>
  </si>
  <si>
    <t>WW-PV-23100011</t>
  </si>
  <si>
    <t>Cash transfer to corp cash PG BU income,amount-MMK-56,500,000/-,HQT-RV-2023-10-0329,received by Ma Cho Cho Hlaing.</t>
  </si>
  <si>
    <t>WW-RV-23100062</t>
  </si>
  <si>
    <t>WW-RN-SI-23090068 ,KBTC UNIVERSITY ,Cash On Hand MMK- 700,000.00 /-,Received From Ma Hnin Yu Yu Khine.</t>
  </si>
  <si>
    <t>WW-RV-23100063</t>
  </si>
  <si>
    <t>WW-RN-SI-23090067 ,KBTC UNIVERSITY ,Cash On Hand MMK- 300,000.00 /-,Received From Ma Hnin Yu Yu Khine.</t>
  </si>
  <si>
    <t>WW-RV-23100064</t>
  </si>
  <si>
    <t>WW-RN-SI-23090066 , KBTC UNIVERSITY ,Cash On Hand MMK- 500,000.00 /-,Received From Ma Hnin Yu Yu Khine.</t>
  </si>
  <si>
    <t>WW-RV-23100065</t>
  </si>
  <si>
    <t>WW-RN-SI-23090069 ,KBTC UNIVERSITY ,Cash On Hand MMK- 700,000.00 /-,Received From Ma Hnin Yu Yu Khine.</t>
  </si>
  <si>
    <t>WW-PV-23100012</t>
  </si>
  <si>
    <t>Cash transfer to corp cash PG BU income,amount-USD-$3470/-,HQT-RV-2023-10-0328,received by Ma Cho Cho Hlaing.</t>
  </si>
  <si>
    <t xml:space="preserve"> PGIS BU ERP Cash Book (12.10.2023)</t>
  </si>
  <si>
    <t>2023-10-12</t>
  </si>
  <si>
    <t>WW-PV-23100013</t>
  </si>
  <si>
    <t>Cash transfer to corp cash PG BU income,amount-MMK-3,950,000/-,HQT-RV-2023-10-0367,received by Ma Cho Cho Hlaing.</t>
  </si>
  <si>
    <t>WW-RV-23100080</t>
  </si>
  <si>
    <t>WW-RN-SI-23090055 ,THE STORY CAFE ,Cash On Hand MMK- 1,400,000.00 /-,Received From Ma Hnin Yu Yu khine.</t>
  </si>
  <si>
    <t>Received; THE STORY CAFE</t>
  </si>
  <si>
    <t>WW-RV-23100081</t>
  </si>
  <si>
    <t>WW-RN-SI-23100022 ,U BO SAN,Cash On Hand MMK- 2,800,000.00 /-,Received From Ma Hnin Yu Yu khine.</t>
  </si>
  <si>
    <t>Received; BO SAN,U(9/MANAPA(N)066697)</t>
  </si>
  <si>
    <t>WW-RV-23100082</t>
  </si>
  <si>
    <t>WW-RN-SI-23100024 ,AUNG YADANAR RICE MILL ,Cash On Hand MMK- 2,200,000.00 /-, Received From Ma Hnin Yu Yu Khine.</t>
  </si>
  <si>
    <t>Received; AUNG YADANAR RICE MILL</t>
  </si>
  <si>
    <t xml:space="preserve"> PGIS BU ERP Cash Book (13.10.2023)</t>
  </si>
  <si>
    <t>2023-10-13</t>
  </si>
  <si>
    <t>WW-PV-23100014</t>
  </si>
  <si>
    <t>Cash transfer to corp cash PG BU income,amount-MMK-5,600,000/-,HQT-RV-2023-10-0402,received by Ma Cho Cho Hlaing.</t>
  </si>
  <si>
    <t>WW-RV-23100083</t>
  </si>
  <si>
    <t>WW-RN-SI-23100026 ,PERFECT LUCKY FORTUNE COMPANY LIMITED,Cash On Hand MMK- 2,200,000.00 /-,Received From Ma Hnin Yu Yu Khine.</t>
  </si>
  <si>
    <t>Received; PERFECT LUCKY FORTUNE COMPANY LIMITED</t>
  </si>
  <si>
    <t>WW-RV-23100084</t>
  </si>
  <si>
    <t>WW-RN-SI-23100023 ,EASTERN POWER INTERNATIONAL LIMITED ,Cash On Hand MMK- 1,500,000.00 /-,Received From Ma Hnin Yu Yu Khine.</t>
  </si>
  <si>
    <t xml:space="preserve"> PGIS BU ERP Cash Book (16.10.2023)</t>
  </si>
  <si>
    <t>2023-10-16</t>
  </si>
  <si>
    <t>WW-AC2023100010</t>
  </si>
  <si>
    <t>Advance Clear Payment (WW-ADV2023080040)</t>
  </si>
  <si>
    <t>WW-AC2023100011</t>
  </si>
  <si>
    <t>Advance Clear Payment (WW-ADV2023090035)</t>
  </si>
  <si>
    <t>WW-AC2023100013</t>
  </si>
  <si>
    <t>Advance Clear Payment (WW-ADV2023090034)</t>
  </si>
  <si>
    <t>WW-AC2023100014</t>
  </si>
  <si>
    <t>Advance Clear Payment (WW-ADV2023090047)</t>
  </si>
  <si>
    <t>WW-AC2023100015</t>
  </si>
  <si>
    <t>Advance Clear Payment (WW-ADV2023090058)</t>
  </si>
  <si>
    <t>WW-AC2023100017</t>
  </si>
  <si>
    <t>WW-AC2023100018</t>
  </si>
  <si>
    <t>WW-AC2023100019</t>
  </si>
  <si>
    <t>WW-AC2023100020</t>
  </si>
  <si>
    <t>WW-AC2023100021</t>
  </si>
  <si>
    <t>Advance Clear Payment (WW-ADV2023090031)</t>
  </si>
  <si>
    <t>WW-AC2023100022</t>
  </si>
  <si>
    <t>Advance Clear Payment (WW-ADV2023090057)</t>
  </si>
  <si>
    <t>WW-AC2023100023</t>
  </si>
  <si>
    <t>WW-AC2023100024</t>
  </si>
  <si>
    <t>WW-AC2023100025</t>
  </si>
  <si>
    <t>WW-AC2023100026</t>
  </si>
  <si>
    <t>WW-AC2023100027</t>
  </si>
  <si>
    <t>WW-ADV2023100027</t>
  </si>
  <si>
    <t>WW-ADV2023100029</t>
  </si>
  <si>
    <t>WW-ADV2023100030</t>
  </si>
  <si>
    <t>WW-ADV2023100031</t>
  </si>
  <si>
    <t>WW-ADV2023100032</t>
  </si>
  <si>
    <t>WW-ADV2023100033</t>
  </si>
  <si>
    <t>WW-PV-23100015</t>
  </si>
  <si>
    <t>Eaint Thinzar Myint Wai ,Daw ( Administration)</t>
  </si>
  <si>
    <t>Cash Pay for Taxi Charges For SSB Process (Aug'2023) ,Amount-3,500/-,issued by Eaint Thinzar Myint Wai.</t>
  </si>
  <si>
    <t>WW-PV-23100016</t>
  </si>
  <si>
    <t>Hnin Yu Yu Khine(Rental Dept)</t>
  </si>
  <si>
    <t>Cash Pay For OT Charges For Twe Tar Kyaw,Pyae Phyo Kyaw,Kyaw Min Khaing,Min Khant Kyaw,Willaim Aung (PDI,Return ,Machine Repair),Amount-57,600/-,issued by Ma Hnin Yu Yu Khine.</t>
  </si>
  <si>
    <t>WW-PV-23100017</t>
  </si>
  <si>
    <t>Cash Pay For TA For Stand By operator For Aung Aung (1.09.2023 to 30.09.2023) Latputtar Job Site, Myo Myint Aung (1.09.2023 to 30.09.2023) Mawlamyine Job Site, Amount-360,000/-,issued by Ma Hnin Yu Yu Khine.</t>
  </si>
  <si>
    <t>WW-PV-23100018</t>
  </si>
  <si>
    <t>Cash Pay For TA For Stand By operator For Toe Toe (1.09.2023 to 30.09.2023)Khayan Thone Gwa Job Site, Thet Naing Oo(1.09.2023 to 30.09.2023) Khayan Thone Gwa Job Site, Amount-210,000/-,issued by Ma Hnin Yu Yu Khine.</t>
  </si>
  <si>
    <t>WW-PV-23100019</t>
  </si>
  <si>
    <t>Chit Pon Su, Daw(Service Department)</t>
  </si>
  <si>
    <t>Cash Pay For TA And Express Charges For Going to NPT Customer -Shwe Oae Si(MC-150AS) with DKSH Service Team (Machine Repair),PIC-Pyae Phyo Aung -18, Amount-85,000/-,issued by Ma Chit Pon Su.</t>
  </si>
  <si>
    <t>WW-PV-23100020</t>
  </si>
  <si>
    <t>Cash Pay For Laptop Repairing For Service Head (DH)'s Laptop ,PIC Tint Naing, Amount-50,000/-,issued by Ma Chit Pon Su.</t>
  </si>
  <si>
    <t>WW-PV-23100021</t>
  </si>
  <si>
    <t>Cash Pay For To Purchase Distilled Water 8 Drill (AI New Machine),PIC-Pyae Phyo Aung -18,Amount-46,600/-,issued by Ma Chit Pon Su.</t>
  </si>
  <si>
    <t>WW-PV-23100022</t>
  </si>
  <si>
    <t>Cash Pay For To Purchase Pipe And Brake Oil For Forklift (5 ton),PIC-Pyae Phyo Aung -18,Amount-35,000/-,issued by Ma Chit Pon Su.</t>
  </si>
  <si>
    <t>WW-PV-23100023</t>
  </si>
  <si>
    <t>Cash Pay For Delivery Charges For Laptop (KPU BR),PIC-Chit Pon Su,Amount-10,000/-,issued by Ma Chit Pon Su.</t>
  </si>
  <si>
    <t>WW-PV-23100024</t>
  </si>
  <si>
    <t>Cash Pay For Purchasing Bolts,Nut ,Spin Relay ,Washer And Drill ,Model -MC110DS,Amount-34,294/-,issued by Ma Chit Pon Su.</t>
  </si>
  <si>
    <t>WW-PV-23100025</t>
  </si>
  <si>
    <t>Chit Pon Su, Daw(Tech Support Department)</t>
  </si>
  <si>
    <t>Cash Pay For Purchasing Crankshaft Seal ,Customer -Lucky Man ,Model MC 200AS,A1906296,PIC-Kaung Myat Thu,Amount-10,000/-,issued by Ma Chit Pon Su.</t>
  </si>
  <si>
    <t>WW-PV-23100026</t>
  </si>
  <si>
    <t>Cash Pay For Making Fuel Pipe (Office Warranty ,Customer -Xingye Company ,MC 66AS,A2208107,PIC-Tint Naing ,Amount-4,500/-,issued by Ma Chit Pon Su.</t>
  </si>
  <si>
    <t>WW-PV-23100027</t>
  </si>
  <si>
    <t>Cash Pay For Purchasing Fuel Pipe ,Check Valve And Distilled Water AI Machine ,Customer -U Sai Hein Lwin ,MC-550B,2303040,PIC- Pyae Phyo Aung -18,Amount-69,850/-,issued by Ma Chit Pon Su.</t>
  </si>
  <si>
    <t>WW-PV-23100028</t>
  </si>
  <si>
    <t>Cash transfer to corp cash PG BU income,amount-MMK-2,900,000/-,HQT-RV-2023-10-0456,received by Ma Cho Cho Hlaing.</t>
  </si>
  <si>
    <t>WW-RV-23100087</t>
  </si>
  <si>
    <t>Cash received from corporate cash as  budget for Sep'23, amount-4,884,300/-, received from Ma Cho Cho Hlaing.HQT-PV-2023-10-0340.</t>
  </si>
  <si>
    <t>Advance Payment-Sale &amp; Marketing Departemnt Using Dell Laptop, RAM 8GB &amp; HDD 1TB Purchasing charges</t>
  </si>
  <si>
    <t>Advance Payment- TA Charges go to Myeik customer visit (PIC-Kaung Hset) Service Dept</t>
  </si>
  <si>
    <t>Htet Thu Zar,Daw(Sale &amp; Mkt Dept)</t>
  </si>
  <si>
    <t>Advance Payment-To purchase RAM 4GB,CMDS BATTERY, Power supply 650W, UPS new1pc(PIC -Khin Yadanar Su) SRV Dept</t>
  </si>
  <si>
    <t>Advance Clear Payment - Billboard Sticker size- 4' 5" x 6' 6" (4Pcs) Making and Installation charges for HPN Branch Office,Total Advance-300,000/-,Total Actual-490,000/-,Additional-190,000/-,WW-ADV2023090048.</t>
  </si>
  <si>
    <t>Advance Clear Payment - Taxi Charges for Sep'23 (Tax Office ) ,total advance-50,000/-, total actual-48,000/-, collect-2,000/-,WW-ADV2023090013.</t>
  </si>
  <si>
    <t>Lwin Lwin Aung,Daw(F and A dept)</t>
  </si>
  <si>
    <t>Advance Clear Payment-TA For Going to Meiktilar For Legal Case,total advance-300,000/-, total actual-204,000/-, collect-96,000/-,WW-ADV2023090021.</t>
  </si>
  <si>
    <t>Advance Clear Payment -DHL Duty Charges for customer and Border Shipment for stock ADV for DHL and Border  for Customer (PG-ADV-DHL-23-9-2023) ,total advance-500,000/-, total actual-483,000/-, collect-17,000/-,WW-ADV2023090044.</t>
  </si>
  <si>
    <t>Advance Payment-Taxi Charges For Going to Mindama For Seal And to Tax Office For Tender And Showing Documents</t>
  </si>
  <si>
    <t xml:space="preserve">Advance Payment-ADV for Local Purchased for Customer (PG-ADV-DHL-21-9-2023) 
</t>
  </si>
  <si>
    <t xml:space="preserve">Advance Payment-ADV for Local Purchased for Customer(PG-ADV-DHL-25-10-2023) 
</t>
  </si>
  <si>
    <t>Advance Payment-BD Cake Charges for DH &amp; Oct born</t>
  </si>
  <si>
    <t>Advance Payment-General Expense for Office</t>
  </si>
  <si>
    <t>Advance Payment-Marketing and Event ,J Flag ( 2 side) charges(2Pcs)</t>
  </si>
  <si>
    <t>Advance Payment-Local purchase generators(Aung Hein Min Machine) Painting and others require accessories parts purchase and new battery purchase charges.
(Controller repair, E-Stop, Relay, Door Lock, Black Spone, Panel Key) = MC-22DS * 2Units</t>
  </si>
  <si>
    <t>Advance Payment-Oct'23 For Facebook Promote and Post Bosting charges</t>
  </si>
  <si>
    <t>Advance Clear Payment -TA charges go to Ngwe Saung Machine repair (Within 1months) PIC-Aye Min Thu (SRV Dept),Total Advance-150,000/-,Total Actual-175,000/-,Additional-25,000/-,WW-ADV2023080020.</t>
  </si>
  <si>
    <t>Advance Clear Payment-TA charges for machine repair Phoe Thee Cho Kawthaung job site(PIC-Saw Pyae Oo) Tech-support Dept within 1month,Total Advance-200,000/-,Total Actual-385,000/-,Additional-185,000/-,WW-ADV2023070048.</t>
  </si>
  <si>
    <t>Advance Clear Payment -TA &amp; Express charges(MKN To PHK) charges PIC-Kaung Hset (within One month) Tech-support (warranty machine),Total Advance-300,000/-,Total Actual-422,000/-,Additional-122,000/-,WW-ADV2023080029.</t>
  </si>
  <si>
    <t>Advance Clear Payment-TA Charges go to Shwe Kan Maw  job site machie repair (Kaung Myat Thu) Tech-support Dept,Total Advance-200,000/-,Total Actual-297,000/-,Additional-97,000/-,WW-ADV2023080002.</t>
  </si>
  <si>
    <t>Advance Clear Payment -2S-1620, Jetour X70 Sept'23 monthly car fuel charges,Total Advance-100,000/-,Total Actual-330,000/-,Additional-230,000/-,WW-ADV2023090030.</t>
  </si>
  <si>
    <t>Advance Clear Payment -1F-8231,User Thiri Sandar , Sept'23 monthly car fuel charges,Total Advance-120,000/-,Total Actual-275,000/-,Additional-155,000/-,WW-ADV2023090028.</t>
  </si>
  <si>
    <t>Advance Clear Payment -3H/8375, Nissan AD-Van, User Si Thu Aung , Sept'23 monthly car fuel charges,Total Advance-100,000/-,Total Actual-420,000/-,Additional-320,000/-,WW-ADV2023090029.</t>
  </si>
  <si>
    <t>Advance Clear Payment -Local Purchased for Customer(PG-ADV-DHL-24-10-2023),Total Advance-500,000/-,Total Actual-805,000/-,Additional-305,000/-,WW-ADV2023100018.</t>
  </si>
  <si>
    <t>Advance Clear Payment -Local Purchased for Customer(PG-ADV-DHL-25-10-2023) ,Total Advance-500,000/-,Total Actual-1,240,000/-,Additional-740,000/-,WW-ADV2023100019.</t>
  </si>
  <si>
    <t>Advance Payment-TA &amp; Express charges go to Kyauk Hto machine repair SRV dept(PIC-Ye Min Htet &amp; Aye Min Thu)</t>
  </si>
  <si>
    <t xml:space="preserve">Advance Payment-Border Duty charges for Matador Filter Only(PG-ADV-DHL-26-10-2023) 
</t>
  </si>
  <si>
    <t>Advance Payment-2S-1620 Jetour X70 , Oct'23 monthly car fuel charges</t>
  </si>
  <si>
    <t>Advance Payment-3H-8375, Nissian AD-Van, Oct'23 monthly car fuel charges. (User - Si Thu Aung)</t>
  </si>
  <si>
    <t>Advance Payment-1F/8231, Nissian Pickup, Oct'23 monthly car fuel charges.( User - Thiri Sandar)</t>
  </si>
  <si>
    <t>Advance Payment-Machine Repair Charges Adv For All Machine ,Oct'23</t>
  </si>
  <si>
    <t>2023-10-17</t>
  </si>
  <si>
    <t>WW-RV-23100088</t>
  </si>
  <si>
    <t>Prepayment: KYAW THU KHAING,U(6/MAAHYA(N)000123)</t>
  </si>
  <si>
    <t xml:space="preserve"> PGIS BU ERP Cash Book (17.10.2023)</t>
  </si>
  <si>
    <t xml:space="preserve">Budget - 0/-, Income-9600/-
</t>
  </si>
  <si>
    <t>Budget-6,484,366.68/-, income-57,239,900/-</t>
  </si>
  <si>
    <t>Budget-4,126,966.68/-, income-63,739,900/-</t>
  </si>
  <si>
    <t>Budget-4,511,246.68/-, income-56,700,000/-</t>
  </si>
  <si>
    <t>Budget-3,381,246.68/-, income-56,700,000/-</t>
  </si>
  <si>
    <t>Budget-2,311,246.68/-, income-2,400,000/-</t>
  </si>
  <si>
    <t>Budget-2,311,246.68/-, income-4,850,000/-</t>
  </si>
  <si>
    <t>Budget-2,311,246.68/-, income-2,950,000/-</t>
  </si>
  <si>
    <t>WW-AC2023100012</t>
  </si>
  <si>
    <t>Advance Clear Payment (WW-ADV2023090053)</t>
  </si>
  <si>
    <t>Budget-3,013,646.68/-, income-50,000/-</t>
  </si>
  <si>
    <t>Income trnsfer for WW-RV-23100001</t>
  </si>
  <si>
    <t>Income Transfer For WW-RV-23090171,WW-RV-23090172,WW-RV-23100015,WW-RV-23100018</t>
  </si>
  <si>
    <t>2023-10-18</t>
  </si>
  <si>
    <t>WW-AC2023100030</t>
  </si>
  <si>
    <t>Advance Clear Payment (WW-ADV2023090051)</t>
  </si>
  <si>
    <t>WW-AC2023100031</t>
  </si>
  <si>
    <t>Advance Clear Payment (WW-ADV2023090014)</t>
  </si>
  <si>
    <t>WW-PV-23100029</t>
  </si>
  <si>
    <t>Cash Pay for Local Purchase For SDG BR ,Customer -King Plastic And Used to Machine Model STAMFORD,Amount-130,000/-,issued by Hnin Su Phway.</t>
  </si>
  <si>
    <t>WW-RV-23100090</t>
  </si>
  <si>
    <t>WW-RN-SI-23100037 ,U ZAW THAN ,Cash On Hand MMK- 2,200,000.00 /-,Received From Ma Hnin Yu Yu Khine.</t>
  </si>
  <si>
    <t>Received; U ZAW THAN</t>
  </si>
  <si>
    <t>WW-RV-23100091</t>
  </si>
  <si>
    <t>WW-RN-SI-23090046 ,PADA CO.,LTD,Cash On Hand MMK- 5,500,000.00 /-,Received From Ma Hnin Yu Yu Khine.</t>
  </si>
  <si>
    <t>Received; PADA CO.,LTD</t>
  </si>
  <si>
    <t>Budget-2,948,346.68/-, income-7,750,000/-</t>
  </si>
  <si>
    <t>2023-10-19</t>
  </si>
  <si>
    <t>WW-ADV2023100035</t>
  </si>
  <si>
    <t>Advance Payment</t>
  </si>
  <si>
    <t xml:space="preserve"> PGIS BU ERP Cash Book (19.10.2023)</t>
  </si>
  <si>
    <t>Budget-1,806,346.68/-, income-7,750,000/-</t>
  </si>
  <si>
    <t>WW-PV-23100033</t>
  </si>
  <si>
    <t>Cash transfer to corp cash PG BU income,amount-USD-$9600/-,HQT-RV-2023-10-0568,received by Ma Cho Cho Hlaing.</t>
  </si>
  <si>
    <t xml:space="preserve"> PGIS BU ERP Cash Book (20.10.2023)</t>
  </si>
  <si>
    <t>2023-10-20</t>
  </si>
  <si>
    <t>WW-AC2023100032</t>
  </si>
  <si>
    <t>Advance Clear Payment (WW-ADV2023090025)</t>
  </si>
  <si>
    <t>WW-AC2023100033</t>
  </si>
  <si>
    <t>Advance Clear Payment (WW-ADV2023090024)</t>
  </si>
  <si>
    <t>WW-AC2023100035</t>
  </si>
  <si>
    <t>Advance Clear Payment (WW-ADV2023090023)</t>
  </si>
  <si>
    <t>WW-AC2023100036</t>
  </si>
  <si>
    <t>Advance Clear Payment (WW-ADV2023090022)</t>
  </si>
  <si>
    <t>WW-AC2023100037</t>
  </si>
  <si>
    <t>Advance Clear Payment (WW-ADV2023090026)</t>
  </si>
  <si>
    <t>WW-ADV2023100041</t>
  </si>
  <si>
    <t>WW-ADV2023100042</t>
  </si>
  <si>
    <t>WW-ADV2023100043</t>
  </si>
  <si>
    <t>WW-ADV2023100044</t>
  </si>
  <si>
    <t>WW-JV-23100523</t>
  </si>
  <si>
    <t>WW-RV-23100097</t>
  </si>
  <si>
    <t>Received From Customer U Thu Htet Myat ,Deposit For MC-350BS And MW 55PS,2 Units,  Amount-25,000,000/-MMK(USD $7353*3400 Rate),WW-RV-23100097.</t>
  </si>
  <si>
    <t>WW-PV-23100030</t>
  </si>
  <si>
    <t>Hnin Thandar Oo,Daw (Sale&amp;Marketing)</t>
  </si>
  <si>
    <t>Cash pay for Fuel Charges For ASM Aye Chan Aung,Customer Appointment Way,Finding Customer ,Marketing Way For Sep'23,Amount-52,000/-, issued by Ma HninThandar Oo.</t>
  </si>
  <si>
    <t>WW-PV-23100032</t>
  </si>
  <si>
    <t>Cash pay for Fuel Charges For ASM Soe Yan Naung,Customer Appointment Way,Finding Customer ,Marketing Way For Sep'23,Amount-30,000/-, issued by Ma HninThandar Oo.</t>
  </si>
  <si>
    <t>WW-PV-23100034</t>
  </si>
  <si>
    <t>Khaing Wah Wah,Daw(Sale And Marketing)</t>
  </si>
  <si>
    <t>Cash Pay For ASM Ko San Naing Lin Car Fuel Charges For Sep'23,Amount-97,000/-, issued by Ma Khaing Wah Wah.</t>
  </si>
  <si>
    <t>WW-PV-23100035</t>
  </si>
  <si>
    <t>Cash Pay For ASM Incentive Charges For Sep'23,Amount-1,167,098/-,issued by Ma Khaing Wah Wah.</t>
  </si>
  <si>
    <t>WW-PV-23100036</t>
  </si>
  <si>
    <t>Cash transfer to corp cash PG BU income,amount-MMK-32,750,000/-,HQT-RV-2023-10-0620,received by Ma Cho Cho Hlaing.</t>
  </si>
  <si>
    <t>WW-RV-23100098</t>
  </si>
  <si>
    <t>Cash received from corporate cash as  budget for Sep'23, amount-7,750,000/-, received from Ma Cho Cho Hlaing.HQT-PV-2023-10-0475.</t>
  </si>
  <si>
    <t>Budget-7,504,846.68/-, income-0/-</t>
  </si>
  <si>
    <t xml:space="preserve"> PGIS BU ERP Cash Book (21.10.2023)</t>
  </si>
  <si>
    <t>2023-10-21</t>
  </si>
  <si>
    <t>WW-AC2023100038</t>
  </si>
  <si>
    <t>Advance Clear Payment (WW-ADV2023090043)</t>
  </si>
  <si>
    <t>WW-AC2023100039</t>
  </si>
  <si>
    <t>Advance Clear Payment (WW-ADV2023090033)</t>
  </si>
  <si>
    <t>WW-ADV2023100045</t>
  </si>
  <si>
    <t>WW-ADV2023100046</t>
  </si>
  <si>
    <t>WW-ADV2023100047</t>
  </si>
  <si>
    <t>WW-ADV2023100048</t>
  </si>
  <si>
    <t>WW-ADV2023100049</t>
  </si>
  <si>
    <t>WW-PV-23100037</t>
  </si>
  <si>
    <t>Cash Pay For Taxi Charges For Odoo testing (5.10.2023) From HO to ICT-5,000/- And From ICT to HO -5,000/-,Total Amount-10,000/-,issued by Ma Htet Thu Zar.</t>
  </si>
  <si>
    <t>WW-PV-23100038</t>
  </si>
  <si>
    <t>Cash Pay For PM Service Charges For 2S-1620,Jetour X70 Kilo 54961,Engine Oil 10 W-40 ,5L=118,000/-, Oil Filter =20,000/-, A/C Filter =40,000/-,Air Filter =40,000/-, Service Charges =14,000/-, Total 232,000 ,50% User, Amount-116,000/-,issued by Ma Htet Thu Zar.</t>
  </si>
  <si>
    <t>WW-PV-23100039</t>
  </si>
  <si>
    <t>Cash Pay For Entertainment Charges For Customer-Ko Zaw Latt, VP 550*1U (Hot Prospec),Lunch Reception For Customer ,Amount-50,900/-,issued by Ma Htet Thu Zar.</t>
  </si>
  <si>
    <t>WW-PV-23100040</t>
  </si>
  <si>
    <t>Cash Pay For Entertainment Charges For Customer Shwe Kan Maw ,VP-670*6 Units(Hot Prospect),Deal -2 Units,Lunch Reception For Customer,Amount-89,000/-,issued by Ma Htet Thu Zar.</t>
  </si>
  <si>
    <t>WW-PV-23100041</t>
  </si>
  <si>
    <t>Cash Pay For Entertainment Charges For Customer Phoe Thee Cho,SRV Complain And Next Demond 500KVA*1 U Appointment ,Lunch Reception For Customer,Amount-46,750/-,issued by Ma Htet Thu Zar.</t>
  </si>
  <si>
    <t>WW-PV-23100042</t>
  </si>
  <si>
    <t>Cash Pay For Machine Repair And  Maintenance Charges For Yamaha ,12 KVA ,EDL16000E,Q9CE-300341, 17208-60016 Solenoid ,Amount-180,000/-, issued by Ma Htet Thu Zar.</t>
  </si>
  <si>
    <t>WW-PV-23100043</t>
  </si>
  <si>
    <t>Cash Pay For Painting Charges For New Arrival HO Stock Machine ,Transport Carry Damage Painting (Door,Upper Bodies,Exhaust Iron Filter,Frame),MC-110AS,A2304086,100 KVA,,MC-110AS,A2304088,100 KVA,,MC-165AS,A2304058,100 KVA,,MC-138AS,A2304353,125 KVA, Amount-450,000/-,issued by Ma Htet Thu Zar.</t>
  </si>
  <si>
    <t>WW-PV-23100044</t>
  </si>
  <si>
    <t>Cash Pay For Painting Charges For HO Stock Machine ,YAMAHA,12KVA,EDL16000E,Q9CE-300341,Upper Bodies ,Engine,Frame,Fuel Tank, Amount-260,000/-,issued by Ma Htet Thu Zar.</t>
  </si>
  <si>
    <t>WW-PV-23100045</t>
  </si>
  <si>
    <t>Cash Pay For Painting Charges For New Arrival HO Stock Machine ,Transport Carry Damage Painting (Door,Upper Bodies,Exhaust Iron Filter,Frame),MC-110AS,A2304082,100 KVA,,MC-110AS,A2304089,100 KVA,,MC-165AS,A2304354,150 KVA,,MC-88AS,A2304352,80 KVA, Amount-450,000/-,issued by Ma Htet Thu Zar.</t>
  </si>
  <si>
    <t>WW-PV-23100046</t>
  </si>
  <si>
    <t>Cash Pay For Transportation And Crane Charges For Customer-Crown Hospital ,MW-44PS,2023060349,40 KVA, Crane Charges From MHL Branch to MHL Downtown Site (Included Customer 's used Machine Moving Fee), Amount-200,000/-,issued by Ma Htet Thu Zar.</t>
  </si>
  <si>
    <t>WW-PV-23100047</t>
  </si>
  <si>
    <t>Cash pay for Newspaper Charges For Customer Shwe Myittar Cafe@ U Thet Naing Oo And SEGEP CO., LTD @U Maung Maung Myint, Total MMK-1,020,000/-, issued by Ma Lwin Lwin Aung,Daw(F and A dept) .</t>
  </si>
  <si>
    <t>Cash pay for Buying SSD For Cashier's Laptop And Dell Adaptor For Thiri Kyaw's Laptop ,Amount-230,000/-,issued by Ma Lwin Lwin Aung,Daw(F and A dept) .</t>
  </si>
  <si>
    <t>WW-RV-23100099</t>
  </si>
  <si>
    <t>Prepayment: AUNG ZABU (SHOP)</t>
  </si>
  <si>
    <t>WW-RV-23100100</t>
  </si>
  <si>
    <t>WW-RN-SI-23100041 ,TECHNO PRIME COMPANY,Cash On Hand MMK- 500,000.00 /-,Received From Ma Hnin Yu Yu Khine.</t>
  </si>
  <si>
    <t>Received; TECHNO PRIME COMPANY</t>
  </si>
  <si>
    <t>Budget-2,905,696.68/-, income-10,475,200/-</t>
  </si>
  <si>
    <t xml:space="preserve"> PGIS BU ERP Cash Book (23.10.2023)</t>
  </si>
  <si>
    <t>2023-10-23</t>
  </si>
  <si>
    <t>WW-JV-23100604</t>
  </si>
  <si>
    <t>WW-RV-23100102</t>
  </si>
  <si>
    <t>Cash Received From Customer Sein Thazin Petrol Shop, SDG 60 S, Amount-$18731.5*3390 Rate(63,500,000/-), Deposit Payment Amount-$1032.45(3,500,000/-),WW-RV-23100102.</t>
  </si>
  <si>
    <t>WW-RV-23100103</t>
  </si>
  <si>
    <t>WW-RN-SI-23100039 ,TITAN PRINTING ,Cash On Hand MMK- 1,700,000.00 /-,Received From Ko William Aung.</t>
  </si>
  <si>
    <t>Received; TITAN PRINTING</t>
  </si>
  <si>
    <t>WW-RV-23100104</t>
  </si>
  <si>
    <t>Cash Received From Customer -U Tin Htut (ACES), Service Charges For ECU Installation And Test Run Service Charges For Pathein BR, Amount-1,500,000/-.</t>
  </si>
  <si>
    <t xml:space="preserve"> PGIS BU ERP Cash Book (24.10.2023)</t>
  </si>
  <si>
    <t>WW-RV-23100153</t>
  </si>
  <si>
    <t>WW-PRT-SI-23100236 ,CASH DOWN CUSTOMER ,Cash On Hand USD- 4,927.70 /-, Received From Ma Aye Thandar Soe.</t>
  </si>
  <si>
    <t>Received; CASH DOWN CUSTOMER</t>
  </si>
  <si>
    <t>WW-RV-23100154</t>
  </si>
  <si>
    <t>Other Income</t>
  </si>
  <si>
    <t>Cash Received From Spare Part Customer as PG other Income, Amount-$2.3/-, Received From Ma Aye Thandar Soe.</t>
  </si>
  <si>
    <t>2023-10-24</t>
  </si>
  <si>
    <t>WW-RV-23100107</t>
  </si>
  <si>
    <t>Prepayment: AUNG ZABU HTUN RICE MILL</t>
  </si>
  <si>
    <t>2023-10-26</t>
  </si>
  <si>
    <t>WW-RV-23100151</t>
  </si>
  <si>
    <t>NLP BR MAC Income</t>
  </si>
  <si>
    <t>Cash Received From Customer Waertec Seam ,For NLP/INV/MAC/10/2023/126955, Amount-$161.99/-.</t>
  </si>
  <si>
    <t>WW-RV-23100157</t>
  </si>
  <si>
    <t>AUNG ZABU HTUN RICE MILL</t>
  </si>
  <si>
    <t>WW-PV-23100062</t>
  </si>
  <si>
    <t>Cash transfer to corp cash PG BU income,amount-USD-$4930/-,HQT-RV-2023-10-0670,received by Ma Cho Cho Hlaing.</t>
  </si>
  <si>
    <t>WW-PV-23100063</t>
  </si>
  <si>
    <t>Cash transfer to corp cash PG BU income,amount-USD-$22450/-,HQT-RV-2023-10-0789,received by Ma Cho Cho Hlaing.</t>
  </si>
  <si>
    <t xml:space="preserve">Budget - 0/-, Income-20000/-
</t>
  </si>
  <si>
    <t xml:space="preserve"> PGIS BU ERP Cash Book (26.10.2023)</t>
  </si>
  <si>
    <t xml:space="preserve">Budget - 0/-, Income-14652/-
</t>
  </si>
  <si>
    <t>Budget-2,905,696.68/-, income-17,175,200/-</t>
  </si>
  <si>
    <t>WW-AC2023100040</t>
  </si>
  <si>
    <t>Advance Clear Payment (WW-ADV2023100029)</t>
  </si>
  <si>
    <t>Budget-1,501,296.68/-, income-17,175,200/-</t>
  </si>
  <si>
    <t xml:space="preserve"> PGIS BU ERP Cash Book (25.10.2023)</t>
  </si>
  <si>
    <t>2023-10-25</t>
  </si>
  <si>
    <t>WW-ADV2023100051</t>
  </si>
  <si>
    <t>WW-ADV2023100054</t>
  </si>
  <si>
    <t>WW-ADV2023100055</t>
  </si>
  <si>
    <t>WW-ADV2023100057</t>
  </si>
  <si>
    <t>WW-PV-23100050</t>
  </si>
  <si>
    <t>Cash Pay For OT Charges For Twe Tar Kyaw,William Aung,Pyaae Phyo Kyaw And Kyaw Min Khaing For Machine Delivery ,Amount-27,600/-,issued by Ma Hnin Yu Yu Khine.</t>
  </si>
  <si>
    <t>WW-PV-23100051</t>
  </si>
  <si>
    <t>Cash Pay For Air Ticket Charges From YGN to Myeik For Shwe Kan Maw ,Customer Job Site Training And Myeik Customer Appointment ,PIC-Ye' Wint, Amount-433,000/-,issued by Ma Chit Pon Su.</t>
  </si>
  <si>
    <t>WW-PV-23100052</t>
  </si>
  <si>
    <t>Cash Pay For Service Overtime Charges For AI &amp; Machine Repair,PIC-Aye Min Soe,Han Oo Zaw,Kaung Myat Thu,Saw Pyae Oo,Pyae Phyo Aung -18 And Pyae Phyo Aung -33, Amount-97,200/-,issued by Ma Chit Pon Su.</t>
  </si>
  <si>
    <t>WW-PV-23100053</t>
  </si>
  <si>
    <t>Cash Pay For Purchasing Belt For MKN Customer Daw Seng Awn, MC 150DS,K17I414965, Office Warranty ,PIC Pyae Phyo Aung-18, Amount-25,000/-,issued by Ma Chit Pon Su.</t>
  </si>
  <si>
    <t>WW-PV-23100054</t>
  </si>
  <si>
    <t>Cash Pay For Delivery Charges PHK Customer Lucky Men (Office Warranty ) PIC Kaung Htet,Amount-23,000/-,issued by Ma Chit Pon Su.</t>
  </si>
  <si>
    <t>WW-PV-23100055</t>
  </si>
  <si>
    <t>Cash Pay For Repairing Yamaha (Alternator) Charges &amp; Purchasing ATM Spray And Nut, PIC-Ye' Min Htet, Amount-16,150/-,issued by Ma Chit Pon Su.</t>
  </si>
  <si>
    <t>WW-PV-23100056</t>
  </si>
  <si>
    <t>Cash Pay For Purchasing Octane 92 And Machine Weichai Pipe MW 88PS,PIC-Kaung Htet, Amount-34,000/-,issued by Ma Chit Pon Su.</t>
  </si>
  <si>
    <t>WW-PV-23100057</t>
  </si>
  <si>
    <t>Cash Pay For Purchasing Link And Tape , Customer -Hlaing Taw Win ,MC-88AS,A2208111(Office Warranty), PIC-Saw Pyae Oo, Amount-13,700/-,issued by Ma Chit Pon Su.</t>
  </si>
  <si>
    <t>WW-PV-23100058</t>
  </si>
  <si>
    <t>Cash pay for office ooredoo phone bill charges for 3 persons for Oct'23, amount-20,000/-, issued by Ma Lwin Lwin Aung,Daw(F and A dept) .</t>
  </si>
  <si>
    <t>WW-PV-23100059</t>
  </si>
  <si>
    <t>Cash Pay For AGM Branch Visit Car Fuel Charges 2S-1620, Amount-306,000/-, issued by Ma Htet Thu Zar.</t>
  </si>
  <si>
    <t>WW-PV-23100060</t>
  </si>
  <si>
    <t>Cash Pay For Battery Charges For DE-220D5,A1607033,200KVA, Amount-337,500/-,issued by Ma Hnin Yu Yu Khine.</t>
  </si>
  <si>
    <t>WW-PV-23100061</t>
  </si>
  <si>
    <t>WW-PV-23100065</t>
  </si>
  <si>
    <t>Cash transfer to corp cash PG BU income,amount-MMK-17,975,200/-,HQT-RV-2023-10-0779,received by Ma Cho Cho Hlaing.</t>
  </si>
  <si>
    <t>WW-RV-23100128</t>
  </si>
  <si>
    <t>WW-RN-SI-23100012 ,GP BATTERY INDUSTRIAL PRIVATE LIMITED,Cash On Hand MMK-800,000/-,Received From Ma Hnin Yu Yu Khine.</t>
  </si>
  <si>
    <t>WW-RV-23100130</t>
  </si>
  <si>
    <t>Cash received from corporate cash as  budget for Oct'23, amount-7,396,000/-, received from Ma Cho Cho Hlaing.HQT-PV-2023-10-0594.</t>
  </si>
  <si>
    <t>Budget-6,196,646.68/-, income-0/-</t>
  </si>
  <si>
    <t>WW-JV-23100804</t>
  </si>
  <si>
    <t>WW-RV-23100158</t>
  </si>
  <si>
    <t>Received From Customer Aung Zabu Htun Rice Mill@ U Than Soe, Deposit For Machine Model- MW 550PS, Cash On Hand MMK 333,000/- @ $100 * 3330rate, Sale Form MTL BR, WW-RV-23100158 .</t>
  </si>
  <si>
    <t>WW-RV-23100150</t>
  </si>
  <si>
    <t>WW-RN-SI-23090016 ,U YAN NAING OO,Cash On Hand MMK- 300,000.00 /-, Received From Ma Hnin Yu Yu Khine.</t>
  </si>
  <si>
    <t>Received; YAN NAING OO,U(12/LAMANA(N)109286)</t>
  </si>
  <si>
    <t>WW-RV-23100152</t>
  </si>
  <si>
    <t>NLP Service Income</t>
  </si>
  <si>
    <t>Cash Received From Customer Waertec Seam ,For NLP/INV/SRV/10/2023/127005, Amount-220,000/-.</t>
  </si>
  <si>
    <t>Budget-6,196,646.68/-, income-853,000/-</t>
  </si>
  <si>
    <t>WW-ADV2023100053</t>
  </si>
  <si>
    <t>62010009 Admin - Computer &amp; Copier Repair Charges</t>
  </si>
  <si>
    <t xml:space="preserve">62010021 Admin - Employee Travelling Expenses - Local Trip </t>
  </si>
  <si>
    <t>62010001 Admin - Advertising Expenses</t>
  </si>
  <si>
    <t>51020046COGS - Mecc Alte Spare Parts</t>
  </si>
  <si>
    <t>62010051 Admin - Employee Transportation &amp; Ferry Charges</t>
  </si>
  <si>
    <t>62010024 Admin - Employee Welfare Expenses</t>
  </si>
  <si>
    <t>62010027 Admin - Miscellaneous Expenses</t>
  </si>
  <si>
    <t>62010059 Admin - Machine Repair &amp; Maintenance</t>
  </si>
  <si>
    <t>62010005 Admin - Car Fuel Expenses</t>
  </si>
  <si>
    <t>COGS - DHL Charges / Border Charges</t>
  </si>
  <si>
    <t>[51040005] Cost of Rental-PSG</t>
  </si>
  <si>
    <t>62010016 Admin - Employee Overtime Charges</t>
  </si>
  <si>
    <t>[51010001] COGS - Units-PSG</t>
  </si>
  <si>
    <t>62010029 Admin - Office Repair &amp; Maintenance Charges</t>
  </si>
  <si>
    <t>61001032 Admin - Commission and Incentive</t>
  </si>
  <si>
    <t>62010007 Admin - Car Repair &amp; Maintenance Charges</t>
  </si>
  <si>
    <t xml:space="preserve">62010025 Admin - Entertainment Expenses </t>
  </si>
  <si>
    <t>Transportation Charges-Units</t>
  </si>
  <si>
    <t>62010036 Admin - Legal Fees</t>
  </si>
  <si>
    <t xml:space="preserve">COGS - Dhl Charges/ Border Charges-PSG </t>
  </si>
  <si>
    <t>62010054 Admin - Employee SSB Expenses</t>
  </si>
  <si>
    <t xml:space="preserve">62010008 Admin - Communication &amp; Telephone Expenses </t>
  </si>
  <si>
    <t>WW-ADV2023100058</t>
  </si>
  <si>
    <t>WW-ADV2023100059</t>
  </si>
  <si>
    <t>WW-RV-23100159</t>
  </si>
  <si>
    <t>WW-RN-SI-23100012 ,GP BATTERY INDUSTRIAL PRIVATE LIMITED,Cash On Hand MMK- 1,000,000.00 /-,Received From Ma Hnin Yu Yu Khine.</t>
  </si>
  <si>
    <t>51020046COGS - Spare Parts</t>
  </si>
  <si>
    <t xml:space="preserve"> PGIS BU ERP Cash Book (27.10.2023)</t>
  </si>
  <si>
    <t>2023-10-27</t>
  </si>
  <si>
    <t>WW-JV-23100830</t>
  </si>
  <si>
    <t>WW-RV-23100160</t>
  </si>
  <si>
    <t>WW-PRT-SI-23100215 , CASH DOWN CUSTOMER,Cash on Hand MMK-2,860,500/-($ 843.78 *3390 rate), Received From Ko Kaung Khant Ko, WW-RV-23100160 .</t>
  </si>
  <si>
    <t>WW-RV-23100163</t>
  </si>
  <si>
    <t>WW-RN-SI-23100030 ,HUA LING CO.,LTD ,Cash On Hand MMK- 2,200,000.00 /-,Received From Ma Hnin Yu Yu Khine.</t>
  </si>
  <si>
    <t>Received; HUA LING CO.,LTD</t>
  </si>
  <si>
    <t>WW-RV-23100164</t>
  </si>
  <si>
    <t>WW-RN-SI-23100048 ,STONE WALL INTERNATIONAL SCHOOL ,Cash On Hand MMK- 700,000.00 /-,Received From Ma Hnin Yu Yu Khine.</t>
  </si>
  <si>
    <t>WW-RV-23100165</t>
  </si>
  <si>
    <t>WW-RN-SI-23100051 ,SAN YADANAR RICE MILL ,Cash On Hand MMK- 4,200,000.00 /-,Received From Ma Hnin Yu Yu Khine.</t>
  </si>
  <si>
    <t>Received; SAN YADANAR RICE MILL</t>
  </si>
  <si>
    <t>WW-JV-23100850</t>
  </si>
  <si>
    <t>WW-RV-23100167</t>
  </si>
  <si>
    <t>WW-PRT-SI-23100148 ,CASH DOWN CUSTOMER ,Cash On Hand MMK-171,904/-($ 50.57 *3400),Received From Ko Kaung Khant Ko.</t>
  </si>
  <si>
    <t>WW-JV-23100852</t>
  </si>
  <si>
    <t>WW-RV-23100168</t>
  </si>
  <si>
    <t>WW-PRT-SI-23100146 , AYA DOUBLE POWER ENGINEERING CO.,LTD,Cash On Hand MMK-83,890/-($ 24.53 *3420), Received From Ko Kaung Khant Ko.</t>
  </si>
  <si>
    <t>WW-JV-23100854</t>
  </si>
  <si>
    <t>WW-RV-23100169</t>
  </si>
  <si>
    <t>WW-PRT-SI-23100147 ,CASH DOWN CUSTOMER ,Cash On Hand MMK-47,401.2/-($ 13.86 *3420),Received From Ko Kaung Khant Ko,</t>
  </si>
  <si>
    <t>WW-RV-23100166</t>
  </si>
  <si>
    <t>WW-RN-SI-23100042 , PADA CO.,LTD,Cash On Hand MMK- 2,000,000.00 /-,Received From Ma Hnin Yu Yu Khine.</t>
  </si>
  <si>
    <t>Budget-6,196,646.68/-, income-13,116,695.2/-</t>
  </si>
  <si>
    <t>WW-PV-23100066</t>
  </si>
  <si>
    <t>Cash transfer to corp cash PG BU income,amount-USD-$17369/-,HQT-RV-2023-10-0858,received by Ma Cho Cho Hlaing.</t>
  </si>
  <si>
    <t>WW-RV-23100162</t>
  </si>
  <si>
    <t>WW-PRT-SI-23100085 ,WEARTEC SEAM GERMENT MANUFACTURING COMPANY LIMITED,Cash On Hand USD-$ 266.56 /-.</t>
  </si>
  <si>
    <t>Received; WEARTEC SEAM GERMENT MANUFACTURING COMPANY LIMITED</t>
  </si>
  <si>
    <t>WW-RV-23100170</t>
  </si>
  <si>
    <t>WW-UNT-SI-23070004 ,U HLO PHINT,Cash on Hand USD-$2450/-.</t>
  </si>
  <si>
    <t>Received; HLO PHINT,U(1/MAKANA(P)000295)</t>
  </si>
  <si>
    <t xml:space="preserve"> PGIS BU ERP Cash Book (31.10.2023)</t>
  </si>
  <si>
    <t>2023-10-31</t>
  </si>
  <si>
    <t>WW-JV-23100893</t>
  </si>
  <si>
    <t>WW-RV-23100177</t>
  </si>
  <si>
    <t>WW-PRT-SI-23100186 ,AYA DOUBLE POWER ENGINEERING CO.,LTD,Cash On Hand MMK-85,950/-($ 25.28 *3400 Rate),Received From Ko Kaung Khant Ko, WW-RV-23100177 .</t>
  </si>
  <si>
    <t>WW-JV-23100900</t>
  </si>
  <si>
    <t>WW-RV-23100180</t>
  </si>
  <si>
    <t>WW-PRT-SI-23100195 ,CASH DOWN CUSTOMER ,Cash On Hand MMK-458,750/-($ 136.12 *3370 rate),Received From Ko Kaung Khant Ko</t>
  </si>
  <si>
    <t>WW-RV-23100171</t>
  </si>
  <si>
    <t>WW-RN-SI-23100049 ,GRAND OH SI COMPANY ,Cash On Hand MMK- 1,000,000.00 /-,Received From Ma Hnin Yu Yu Khine.</t>
  </si>
  <si>
    <t>WW-RV-23100172</t>
  </si>
  <si>
    <t>WW-RN-SI-23100005 , SHWE ZIN AYE GARMENT &amp; GENERAL TRADING CO-OP SOCIETY CO.,LTD ,Cash On Hand MMK-3,000,000/-,Received From Ma Hnin Yu Yu Khine.</t>
  </si>
  <si>
    <t>Received; SHWE ZIN AYE GARMENT &amp; GENERAL TRADING CO-OP SOCIETY CO.,LTD</t>
  </si>
  <si>
    <t>WW-PV-23100067</t>
  </si>
  <si>
    <t>Budget-6,196,646.68/-, income-6,863,045.2/-</t>
  </si>
  <si>
    <t>Cash transfer to corp cash PG BU income,amount-MMK-10,798,350/-,HQT-RV-2023-10-0900 ,received by Ma Cho Cho Hlaing.</t>
  </si>
  <si>
    <t xml:space="preserve">27.10.2023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</si>
</sst>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2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37" fontId="5" fillId="3" borderId="1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37" fontId="3" fillId="3" borderId="1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0" fillId="0" borderId="0" xfId="0" applyFont="1" applyFill="1"/>
    <xf numFmtId="43" fontId="0" fillId="0" borderId="0" xfId="0" applyNumberFormat="1" applyFill="1"/>
    <xf numFmtId="0" fontId="0" fillId="0" borderId="1" xfId="0" applyFill="1" applyBorder="1"/>
    <xf numFmtId="0" fontId="0" fillId="0" borderId="1" xfId="0" applyFont="1" applyFill="1" applyBorder="1"/>
    <xf numFmtId="4" fontId="0" fillId="0" borderId="0" xfId="0" applyNumberFormat="1" applyFill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abSelected="1" topLeftCell="A64" workbookViewId="0">
      <selection activeCell="D70" sqref="D70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1" ht="25.5" customHeight="1" thickBot="1" x14ac:dyDescent="0.3"/>
    <row r="2" spans="1:11" ht="27" customHeight="1" x14ac:dyDescent="0.25">
      <c r="A2" s="9" t="s">
        <v>14</v>
      </c>
      <c r="B2" s="10"/>
      <c r="C2" s="11"/>
      <c r="D2" s="12" t="s">
        <v>15</v>
      </c>
      <c r="E2" s="11"/>
      <c r="F2" s="11"/>
      <c r="G2" s="11"/>
      <c r="H2" s="11"/>
      <c r="I2" s="11"/>
      <c r="J2" s="11"/>
      <c r="K2" s="13"/>
    </row>
    <row r="3" spans="1:11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1" ht="25.5" customHeight="1" x14ac:dyDescent="0.25">
      <c r="A4" s="14"/>
      <c r="B4" s="15"/>
      <c r="C4" s="16"/>
      <c r="D4" s="16" t="s">
        <v>11</v>
      </c>
      <c r="E4" s="16">
        <v>1100</v>
      </c>
      <c r="F4" s="16"/>
      <c r="G4" s="16"/>
      <c r="H4" s="16"/>
      <c r="I4" s="16"/>
      <c r="J4" s="18">
        <v>6400</v>
      </c>
      <c r="K4" s="17"/>
    </row>
    <row r="5" spans="1:11" s="35" customFormat="1" ht="25.5" customHeight="1" x14ac:dyDescent="0.25">
      <c r="A5" s="31" t="s">
        <v>16</v>
      </c>
      <c r="B5" s="19" t="s">
        <v>17</v>
      </c>
      <c r="C5" s="20" t="s">
        <v>18</v>
      </c>
      <c r="D5" s="20" t="s">
        <v>19</v>
      </c>
      <c r="E5" s="20" t="s">
        <v>13</v>
      </c>
      <c r="F5" s="20" t="s">
        <v>13</v>
      </c>
      <c r="G5" s="20" t="s">
        <v>13</v>
      </c>
      <c r="H5" s="20">
        <v>1000</v>
      </c>
      <c r="I5" s="20"/>
      <c r="J5" s="22"/>
      <c r="K5" s="23"/>
    </row>
    <row r="6" spans="1:11" s="35" customFormat="1" ht="25.5" customHeight="1" x14ac:dyDescent="0.25">
      <c r="A6" s="31" t="s">
        <v>16</v>
      </c>
      <c r="B6" s="19" t="s">
        <v>20</v>
      </c>
      <c r="C6" s="20" t="s">
        <v>21</v>
      </c>
      <c r="D6" s="20" t="s">
        <v>22</v>
      </c>
      <c r="E6" s="20" t="s">
        <v>13</v>
      </c>
      <c r="F6" s="20" t="s">
        <v>13</v>
      </c>
      <c r="G6" s="20" t="s">
        <v>13</v>
      </c>
      <c r="H6" s="20">
        <v>3390</v>
      </c>
      <c r="I6" s="20"/>
      <c r="J6" s="22"/>
      <c r="K6" s="23"/>
    </row>
    <row r="7" spans="1:11" s="35" customFormat="1" ht="25.5" customHeight="1" x14ac:dyDescent="0.25">
      <c r="A7" s="31" t="s">
        <v>16</v>
      </c>
      <c r="B7" s="19" t="s">
        <v>23</v>
      </c>
      <c r="C7" s="20" t="s">
        <v>24</v>
      </c>
      <c r="D7" s="20" t="s">
        <v>25</v>
      </c>
      <c r="E7" s="20" t="s">
        <v>13</v>
      </c>
      <c r="F7" s="20" t="s">
        <v>13</v>
      </c>
      <c r="G7" s="20" t="s">
        <v>13</v>
      </c>
      <c r="H7" s="20">
        <v>4520</v>
      </c>
      <c r="I7" s="20"/>
      <c r="J7" s="22"/>
      <c r="K7" s="23"/>
    </row>
    <row r="8" spans="1:11" s="35" customFormat="1" ht="21" customHeight="1" x14ac:dyDescent="0.25">
      <c r="A8" s="31" t="s">
        <v>16</v>
      </c>
      <c r="B8" s="19" t="s">
        <v>26</v>
      </c>
      <c r="C8" s="20" t="s">
        <v>13</v>
      </c>
      <c r="D8" s="21" t="s">
        <v>27</v>
      </c>
      <c r="E8" s="20" t="s">
        <v>13</v>
      </c>
      <c r="F8" s="20" t="s">
        <v>13</v>
      </c>
      <c r="G8" s="20" t="s">
        <v>13</v>
      </c>
      <c r="H8" s="20">
        <v>250</v>
      </c>
      <c r="I8" s="20"/>
      <c r="J8" s="22"/>
      <c r="K8" s="23"/>
    </row>
    <row r="9" spans="1:11" ht="27.75" customHeight="1" x14ac:dyDescent="0.25">
      <c r="A9" s="31"/>
      <c r="B9" s="19"/>
      <c r="C9" s="20"/>
      <c r="D9" s="21"/>
      <c r="E9" s="20"/>
      <c r="F9" s="20"/>
      <c r="G9" s="20"/>
      <c r="H9" s="20"/>
      <c r="I9" s="20"/>
      <c r="J9" s="22"/>
      <c r="K9" s="23"/>
    </row>
    <row r="10" spans="1:11" ht="28.5" customHeight="1" thickBot="1" x14ac:dyDescent="0.3">
      <c r="A10" s="24" t="s">
        <v>12</v>
      </c>
      <c r="B10" s="25"/>
      <c r="C10" s="26"/>
      <c r="D10" s="27"/>
      <c r="E10" s="26"/>
      <c r="F10" s="26"/>
      <c r="G10" s="26"/>
      <c r="H10" s="28">
        <f>SUM(H4:H9)</f>
        <v>9160</v>
      </c>
      <c r="I10" s="28">
        <f>SUM(I4:I9)</f>
        <v>0</v>
      </c>
      <c r="J10" s="29">
        <f>J4+H10-I10</f>
        <v>15560</v>
      </c>
      <c r="K10" s="30" t="s">
        <v>28</v>
      </c>
    </row>
    <row r="11" spans="1:11" ht="16.5" thickTop="1" thickBot="1" x14ac:dyDescent="0.3"/>
    <row r="12" spans="1:11" ht="20.25" x14ac:dyDescent="0.25">
      <c r="A12" s="9" t="s">
        <v>14</v>
      </c>
      <c r="B12" s="10"/>
      <c r="C12" s="11"/>
      <c r="D12" s="12" t="s">
        <v>33</v>
      </c>
      <c r="E12" s="11"/>
      <c r="F12" s="11"/>
      <c r="G12" s="11"/>
      <c r="H12" s="11"/>
      <c r="I12" s="11"/>
      <c r="J12" s="11"/>
      <c r="K12" s="13"/>
    </row>
    <row r="13" spans="1:11" ht="15.75" x14ac:dyDescent="0.25">
      <c r="A13" s="14" t="s">
        <v>0</v>
      </c>
      <c r="B13" s="15" t="s">
        <v>1</v>
      </c>
      <c r="C13" s="16" t="s">
        <v>2</v>
      </c>
      <c r="D13" s="16" t="s">
        <v>3</v>
      </c>
      <c r="E13" s="16" t="s">
        <v>4</v>
      </c>
      <c r="F13" s="16" t="s">
        <v>5</v>
      </c>
      <c r="G13" s="16" t="s">
        <v>6</v>
      </c>
      <c r="H13" s="16" t="s">
        <v>7</v>
      </c>
      <c r="I13" s="16" t="s">
        <v>8</v>
      </c>
      <c r="J13" s="16" t="s">
        <v>9</v>
      </c>
      <c r="K13" s="17" t="s">
        <v>10</v>
      </c>
    </row>
    <row r="14" spans="1:11" ht="15.75" x14ac:dyDescent="0.25">
      <c r="A14" s="14"/>
      <c r="B14" s="15"/>
      <c r="C14" s="16"/>
      <c r="D14" s="16" t="s">
        <v>11</v>
      </c>
      <c r="E14" s="16">
        <v>1100</v>
      </c>
      <c r="F14" s="16"/>
      <c r="G14" s="16"/>
      <c r="H14" s="16"/>
      <c r="I14" s="16"/>
      <c r="J14" s="18">
        <f>J10</f>
        <v>15560</v>
      </c>
      <c r="K14" s="17"/>
    </row>
    <row r="15" spans="1:11" ht="15.75" x14ac:dyDescent="0.25">
      <c r="A15" s="31" t="s">
        <v>34</v>
      </c>
      <c r="B15" s="19" t="s">
        <v>35</v>
      </c>
      <c r="C15" s="20" t="s">
        <v>36</v>
      </c>
      <c r="D15" s="20" t="s">
        <v>37</v>
      </c>
      <c r="E15" s="20" t="s">
        <v>13</v>
      </c>
      <c r="F15" s="20" t="s">
        <v>13</v>
      </c>
      <c r="G15" s="20" t="s">
        <v>13</v>
      </c>
      <c r="H15" s="20"/>
      <c r="I15" s="20">
        <v>15560</v>
      </c>
      <c r="J15" s="22"/>
      <c r="K15" s="23"/>
    </row>
    <row r="16" spans="1:11" ht="15.75" x14ac:dyDescent="0.25">
      <c r="A16" s="31"/>
      <c r="B16" s="19"/>
      <c r="C16" s="20"/>
      <c r="D16" s="20"/>
      <c r="E16" s="20"/>
      <c r="F16" s="20"/>
      <c r="G16" s="20"/>
      <c r="H16" s="20"/>
      <c r="I16" s="20"/>
      <c r="J16" s="22"/>
      <c r="K16" s="23"/>
    </row>
    <row r="17" spans="1:11" ht="29.25" thickBot="1" x14ac:dyDescent="0.3">
      <c r="A17" s="24" t="s">
        <v>12</v>
      </c>
      <c r="B17" s="25"/>
      <c r="C17" s="26"/>
      <c r="D17" s="27"/>
      <c r="E17" s="26"/>
      <c r="F17" s="26"/>
      <c r="G17" s="26"/>
      <c r="H17" s="28">
        <f>SUM(H14:H16)</f>
        <v>0</v>
      </c>
      <c r="I17" s="28">
        <f>SUM(I14:I16)</f>
        <v>15560</v>
      </c>
      <c r="J17" s="29">
        <f>J14+H17-I17</f>
        <v>0</v>
      </c>
      <c r="K17" s="30" t="s">
        <v>38</v>
      </c>
    </row>
    <row r="18" spans="1:11" ht="16.5" thickTop="1" thickBot="1" x14ac:dyDescent="0.3"/>
    <row r="19" spans="1:11" ht="20.25" x14ac:dyDescent="0.25">
      <c r="A19" s="9" t="s">
        <v>14</v>
      </c>
      <c r="B19" s="10"/>
      <c r="C19" s="11"/>
      <c r="D19" s="12" t="s">
        <v>154</v>
      </c>
      <c r="E19" s="11"/>
      <c r="F19" s="11"/>
      <c r="G19" s="11"/>
      <c r="H19" s="11"/>
      <c r="I19" s="11"/>
      <c r="J19" s="11"/>
      <c r="K19" s="13"/>
    </row>
    <row r="20" spans="1:11" ht="15.75" x14ac:dyDescent="0.25">
      <c r="A20" s="14" t="s">
        <v>0</v>
      </c>
      <c r="B20" s="15" t="s">
        <v>1</v>
      </c>
      <c r="C20" s="16" t="s">
        <v>2</v>
      </c>
      <c r="D20" s="16" t="s">
        <v>3</v>
      </c>
      <c r="E20" s="16" t="s">
        <v>4</v>
      </c>
      <c r="F20" s="16" t="s">
        <v>5</v>
      </c>
      <c r="G20" s="16" t="s">
        <v>6</v>
      </c>
      <c r="H20" s="16" t="s">
        <v>7</v>
      </c>
      <c r="I20" s="16" t="s">
        <v>8</v>
      </c>
      <c r="J20" s="16" t="s">
        <v>9</v>
      </c>
      <c r="K20" s="17" t="s">
        <v>10</v>
      </c>
    </row>
    <row r="21" spans="1:11" ht="15.75" x14ac:dyDescent="0.25">
      <c r="A21" s="14"/>
      <c r="B21" s="15"/>
      <c r="C21" s="16"/>
      <c r="D21" s="16" t="s">
        <v>11</v>
      </c>
      <c r="E21" s="16">
        <v>1100</v>
      </c>
      <c r="F21" s="16"/>
      <c r="G21" s="16"/>
      <c r="H21" s="16"/>
      <c r="I21" s="16"/>
      <c r="J21" s="18">
        <f>J17</f>
        <v>0</v>
      </c>
      <c r="K21" s="17"/>
    </row>
    <row r="22" spans="1:11" ht="15.75" x14ac:dyDescent="0.25">
      <c r="A22" s="31" t="s">
        <v>155</v>
      </c>
      <c r="B22" s="19" t="s">
        <v>163</v>
      </c>
      <c r="C22" s="20" t="s">
        <v>13</v>
      </c>
      <c r="D22" s="20" t="s">
        <v>164</v>
      </c>
      <c r="E22" s="20" t="s">
        <v>13</v>
      </c>
      <c r="F22" s="20" t="s">
        <v>13</v>
      </c>
      <c r="G22" s="20" t="s">
        <v>13</v>
      </c>
      <c r="H22" s="20">
        <v>3470</v>
      </c>
      <c r="I22" s="20"/>
      <c r="J22" s="22"/>
      <c r="K22" s="23"/>
    </row>
    <row r="23" spans="1:11" ht="15.75" x14ac:dyDescent="0.25">
      <c r="A23" s="31"/>
      <c r="B23" s="19"/>
      <c r="C23" s="20"/>
      <c r="D23" s="20"/>
      <c r="E23" s="20"/>
      <c r="F23" s="20"/>
      <c r="G23" s="20"/>
      <c r="H23" s="20"/>
      <c r="I23" s="20"/>
      <c r="J23" s="22"/>
      <c r="K23" s="23"/>
    </row>
    <row r="24" spans="1:11" ht="29.25" thickBot="1" x14ac:dyDescent="0.3">
      <c r="A24" s="24" t="s">
        <v>12</v>
      </c>
      <c r="B24" s="25"/>
      <c r="C24" s="26"/>
      <c r="D24" s="27"/>
      <c r="E24" s="26"/>
      <c r="F24" s="26"/>
      <c r="G24" s="26"/>
      <c r="H24" s="28">
        <f>SUM(H21:H23)</f>
        <v>3470</v>
      </c>
      <c r="I24" s="28">
        <f>SUM(I21:I23)</f>
        <v>0</v>
      </c>
      <c r="J24" s="29">
        <f>J21+H24-I24</f>
        <v>3470</v>
      </c>
      <c r="K24" s="30" t="s">
        <v>165</v>
      </c>
    </row>
    <row r="25" spans="1:11" ht="16.5" thickTop="1" thickBot="1" x14ac:dyDescent="0.3"/>
    <row r="26" spans="1:11" ht="20.25" x14ac:dyDescent="0.25">
      <c r="A26" s="9" t="s">
        <v>14</v>
      </c>
      <c r="B26" s="10"/>
      <c r="C26" s="11"/>
      <c r="D26" s="12" t="s">
        <v>166</v>
      </c>
      <c r="E26" s="11"/>
      <c r="F26" s="11"/>
      <c r="G26" s="11"/>
      <c r="H26" s="11"/>
      <c r="I26" s="11"/>
      <c r="J26" s="11"/>
      <c r="K26" s="13"/>
    </row>
    <row r="27" spans="1:11" ht="15.75" x14ac:dyDescent="0.25">
      <c r="A27" s="14" t="s">
        <v>0</v>
      </c>
      <c r="B27" s="15" t="s">
        <v>1</v>
      </c>
      <c r="C27" s="16" t="s">
        <v>2</v>
      </c>
      <c r="D27" s="16" t="s">
        <v>3</v>
      </c>
      <c r="E27" s="16" t="s">
        <v>4</v>
      </c>
      <c r="F27" s="16" t="s">
        <v>5</v>
      </c>
      <c r="G27" s="16" t="s">
        <v>6</v>
      </c>
      <c r="H27" s="16" t="s">
        <v>7</v>
      </c>
      <c r="I27" s="16" t="s">
        <v>8</v>
      </c>
      <c r="J27" s="16" t="s">
        <v>9</v>
      </c>
      <c r="K27" s="17" t="s">
        <v>10</v>
      </c>
    </row>
    <row r="28" spans="1:11" ht="15.75" x14ac:dyDescent="0.25">
      <c r="A28" s="14"/>
      <c r="B28" s="15"/>
      <c r="C28" s="16"/>
      <c r="D28" s="16" t="s">
        <v>11</v>
      </c>
      <c r="E28" s="16">
        <v>1100</v>
      </c>
      <c r="F28" s="16"/>
      <c r="G28" s="16"/>
      <c r="H28" s="16"/>
      <c r="I28" s="16"/>
      <c r="J28" s="18">
        <f>J24</f>
        <v>3470</v>
      </c>
      <c r="K28" s="17"/>
    </row>
    <row r="29" spans="1:11" ht="15.75" x14ac:dyDescent="0.25">
      <c r="A29" s="31" t="s">
        <v>167</v>
      </c>
      <c r="B29" s="19" t="s">
        <v>184</v>
      </c>
      <c r="C29" s="20" t="s">
        <v>36</v>
      </c>
      <c r="D29" s="20" t="s">
        <v>185</v>
      </c>
      <c r="E29" s="20" t="s">
        <v>13</v>
      </c>
      <c r="F29" s="20" t="s">
        <v>13</v>
      </c>
      <c r="G29" s="20" t="s">
        <v>13</v>
      </c>
      <c r="H29" s="20"/>
      <c r="I29" s="20">
        <v>3470</v>
      </c>
      <c r="J29" s="22"/>
      <c r="K29" s="23"/>
    </row>
    <row r="30" spans="1:11" ht="15.75" x14ac:dyDescent="0.25">
      <c r="A30" s="31"/>
      <c r="B30" s="19"/>
      <c r="C30" s="20"/>
      <c r="D30" s="20"/>
      <c r="E30" s="20"/>
      <c r="F30" s="20"/>
      <c r="G30" s="20"/>
      <c r="H30" s="20"/>
      <c r="I30" s="20"/>
      <c r="J30" s="22"/>
      <c r="K30" s="23"/>
    </row>
    <row r="31" spans="1:11" ht="29.25" thickBot="1" x14ac:dyDescent="0.3">
      <c r="A31" s="24" t="s">
        <v>12</v>
      </c>
      <c r="B31" s="25"/>
      <c r="C31" s="26"/>
      <c r="D31" s="27"/>
      <c r="E31" s="26"/>
      <c r="F31" s="26"/>
      <c r="G31" s="26"/>
      <c r="H31" s="28">
        <f>SUM(H28:H30)</f>
        <v>0</v>
      </c>
      <c r="I31" s="28">
        <f>SUM(I28:I30)</f>
        <v>3470</v>
      </c>
      <c r="J31" s="29">
        <f>J28+H31-I31</f>
        <v>0</v>
      </c>
      <c r="K31" s="30" t="s">
        <v>38</v>
      </c>
    </row>
    <row r="32" spans="1:11" ht="16.5" thickTop="1" thickBot="1" x14ac:dyDescent="0.3"/>
    <row r="33" spans="1:11" ht="20.25" x14ac:dyDescent="0.25">
      <c r="A33" s="9" t="s">
        <v>14</v>
      </c>
      <c r="B33" s="10"/>
      <c r="C33" s="11"/>
      <c r="D33" s="12" t="s">
        <v>308</v>
      </c>
      <c r="E33" s="11"/>
      <c r="F33" s="11"/>
      <c r="G33" s="11"/>
      <c r="H33" s="11"/>
      <c r="I33" s="11"/>
      <c r="J33" s="11"/>
      <c r="K33" s="13"/>
    </row>
    <row r="34" spans="1:11" ht="15.75" x14ac:dyDescent="0.25">
      <c r="A34" s="14" t="s">
        <v>0</v>
      </c>
      <c r="B34" s="15" t="s">
        <v>1</v>
      </c>
      <c r="C34" s="16" t="s">
        <v>2</v>
      </c>
      <c r="D34" s="16" t="s">
        <v>3</v>
      </c>
      <c r="E34" s="16" t="s">
        <v>4</v>
      </c>
      <c r="F34" s="16" t="s">
        <v>5</v>
      </c>
      <c r="G34" s="16" t="s">
        <v>6</v>
      </c>
      <c r="H34" s="16" t="s">
        <v>7</v>
      </c>
      <c r="I34" s="16" t="s">
        <v>8</v>
      </c>
      <c r="J34" s="16" t="s">
        <v>9</v>
      </c>
      <c r="K34" s="17" t="s">
        <v>10</v>
      </c>
    </row>
    <row r="35" spans="1:11" ht="15.75" x14ac:dyDescent="0.25">
      <c r="A35" s="14"/>
      <c r="B35" s="15"/>
      <c r="C35" s="16"/>
      <c r="D35" s="16" t="s">
        <v>11</v>
      </c>
      <c r="E35" s="16">
        <v>1100</v>
      </c>
      <c r="F35" s="16"/>
      <c r="G35" s="16"/>
      <c r="H35" s="16"/>
      <c r="I35" s="16"/>
      <c r="J35" s="18">
        <f>J31</f>
        <v>0</v>
      </c>
      <c r="K35" s="17"/>
    </row>
    <row r="36" spans="1:11" ht="15.75" x14ac:dyDescent="0.25">
      <c r="A36" s="31" t="s">
        <v>305</v>
      </c>
      <c r="B36" s="19" t="s">
        <v>306</v>
      </c>
      <c r="C36" s="20" t="s">
        <v>13</v>
      </c>
      <c r="D36" s="20" t="s">
        <v>307</v>
      </c>
      <c r="E36" s="20" t="s">
        <v>13</v>
      </c>
      <c r="F36" s="20" t="s">
        <v>13</v>
      </c>
      <c r="G36" s="20" t="s">
        <v>13</v>
      </c>
      <c r="H36" s="20">
        <v>9600</v>
      </c>
      <c r="I36" s="20"/>
      <c r="J36" s="22"/>
      <c r="K36" s="23"/>
    </row>
    <row r="37" spans="1:11" ht="15.75" x14ac:dyDescent="0.25">
      <c r="A37" s="31"/>
      <c r="B37" s="19"/>
      <c r="C37" s="20"/>
      <c r="D37" s="20"/>
      <c r="E37" s="20"/>
      <c r="F37" s="20"/>
      <c r="G37" s="20"/>
      <c r="H37" s="20"/>
      <c r="I37" s="20"/>
      <c r="J37" s="22"/>
      <c r="K37" s="23"/>
    </row>
    <row r="38" spans="1:11" ht="29.25" thickBot="1" x14ac:dyDescent="0.3">
      <c r="A38" s="24" t="s">
        <v>12</v>
      </c>
      <c r="B38" s="25"/>
      <c r="C38" s="26"/>
      <c r="D38" s="27"/>
      <c r="E38" s="26"/>
      <c r="F38" s="26"/>
      <c r="G38" s="26"/>
      <c r="H38" s="28">
        <f>SUM(H35:H37)</f>
        <v>9600</v>
      </c>
      <c r="I38" s="28">
        <f>SUM(I35:I37)</f>
        <v>0</v>
      </c>
      <c r="J38" s="29">
        <f>J35+H38-I38</f>
        <v>9600</v>
      </c>
      <c r="K38" s="30" t="s">
        <v>309</v>
      </c>
    </row>
    <row r="39" spans="1:11" ht="16.5" thickTop="1" thickBot="1" x14ac:dyDescent="0.3"/>
    <row r="40" spans="1:11" ht="20.25" x14ac:dyDescent="0.25">
      <c r="A40" s="9" t="s">
        <v>14</v>
      </c>
      <c r="B40" s="10"/>
      <c r="C40" s="11"/>
      <c r="D40" s="12" t="s">
        <v>339</v>
      </c>
      <c r="E40" s="11"/>
      <c r="F40" s="11"/>
      <c r="G40" s="11"/>
      <c r="H40" s="11"/>
      <c r="I40" s="11"/>
      <c r="J40" s="11"/>
      <c r="K40" s="13"/>
    </row>
    <row r="41" spans="1:11" ht="15.75" x14ac:dyDescent="0.25">
      <c r="A41" s="14" t="s">
        <v>0</v>
      </c>
      <c r="B41" s="15" t="s">
        <v>1</v>
      </c>
      <c r="C41" s="16" t="s">
        <v>2</v>
      </c>
      <c r="D41" s="16" t="s">
        <v>3</v>
      </c>
      <c r="E41" s="16" t="s">
        <v>4</v>
      </c>
      <c r="F41" s="16" t="s">
        <v>5</v>
      </c>
      <c r="G41" s="16" t="s">
        <v>6</v>
      </c>
      <c r="H41" s="16" t="s">
        <v>7</v>
      </c>
      <c r="I41" s="16" t="s">
        <v>8</v>
      </c>
      <c r="J41" s="16" t="s">
        <v>9</v>
      </c>
      <c r="K41" s="17" t="s">
        <v>10</v>
      </c>
    </row>
    <row r="42" spans="1:11" ht="15.75" x14ac:dyDescent="0.25">
      <c r="A42" s="14"/>
      <c r="B42" s="15"/>
      <c r="C42" s="16"/>
      <c r="D42" s="16" t="s">
        <v>11</v>
      </c>
      <c r="E42" s="16">
        <v>1100</v>
      </c>
      <c r="F42" s="16"/>
      <c r="G42" s="16"/>
      <c r="H42" s="16"/>
      <c r="I42" s="16"/>
      <c r="J42" s="18">
        <f>J38</f>
        <v>9600</v>
      </c>
      <c r="K42" s="17"/>
    </row>
    <row r="43" spans="1:11" s="37" customFormat="1" ht="15.75" x14ac:dyDescent="0.25">
      <c r="A43" s="38" t="s">
        <v>336</v>
      </c>
      <c r="B43" s="39" t="s">
        <v>341</v>
      </c>
      <c r="C43" s="40" t="s">
        <v>36</v>
      </c>
      <c r="D43" s="40" t="s">
        <v>342</v>
      </c>
      <c r="E43" s="40" t="s">
        <v>13</v>
      </c>
      <c r="F43" s="40" t="s">
        <v>13</v>
      </c>
      <c r="G43" s="40" t="s">
        <v>13</v>
      </c>
      <c r="H43" s="40"/>
      <c r="I43" s="40">
        <v>9600</v>
      </c>
      <c r="J43" s="41"/>
      <c r="K43" s="42"/>
    </row>
    <row r="44" spans="1:11" ht="15.75" x14ac:dyDescent="0.25">
      <c r="A44" s="31"/>
      <c r="B44" s="19"/>
      <c r="C44" s="20"/>
      <c r="D44" s="20"/>
      <c r="E44" s="20"/>
      <c r="F44" s="20"/>
      <c r="G44" s="20"/>
      <c r="H44" s="20"/>
      <c r="I44" s="20"/>
      <c r="J44" s="22"/>
      <c r="K44" s="23"/>
    </row>
    <row r="45" spans="1:11" ht="29.25" thickBot="1" x14ac:dyDescent="0.3">
      <c r="A45" s="24" t="s">
        <v>12</v>
      </c>
      <c r="B45" s="25"/>
      <c r="C45" s="26"/>
      <c r="D45" s="27"/>
      <c r="E45" s="26"/>
      <c r="F45" s="26"/>
      <c r="G45" s="26"/>
      <c r="H45" s="28">
        <f>SUM(H42:H44)</f>
        <v>0</v>
      </c>
      <c r="I45" s="28">
        <f>SUM(I42:I44)</f>
        <v>9600</v>
      </c>
      <c r="J45" s="29">
        <f>J42+H45-I45</f>
        <v>0</v>
      </c>
      <c r="K45" s="30" t="s">
        <v>38</v>
      </c>
    </row>
    <row r="46" spans="1:11" ht="16.5" thickTop="1" thickBot="1" x14ac:dyDescent="0.3"/>
    <row r="47" spans="1:11" ht="20.25" x14ac:dyDescent="0.25">
      <c r="A47" s="9" t="s">
        <v>14</v>
      </c>
      <c r="B47" s="10"/>
      <c r="C47" s="11"/>
      <c r="D47" s="12" t="s">
        <v>417</v>
      </c>
      <c r="E47" s="11"/>
      <c r="F47" s="11"/>
      <c r="G47" s="11"/>
      <c r="H47" s="11"/>
      <c r="I47" s="11"/>
      <c r="J47" s="11"/>
      <c r="K47" s="13"/>
    </row>
    <row r="48" spans="1:11" ht="15.75" x14ac:dyDescent="0.25">
      <c r="A48" s="14" t="s">
        <v>0</v>
      </c>
      <c r="B48" s="15" t="s">
        <v>1</v>
      </c>
      <c r="C48" s="16" t="s">
        <v>2</v>
      </c>
      <c r="D48" s="16" t="s">
        <v>3</v>
      </c>
      <c r="E48" s="16" t="s">
        <v>4</v>
      </c>
      <c r="F48" s="16" t="s">
        <v>5</v>
      </c>
      <c r="G48" s="16" t="s">
        <v>6</v>
      </c>
      <c r="H48" s="16" t="s">
        <v>7</v>
      </c>
      <c r="I48" s="16" t="s">
        <v>8</v>
      </c>
      <c r="J48" s="16" t="s">
        <v>9</v>
      </c>
      <c r="K48" s="17" t="s">
        <v>10</v>
      </c>
    </row>
    <row r="49" spans="1:11" ht="15.75" x14ac:dyDescent="0.25">
      <c r="A49" s="14"/>
      <c r="B49" s="15"/>
      <c r="C49" s="16"/>
      <c r="D49" s="16" t="s">
        <v>11</v>
      </c>
      <c r="E49" s="16">
        <v>1100</v>
      </c>
      <c r="F49" s="16"/>
      <c r="G49" s="16"/>
      <c r="H49" s="16"/>
      <c r="I49" s="16"/>
      <c r="J49" s="18">
        <f>J45</f>
        <v>0</v>
      </c>
      <c r="K49" s="17"/>
    </row>
    <row r="50" spans="1:11" s="37" customFormat="1" ht="15.75" x14ac:dyDescent="0.25">
      <c r="A50" s="43" t="s">
        <v>418</v>
      </c>
      <c r="B50" s="44" t="s">
        <v>443</v>
      </c>
      <c r="C50" s="45" t="s">
        <v>36</v>
      </c>
      <c r="D50" s="45" t="s">
        <v>444</v>
      </c>
      <c r="E50" s="45" t="s">
        <v>13</v>
      </c>
      <c r="F50" s="45" t="s">
        <v>13</v>
      </c>
      <c r="G50" s="45" t="s">
        <v>13</v>
      </c>
      <c r="H50" s="45"/>
      <c r="I50" s="45">
        <v>4930</v>
      </c>
      <c r="J50" s="46"/>
      <c r="K50" s="47"/>
    </row>
    <row r="51" spans="1:11" ht="15.75" x14ac:dyDescent="0.25">
      <c r="A51" s="14" t="s">
        <v>418</v>
      </c>
      <c r="B51" s="15" t="s">
        <v>428</v>
      </c>
      <c r="C51" s="16" t="s">
        <v>429</v>
      </c>
      <c r="D51" s="16" t="s">
        <v>430</v>
      </c>
      <c r="E51" s="16" t="s">
        <v>13</v>
      </c>
      <c r="F51" s="16" t="s">
        <v>13</v>
      </c>
      <c r="G51" s="16" t="s">
        <v>13</v>
      </c>
      <c r="H51" s="16">
        <v>4927.7</v>
      </c>
      <c r="I51" s="16"/>
      <c r="J51" s="18"/>
      <c r="K51" s="17"/>
    </row>
    <row r="52" spans="1:11" ht="15.75" x14ac:dyDescent="0.25">
      <c r="A52" s="14" t="s">
        <v>418</v>
      </c>
      <c r="B52" s="15" t="s">
        <v>431</v>
      </c>
      <c r="C52" s="16" t="s">
        <v>432</v>
      </c>
      <c r="D52" s="16" t="s">
        <v>433</v>
      </c>
      <c r="E52" s="16" t="s">
        <v>13</v>
      </c>
      <c r="F52" s="16" t="s">
        <v>13</v>
      </c>
      <c r="G52" s="16" t="s">
        <v>13</v>
      </c>
      <c r="H52" s="16">
        <v>2.2999999999999998</v>
      </c>
      <c r="I52" s="16"/>
      <c r="J52" s="18"/>
      <c r="K52" s="17"/>
    </row>
    <row r="53" spans="1:11" ht="15.75" x14ac:dyDescent="0.25">
      <c r="A53" s="14"/>
      <c r="B53" s="15"/>
      <c r="C53" s="16"/>
      <c r="D53" s="16"/>
      <c r="E53" s="16"/>
      <c r="F53" s="16"/>
      <c r="G53" s="16"/>
      <c r="H53" s="16"/>
      <c r="I53" s="16"/>
      <c r="J53" s="18"/>
      <c r="K53" s="17"/>
    </row>
    <row r="54" spans="1:11" ht="29.25" thickBot="1" x14ac:dyDescent="0.3">
      <c r="A54" s="24" t="s">
        <v>12</v>
      </c>
      <c r="B54" s="25"/>
      <c r="C54" s="26"/>
      <c r="D54" s="27"/>
      <c r="E54" s="26"/>
      <c r="F54" s="26"/>
      <c r="G54" s="26"/>
      <c r="H54" s="28">
        <f>SUM(H49:H53)</f>
        <v>4930</v>
      </c>
      <c r="I54" s="28">
        <f>SUM(I49:I53)</f>
        <v>4930</v>
      </c>
      <c r="J54" s="29">
        <f>J49+H54-I54</f>
        <v>0</v>
      </c>
      <c r="K54" s="30" t="s">
        <v>38</v>
      </c>
    </row>
    <row r="55" spans="1:11" ht="16.5" thickTop="1" thickBot="1" x14ac:dyDescent="0.3"/>
    <row r="56" spans="1:11" ht="20.25" x14ac:dyDescent="0.25">
      <c r="A56" s="9" t="s">
        <v>14</v>
      </c>
      <c r="B56" s="10"/>
      <c r="C56" s="11"/>
      <c r="D56" s="12" t="s">
        <v>427</v>
      </c>
      <c r="E56" s="11"/>
      <c r="F56" s="11"/>
      <c r="G56" s="11"/>
      <c r="H56" s="11"/>
      <c r="I56" s="11"/>
      <c r="J56" s="11"/>
      <c r="K56" s="13"/>
    </row>
    <row r="57" spans="1:11" ht="15.75" x14ac:dyDescent="0.25">
      <c r="A57" s="14" t="s">
        <v>0</v>
      </c>
      <c r="B57" s="15" t="s">
        <v>1</v>
      </c>
      <c r="C57" s="16" t="s">
        <v>2</v>
      </c>
      <c r="D57" s="16" t="s">
        <v>3</v>
      </c>
      <c r="E57" s="16" t="s">
        <v>4</v>
      </c>
      <c r="F57" s="16" t="s">
        <v>5</v>
      </c>
      <c r="G57" s="16" t="s">
        <v>6</v>
      </c>
      <c r="H57" s="16" t="s">
        <v>7</v>
      </c>
      <c r="I57" s="16" t="s">
        <v>8</v>
      </c>
      <c r="J57" s="16" t="s">
        <v>9</v>
      </c>
      <c r="K57" s="17" t="s">
        <v>10</v>
      </c>
    </row>
    <row r="58" spans="1:11" ht="15.75" x14ac:dyDescent="0.25">
      <c r="A58" s="14"/>
      <c r="B58" s="15"/>
      <c r="C58" s="16"/>
      <c r="D58" s="16" t="s">
        <v>11</v>
      </c>
      <c r="E58" s="16">
        <v>1100</v>
      </c>
      <c r="F58" s="16"/>
      <c r="G58" s="16"/>
      <c r="H58" s="16"/>
      <c r="I58" s="16"/>
      <c r="J58" s="18">
        <f>J54</f>
        <v>0</v>
      </c>
      <c r="K58" s="17"/>
    </row>
    <row r="59" spans="1:11" ht="15.75" x14ac:dyDescent="0.25">
      <c r="A59" s="14" t="s">
        <v>434</v>
      </c>
      <c r="B59" s="15" t="s">
        <v>435</v>
      </c>
      <c r="C59" s="16" t="s">
        <v>13</v>
      </c>
      <c r="D59" s="16" t="s">
        <v>436</v>
      </c>
      <c r="E59" s="16" t="s">
        <v>13</v>
      </c>
      <c r="F59" s="16" t="s">
        <v>13</v>
      </c>
      <c r="G59" s="16" t="s">
        <v>13</v>
      </c>
      <c r="H59" s="16">
        <v>20000</v>
      </c>
      <c r="I59" s="16"/>
      <c r="J59" s="18"/>
      <c r="K59" s="17"/>
    </row>
    <row r="60" spans="1:11" ht="15.75" x14ac:dyDescent="0.25">
      <c r="A60" s="14"/>
      <c r="B60" s="15"/>
      <c r="C60" s="16"/>
      <c r="D60" s="16"/>
      <c r="E60" s="16"/>
      <c r="F60" s="16"/>
      <c r="G60" s="16"/>
      <c r="H60" s="16"/>
      <c r="I60" s="16"/>
      <c r="J60" s="18"/>
      <c r="K60" s="17"/>
    </row>
    <row r="61" spans="1:11" ht="43.5" thickBot="1" x14ac:dyDescent="0.3">
      <c r="A61" s="24" t="s">
        <v>12</v>
      </c>
      <c r="B61" s="25"/>
      <c r="C61" s="26"/>
      <c r="D61" s="27"/>
      <c r="E61" s="26"/>
      <c r="F61" s="26"/>
      <c r="G61" s="26"/>
      <c r="H61" s="28">
        <f>SUM(H58:H60)</f>
        <v>20000</v>
      </c>
      <c r="I61" s="28">
        <f>SUM(I58:I60)</f>
        <v>0</v>
      </c>
      <c r="J61" s="29">
        <f>J58+H61-I61</f>
        <v>20000</v>
      </c>
      <c r="K61" s="30" t="s">
        <v>447</v>
      </c>
    </row>
    <row r="62" spans="1:11" ht="16.5" thickTop="1" thickBot="1" x14ac:dyDescent="0.3"/>
    <row r="63" spans="1:11" ht="20.25" x14ac:dyDescent="0.25">
      <c r="A63" s="9" t="s">
        <v>14</v>
      </c>
      <c r="B63" s="10"/>
      <c r="C63" s="11"/>
      <c r="D63" s="12" t="s">
        <v>448</v>
      </c>
      <c r="E63" s="11"/>
      <c r="F63" s="11"/>
      <c r="G63" s="11"/>
      <c r="H63" s="11"/>
      <c r="I63" s="11"/>
      <c r="J63" s="11"/>
      <c r="K63" s="13"/>
    </row>
    <row r="64" spans="1:11" ht="15.75" x14ac:dyDescent="0.25">
      <c r="A64" s="14" t="s">
        <v>0</v>
      </c>
      <c r="B64" s="15" t="s">
        <v>1</v>
      </c>
      <c r="C64" s="16" t="s">
        <v>2</v>
      </c>
      <c r="D64" s="16" t="s">
        <v>3</v>
      </c>
      <c r="E64" s="16" t="s">
        <v>4</v>
      </c>
      <c r="F64" s="16" t="s">
        <v>5</v>
      </c>
      <c r="G64" s="16" t="s">
        <v>6</v>
      </c>
      <c r="H64" s="16" t="s">
        <v>7</v>
      </c>
      <c r="I64" s="16" t="s">
        <v>8</v>
      </c>
      <c r="J64" s="16" t="s">
        <v>9</v>
      </c>
      <c r="K64" s="17" t="s">
        <v>10</v>
      </c>
    </row>
    <row r="65" spans="1:11" ht="15.75" x14ac:dyDescent="0.25">
      <c r="A65" s="14"/>
      <c r="B65" s="15"/>
      <c r="C65" s="16"/>
      <c r="D65" s="16" t="s">
        <v>11</v>
      </c>
      <c r="E65" s="16">
        <v>1100</v>
      </c>
      <c r="F65" s="16"/>
      <c r="G65" s="16"/>
      <c r="H65" s="16"/>
      <c r="I65" s="16"/>
      <c r="J65" s="18">
        <f>J61</f>
        <v>20000</v>
      </c>
      <c r="K65" s="17"/>
    </row>
    <row r="66" spans="1:11" s="37" customFormat="1" ht="15.75" x14ac:dyDescent="0.25">
      <c r="A66" s="43" t="s">
        <v>437</v>
      </c>
      <c r="B66" s="44" t="s">
        <v>445</v>
      </c>
      <c r="C66" s="45" t="s">
        <v>36</v>
      </c>
      <c r="D66" s="45" t="s">
        <v>446</v>
      </c>
      <c r="E66" s="45" t="s">
        <v>13</v>
      </c>
      <c r="F66" s="45" t="s">
        <v>13</v>
      </c>
      <c r="G66" s="45" t="s">
        <v>13</v>
      </c>
      <c r="H66" s="45"/>
      <c r="I66" s="45">
        <v>22450</v>
      </c>
      <c r="J66" s="46"/>
      <c r="K66" s="47"/>
    </row>
    <row r="67" spans="1:11" ht="15.75" x14ac:dyDescent="0.25">
      <c r="A67" s="14" t="s">
        <v>437</v>
      </c>
      <c r="B67" s="15" t="s">
        <v>438</v>
      </c>
      <c r="C67" s="16" t="s">
        <v>439</v>
      </c>
      <c r="D67" s="16" t="s">
        <v>440</v>
      </c>
      <c r="E67" s="16" t="s">
        <v>13</v>
      </c>
      <c r="F67" s="16" t="s">
        <v>13</v>
      </c>
      <c r="G67" s="16" t="s">
        <v>13</v>
      </c>
      <c r="H67" s="16">
        <v>161.99</v>
      </c>
      <c r="I67" s="16"/>
      <c r="J67" s="18"/>
      <c r="K67" s="17"/>
    </row>
    <row r="68" spans="1:11" ht="15.75" x14ac:dyDescent="0.25">
      <c r="A68" s="14" t="s">
        <v>437</v>
      </c>
      <c r="B68" s="15" t="s">
        <v>441</v>
      </c>
      <c r="C68" s="16" t="s">
        <v>442</v>
      </c>
      <c r="D68" s="16" t="s">
        <v>436</v>
      </c>
      <c r="E68" s="16" t="s">
        <v>13</v>
      </c>
      <c r="F68" s="16" t="s">
        <v>13</v>
      </c>
      <c r="G68" s="16" t="s">
        <v>13</v>
      </c>
      <c r="H68" s="16">
        <v>16940</v>
      </c>
      <c r="I68" s="16"/>
      <c r="J68" s="18"/>
      <c r="K68" s="17"/>
    </row>
    <row r="69" spans="1:11" ht="15.75" x14ac:dyDescent="0.25">
      <c r="A69" s="14"/>
      <c r="B69" s="15"/>
      <c r="C69" s="16"/>
      <c r="D69" s="16"/>
      <c r="E69" s="16"/>
      <c r="F69" s="16"/>
      <c r="G69" s="16"/>
      <c r="H69" s="16"/>
      <c r="I69" s="16"/>
      <c r="J69" s="18"/>
      <c r="K69" s="17"/>
    </row>
    <row r="70" spans="1:11" ht="43.5" thickBot="1" x14ac:dyDescent="0.3">
      <c r="A70" s="24" t="s">
        <v>12</v>
      </c>
      <c r="B70" s="25"/>
      <c r="C70" s="26"/>
      <c r="D70" s="27"/>
      <c r="E70" s="26"/>
      <c r="F70" s="26"/>
      <c r="G70" s="26"/>
      <c r="H70" s="28">
        <f>SUM(H65:H69)</f>
        <v>17101.990000000002</v>
      </c>
      <c r="I70" s="28">
        <f>SUM(I65:I69)</f>
        <v>22450</v>
      </c>
      <c r="J70" s="29">
        <f>J65+H70-I70</f>
        <v>14651.990000000005</v>
      </c>
      <c r="K70" s="30" t="s">
        <v>449</v>
      </c>
    </row>
    <row r="71" spans="1:11" ht="16.5" thickTop="1" thickBot="1" x14ac:dyDescent="0.3"/>
    <row r="72" spans="1:11" ht="20.25" x14ac:dyDescent="0.25">
      <c r="A72" s="9" t="s">
        <v>14</v>
      </c>
      <c r="B72" s="10"/>
      <c r="C72" s="11"/>
      <c r="D72" s="12" t="s">
        <v>528</v>
      </c>
      <c r="E72" s="11"/>
      <c r="F72" s="11"/>
      <c r="G72" s="11"/>
      <c r="H72" s="11"/>
      <c r="I72" s="11"/>
      <c r="J72" s="11"/>
      <c r="K72" s="13"/>
    </row>
    <row r="73" spans="1:11" ht="15.75" x14ac:dyDescent="0.25">
      <c r="A73" s="14" t="s">
        <v>0</v>
      </c>
      <c r="B73" s="15" t="s">
        <v>1</v>
      </c>
      <c r="C73" s="16" t="s">
        <v>2</v>
      </c>
      <c r="D73" s="16" t="s">
        <v>3</v>
      </c>
      <c r="E73" s="16" t="s">
        <v>4</v>
      </c>
      <c r="F73" s="16" t="s">
        <v>5</v>
      </c>
      <c r="G73" s="16" t="s">
        <v>6</v>
      </c>
      <c r="H73" s="16" t="s">
        <v>7</v>
      </c>
      <c r="I73" s="16" t="s">
        <v>8</v>
      </c>
      <c r="J73" s="16" t="s">
        <v>9</v>
      </c>
      <c r="K73" s="17" t="s">
        <v>10</v>
      </c>
    </row>
    <row r="74" spans="1:11" ht="15.75" x14ac:dyDescent="0.25">
      <c r="A74" s="14"/>
      <c r="B74" s="15"/>
      <c r="C74" s="16"/>
      <c r="D74" s="16" t="s">
        <v>11</v>
      </c>
      <c r="E74" s="16">
        <v>1100</v>
      </c>
      <c r="F74" s="16"/>
      <c r="G74" s="16"/>
      <c r="H74" s="16"/>
      <c r="I74" s="16"/>
      <c r="J74" s="18">
        <f>J70</f>
        <v>14651.990000000005</v>
      </c>
      <c r="K74" s="17"/>
    </row>
    <row r="75" spans="1:11" ht="15.75" x14ac:dyDescent="0.25">
      <c r="A75" s="43" t="s">
        <v>529</v>
      </c>
      <c r="B75" s="44" t="s">
        <v>553</v>
      </c>
      <c r="C75" s="45" t="s">
        <v>36</v>
      </c>
      <c r="D75" s="45" t="s">
        <v>554</v>
      </c>
      <c r="E75" s="45" t="s">
        <v>13</v>
      </c>
      <c r="F75" s="45" t="s">
        <v>13</v>
      </c>
      <c r="G75" s="45" t="s">
        <v>13</v>
      </c>
      <c r="H75" s="45"/>
      <c r="I75" s="45">
        <v>17369</v>
      </c>
      <c r="J75" s="46"/>
      <c r="K75" s="47"/>
    </row>
    <row r="76" spans="1:11" ht="15.75" x14ac:dyDescent="0.25">
      <c r="A76" s="14" t="s">
        <v>529</v>
      </c>
      <c r="B76" s="15" t="s">
        <v>555</v>
      </c>
      <c r="C76" s="16" t="s">
        <v>556</v>
      </c>
      <c r="D76" s="16" t="s">
        <v>557</v>
      </c>
      <c r="E76" s="16" t="s">
        <v>13</v>
      </c>
      <c r="F76" s="16" t="s">
        <v>13</v>
      </c>
      <c r="G76" s="16" t="s">
        <v>13</v>
      </c>
      <c r="H76" s="16">
        <v>266.56</v>
      </c>
      <c r="I76" s="16"/>
      <c r="J76" s="18"/>
      <c r="K76" s="17"/>
    </row>
    <row r="77" spans="1:11" ht="15.75" x14ac:dyDescent="0.25">
      <c r="A77" s="14" t="s">
        <v>529</v>
      </c>
      <c r="B77" s="15" t="s">
        <v>558</v>
      </c>
      <c r="C77" s="16" t="s">
        <v>559</v>
      </c>
      <c r="D77" s="16" t="s">
        <v>560</v>
      </c>
      <c r="E77" s="16" t="s">
        <v>13</v>
      </c>
      <c r="F77" s="16" t="s">
        <v>13</v>
      </c>
      <c r="G77" s="16" t="s">
        <v>13</v>
      </c>
      <c r="H77" s="16">
        <v>2450</v>
      </c>
      <c r="I77" s="16"/>
      <c r="J77" s="18"/>
      <c r="K77" s="17"/>
    </row>
    <row r="78" spans="1:11" ht="15.75" x14ac:dyDescent="0.25">
      <c r="A78" s="14"/>
      <c r="B78" s="15"/>
      <c r="C78" s="16"/>
      <c r="D78" s="16"/>
      <c r="E78" s="16"/>
      <c r="F78" s="16"/>
      <c r="G78" s="16"/>
      <c r="H78" s="16"/>
      <c r="I78" s="16"/>
      <c r="J78" s="18"/>
      <c r="K78" s="17"/>
    </row>
    <row r="79" spans="1:11" ht="29.25" thickBot="1" x14ac:dyDescent="0.3">
      <c r="A79" s="24" t="s">
        <v>12</v>
      </c>
      <c r="B79" s="25"/>
      <c r="C79" s="26"/>
      <c r="D79" s="27"/>
      <c r="E79" s="26"/>
      <c r="F79" s="26"/>
      <c r="G79" s="26"/>
      <c r="H79" s="28">
        <f>SUM(H74:H78)</f>
        <v>2716.56</v>
      </c>
      <c r="I79" s="28">
        <f>SUM(I74:I78)</f>
        <v>17369</v>
      </c>
      <c r="J79" s="29">
        <f>J74+H79-I79</f>
        <v>-0.44999999999345164</v>
      </c>
      <c r="K79" s="30" t="s">
        <v>38</v>
      </c>
    </row>
    <row r="80" spans="1:11" ht="15.75" thickTop="1" x14ac:dyDescent="0.25"/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48"/>
  <sheetViews>
    <sheetView topLeftCell="D313" workbookViewId="0">
      <selection activeCell="J315" sqref="J315:J317"/>
    </sheetView>
  </sheetViews>
  <sheetFormatPr defaultRowHeight="33" customHeight="1" x14ac:dyDescent="0.25"/>
  <cols>
    <col min="1" max="1" width="18.140625" style="51" customWidth="1"/>
    <col min="2" max="2" width="21.85546875" style="51" customWidth="1"/>
    <col min="3" max="3" width="24.140625" style="51" customWidth="1"/>
    <col min="4" max="4" width="66" style="51" customWidth="1"/>
    <col min="5" max="9" width="0" style="51" hidden="1" customWidth="1"/>
    <col min="10" max="10" width="24.42578125" style="51" customWidth="1"/>
    <col min="11" max="11" width="36.5703125" style="51" customWidth="1"/>
    <col min="12" max="16384" width="9.140625" style="51"/>
  </cols>
  <sheetData>
    <row r="2" spans="1:11" ht="33" customHeight="1" x14ac:dyDescent="0.25">
      <c r="A2" s="48"/>
      <c r="B2" s="49"/>
      <c r="C2" s="49"/>
      <c r="D2" s="50" t="s">
        <v>15</v>
      </c>
      <c r="E2" s="49"/>
      <c r="F2" s="49"/>
      <c r="G2" s="49"/>
      <c r="H2" s="49"/>
      <c r="I2" s="49"/>
      <c r="J2" s="49"/>
      <c r="K2" s="49"/>
    </row>
    <row r="3" spans="1:11" ht="33" customHeight="1" x14ac:dyDescent="0.25">
      <c r="A3" s="52" t="s">
        <v>0</v>
      </c>
      <c r="B3" s="53" t="s">
        <v>1</v>
      </c>
      <c r="C3" s="53" t="s">
        <v>2</v>
      </c>
      <c r="D3" s="53" t="s">
        <v>3</v>
      </c>
      <c r="E3" s="53" t="s">
        <v>4</v>
      </c>
      <c r="F3" s="53" t="s">
        <v>5</v>
      </c>
      <c r="G3" s="53" t="s">
        <v>6</v>
      </c>
      <c r="H3" s="53" t="s">
        <v>7</v>
      </c>
      <c r="I3" s="53" t="s">
        <v>8</v>
      </c>
      <c r="J3" s="32" t="s">
        <v>9</v>
      </c>
      <c r="K3" s="53" t="s">
        <v>10</v>
      </c>
    </row>
    <row r="4" spans="1:11" ht="33" customHeight="1" x14ac:dyDescent="0.25">
      <c r="A4" s="52"/>
      <c r="B4" s="53"/>
      <c r="C4" s="53"/>
      <c r="D4" s="53" t="s">
        <v>11</v>
      </c>
      <c r="E4" s="54"/>
      <c r="F4" s="55"/>
      <c r="G4" s="4"/>
      <c r="H4" s="4"/>
      <c r="I4" s="4"/>
      <c r="J4" s="56">
        <v>4696366.6800000099</v>
      </c>
      <c r="K4" s="57"/>
    </row>
    <row r="5" spans="1:11" ht="33" customHeight="1" x14ac:dyDescent="0.25">
      <c r="A5" s="58" t="s">
        <v>16</v>
      </c>
      <c r="B5" s="59" t="s">
        <v>29</v>
      </c>
      <c r="C5" s="59" t="s">
        <v>30</v>
      </c>
      <c r="D5" s="59" t="s">
        <v>31</v>
      </c>
      <c r="E5" s="60" t="s">
        <v>13</v>
      </c>
      <c r="F5" s="61" t="s">
        <v>13</v>
      </c>
      <c r="G5" s="4" t="s">
        <v>13</v>
      </c>
      <c r="H5" s="4">
        <v>2100</v>
      </c>
      <c r="I5" s="4"/>
      <c r="J5" s="62">
        <v>7077000</v>
      </c>
      <c r="K5" s="63"/>
    </row>
    <row r="6" spans="1:11" ht="33" customHeight="1" x14ac:dyDescent="0.25">
      <c r="A6" s="58"/>
      <c r="B6" s="59"/>
      <c r="C6" s="59"/>
      <c r="D6" s="59"/>
      <c r="E6" s="60"/>
      <c r="F6" s="61"/>
      <c r="G6" s="4"/>
      <c r="H6" s="4"/>
      <c r="I6" s="4"/>
      <c r="J6" s="62"/>
      <c r="K6" s="63"/>
    </row>
    <row r="7" spans="1:11" ht="33" customHeight="1" x14ac:dyDescent="0.25">
      <c r="A7" s="64"/>
      <c r="B7" s="65"/>
      <c r="C7" s="65"/>
      <c r="D7" s="65"/>
      <c r="E7" s="32"/>
      <c r="F7" s="33"/>
      <c r="G7" s="34"/>
      <c r="H7" s="34"/>
      <c r="I7" s="34"/>
      <c r="J7" s="32">
        <f>SUM(J4:J6)</f>
        <v>11773366.680000011</v>
      </c>
      <c r="K7" s="33" t="s">
        <v>32</v>
      </c>
    </row>
    <row r="8" spans="1:11" ht="33" customHeight="1" x14ac:dyDescent="0.25">
      <c r="A8" s="2"/>
      <c r="B8" s="66"/>
      <c r="C8" s="66"/>
      <c r="D8" s="66"/>
      <c r="E8" s="5"/>
      <c r="F8" s="3"/>
      <c r="G8" s="1"/>
      <c r="H8" s="1"/>
      <c r="I8" s="1"/>
      <c r="J8" s="5">
        <f>4400000+J5</f>
        <v>11477000</v>
      </c>
      <c r="K8" s="3"/>
    </row>
    <row r="9" spans="1:11" ht="33" customHeight="1" x14ac:dyDescent="0.25">
      <c r="A9" s="6"/>
      <c r="B9" s="4"/>
      <c r="C9" s="4"/>
      <c r="D9" s="4"/>
      <c r="E9" s="4"/>
      <c r="F9" s="4"/>
      <c r="G9" s="4"/>
      <c r="H9" s="4"/>
      <c r="I9" s="4"/>
      <c r="J9" s="7">
        <f>J7-J8</f>
        <v>296366.68000001088</v>
      </c>
      <c r="K9" s="8"/>
    </row>
    <row r="10" spans="1:11" ht="33" customHeight="1" x14ac:dyDescent="0.25">
      <c r="A10" s="48"/>
      <c r="B10" s="49"/>
      <c r="C10" s="49"/>
      <c r="D10" s="50" t="s">
        <v>33</v>
      </c>
      <c r="E10" s="49"/>
      <c r="F10" s="49"/>
      <c r="G10" s="49"/>
      <c r="H10" s="49"/>
      <c r="I10" s="49"/>
      <c r="J10" s="49"/>
      <c r="K10" s="49"/>
    </row>
    <row r="11" spans="1:11" ht="33" customHeight="1" x14ac:dyDescent="0.25">
      <c r="A11" s="52" t="s">
        <v>0</v>
      </c>
      <c r="B11" s="53" t="s">
        <v>1</v>
      </c>
      <c r="C11" s="53" t="s">
        <v>2</v>
      </c>
      <c r="D11" s="53" t="s">
        <v>3</v>
      </c>
      <c r="E11" s="53" t="s">
        <v>4</v>
      </c>
      <c r="F11" s="53" t="s">
        <v>5</v>
      </c>
      <c r="G11" s="53" t="s">
        <v>6</v>
      </c>
      <c r="H11" s="53" t="s">
        <v>7</v>
      </c>
      <c r="I11" s="53" t="s">
        <v>8</v>
      </c>
      <c r="J11" s="32" t="s">
        <v>9</v>
      </c>
      <c r="K11" s="53" t="s">
        <v>10</v>
      </c>
    </row>
    <row r="12" spans="1:11" ht="33" customHeight="1" x14ac:dyDescent="0.25">
      <c r="A12" s="52"/>
      <c r="B12" s="53"/>
      <c r="C12" s="53"/>
      <c r="D12" s="53" t="s">
        <v>11</v>
      </c>
      <c r="E12" s="54"/>
      <c r="F12" s="55"/>
      <c r="G12" s="4"/>
      <c r="H12" s="4"/>
      <c r="I12" s="4"/>
      <c r="J12" s="56">
        <f>J7</f>
        <v>11773366.680000011</v>
      </c>
      <c r="K12" s="57"/>
    </row>
    <row r="13" spans="1:11" ht="33" customHeight="1" x14ac:dyDescent="0.25">
      <c r="A13" s="58" t="s">
        <v>34</v>
      </c>
      <c r="B13" s="59" t="s">
        <v>39</v>
      </c>
      <c r="C13" s="59" t="s">
        <v>36</v>
      </c>
      <c r="D13" s="59" t="s">
        <v>40</v>
      </c>
      <c r="E13" s="60" t="s">
        <v>13</v>
      </c>
      <c r="F13" s="61" t="s">
        <v>13</v>
      </c>
      <c r="G13" s="4" t="s">
        <v>13</v>
      </c>
      <c r="H13" s="4"/>
      <c r="I13" s="4">
        <v>2087.64</v>
      </c>
      <c r="J13" s="62">
        <v>-7077000</v>
      </c>
      <c r="K13" s="63" t="s">
        <v>320</v>
      </c>
    </row>
    <row r="14" spans="1:11" ht="33" customHeight="1" x14ac:dyDescent="0.25">
      <c r="A14" s="58"/>
      <c r="B14" s="59"/>
      <c r="C14" s="59"/>
      <c r="D14" s="59"/>
      <c r="E14" s="60"/>
      <c r="F14" s="61"/>
      <c r="G14" s="4"/>
      <c r="H14" s="4"/>
      <c r="I14" s="4"/>
      <c r="J14" s="62"/>
      <c r="K14" s="63"/>
    </row>
    <row r="15" spans="1:11" ht="33" customHeight="1" x14ac:dyDescent="0.25">
      <c r="A15" s="64"/>
      <c r="B15" s="65"/>
      <c r="C15" s="65"/>
      <c r="D15" s="65"/>
      <c r="E15" s="32"/>
      <c r="F15" s="33"/>
      <c r="G15" s="34"/>
      <c r="H15" s="34"/>
      <c r="I15" s="34"/>
      <c r="J15" s="32">
        <f>SUM(J12:J14)</f>
        <v>4696366.6800000109</v>
      </c>
      <c r="K15" s="33" t="s">
        <v>41</v>
      </c>
    </row>
    <row r="16" spans="1:11" ht="33" customHeight="1" x14ac:dyDescent="0.25">
      <c r="A16" s="2"/>
      <c r="B16" s="66"/>
      <c r="C16" s="66"/>
      <c r="D16" s="66"/>
      <c r="E16" s="5"/>
      <c r="F16" s="3"/>
      <c r="G16" s="1"/>
      <c r="H16" s="1"/>
      <c r="I16" s="1"/>
      <c r="J16" s="5">
        <f>J8+J13</f>
        <v>4400000</v>
      </c>
      <c r="K16" s="3"/>
    </row>
    <row r="17" spans="1:11" ht="33" customHeight="1" x14ac:dyDescent="0.25">
      <c r="A17" s="6"/>
      <c r="B17" s="4"/>
      <c r="C17" s="4"/>
      <c r="D17" s="4"/>
      <c r="E17" s="4"/>
      <c r="F17" s="4"/>
      <c r="G17" s="4"/>
      <c r="H17" s="4"/>
      <c r="I17" s="4"/>
      <c r="J17" s="7">
        <f>J15-J16</f>
        <v>296366.68000001088</v>
      </c>
      <c r="K17" s="8"/>
    </row>
    <row r="18" spans="1:11" ht="33" customHeight="1" x14ac:dyDescent="0.25">
      <c r="A18" s="48"/>
      <c r="B18" s="49"/>
      <c r="C18" s="49"/>
      <c r="D18" s="50" t="s">
        <v>42</v>
      </c>
      <c r="E18" s="49"/>
      <c r="F18" s="49"/>
      <c r="G18" s="49"/>
      <c r="H18" s="49"/>
      <c r="I18" s="49"/>
      <c r="J18" s="49"/>
      <c r="K18" s="49"/>
    </row>
    <row r="19" spans="1:11" ht="33" customHeight="1" x14ac:dyDescent="0.25">
      <c r="A19" s="52" t="s">
        <v>0</v>
      </c>
      <c r="B19" s="53" t="s">
        <v>1</v>
      </c>
      <c r="C19" s="53" t="s">
        <v>2</v>
      </c>
      <c r="D19" s="53" t="s">
        <v>3</v>
      </c>
      <c r="E19" s="53" t="s">
        <v>4</v>
      </c>
      <c r="F19" s="53" t="s">
        <v>5</v>
      </c>
      <c r="G19" s="53" t="s">
        <v>6</v>
      </c>
      <c r="H19" s="53" t="s">
        <v>7</v>
      </c>
      <c r="I19" s="53" t="s">
        <v>8</v>
      </c>
      <c r="J19" s="32" t="s">
        <v>9</v>
      </c>
      <c r="K19" s="53" t="s">
        <v>10</v>
      </c>
    </row>
    <row r="20" spans="1:11" ht="33" customHeight="1" x14ac:dyDescent="0.25">
      <c r="A20" s="52"/>
      <c r="B20" s="53"/>
      <c r="C20" s="53"/>
      <c r="D20" s="53" t="s">
        <v>11</v>
      </c>
      <c r="E20" s="54"/>
      <c r="F20" s="55"/>
      <c r="G20" s="4"/>
      <c r="H20" s="4"/>
      <c r="I20" s="4"/>
      <c r="J20" s="56">
        <f>J15</f>
        <v>4696366.6800000109</v>
      </c>
      <c r="K20" s="57"/>
    </row>
    <row r="21" spans="1:11" s="67" customFormat="1" ht="33" customHeight="1" x14ac:dyDescent="0.25">
      <c r="A21" s="58" t="s">
        <v>43</v>
      </c>
      <c r="B21" s="59" t="s">
        <v>44</v>
      </c>
      <c r="C21" s="59" t="s">
        <v>36</v>
      </c>
      <c r="D21" s="59" t="s">
        <v>45</v>
      </c>
      <c r="E21" s="60" t="s">
        <v>13</v>
      </c>
      <c r="F21" s="61" t="s">
        <v>13</v>
      </c>
      <c r="G21" s="4" t="s">
        <v>13</v>
      </c>
      <c r="H21" s="4"/>
      <c r="I21" s="4">
        <v>1459.55</v>
      </c>
      <c r="J21" s="62">
        <v>-5050000</v>
      </c>
      <c r="K21" s="63" t="s">
        <v>321</v>
      </c>
    </row>
    <row r="22" spans="1:11" s="67" customFormat="1" ht="33" customHeight="1" x14ac:dyDescent="0.25">
      <c r="A22" s="58" t="s">
        <v>43</v>
      </c>
      <c r="B22" s="59" t="s">
        <v>46</v>
      </c>
      <c r="C22" s="59" t="s">
        <v>47</v>
      </c>
      <c r="D22" s="59" t="s">
        <v>48</v>
      </c>
      <c r="E22" s="60" t="s">
        <v>13</v>
      </c>
      <c r="F22" s="61" t="s">
        <v>13</v>
      </c>
      <c r="G22" s="4" t="s">
        <v>13</v>
      </c>
      <c r="H22" s="4">
        <v>652.83000000000004</v>
      </c>
      <c r="I22" s="4"/>
      <c r="J22" s="62">
        <v>2200000</v>
      </c>
      <c r="K22" s="63"/>
    </row>
    <row r="23" spans="1:11" s="67" customFormat="1" ht="33" customHeight="1" x14ac:dyDescent="0.25">
      <c r="A23" s="58" t="s">
        <v>43</v>
      </c>
      <c r="B23" s="59" t="s">
        <v>49</v>
      </c>
      <c r="C23" s="59" t="s">
        <v>50</v>
      </c>
      <c r="D23" s="59" t="s">
        <v>51</v>
      </c>
      <c r="E23" s="60" t="s">
        <v>13</v>
      </c>
      <c r="F23" s="61" t="s">
        <v>13</v>
      </c>
      <c r="G23" s="4" t="s">
        <v>13</v>
      </c>
      <c r="H23" s="4">
        <v>200</v>
      </c>
      <c r="I23" s="4"/>
      <c r="J23" s="62">
        <v>700000</v>
      </c>
      <c r="K23" s="63"/>
    </row>
    <row r="24" spans="1:11" s="67" customFormat="1" ht="33" customHeight="1" x14ac:dyDescent="0.25">
      <c r="A24" s="58" t="s">
        <v>43</v>
      </c>
      <c r="B24" s="59" t="s">
        <v>52</v>
      </c>
      <c r="C24" s="59" t="s">
        <v>53</v>
      </c>
      <c r="D24" s="59" t="s">
        <v>54</v>
      </c>
      <c r="E24" s="60" t="s">
        <v>13</v>
      </c>
      <c r="F24" s="61" t="s">
        <v>13</v>
      </c>
      <c r="G24" s="4" t="s">
        <v>13</v>
      </c>
      <c r="H24" s="4">
        <v>1061.96</v>
      </c>
      <c r="I24" s="4"/>
      <c r="J24" s="62">
        <v>3600000</v>
      </c>
      <c r="K24" s="63"/>
    </row>
    <row r="25" spans="1:11" s="67" customFormat="1" ht="33" customHeight="1" x14ac:dyDescent="0.25">
      <c r="A25" s="58" t="s">
        <v>43</v>
      </c>
      <c r="B25" s="59" t="s">
        <v>55</v>
      </c>
      <c r="C25" s="59" t="s">
        <v>56</v>
      </c>
      <c r="D25" s="59" t="s">
        <v>57</v>
      </c>
      <c r="E25" s="60" t="s">
        <v>13</v>
      </c>
      <c r="F25" s="61" t="s">
        <v>13</v>
      </c>
      <c r="G25" s="4" t="s">
        <v>13</v>
      </c>
      <c r="H25" s="4">
        <v>26.67</v>
      </c>
      <c r="I25" s="4"/>
      <c r="J25" s="62">
        <v>100000</v>
      </c>
      <c r="K25" s="63"/>
    </row>
    <row r="26" spans="1:11" s="67" customFormat="1" ht="33" customHeight="1" x14ac:dyDescent="0.25">
      <c r="A26" s="58" t="s">
        <v>43</v>
      </c>
      <c r="B26" s="59" t="s">
        <v>58</v>
      </c>
      <c r="C26" s="59" t="s">
        <v>59</v>
      </c>
      <c r="D26" s="59" t="s">
        <v>57</v>
      </c>
      <c r="E26" s="60" t="s">
        <v>13</v>
      </c>
      <c r="F26" s="61" t="s">
        <v>13</v>
      </c>
      <c r="G26" s="4" t="s">
        <v>13</v>
      </c>
      <c r="H26" s="4">
        <v>85.33</v>
      </c>
      <c r="I26" s="4"/>
      <c r="J26" s="62">
        <v>320000</v>
      </c>
      <c r="K26" s="63"/>
    </row>
    <row r="27" spans="1:11" s="67" customFormat="1" ht="33" customHeight="1" x14ac:dyDescent="0.25">
      <c r="A27" s="58" t="s">
        <v>43</v>
      </c>
      <c r="B27" s="59" t="s">
        <v>60</v>
      </c>
      <c r="C27" s="59" t="s">
        <v>61</v>
      </c>
      <c r="D27" s="59" t="s">
        <v>57</v>
      </c>
      <c r="E27" s="60" t="s">
        <v>13</v>
      </c>
      <c r="F27" s="61" t="s">
        <v>13</v>
      </c>
      <c r="G27" s="4" t="s">
        <v>13</v>
      </c>
      <c r="H27" s="4">
        <v>65.400000000000006</v>
      </c>
      <c r="I27" s="4"/>
      <c r="J27" s="62">
        <v>240000</v>
      </c>
      <c r="K27" s="63"/>
    </row>
    <row r="28" spans="1:11" s="67" customFormat="1" ht="33" customHeight="1" x14ac:dyDescent="0.25">
      <c r="A28" s="58" t="s">
        <v>43</v>
      </c>
      <c r="B28" s="59" t="s">
        <v>62</v>
      </c>
      <c r="C28" s="59" t="s">
        <v>63</v>
      </c>
      <c r="D28" s="59" t="s">
        <v>57</v>
      </c>
      <c r="E28" s="60" t="s">
        <v>13</v>
      </c>
      <c r="F28" s="61" t="s">
        <v>13</v>
      </c>
      <c r="G28" s="4" t="s">
        <v>13</v>
      </c>
      <c r="H28" s="4">
        <v>214.28</v>
      </c>
      <c r="I28" s="4"/>
      <c r="J28" s="62">
        <v>750000</v>
      </c>
      <c r="K28" s="63"/>
    </row>
    <row r="29" spans="1:11" s="67" customFormat="1" ht="33" customHeight="1" x14ac:dyDescent="0.25">
      <c r="A29" s="58" t="s">
        <v>43</v>
      </c>
      <c r="B29" s="59" t="s">
        <v>64</v>
      </c>
      <c r="C29" s="59" t="s">
        <v>65</v>
      </c>
      <c r="D29" s="59" t="s">
        <v>57</v>
      </c>
      <c r="E29" s="60" t="s">
        <v>13</v>
      </c>
      <c r="F29" s="61" t="s">
        <v>13</v>
      </c>
      <c r="G29" s="4" t="s">
        <v>13</v>
      </c>
      <c r="H29" s="4">
        <v>40.869999999999997</v>
      </c>
      <c r="I29" s="4"/>
      <c r="J29" s="62">
        <v>150000</v>
      </c>
      <c r="K29" s="63"/>
    </row>
    <row r="30" spans="1:11" s="67" customFormat="1" ht="33" customHeight="1" x14ac:dyDescent="0.25">
      <c r="A30" s="58" t="s">
        <v>43</v>
      </c>
      <c r="B30" s="59" t="s">
        <v>66</v>
      </c>
      <c r="C30" s="59" t="s">
        <v>67</v>
      </c>
      <c r="D30" s="59" t="s">
        <v>57</v>
      </c>
      <c r="E30" s="60" t="s">
        <v>13</v>
      </c>
      <c r="F30" s="61" t="s">
        <v>13</v>
      </c>
      <c r="G30" s="4" t="s">
        <v>13</v>
      </c>
      <c r="H30" s="4">
        <v>122.62</v>
      </c>
      <c r="I30" s="4"/>
      <c r="J30" s="62">
        <v>450000</v>
      </c>
      <c r="K30" s="63"/>
    </row>
    <row r="31" spans="1:11" s="67" customFormat="1" ht="33" customHeight="1" x14ac:dyDescent="0.25">
      <c r="A31" s="58" t="s">
        <v>43</v>
      </c>
      <c r="B31" s="59" t="s">
        <v>68</v>
      </c>
      <c r="C31" s="59" t="s">
        <v>69</v>
      </c>
      <c r="D31" s="59" t="s">
        <v>57</v>
      </c>
      <c r="E31" s="60" t="s">
        <v>13</v>
      </c>
      <c r="F31" s="61" t="s">
        <v>13</v>
      </c>
      <c r="G31" s="4" t="s">
        <v>13</v>
      </c>
      <c r="H31" s="4">
        <v>194.45</v>
      </c>
      <c r="I31" s="4"/>
      <c r="J31" s="62">
        <v>700000</v>
      </c>
      <c r="K31" s="63"/>
    </row>
    <row r="32" spans="1:11" s="67" customFormat="1" ht="33" customHeight="1" x14ac:dyDescent="0.25">
      <c r="A32" s="58" t="s">
        <v>43</v>
      </c>
      <c r="B32" s="59" t="s">
        <v>70</v>
      </c>
      <c r="C32" s="59" t="s">
        <v>71</v>
      </c>
      <c r="D32" s="59" t="s">
        <v>57</v>
      </c>
      <c r="E32" s="60" t="s">
        <v>13</v>
      </c>
      <c r="F32" s="61" t="s">
        <v>13</v>
      </c>
      <c r="G32" s="4" t="s">
        <v>13</v>
      </c>
      <c r="H32" s="4">
        <v>138.88999999999999</v>
      </c>
      <c r="I32" s="4"/>
      <c r="J32" s="62">
        <v>500000</v>
      </c>
      <c r="K32" s="63"/>
    </row>
    <row r="33" spans="1:11" s="67" customFormat="1" ht="33" customHeight="1" x14ac:dyDescent="0.25">
      <c r="A33" s="58" t="s">
        <v>43</v>
      </c>
      <c r="B33" s="59" t="s">
        <v>72</v>
      </c>
      <c r="C33" s="59" t="s">
        <v>73</v>
      </c>
      <c r="D33" s="59" t="s">
        <v>57</v>
      </c>
      <c r="E33" s="60" t="s">
        <v>13</v>
      </c>
      <c r="F33" s="61" t="s">
        <v>13</v>
      </c>
      <c r="G33" s="4" t="s">
        <v>13</v>
      </c>
      <c r="H33" s="4">
        <v>83.33</v>
      </c>
      <c r="I33" s="4"/>
      <c r="J33" s="62">
        <v>300000</v>
      </c>
      <c r="K33" s="63"/>
    </row>
    <row r="34" spans="1:11" s="67" customFormat="1" ht="33" customHeight="1" x14ac:dyDescent="0.25">
      <c r="A34" s="58" t="s">
        <v>43</v>
      </c>
      <c r="B34" s="59" t="s">
        <v>74</v>
      </c>
      <c r="C34" s="59" t="s">
        <v>75</v>
      </c>
      <c r="D34" s="59" t="s">
        <v>57</v>
      </c>
      <c r="E34" s="60" t="s">
        <v>13</v>
      </c>
      <c r="F34" s="61" t="s">
        <v>13</v>
      </c>
      <c r="G34" s="4" t="s">
        <v>13</v>
      </c>
      <c r="H34" s="4">
        <v>194.45</v>
      </c>
      <c r="I34" s="4"/>
      <c r="J34" s="62">
        <v>700000</v>
      </c>
      <c r="K34" s="63"/>
    </row>
    <row r="35" spans="1:11" s="67" customFormat="1" ht="33" customHeight="1" x14ac:dyDescent="0.25">
      <c r="A35" s="58" t="s">
        <v>43</v>
      </c>
      <c r="B35" s="59" t="s">
        <v>76</v>
      </c>
      <c r="C35" s="59" t="s">
        <v>77</v>
      </c>
      <c r="D35" s="59" t="s">
        <v>57</v>
      </c>
      <c r="E35" s="60" t="s">
        <v>13</v>
      </c>
      <c r="F35" s="61" t="s">
        <v>13</v>
      </c>
      <c r="G35" s="4" t="s">
        <v>13</v>
      </c>
      <c r="H35" s="4">
        <v>139.66999999999999</v>
      </c>
      <c r="I35" s="4"/>
      <c r="J35" s="62">
        <v>500000</v>
      </c>
      <c r="K35" s="63"/>
    </row>
    <row r="36" spans="1:11" s="67" customFormat="1" ht="33" customHeight="1" x14ac:dyDescent="0.25">
      <c r="A36" s="58" t="s">
        <v>43</v>
      </c>
      <c r="B36" s="59" t="s">
        <v>78</v>
      </c>
      <c r="C36" s="59" t="s">
        <v>79</v>
      </c>
      <c r="D36" s="59" t="s">
        <v>57</v>
      </c>
      <c r="E36" s="60" t="s">
        <v>13</v>
      </c>
      <c r="F36" s="61" t="s">
        <v>13</v>
      </c>
      <c r="G36" s="4" t="s">
        <v>13</v>
      </c>
      <c r="H36" s="4">
        <v>83.8</v>
      </c>
      <c r="I36" s="4"/>
      <c r="J36" s="62">
        <v>300000</v>
      </c>
      <c r="K36" s="63"/>
    </row>
    <row r="37" spans="1:11" s="67" customFormat="1" ht="33" customHeight="1" x14ac:dyDescent="0.25">
      <c r="A37" s="58" t="s">
        <v>43</v>
      </c>
      <c r="B37" s="59" t="s">
        <v>80</v>
      </c>
      <c r="C37" s="59" t="s">
        <v>81</v>
      </c>
      <c r="D37" s="59" t="s">
        <v>57</v>
      </c>
      <c r="E37" s="60" t="s">
        <v>13</v>
      </c>
      <c r="F37" s="61" t="s">
        <v>13</v>
      </c>
      <c r="G37" s="4" t="s">
        <v>13</v>
      </c>
      <c r="H37" s="4">
        <v>195.53</v>
      </c>
      <c r="I37" s="4"/>
      <c r="J37" s="62">
        <v>700000</v>
      </c>
      <c r="K37" s="63"/>
    </row>
    <row r="38" spans="1:11" s="67" customFormat="1" ht="33" customHeight="1" x14ac:dyDescent="0.25">
      <c r="A38" s="58" t="s">
        <v>43</v>
      </c>
      <c r="B38" s="59" t="s">
        <v>82</v>
      </c>
      <c r="C38" s="59" t="s">
        <v>83</v>
      </c>
      <c r="D38" s="59" t="s">
        <v>57</v>
      </c>
      <c r="E38" s="60" t="s">
        <v>13</v>
      </c>
      <c r="F38" s="61" t="s">
        <v>13</v>
      </c>
      <c r="G38" s="4" t="s">
        <v>13</v>
      </c>
      <c r="H38" s="4">
        <v>195.53</v>
      </c>
      <c r="I38" s="4"/>
      <c r="J38" s="62">
        <v>700000</v>
      </c>
      <c r="K38" s="63"/>
    </row>
    <row r="39" spans="1:11" s="67" customFormat="1" ht="33" customHeight="1" x14ac:dyDescent="0.25">
      <c r="A39" s="58" t="s">
        <v>43</v>
      </c>
      <c r="B39" s="59" t="s">
        <v>84</v>
      </c>
      <c r="C39" s="59" t="s">
        <v>85</v>
      </c>
      <c r="D39" s="59" t="s">
        <v>57</v>
      </c>
      <c r="E39" s="60" t="s">
        <v>13</v>
      </c>
      <c r="F39" s="61" t="s">
        <v>13</v>
      </c>
      <c r="G39" s="4" t="s">
        <v>13</v>
      </c>
      <c r="H39" s="4">
        <v>86.71</v>
      </c>
      <c r="I39" s="4"/>
      <c r="J39" s="62">
        <v>300000</v>
      </c>
      <c r="K39" s="63"/>
    </row>
    <row r="40" spans="1:11" s="67" customFormat="1" ht="33" customHeight="1" x14ac:dyDescent="0.25">
      <c r="A40" s="58" t="s">
        <v>43</v>
      </c>
      <c r="B40" s="59" t="s">
        <v>86</v>
      </c>
      <c r="C40" s="59" t="s">
        <v>87</v>
      </c>
      <c r="D40" s="59" t="s">
        <v>57</v>
      </c>
      <c r="E40" s="60" t="s">
        <v>13</v>
      </c>
      <c r="F40" s="61" t="s">
        <v>13</v>
      </c>
      <c r="G40" s="4" t="s">
        <v>13</v>
      </c>
      <c r="H40" s="4">
        <v>200</v>
      </c>
      <c r="I40" s="4"/>
      <c r="J40" s="62">
        <v>700000</v>
      </c>
      <c r="K40" s="63"/>
    </row>
    <row r="41" spans="1:11" s="67" customFormat="1" ht="33" customHeight="1" x14ac:dyDescent="0.25">
      <c r="A41" s="58" t="s">
        <v>43</v>
      </c>
      <c r="B41" s="59" t="s">
        <v>88</v>
      </c>
      <c r="C41" s="59" t="s">
        <v>89</v>
      </c>
      <c r="D41" s="59" t="s">
        <v>57</v>
      </c>
      <c r="E41" s="60" t="s">
        <v>13</v>
      </c>
      <c r="F41" s="61" t="s">
        <v>13</v>
      </c>
      <c r="G41" s="4" t="s">
        <v>13</v>
      </c>
      <c r="H41" s="4">
        <v>142.86000000000001</v>
      </c>
      <c r="I41" s="4"/>
      <c r="J41" s="62">
        <v>500000</v>
      </c>
      <c r="K41" s="63"/>
    </row>
    <row r="42" spans="1:11" s="67" customFormat="1" ht="33" customHeight="1" x14ac:dyDescent="0.25">
      <c r="A42" s="58" t="s">
        <v>43</v>
      </c>
      <c r="B42" s="59" t="s">
        <v>90</v>
      </c>
      <c r="C42" s="59" t="s">
        <v>91</v>
      </c>
      <c r="D42" s="59" t="s">
        <v>57</v>
      </c>
      <c r="E42" s="60" t="s">
        <v>13</v>
      </c>
      <c r="F42" s="61" t="s">
        <v>13</v>
      </c>
      <c r="G42" s="4" t="s">
        <v>13</v>
      </c>
      <c r="H42" s="4">
        <v>200</v>
      </c>
      <c r="I42" s="4"/>
      <c r="J42" s="62">
        <v>700000</v>
      </c>
      <c r="K42" s="63"/>
    </row>
    <row r="43" spans="1:11" ht="33" customHeight="1" x14ac:dyDescent="0.25">
      <c r="A43" s="52"/>
      <c r="B43" s="53"/>
      <c r="C43" s="53"/>
      <c r="D43" s="53"/>
      <c r="E43" s="54"/>
      <c r="F43" s="55"/>
      <c r="G43" s="4"/>
      <c r="H43" s="4"/>
      <c r="I43" s="4"/>
      <c r="J43" s="56"/>
      <c r="K43" s="57"/>
    </row>
    <row r="44" spans="1:11" ht="33" customHeight="1" x14ac:dyDescent="0.25">
      <c r="A44" s="64"/>
      <c r="B44" s="65"/>
      <c r="C44" s="65"/>
      <c r="D44" s="65"/>
      <c r="E44" s="32"/>
      <c r="F44" s="33"/>
      <c r="G44" s="34"/>
      <c r="H44" s="34"/>
      <c r="I44" s="34"/>
      <c r="J44" s="32">
        <f>SUM(J20:J43)</f>
        <v>14756366.680000011</v>
      </c>
      <c r="K44" s="33" t="s">
        <v>92</v>
      </c>
    </row>
    <row r="45" spans="1:11" ht="33" customHeight="1" x14ac:dyDescent="0.25">
      <c r="A45" s="2"/>
      <c r="B45" s="66"/>
      <c r="C45" s="66"/>
      <c r="D45" s="66"/>
      <c r="E45" s="5"/>
      <c r="F45" s="3"/>
      <c r="G45" s="1"/>
      <c r="H45" s="1"/>
      <c r="I45" s="1"/>
      <c r="J45" s="5">
        <f>J16+J21+J22+J23+J24+J25+J26+J27+J28+J29+J30+J31+J32+J33+J34+J35+J36+J37+J38+J39+J40+J41+J42</f>
        <v>14460000</v>
      </c>
      <c r="K45" s="3"/>
    </row>
    <row r="46" spans="1:11" ht="33" customHeight="1" x14ac:dyDescent="0.25">
      <c r="A46" s="6"/>
      <c r="B46" s="4"/>
      <c r="C46" s="4"/>
      <c r="D46" s="4"/>
      <c r="E46" s="4"/>
      <c r="F46" s="4"/>
      <c r="G46" s="4"/>
      <c r="H46" s="4"/>
      <c r="I46" s="4"/>
      <c r="J46" s="7">
        <f>J44-J45</f>
        <v>296366.68000001088</v>
      </c>
      <c r="K46" s="8"/>
    </row>
    <row r="47" spans="1:11" ht="33" customHeight="1" x14ac:dyDescent="0.25">
      <c r="A47" s="48"/>
      <c r="B47" s="49"/>
      <c r="C47" s="49"/>
      <c r="D47" s="50" t="s">
        <v>93</v>
      </c>
      <c r="E47" s="49"/>
      <c r="F47" s="49"/>
      <c r="G47" s="49"/>
      <c r="H47" s="49"/>
      <c r="I47" s="49"/>
      <c r="J47" s="49"/>
      <c r="K47" s="49"/>
    </row>
    <row r="48" spans="1:11" ht="33" customHeight="1" x14ac:dyDescent="0.25">
      <c r="A48" s="52" t="s">
        <v>0</v>
      </c>
      <c r="B48" s="53" t="s">
        <v>1</v>
      </c>
      <c r="C48" s="53" t="s">
        <v>2</v>
      </c>
      <c r="D48" s="53" t="s">
        <v>3</v>
      </c>
      <c r="E48" s="53" t="s">
        <v>4</v>
      </c>
      <c r="F48" s="53" t="s">
        <v>5</v>
      </c>
      <c r="G48" s="53" t="s">
        <v>6</v>
      </c>
      <c r="H48" s="53" t="s">
        <v>7</v>
      </c>
      <c r="I48" s="53" t="s">
        <v>8</v>
      </c>
      <c r="J48" s="32" t="s">
        <v>9</v>
      </c>
      <c r="K48" s="53" t="s">
        <v>10</v>
      </c>
    </row>
    <row r="49" spans="1:11" ht="33" customHeight="1" x14ac:dyDescent="0.25">
      <c r="A49" s="52"/>
      <c r="B49" s="53"/>
      <c r="C49" s="53"/>
      <c r="D49" s="53" t="s">
        <v>11</v>
      </c>
      <c r="E49" s="54"/>
      <c r="F49" s="55"/>
      <c r="G49" s="4"/>
      <c r="H49" s="4"/>
      <c r="I49" s="4"/>
      <c r="J49" s="56">
        <f>J44</f>
        <v>14756366.680000011</v>
      </c>
      <c r="K49" s="57"/>
    </row>
    <row r="50" spans="1:11" ht="33" customHeight="1" x14ac:dyDescent="0.25">
      <c r="A50" s="58" t="s">
        <v>94</v>
      </c>
      <c r="B50" s="59" t="s">
        <v>95</v>
      </c>
      <c r="C50" s="59" t="s">
        <v>275</v>
      </c>
      <c r="D50" s="59" t="s">
        <v>273</v>
      </c>
      <c r="E50" s="60" t="s">
        <v>13</v>
      </c>
      <c r="F50" s="61" t="s">
        <v>13</v>
      </c>
      <c r="G50" s="4" t="s">
        <v>13</v>
      </c>
      <c r="H50" s="4"/>
      <c r="I50" s="4">
        <v>69.36</v>
      </c>
      <c r="J50" s="62">
        <v>-240000</v>
      </c>
      <c r="K50" s="63" t="s">
        <v>501</v>
      </c>
    </row>
    <row r="51" spans="1:11" ht="33" customHeight="1" x14ac:dyDescent="0.25">
      <c r="A51" s="58" t="s">
        <v>94</v>
      </c>
      <c r="B51" s="59" t="s">
        <v>96</v>
      </c>
      <c r="C51" s="59" t="s">
        <v>250</v>
      </c>
      <c r="D51" s="59" t="s">
        <v>274</v>
      </c>
      <c r="E51" s="60" t="s">
        <v>13</v>
      </c>
      <c r="F51" s="61" t="s">
        <v>13</v>
      </c>
      <c r="G51" s="4" t="s">
        <v>13</v>
      </c>
      <c r="H51" s="4"/>
      <c r="I51" s="4">
        <v>57.97</v>
      </c>
      <c r="J51" s="62">
        <v>-200000</v>
      </c>
      <c r="K51" s="63" t="s">
        <v>502</v>
      </c>
    </row>
    <row r="52" spans="1:11" ht="33" customHeight="1" x14ac:dyDescent="0.25">
      <c r="A52" s="58" t="s">
        <v>94</v>
      </c>
      <c r="B52" s="59" t="s">
        <v>97</v>
      </c>
      <c r="C52" s="59" t="s">
        <v>36</v>
      </c>
      <c r="D52" s="59" t="s">
        <v>98</v>
      </c>
      <c r="E52" s="60" t="s">
        <v>13</v>
      </c>
      <c r="F52" s="61" t="s">
        <v>13</v>
      </c>
      <c r="G52" s="4" t="s">
        <v>13</v>
      </c>
      <c r="H52" s="4"/>
      <c r="I52" s="4">
        <v>2031.19</v>
      </c>
      <c r="J52" s="62">
        <v>-7000000</v>
      </c>
      <c r="K52" s="63"/>
    </row>
    <row r="53" spans="1:11" ht="33" customHeight="1" x14ac:dyDescent="0.25">
      <c r="A53" s="58" t="s">
        <v>94</v>
      </c>
      <c r="B53" s="59" t="s">
        <v>99</v>
      </c>
      <c r="C53" s="59" t="s">
        <v>36</v>
      </c>
      <c r="D53" s="59" t="s">
        <v>100</v>
      </c>
      <c r="E53" s="60" t="s">
        <v>13</v>
      </c>
      <c r="F53" s="61" t="s">
        <v>13</v>
      </c>
      <c r="G53" s="4" t="s">
        <v>13</v>
      </c>
      <c r="H53" s="4"/>
      <c r="I53" s="4">
        <v>1949.97</v>
      </c>
      <c r="J53" s="62">
        <v>-6720100</v>
      </c>
      <c r="K53" s="63"/>
    </row>
    <row r="54" spans="1:11" ht="33" customHeight="1" x14ac:dyDescent="0.25">
      <c r="A54" s="58" t="s">
        <v>94</v>
      </c>
      <c r="B54" s="59" t="s">
        <v>101</v>
      </c>
      <c r="C54" s="59" t="s">
        <v>102</v>
      </c>
      <c r="D54" s="59" t="s">
        <v>103</v>
      </c>
      <c r="E54" s="60" t="s">
        <v>13</v>
      </c>
      <c r="F54" s="61" t="s">
        <v>13</v>
      </c>
      <c r="G54" s="4" t="s">
        <v>13</v>
      </c>
      <c r="H54" s="4">
        <v>2031.19</v>
      </c>
      <c r="I54" s="4"/>
      <c r="J54" s="62">
        <v>7000000</v>
      </c>
      <c r="K54" s="63"/>
    </row>
    <row r="55" spans="1:11" ht="33" customHeight="1" x14ac:dyDescent="0.25">
      <c r="A55" s="58"/>
      <c r="B55" s="59"/>
      <c r="C55" s="59"/>
      <c r="D55" s="59"/>
      <c r="E55" s="60"/>
      <c r="F55" s="61"/>
      <c r="G55" s="4"/>
      <c r="H55" s="4"/>
      <c r="I55" s="4"/>
      <c r="J55" s="62"/>
      <c r="K55" s="63"/>
    </row>
    <row r="56" spans="1:11" ht="33" customHeight="1" x14ac:dyDescent="0.25">
      <c r="A56" s="64"/>
      <c r="B56" s="65"/>
      <c r="C56" s="65"/>
      <c r="D56" s="65"/>
      <c r="E56" s="32"/>
      <c r="F56" s="33"/>
      <c r="G56" s="34"/>
      <c r="H56" s="34"/>
      <c r="I56" s="34"/>
      <c r="J56" s="32">
        <f>SUM(J49:J55)</f>
        <v>7596266.6800000109</v>
      </c>
      <c r="K56" s="33" t="s">
        <v>104</v>
      </c>
    </row>
    <row r="57" spans="1:11" ht="33" customHeight="1" x14ac:dyDescent="0.25">
      <c r="A57" s="2"/>
      <c r="B57" s="66"/>
      <c r="C57" s="66"/>
      <c r="D57" s="66"/>
      <c r="E57" s="5"/>
      <c r="F57" s="3"/>
      <c r="G57" s="1"/>
      <c r="H57" s="1"/>
      <c r="I57" s="1"/>
      <c r="J57" s="5">
        <f>J45+J52+J53</f>
        <v>739900</v>
      </c>
      <c r="K57" s="3"/>
    </row>
    <row r="58" spans="1:11" ht="33" customHeight="1" x14ac:dyDescent="0.25">
      <c r="A58" s="6"/>
      <c r="B58" s="4"/>
      <c r="C58" s="4"/>
      <c r="D58" s="4"/>
      <c r="E58" s="4"/>
      <c r="F58" s="4"/>
      <c r="G58" s="4"/>
      <c r="H58" s="4"/>
      <c r="I58" s="4"/>
      <c r="J58" s="7">
        <f>J56-J57</f>
        <v>6856366.6800000109</v>
      </c>
      <c r="K58" s="8"/>
    </row>
    <row r="59" spans="1:11" ht="33" customHeight="1" x14ac:dyDescent="0.25">
      <c r="A59" s="48"/>
      <c r="B59" s="49"/>
      <c r="C59" s="49"/>
      <c r="D59" s="50" t="s">
        <v>105</v>
      </c>
      <c r="E59" s="49"/>
      <c r="F59" s="49"/>
      <c r="G59" s="49"/>
      <c r="H59" s="49"/>
      <c r="I59" s="49"/>
      <c r="J59" s="49"/>
      <c r="K59" s="49"/>
    </row>
    <row r="60" spans="1:11" ht="33" customHeight="1" x14ac:dyDescent="0.25">
      <c r="A60" s="52" t="s">
        <v>0</v>
      </c>
      <c r="B60" s="53" t="s">
        <v>1</v>
      </c>
      <c r="C60" s="53" t="s">
        <v>2</v>
      </c>
      <c r="D60" s="53" t="s">
        <v>3</v>
      </c>
      <c r="E60" s="53" t="s">
        <v>4</v>
      </c>
      <c r="F60" s="53" t="s">
        <v>5</v>
      </c>
      <c r="G60" s="53" t="s">
        <v>6</v>
      </c>
      <c r="H60" s="53" t="s">
        <v>7</v>
      </c>
      <c r="I60" s="53" t="s">
        <v>8</v>
      </c>
      <c r="J60" s="32" t="s">
        <v>9</v>
      </c>
      <c r="K60" s="53" t="s">
        <v>10</v>
      </c>
    </row>
    <row r="61" spans="1:11" ht="33" customHeight="1" x14ac:dyDescent="0.25">
      <c r="A61" s="52"/>
      <c r="B61" s="53"/>
      <c r="C61" s="53"/>
      <c r="D61" s="53" t="s">
        <v>11</v>
      </c>
      <c r="E61" s="54"/>
      <c r="F61" s="55"/>
      <c r="G61" s="4"/>
      <c r="H61" s="4"/>
      <c r="I61" s="4"/>
      <c r="J61" s="56">
        <f>J56</f>
        <v>7596266.6800000109</v>
      </c>
      <c r="K61" s="57"/>
    </row>
    <row r="62" spans="1:11" ht="33" customHeight="1" x14ac:dyDescent="0.25">
      <c r="A62" s="58" t="s">
        <v>106</v>
      </c>
      <c r="B62" s="59" t="s">
        <v>107</v>
      </c>
      <c r="C62" s="59" t="s">
        <v>275</v>
      </c>
      <c r="D62" s="59" t="s">
        <v>277</v>
      </c>
      <c r="E62" s="60" t="s">
        <v>13</v>
      </c>
      <c r="F62" s="61" t="s">
        <v>13</v>
      </c>
      <c r="G62" s="4" t="s">
        <v>13</v>
      </c>
      <c r="H62" s="4"/>
      <c r="I62" s="4">
        <v>54.29</v>
      </c>
      <c r="J62" s="62">
        <v>-190000</v>
      </c>
      <c r="K62" s="63" t="s">
        <v>503</v>
      </c>
    </row>
    <row r="63" spans="1:11" ht="33" customHeight="1" x14ac:dyDescent="0.25">
      <c r="A63" s="58" t="s">
        <v>106</v>
      </c>
      <c r="B63" s="59" t="s">
        <v>108</v>
      </c>
      <c r="C63" s="59" t="s">
        <v>279</v>
      </c>
      <c r="D63" s="59" t="s">
        <v>278</v>
      </c>
      <c r="E63" s="60" t="s">
        <v>13</v>
      </c>
      <c r="F63" s="61" t="s">
        <v>13</v>
      </c>
      <c r="G63" s="4" t="s">
        <v>13</v>
      </c>
      <c r="H63" s="4">
        <v>0.55000000000000004</v>
      </c>
      <c r="I63" s="4"/>
      <c r="J63" s="62">
        <v>2000</v>
      </c>
      <c r="K63" s="69"/>
    </row>
    <row r="64" spans="1:11" ht="33" customHeight="1" x14ac:dyDescent="0.25">
      <c r="A64" s="58" t="s">
        <v>106</v>
      </c>
      <c r="B64" s="59" t="s">
        <v>109</v>
      </c>
      <c r="C64" s="59" t="s">
        <v>279</v>
      </c>
      <c r="D64" s="59" t="s">
        <v>280</v>
      </c>
      <c r="E64" s="60" t="s">
        <v>13</v>
      </c>
      <c r="F64" s="61" t="s">
        <v>13</v>
      </c>
      <c r="G64" s="4" t="s">
        <v>13</v>
      </c>
      <c r="H64" s="4">
        <v>26.66</v>
      </c>
      <c r="I64" s="4"/>
      <c r="J64" s="62">
        <v>96000</v>
      </c>
      <c r="K64" s="63"/>
    </row>
    <row r="65" spans="1:11" ht="33" customHeight="1" x14ac:dyDescent="0.25">
      <c r="A65" s="58" t="s">
        <v>106</v>
      </c>
      <c r="B65" s="59" t="s">
        <v>110</v>
      </c>
      <c r="C65" s="59" t="s">
        <v>250</v>
      </c>
      <c r="D65" s="59" t="s">
        <v>276</v>
      </c>
      <c r="E65" s="60" t="s">
        <v>13</v>
      </c>
      <c r="F65" s="61" t="s">
        <v>13</v>
      </c>
      <c r="G65" s="4" t="s">
        <v>13</v>
      </c>
      <c r="H65" s="4"/>
      <c r="I65" s="4">
        <v>81.16</v>
      </c>
      <c r="J65" s="62">
        <v>-280000</v>
      </c>
      <c r="K65" s="63" t="s">
        <v>501</v>
      </c>
    </row>
    <row r="66" spans="1:11" ht="33" customHeight="1" x14ac:dyDescent="0.25">
      <c r="A66" s="58" t="s">
        <v>106</v>
      </c>
      <c r="B66" s="59" t="s">
        <v>111</v>
      </c>
      <c r="C66" s="59" t="s">
        <v>112</v>
      </c>
      <c r="D66" s="59" t="s">
        <v>113</v>
      </c>
      <c r="E66" s="60" t="s">
        <v>13</v>
      </c>
      <c r="F66" s="61" t="s">
        <v>13</v>
      </c>
      <c r="G66" s="4" t="s">
        <v>13</v>
      </c>
      <c r="H66" s="4">
        <v>16376.8</v>
      </c>
      <c r="I66" s="4"/>
      <c r="J66" s="62">
        <v>56500000</v>
      </c>
      <c r="K66" s="63"/>
    </row>
    <row r="67" spans="1:11" ht="33" customHeight="1" x14ac:dyDescent="0.25">
      <c r="A67" s="58"/>
      <c r="B67" s="59"/>
      <c r="C67" s="59"/>
      <c r="D67" s="59"/>
      <c r="E67" s="60"/>
      <c r="F67" s="61"/>
      <c r="G67" s="4"/>
      <c r="H67" s="4"/>
      <c r="I67" s="4"/>
      <c r="J67" s="62"/>
      <c r="K67" s="63"/>
    </row>
    <row r="68" spans="1:11" ht="33" customHeight="1" x14ac:dyDescent="0.25">
      <c r="A68" s="64"/>
      <c r="B68" s="65"/>
      <c r="C68" s="65"/>
      <c r="D68" s="65"/>
      <c r="E68" s="32"/>
      <c r="F68" s="33"/>
      <c r="G68" s="34"/>
      <c r="H68" s="34"/>
      <c r="I68" s="34"/>
      <c r="J68" s="32">
        <f>SUM(J61:J67)</f>
        <v>63724266.680000007</v>
      </c>
      <c r="K68" s="33" t="s">
        <v>310</v>
      </c>
    </row>
    <row r="69" spans="1:11" ht="33" customHeight="1" x14ac:dyDescent="0.25">
      <c r="A69" s="2"/>
      <c r="B69" s="66"/>
      <c r="C69" s="66"/>
      <c r="D69" s="66"/>
      <c r="E69" s="5"/>
      <c r="F69" s="3"/>
      <c r="G69" s="1"/>
      <c r="H69" s="1"/>
      <c r="I69" s="1"/>
      <c r="J69" s="5">
        <f>J57+J66</f>
        <v>57239900</v>
      </c>
      <c r="K69" s="3"/>
    </row>
    <row r="70" spans="1:11" ht="33" customHeight="1" x14ac:dyDescent="0.25">
      <c r="A70" s="6"/>
      <c r="B70" s="4"/>
      <c r="C70" s="4"/>
      <c r="D70" s="4"/>
      <c r="E70" s="4"/>
      <c r="F70" s="4"/>
      <c r="G70" s="4"/>
      <c r="H70" s="4"/>
      <c r="I70" s="4"/>
      <c r="J70" s="7">
        <f>J68-J69</f>
        <v>6484366.6800000072</v>
      </c>
      <c r="K70" s="8"/>
    </row>
    <row r="71" spans="1:11" ht="33" customHeight="1" x14ac:dyDescent="0.25">
      <c r="A71" s="48"/>
      <c r="B71" s="49"/>
      <c r="C71" s="49"/>
      <c r="D71" s="50" t="s">
        <v>114</v>
      </c>
      <c r="E71" s="49"/>
      <c r="F71" s="49"/>
      <c r="G71" s="49"/>
      <c r="H71" s="49"/>
      <c r="I71" s="49"/>
      <c r="J71" s="49"/>
      <c r="K71" s="49"/>
    </row>
    <row r="72" spans="1:11" ht="33" customHeight="1" x14ac:dyDescent="0.25">
      <c r="A72" s="52" t="s">
        <v>0</v>
      </c>
      <c r="B72" s="53" t="s">
        <v>1</v>
      </c>
      <c r="C72" s="53" t="s">
        <v>2</v>
      </c>
      <c r="D72" s="53" t="s">
        <v>3</v>
      </c>
      <c r="E72" s="53" t="s">
        <v>4</v>
      </c>
      <c r="F72" s="53" t="s">
        <v>5</v>
      </c>
      <c r="G72" s="53" t="s">
        <v>6</v>
      </c>
      <c r="H72" s="53" t="s">
        <v>7</v>
      </c>
      <c r="I72" s="53" t="s">
        <v>8</v>
      </c>
      <c r="J72" s="32" t="s">
        <v>9</v>
      </c>
      <c r="K72" s="53" t="s">
        <v>10</v>
      </c>
    </row>
    <row r="73" spans="1:11" ht="33" customHeight="1" x14ac:dyDescent="0.25">
      <c r="A73" s="52"/>
      <c r="B73" s="53"/>
      <c r="C73" s="53"/>
      <c r="D73" s="53" t="s">
        <v>11</v>
      </c>
      <c r="E73" s="54"/>
      <c r="F73" s="55"/>
      <c r="G73" s="4"/>
      <c r="H73" s="4"/>
      <c r="I73" s="4"/>
      <c r="J73" s="56">
        <f>J68</f>
        <v>63724266.680000007</v>
      </c>
      <c r="K73" s="57"/>
    </row>
    <row r="74" spans="1:11" ht="33" customHeight="1" x14ac:dyDescent="0.25">
      <c r="A74" s="58" t="s">
        <v>115</v>
      </c>
      <c r="B74" s="59" t="s">
        <v>116</v>
      </c>
      <c r="C74" s="59" t="s">
        <v>117</v>
      </c>
      <c r="D74" s="59" t="s">
        <v>118</v>
      </c>
      <c r="E74" s="60" t="s">
        <v>13</v>
      </c>
      <c r="F74" s="61" t="s">
        <v>13</v>
      </c>
      <c r="G74" s="4" t="s">
        <v>13</v>
      </c>
      <c r="H74" s="4"/>
      <c r="I74" s="4">
        <v>629.57000000000005</v>
      </c>
      <c r="J74" s="62">
        <v>-2159400</v>
      </c>
      <c r="K74" s="63" t="s">
        <v>504</v>
      </c>
    </row>
    <row r="75" spans="1:11" ht="33" customHeight="1" x14ac:dyDescent="0.25">
      <c r="A75" s="58" t="s">
        <v>115</v>
      </c>
      <c r="B75" s="59" t="s">
        <v>119</v>
      </c>
      <c r="C75" s="59" t="s">
        <v>120</v>
      </c>
      <c r="D75" s="59" t="s">
        <v>121</v>
      </c>
      <c r="E75" s="60" t="s">
        <v>13</v>
      </c>
      <c r="F75" s="61" t="s">
        <v>13</v>
      </c>
      <c r="G75" s="4" t="s">
        <v>13</v>
      </c>
      <c r="H75" s="4"/>
      <c r="I75" s="4">
        <v>57.39</v>
      </c>
      <c r="J75" s="62">
        <v>-198000</v>
      </c>
      <c r="K75" s="63" t="s">
        <v>501</v>
      </c>
    </row>
    <row r="76" spans="1:11" ht="33" customHeight="1" x14ac:dyDescent="0.25">
      <c r="A76" s="58" t="s">
        <v>115</v>
      </c>
      <c r="B76" s="59" t="s">
        <v>122</v>
      </c>
      <c r="C76" s="59" t="s">
        <v>123</v>
      </c>
      <c r="D76" s="59" t="s">
        <v>124</v>
      </c>
      <c r="E76" s="60" t="s">
        <v>13</v>
      </c>
      <c r="F76" s="61" t="s">
        <v>13</v>
      </c>
      <c r="G76" s="4" t="s">
        <v>13</v>
      </c>
      <c r="H76" s="4">
        <v>794.12</v>
      </c>
      <c r="I76" s="4"/>
      <c r="J76" s="62">
        <v>2700000</v>
      </c>
      <c r="K76" s="63"/>
    </row>
    <row r="77" spans="1:11" ht="33" customHeight="1" x14ac:dyDescent="0.25">
      <c r="A77" s="58" t="s">
        <v>115</v>
      </c>
      <c r="B77" s="59" t="s">
        <v>125</v>
      </c>
      <c r="C77" s="59" t="s">
        <v>126</v>
      </c>
      <c r="D77" s="59" t="s">
        <v>127</v>
      </c>
      <c r="E77" s="60" t="s">
        <v>13</v>
      </c>
      <c r="F77" s="61" t="s">
        <v>13</v>
      </c>
      <c r="G77" s="4" t="s">
        <v>13</v>
      </c>
      <c r="H77" s="4">
        <v>264.70999999999998</v>
      </c>
      <c r="I77" s="4"/>
      <c r="J77" s="62">
        <v>900000</v>
      </c>
      <c r="K77" s="63"/>
    </row>
    <row r="78" spans="1:11" ht="33" customHeight="1" x14ac:dyDescent="0.25">
      <c r="A78" s="58" t="s">
        <v>115</v>
      </c>
      <c r="B78" s="59" t="s">
        <v>128</v>
      </c>
      <c r="C78" s="59" t="s">
        <v>129</v>
      </c>
      <c r="D78" s="59" t="s">
        <v>130</v>
      </c>
      <c r="E78" s="60" t="s">
        <v>13</v>
      </c>
      <c r="F78" s="61" t="s">
        <v>13</v>
      </c>
      <c r="G78" s="4" t="s">
        <v>13</v>
      </c>
      <c r="H78" s="4">
        <v>220.59</v>
      </c>
      <c r="I78" s="4"/>
      <c r="J78" s="62">
        <v>750000</v>
      </c>
      <c r="K78" s="63"/>
    </row>
    <row r="79" spans="1:11" ht="33" customHeight="1" x14ac:dyDescent="0.25">
      <c r="A79" s="58" t="s">
        <v>115</v>
      </c>
      <c r="B79" s="59" t="s">
        <v>131</v>
      </c>
      <c r="C79" s="59" t="s">
        <v>132</v>
      </c>
      <c r="D79" s="59" t="s">
        <v>133</v>
      </c>
      <c r="E79" s="60" t="s">
        <v>13</v>
      </c>
      <c r="F79" s="61" t="s">
        <v>13</v>
      </c>
      <c r="G79" s="4" t="s">
        <v>13</v>
      </c>
      <c r="H79" s="4">
        <v>285.70999999999998</v>
      </c>
      <c r="I79" s="4"/>
      <c r="J79" s="62">
        <v>1000000</v>
      </c>
      <c r="K79" s="63"/>
    </row>
    <row r="80" spans="1:11" ht="33" customHeight="1" x14ac:dyDescent="0.25">
      <c r="A80" s="58" t="s">
        <v>115</v>
      </c>
      <c r="B80" s="59" t="s">
        <v>134</v>
      </c>
      <c r="C80" s="59" t="s">
        <v>135</v>
      </c>
      <c r="D80" s="59" t="s">
        <v>136</v>
      </c>
      <c r="E80" s="60" t="s">
        <v>13</v>
      </c>
      <c r="F80" s="61" t="s">
        <v>13</v>
      </c>
      <c r="G80" s="4" t="s">
        <v>13</v>
      </c>
      <c r="H80" s="4">
        <v>290.17</v>
      </c>
      <c r="I80" s="4"/>
      <c r="J80" s="62">
        <v>1000000</v>
      </c>
      <c r="K80" s="63"/>
    </row>
    <row r="81" spans="1:11" ht="33" customHeight="1" x14ac:dyDescent="0.25">
      <c r="A81" s="58" t="s">
        <v>115</v>
      </c>
      <c r="B81" s="59" t="s">
        <v>137</v>
      </c>
      <c r="C81" s="59" t="s">
        <v>138</v>
      </c>
      <c r="D81" s="59" t="s">
        <v>139</v>
      </c>
      <c r="E81" s="60" t="s">
        <v>13</v>
      </c>
      <c r="F81" s="61" t="s">
        <v>13</v>
      </c>
      <c r="G81" s="4" t="s">
        <v>13</v>
      </c>
      <c r="H81" s="4">
        <v>43.48</v>
      </c>
      <c r="I81" s="4"/>
      <c r="J81" s="62">
        <v>150000</v>
      </c>
      <c r="K81" s="63"/>
    </row>
    <row r="82" spans="1:11" ht="33" customHeight="1" x14ac:dyDescent="0.25">
      <c r="A82" s="58"/>
      <c r="B82" s="59"/>
      <c r="C82" s="59"/>
      <c r="D82" s="59"/>
      <c r="E82" s="60"/>
      <c r="F82" s="61"/>
      <c r="G82" s="4"/>
      <c r="H82" s="4"/>
      <c r="I82" s="4"/>
      <c r="J82" s="62"/>
      <c r="K82" s="63"/>
    </row>
    <row r="83" spans="1:11" ht="33" customHeight="1" x14ac:dyDescent="0.25">
      <c r="A83" s="64"/>
      <c r="B83" s="65"/>
      <c r="C83" s="65"/>
      <c r="D83" s="65"/>
      <c r="E83" s="32"/>
      <c r="F83" s="33"/>
      <c r="G83" s="34"/>
      <c r="H83" s="34"/>
      <c r="I83" s="34"/>
      <c r="J83" s="32">
        <f>SUM(J73:J82)</f>
        <v>67866866.680000007</v>
      </c>
      <c r="K83" s="33" t="s">
        <v>311</v>
      </c>
    </row>
    <row r="84" spans="1:11" ht="33" customHeight="1" x14ac:dyDescent="0.25">
      <c r="A84" s="2"/>
      <c r="B84" s="66"/>
      <c r="C84" s="66"/>
      <c r="D84" s="66"/>
      <c r="E84" s="5"/>
      <c r="F84" s="3"/>
      <c r="G84" s="1"/>
      <c r="H84" s="1"/>
      <c r="I84" s="1"/>
      <c r="J84" s="5">
        <f>J69+J76+J77+J78+J79+J80+J81</f>
        <v>63739900</v>
      </c>
      <c r="K84" s="3"/>
    </row>
    <row r="85" spans="1:11" ht="33" customHeight="1" x14ac:dyDescent="0.25">
      <c r="A85" s="6"/>
      <c r="B85" s="4"/>
      <c r="C85" s="4"/>
      <c r="D85" s="4"/>
      <c r="E85" s="4"/>
      <c r="F85" s="4"/>
      <c r="G85" s="4"/>
      <c r="H85" s="4"/>
      <c r="I85" s="4"/>
      <c r="J85" s="7">
        <f>J83-J84</f>
        <v>4126966.6800000072</v>
      </c>
      <c r="K85" s="8"/>
    </row>
    <row r="86" spans="1:11" ht="33" customHeight="1" x14ac:dyDescent="0.25">
      <c r="A86" s="48"/>
      <c r="B86" s="49"/>
      <c r="C86" s="49"/>
      <c r="D86" s="50" t="s">
        <v>140</v>
      </c>
      <c r="E86" s="49"/>
      <c r="F86" s="49"/>
      <c r="G86" s="49"/>
      <c r="H86" s="49"/>
      <c r="I86" s="49"/>
      <c r="J86" s="49"/>
      <c r="K86" s="49"/>
    </row>
    <row r="87" spans="1:11" ht="33" customHeight="1" x14ac:dyDescent="0.25">
      <c r="A87" s="52" t="s">
        <v>0</v>
      </c>
      <c r="B87" s="53" t="s">
        <v>1</v>
      </c>
      <c r="C87" s="53" t="s">
        <v>2</v>
      </c>
      <c r="D87" s="53" t="s">
        <v>3</v>
      </c>
      <c r="E87" s="53" t="s">
        <v>4</v>
      </c>
      <c r="F87" s="53" t="s">
        <v>5</v>
      </c>
      <c r="G87" s="53" t="s">
        <v>6</v>
      </c>
      <c r="H87" s="53" t="s">
        <v>7</v>
      </c>
      <c r="I87" s="53" t="s">
        <v>8</v>
      </c>
      <c r="J87" s="32" t="s">
        <v>9</v>
      </c>
      <c r="K87" s="53" t="s">
        <v>10</v>
      </c>
    </row>
    <row r="88" spans="1:11" ht="33" customHeight="1" x14ac:dyDescent="0.25">
      <c r="A88" s="52"/>
      <c r="B88" s="53"/>
      <c r="C88" s="53"/>
      <c r="D88" s="53" t="s">
        <v>11</v>
      </c>
      <c r="E88" s="54"/>
      <c r="F88" s="55"/>
      <c r="G88" s="4"/>
      <c r="H88" s="4"/>
      <c r="I88" s="4"/>
      <c r="J88" s="56">
        <f>J83</f>
        <v>67866866.680000007</v>
      </c>
      <c r="K88" s="57"/>
    </row>
    <row r="89" spans="1:11" ht="33" customHeight="1" x14ac:dyDescent="0.25">
      <c r="A89" s="58" t="s">
        <v>141</v>
      </c>
      <c r="B89" s="59" t="s">
        <v>142</v>
      </c>
      <c r="C89" s="59" t="s">
        <v>117</v>
      </c>
      <c r="D89" s="59" t="s">
        <v>281</v>
      </c>
      <c r="E89" s="60" t="s">
        <v>13</v>
      </c>
      <c r="F89" s="61" t="s">
        <v>13</v>
      </c>
      <c r="G89" s="4" t="s">
        <v>13</v>
      </c>
      <c r="H89" s="4">
        <v>4.8600000000000003</v>
      </c>
      <c r="I89" s="4"/>
      <c r="J89" s="62">
        <v>17000</v>
      </c>
      <c r="K89" s="63"/>
    </row>
    <row r="90" spans="1:11" ht="33" customHeight="1" x14ac:dyDescent="0.25">
      <c r="A90" s="58" t="s">
        <v>141</v>
      </c>
      <c r="B90" s="59" t="s">
        <v>143</v>
      </c>
      <c r="C90" s="59" t="s">
        <v>143</v>
      </c>
      <c r="D90" s="59" t="s">
        <v>144</v>
      </c>
      <c r="E90" s="60" t="s">
        <v>13</v>
      </c>
      <c r="F90" s="61" t="s">
        <v>13</v>
      </c>
      <c r="G90" s="4" t="s">
        <v>13</v>
      </c>
      <c r="H90" s="4">
        <v>22.13</v>
      </c>
      <c r="I90" s="4"/>
      <c r="J90" s="62">
        <v>76580</v>
      </c>
      <c r="K90" s="63"/>
    </row>
    <row r="91" spans="1:11" ht="33" customHeight="1" x14ac:dyDescent="0.25">
      <c r="A91" s="58" t="s">
        <v>141</v>
      </c>
      <c r="B91" s="59" t="s">
        <v>145</v>
      </c>
      <c r="C91" s="59" t="s">
        <v>145</v>
      </c>
      <c r="D91" s="59" t="s">
        <v>146</v>
      </c>
      <c r="E91" s="60" t="s">
        <v>13</v>
      </c>
      <c r="F91" s="61" t="s">
        <v>13</v>
      </c>
      <c r="G91" s="4" t="s">
        <v>13</v>
      </c>
      <c r="H91" s="4">
        <v>75.98</v>
      </c>
      <c r="I91" s="4"/>
      <c r="J91" s="62">
        <v>272000</v>
      </c>
      <c r="K91" s="63"/>
    </row>
    <row r="92" spans="1:11" ht="33" customHeight="1" x14ac:dyDescent="0.25">
      <c r="A92" s="58" t="s">
        <v>141</v>
      </c>
      <c r="B92" s="59" t="s">
        <v>147</v>
      </c>
      <c r="C92" s="59" t="s">
        <v>147</v>
      </c>
      <c r="D92" s="59" t="s">
        <v>148</v>
      </c>
      <c r="E92" s="60" t="s">
        <v>13</v>
      </c>
      <c r="F92" s="61" t="s">
        <v>13</v>
      </c>
      <c r="G92" s="4" t="s">
        <v>13</v>
      </c>
      <c r="H92" s="4">
        <v>28.2</v>
      </c>
      <c r="I92" s="4"/>
      <c r="J92" s="62">
        <v>98700</v>
      </c>
      <c r="K92" s="63"/>
    </row>
    <row r="93" spans="1:11" ht="33" customHeight="1" x14ac:dyDescent="0.25">
      <c r="A93" s="58" t="s">
        <v>141</v>
      </c>
      <c r="B93" s="59" t="s">
        <v>149</v>
      </c>
      <c r="C93" s="59" t="s">
        <v>279</v>
      </c>
      <c r="D93" s="59" t="s">
        <v>282</v>
      </c>
      <c r="E93" s="60" t="s">
        <v>13</v>
      </c>
      <c r="F93" s="61" t="s">
        <v>13</v>
      </c>
      <c r="G93" s="4" t="s">
        <v>13</v>
      </c>
      <c r="H93" s="4"/>
      <c r="I93" s="4">
        <v>14.49</v>
      </c>
      <c r="J93" s="62">
        <v>-50000</v>
      </c>
      <c r="K93" s="63" t="s">
        <v>505</v>
      </c>
    </row>
    <row r="94" spans="1:11" ht="33" customHeight="1" x14ac:dyDescent="0.25">
      <c r="A94" s="58" t="s">
        <v>141</v>
      </c>
      <c r="B94" s="59" t="s">
        <v>150</v>
      </c>
      <c r="C94" s="59" t="s">
        <v>36</v>
      </c>
      <c r="D94" s="59" t="s">
        <v>151</v>
      </c>
      <c r="E94" s="60" t="s">
        <v>13</v>
      </c>
      <c r="F94" s="61" t="s">
        <v>13</v>
      </c>
      <c r="G94" s="4" t="s">
        <v>13</v>
      </c>
      <c r="H94" s="4"/>
      <c r="I94" s="4">
        <v>2098.56</v>
      </c>
      <c r="J94" s="62">
        <v>-7239900</v>
      </c>
      <c r="K94" s="69"/>
    </row>
    <row r="95" spans="1:11" ht="33" customHeight="1" x14ac:dyDescent="0.25">
      <c r="A95" s="58" t="s">
        <v>141</v>
      </c>
      <c r="B95" s="59" t="s">
        <v>152</v>
      </c>
      <c r="C95" s="59" t="s">
        <v>117</v>
      </c>
      <c r="D95" s="59" t="s">
        <v>153</v>
      </c>
      <c r="E95" s="60" t="s">
        <v>13</v>
      </c>
      <c r="F95" s="61" t="s">
        <v>13</v>
      </c>
      <c r="G95" s="4" t="s">
        <v>13</v>
      </c>
      <c r="H95" s="4"/>
      <c r="I95" s="4">
        <v>8.6999999999999993</v>
      </c>
      <c r="J95" s="62">
        <v>-30000</v>
      </c>
      <c r="K95" s="63" t="s">
        <v>501</v>
      </c>
    </row>
    <row r="96" spans="1:11" ht="33" customHeight="1" x14ac:dyDescent="0.25">
      <c r="A96" s="58" t="s">
        <v>141</v>
      </c>
      <c r="B96" s="59" t="s">
        <v>160</v>
      </c>
      <c r="C96" s="59" t="s">
        <v>161</v>
      </c>
      <c r="D96" s="59" t="s">
        <v>162</v>
      </c>
      <c r="E96" s="60" t="s">
        <v>13</v>
      </c>
      <c r="F96" s="61" t="s">
        <v>13</v>
      </c>
      <c r="G96" s="4" t="s">
        <v>13</v>
      </c>
      <c r="H96" s="4">
        <v>55.56</v>
      </c>
      <c r="I96" s="4"/>
      <c r="J96" s="62">
        <v>200000</v>
      </c>
      <c r="K96" s="63"/>
    </row>
    <row r="97" spans="1:11" ht="33" customHeight="1" x14ac:dyDescent="0.25">
      <c r="A97" s="58"/>
      <c r="B97" s="59"/>
      <c r="C97" s="59"/>
      <c r="D97" s="59"/>
      <c r="E97" s="60"/>
      <c r="F97" s="61"/>
      <c r="G97" s="4"/>
      <c r="H97" s="4"/>
      <c r="I97" s="4"/>
      <c r="J97" s="62"/>
      <c r="K97" s="63"/>
    </row>
    <row r="98" spans="1:11" ht="33" customHeight="1" x14ac:dyDescent="0.25">
      <c r="A98" s="64"/>
      <c r="B98" s="65"/>
      <c r="C98" s="65"/>
      <c r="D98" s="65"/>
      <c r="E98" s="32"/>
      <c r="F98" s="33"/>
      <c r="G98" s="34"/>
      <c r="H98" s="34"/>
      <c r="I98" s="34"/>
      <c r="J98" s="32">
        <f>SUM(J88:J97)</f>
        <v>61211246.680000007</v>
      </c>
      <c r="K98" s="33" t="s">
        <v>312</v>
      </c>
    </row>
    <row r="99" spans="1:11" ht="33" customHeight="1" x14ac:dyDescent="0.25">
      <c r="A99" s="2"/>
      <c r="B99" s="66"/>
      <c r="C99" s="66"/>
      <c r="D99" s="66"/>
      <c r="E99" s="5"/>
      <c r="F99" s="3"/>
      <c r="G99" s="1"/>
      <c r="H99" s="1"/>
      <c r="I99" s="1"/>
      <c r="J99" s="5">
        <f>J84+J94+J96</f>
        <v>56700000</v>
      </c>
      <c r="K99" s="3"/>
    </row>
    <row r="100" spans="1:11" ht="33" customHeight="1" x14ac:dyDescent="0.25">
      <c r="A100" s="6"/>
      <c r="B100" s="4"/>
      <c r="C100" s="4"/>
      <c r="D100" s="4"/>
      <c r="E100" s="4"/>
      <c r="F100" s="4"/>
      <c r="G100" s="4"/>
      <c r="H100" s="4"/>
      <c r="I100" s="4"/>
      <c r="J100" s="7">
        <f>J98-J99</f>
        <v>4511246.6800000072</v>
      </c>
      <c r="K100" s="8"/>
    </row>
    <row r="101" spans="1:11" ht="33" customHeight="1" x14ac:dyDescent="0.25">
      <c r="A101" s="48"/>
      <c r="B101" s="49"/>
      <c r="C101" s="49"/>
      <c r="D101" s="50" t="s">
        <v>154</v>
      </c>
      <c r="E101" s="49"/>
      <c r="F101" s="49"/>
      <c r="G101" s="49"/>
      <c r="H101" s="49"/>
      <c r="I101" s="49"/>
      <c r="J101" s="49"/>
      <c r="K101" s="49"/>
    </row>
    <row r="102" spans="1:11" ht="33" customHeight="1" x14ac:dyDescent="0.25">
      <c r="A102" s="52" t="s">
        <v>0</v>
      </c>
      <c r="B102" s="53" t="s">
        <v>1</v>
      </c>
      <c r="C102" s="53" t="s">
        <v>2</v>
      </c>
      <c r="D102" s="53" t="s">
        <v>3</v>
      </c>
      <c r="E102" s="53" t="s">
        <v>4</v>
      </c>
      <c r="F102" s="53" t="s">
        <v>5</v>
      </c>
      <c r="G102" s="53" t="s">
        <v>6</v>
      </c>
      <c r="H102" s="53" t="s">
        <v>7</v>
      </c>
      <c r="I102" s="53" t="s">
        <v>8</v>
      </c>
      <c r="J102" s="32" t="s">
        <v>9</v>
      </c>
      <c r="K102" s="53" t="s">
        <v>10</v>
      </c>
    </row>
    <row r="103" spans="1:11" ht="33" customHeight="1" x14ac:dyDescent="0.25">
      <c r="A103" s="52"/>
      <c r="B103" s="53"/>
      <c r="C103" s="53"/>
      <c r="D103" s="53" t="s">
        <v>11</v>
      </c>
      <c r="E103" s="54"/>
      <c r="F103" s="55"/>
      <c r="G103" s="4"/>
      <c r="H103" s="4"/>
      <c r="I103" s="4"/>
      <c r="J103" s="56">
        <f>J98</f>
        <v>61211246.680000007</v>
      </c>
      <c r="K103" s="57"/>
    </row>
    <row r="104" spans="1:11" ht="33" customHeight="1" x14ac:dyDescent="0.25">
      <c r="A104" s="58" t="s">
        <v>155</v>
      </c>
      <c r="B104" s="59" t="s">
        <v>156</v>
      </c>
      <c r="C104" s="59" t="s">
        <v>117</v>
      </c>
      <c r="D104" s="59" t="s">
        <v>283</v>
      </c>
      <c r="E104" s="60" t="s">
        <v>13</v>
      </c>
      <c r="F104" s="61" t="s">
        <v>13</v>
      </c>
      <c r="G104" s="4" t="s">
        <v>13</v>
      </c>
      <c r="H104" s="4"/>
      <c r="I104" s="4">
        <v>144.93</v>
      </c>
      <c r="J104" s="62">
        <v>-500000</v>
      </c>
      <c r="K104" s="63" t="s">
        <v>504</v>
      </c>
    </row>
    <row r="105" spans="1:11" ht="33" customHeight="1" x14ac:dyDescent="0.25">
      <c r="A105" s="58" t="s">
        <v>155</v>
      </c>
      <c r="B105" s="59" t="s">
        <v>157</v>
      </c>
      <c r="C105" s="59" t="s">
        <v>117</v>
      </c>
      <c r="D105" s="59" t="s">
        <v>284</v>
      </c>
      <c r="E105" s="60" t="s">
        <v>13</v>
      </c>
      <c r="F105" s="61" t="s">
        <v>13</v>
      </c>
      <c r="G105" s="4" t="s">
        <v>13</v>
      </c>
      <c r="H105" s="4"/>
      <c r="I105" s="4">
        <v>144.93</v>
      </c>
      <c r="J105" s="62">
        <v>-500000</v>
      </c>
      <c r="K105" s="63" t="s">
        <v>504</v>
      </c>
    </row>
    <row r="106" spans="1:11" ht="33" customHeight="1" x14ac:dyDescent="0.25">
      <c r="A106" s="58" t="s">
        <v>155</v>
      </c>
      <c r="B106" s="59" t="s">
        <v>158</v>
      </c>
      <c r="C106" s="59" t="s">
        <v>240</v>
      </c>
      <c r="D106" s="59" t="s">
        <v>285</v>
      </c>
      <c r="E106" s="60" t="s">
        <v>13</v>
      </c>
      <c r="F106" s="61" t="s">
        <v>13</v>
      </c>
      <c r="G106" s="4" t="s">
        <v>13</v>
      </c>
      <c r="H106" s="4"/>
      <c r="I106" s="4">
        <v>8.6999999999999993</v>
      </c>
      <c r="J106" s="62">
        <v>-30000</v>
      </c>
      <c r="K106" s="63" t="s">
        <v>506</v>
      </c>
    </row>
    <row r="107" spans="1:11" ht="33" customHeight="1" x14ac:dyDescent="0.25">
      <c r="A107" s="58" t="s">
        <v>155</v>
      </c>
      <c r="B107" s="59" t="s">
        <v>159</v>
      </c>
      <c r="C107" s="59" t="s">
        <v>240</v>
      </c>
      <c r="D107" s="59" t="s">
        <v>286</v>
      </c>
      <c r="E107" s="60" t="s">
        <v>13</v>
      </c>
      <c r="F107" s="61" t="s">
        <v>13</v>
      </c>
      <c r="G107" s="4" t="s">
        <v>13</v>
      </c>
      <c r="H107" s="4"/>
      <c r="I107" s="4">
        <v>28.99</v>
      </c>
      <c r="J107" s="62">
        <v>-100000</v>
      </c>
      <c r="K107" s="63" t="s">
        <v>507</v>
      </c>
    </row>
    <row r="108" spans="1:11" ht="33" customHeight="1" x14ac:dyDescent="0.25">
      <c r="A108" s="58"/>
      <c r="B108" s="59"/>
      <c r="C108" s="59"/>
      <c r="D108" s="59"/>
      <c r="E108" s="60"/>
      <c r="F108" s="61"/>
      <c r="G108" s="4"/>
      <c r="H108" s="4"/>
      <c r="I108" s="4"/>
      <c r="J108" s="62"/>
      <c r="K108" s="63"/>
    </row>
    <row r="109" spans="1:11" ht="33" customHeight="1" x14ac:dyDescent="0.25">
      <c r="A109" s="64"/>
      <c r="B109" s="65"/>
      <c r="C109" s="65"/>
      <c r="D109" s="65"/>
      <c r="E109" s="32"/>
      <c r="F109" s="33"/>
      <c r="G109" s="34"/>
      <c r="H109" s="34"/>
      <c r="I109" s="34"/>
      <c r="J109" s="32">
        <f>SUM(J103:J108)</f>
        <v>60081246.680000007</v>
      </c>
      <c r="K109" s="33" t="s">
        <v>313</v>
      </c>
    </row>
    <row r="110" spans="1:11" ht="33" customHeight="1" x14ac:dyDescent="0.25">
      <c r="A110" s="2"/>
      <c r="B110" s="66"/>
      <c r="C110" s="66"/>
      <c r="D110" s="66"/>
      <c r="E110" s="5"/>
      <c r="F110" s="3"/>
      <c r="G110" s="1"/>
      <c r="H110" s="1"/>
      <c r="I110" s="1"/>
      <c r="J110" s="5">
        <f>J99</f>
        <v>56700000</v>
      </c>
      <c r="K110" s="3">
        <f>J109-56500000</f>
        <v>3581246.6800000072</v>
      </c>
    </row>
    <row r="111" spans="1:11" ht="33" customHeight="1" x14ac:dyDescent="0.25">
      <c r="A111" s="6"/>
      <c r="B111" s="4"/>
      <c r="C111" s="4"/>
      <c r="D111" s="4"/>
      <c r="E111" s="4"/>
      <c r="F111" s="4"/>
      <c r="G111" s="4"/>
      <c r="H111" s="4"/>
      <c r="I111" s="4"/>
      <c r="J111" s="7">
        <f>J109-J110</f>
        <v>3381246.6800000072</v>
      </c>
      <c r="K111" s="8"/>
    </row>
    <row r="112" spans="1:11" ht="33" customHeight="1" x14ac:dyDescent="0.25">
      <c r="A112" s="48"/>
      <c r="B112" s="49"/>
      <c r="C112" s="49"/>
      <c r="D112" s="50" t="s">
        <v>166</v>
      </c>
      <c r="E112" s="49"/>
      <c r="F112" s="49"/>
      <c r="G112" s="49"/>
      <c r="H112" s="49"/>
      <c r="I112" s="49"/>
      <c r="J112" s="49"/>
      <c r="K112" s="49"/>
    </row>
    <row r="113" spans="1:11" ht="33" customHeight="1" x14ac:dyDescent="0.25">
      <c r="A113" s="52" t="s">
        <v>0</v>
      </c>
      <c r="B113" s="53" t="s">
        <v>1</v>
      </c>
      <c r="C113" s="53" t="s">
        <v>2</v>
      </c>
      <c r="D113" s="53" t="s">
        <v>3</v>
      </c>
      <c r="E113" s="53" t="s">
        <v>4</v>
      </c>
      <c r="F113" s="53" t="s">
        <v>5</v>
      </c>
      <c r="G113" s="53" t="s">
        <v>6</v>
      </c>
      <c r="H113" s="53" t="s">
        <v>7</v>
      </c>
      <c r="I113" s="53" t="s">
        <v>8</v>
      </c>
      <c r="J113" s="32" t="s">
        <v>9</v>
      </c>
      <c r="K113" s="53" t="s">
        <v>10</v>
      </c>
    </row>
    <row r="114" spans="1:11" ht="33" customHeight="1" x14ac:dyDescent="0.25">
      <c r="A114" s="52"/>
      <c r="B114" s="53"/>
      <c r="C114" s="53"/>
      <c r="D114" s="53" t="s">
        <v>11</v>
      </c>
      <c r="E114" s="54"/>
      <c r="F114" s="55"/>
      <c r="G114" s="4"/>
      <c r="H114" s="4"/>
      <c r="I114" s="4"/>
      <c r="J114" s="56">
        <f>J109</f>
        <v>60081246.680000007</v>
      </c>
      <c r="K114" s="57"/>
    </row>
    <row r="115" spans="1:11" s="67" customFormat="1" ht="33" customHeight="1" x14ac:dyDescent="0.25">
      <c r="A115" s="58" t="s">
        <v>167</v>
      </c>
      <c r="B115" s="59" t="s">
        <v>168</v>
      </c>
      <c r="C115" s="59" t="s">
        <v>275</v>
      </c>
      <c r="D115" s="59" t="s">
        <v>287</v>
      </c>
      <c r="E115" s="60" t="s">
        <v>13</v>
      </c>
      <c r="F115" s="61" t="s">
        <v>13</v>
      </c>
      <c r="G115" s="4" t="s">
        <v>13</v>
      </c>
      <c r="H115" s="4"/>
      <c r="I115" s="4">
        <v>86.96</v>
      </c>
      <c r="J115" s="62">
        <v>-300000</v>
      </c>
      <c r="K115" s="63" t="s">
        <v>503</v>
      </c>
    </row>
    <row r="116" spans="1:11" s="67" customFormat="1" ht="33" customHeight="1" x14ac:dyDescent="0.25">
      <c r="A116" s="58" t="s">
        <v>167</v>
      </c>
      <c r="B116" s="59" t="s">
        <v>169</v>
      </c>
      <c r="C116" s="59" t="s">
        <v>275</v>
      </c>
      <c r="D116" s="59" t="s">
        <v>288</v>
      </c>
      <c r="E116" s="60" t="s">
        <v>13</v>
      </c>
      <c r="F116" s="61" t="s">
        <v>13</v>
      </c>
      <c r="G116" s="4" t="s">
        <v>13</v>
      </c>
      <c r="H116" s="4"/>
      <c r="I116" s="4">
        <v>130.44</v>
      </c>
      <c r="J116" s="62">
        <v>-450000</v>
      </c>
      <c r="K116" s="63" t="s">
        <v>508</v>
      </c>
    </row>
    <row r="117" spans="1:11" s="67" customFormat="1" ht="33" customHeight="1" x14ac:dyDescent="0.25">
      <c r="A117" s="58" t="s">
        <v>167</v>
      </c>
      <c r="B117" s="59" t="s">
        <v>170</v>
      </c>
      <c r="C117" s="59" t="s">
        <v>275</v>
      </c>
      <c r="D117" s="59" t="s">
        <v>289</v>
      </c>
      <c r="E117" s="60" t="s">
        <v>13</v>
      </c>
      <c r="F117" s="61" t="s">
        <v>13</v>
      </c>
      <c r="G117" s="4" t="s">
        <v>13</v>
      </c>
      <c r="H117" s="4"/>
      <c r="I117" s="4">
        <v>86.96</v>
      </c>
      <c r="J117" s="62">
        <v>-300000</v>
      </c>
      <c r="K117" s="63" t="s">
        <v>503</v>
      </c>
    </row>
    <row r="118" spans="1:11" s="67" customFormat="1" ht="33" customHeight="1" x14ac:dyDescent="0.25">
      <c r="A118" s="58" t="s">
        <v>167</v>
      </c>
      <c r="B118" s="59" t="s">
        <v>171</v>
      </c>
      <c r="C118" s="59" t="s">
        <v>172</v>
      </c>
      <c r="D118" s="59" t="s">
        <v>173</v>
      </c>
      <c r="E118" s="60" t="s">
        <v>13</v>
      </c>
      <c r="F118" s="61" t="s">
        <v>13</v>
      </c>
      <c r="G118" s="4" t="s">
        <v>13</v>
      </c>
      <c r="H118" s="4"/>
      <c r="I118" s="4">
        <v>5.8</v>
      </c>
      <c r="J118" s="62">
        <v>-20000</v>
      </c>
      <c r="K118" s="63" t="s">
        <v>505</v>
      </c>
    </row>
    <row r="119" spans="1:11" s="67" customFormat="1" ht="33" customHeight="1" x14ac:dyDescent="0.25">
      <c r="A119" s="58" t="s">
        <v>167</v>
      </c>
      <c r="B119" s="59" t="s">
        <v>174</v>
      </c>
      <c r="C119" s="59" t="s">
        <v>36</v>
      </c>
      <c r="D119" s="59" t="s">
        <v>175</v>
      </c>
      <c r="E119" s="60" t="s">
        <v>13</v>
      </c>
      <c r="F119" s="61" t="s">
        <v>13</v>
      </c>
      <c r="G119" s="4" t="s">
        <v>13</v>
      </c>
      <c r="H119" s="4"/>
      <c r="I119" s="4">
        <v>16377.09</v>
      </c>
      <c r="J119" s="62">
        <v>-56500000</v>
      </c>
      <c r="K119" s="63"/>
    </row>
    <row r="120" spans="1:11" s="67" customFormat="1" ht="33" customHeight="1" x14ac:dyDescent="0.25">
      <c r="A120" s="58" t="s">
        <v>167</v>
      </c>
      <c r="B120" s="59" t="s">
        <v>176</v>
      </c>
      <c r="C120" s="59" t="s">
        <v>177</v>
      </c>
      <c r="D120" s="59" t="s">
        <v>57</v>
      </c>
      <c r="E120" s="60" t="s">
        <v>13</v>
      </c>
      <c r="F120" s="61" t="s">
        <v>13</v>
      </c>
      <c r="G120" s="4" t="s">
        <v>13</v>
      </c>
      <c r="H120" s="4">
        <v>207.72</v>
      </c>
      <c r="I120" s="4"/>
      <c r="J120" s="62">
        <v>700000</v>
      </c>
      <c r="K120" s="63"/>
    </row>
    <row r="121" spans="1:11" s="67" customFormat="1" ht="33" customHeight="1" x14ac:dyDescent="0.25">
      <c r="A121" s="58" t="s">
        <v>167</v>
      </c>
      <c r="B121" s="59" t="s">
        <v>178</v>
      </c>
      <c r="C121" s="59" t="s">
        <v>179</v>
      </c>
      <c r="D121" s="59" t="s">
        <v>57</v>
      </c>
      <c r="E121" s="60" t="s">
        <v>13</v>
      </c>
      <c r="F121" s="61" t="s">
        <v>13</v>
      </c>
      <c r="G121" s="4" t="s">
        <v>13</v>
      </c>
      <c r="H121" s="4">
        <v>89.02</v>
      </c>
      <c r="I121" s="4"/>
      <c r="J121" s="62">
        <v>300000</v>
      </c>
      <c r="K121" s="63"/>
    </row>
    <row r="122" spans="1:11" s="67" customFormat="1" ht="33" customHeight="1" x14ac:dyDescent="0.25">
      <c r="A122" s="58" t="s">
        <v>167</v>
      </c>
      <c r="B122" s="59" t="s">
        <v>180</v>
      </c>
      <c r="C122" s="59" t="s">
        <v>181</v>
      </c>
      <c r="D122" s="59" t="s">
        <v>57</v>
      </c>
      <c r="E122" s="60" t="s">
        <v>13</v>
      </c>
      <c r="F122" s="61" t="s">
        <v>13</v>
      </c>
      <c r="G122" s="4" t="s">
        <v>13</v>
      </c>
      <c r="H122" s="4">
        <v>148.37</v>
      </c>
      <c r="I122" s="4"/>
      <c r="J122" s="62">
        <v>500000</v>
      </c>
      <c r="K122" s="63"/>
    </row>
    <row r="123" spans="1:11" s="67" customFormat="1" ht="33" customHeight="1" x14ac:dyDescent="0.25">
      <c r="A123" s="58" t="s">
        <v>167</v>
      </c>
      <c r="B123" s="59" t="s">
        <v>182</v>
      </c>
      <c r="C123" s="59" t="s">
        <v>183</v>
      </c>
      <c r="D123" s="59" t="s">
        <v>57</v>
      </c>
      <c r="E123" s="60" t="s">
        <v>13</v>
      </c>
      <c r="F123" s="61" t="s">
        <v>13</v>
      </c>
      <c r="G123" s="4" t="s">
        <v>13</v>
      </c>
      <c r="H123" s="4">
        <v>207.72</v>
      </c>
      <c r="I123" s="4"/>
      <c r="J123" s="62">
        <v>700000</v>
      </c>
      <c r="K123" s="63"/>
    </row>
    <row r="124" spans="1:11" ht="33" customHeight="1" x14ac:dyDescent="0.25">
      <c r="A124" s="58"/>
      <c r="B124" s="59"/>
      <c r="C124" s="59"/>
      <c r="D124" s="59"/>
      <c r="E124" s="60"/>
      <c r="F124" s="61"/>
      <c r="G124" s="4"/>
      <c r="H124" s="4"/>
      <c r="I124" s="4"/>
      <c r="J124" s="62"/>
      <c r="K124" s="63"/>
    </row>
    <row r="125" spans="1:11" ht="33" customHeight="1" x14ac:dyDescent="0.25">
      <c r="A125" s="64"/>
      <c r="B125" s="65"/>
      <c r="C125" s="65"/>
      <c r="D125" s="65"/>
      <c r="E125" s="32"/>
      <c r="F125" s="33"/>
      <c r="G125" s="34"/>
      <c r="H125" s="34"/>
      <c r="I125" s="34"/>
      <c r="J125" s="32">
        <f>SUM(J114:J124)</f>
        <v>4711246.6800000072</v>
      </c>
      <c r="K125" s="33" t="s">
        <v>314</v>
      </c>
    </row>
    <row r="126" spans="1:11" ht="33" customHeight="1" x14ac:dyDescent="0.25">
      <c r="A126" s="2"/>
      <c r="B126" s="66"/>
      <c r="C126" s="66"/>
      <c r="D126" s="66"/>
      <c r="E126" s="5"/>
      <c r="F126" s="3"/>
      <c r="G126" s="1"/>
      <c r="H126" s="1"/>
      <c r="I126" s="1"/>
      <c r="J126" s="5">
        <f>J110+J119+J120+J121+J122+J123</f>
        <v>2400000</v>
      </c>
      <c r="K126" s="3"/>
    </row>
    <row r="127" spans="1:11" ht="33" customHeight="1" x14ac:dyDescent="0.25">
      <c r="A127" s="6"/>
      <c r="B127" s="4"/>
      <c r="C127" s="4"/>
      <c r="D127" s="4"/>
      <c r="E127" s="4"/>
      <c r="F127" s="4"/>
      <c r="G127" s="4"/>
      <c r="H127" s="4"/>
      <c r="I127" s="4"/>
      <c r="J127" s="7">
        <f>J125-J126</f>
        <v>2311246.6800000072</v>
      </c>
      <c r="K127" s="8"/>
    </row>
    <row r="128" spans="1:11" ht="33" customHeight="1" x14ac:dyDescent="0.25">
      <c r="A128" s="48"/>
      <c r="B128" s="49"/>
      <c r="C128" s="49"/>
      <c r="D128" s="50" t="s">
        <v>186</v>
      </c>
      <c r="E128" s="49"/>
      <c r="F128" s="49"/>
      <c r="G128" s="49"/>
      <c r="H128" s="49"/>
      <c r="I128" s="49"/>
      <c r="J128" s="49"/>
      <c r="K128" s="49"/>
    </row>
    <row r="129" spans="1:11" ht="33" customHeight="1" x14ac:dyDescent="0.25">
      <c r="A129" s="52" t="s">
        <v>0</v>
      </c>
      <c r="B129" s="53" t="s">
        <v>1</v>
      </c>
      <c r="C129" s="53" t="s">
        <v>2</v>
      </c>
      <c r="D129" s="53" t="s">
        <v>3</v>
      </c>
      <c r="E129" s="53" t="s">
        <v>4</v>
      </c>
      <c r="F129" s="53" t="s">
        <v>5</v>
      </c>
      <c r="G129" s="53" t="s">
        <v>6</v>
      </c>
      <c r="H129" s="53" t="s">
        <v>7</v>
      </c>
      <c r="I129" s="53" t="s">
        <v>8</v>
      </c>
      <c r="J129" s="32" t="s">
        <v>9</v>
      </c>
      <c r="K129" s="53" t="s">
        <v>10</v>
      </c>
    </row>
    <row r="130" spans="1:11" ht="33" customHeight="1" x14ac:dyDescent="0.25">
      <c r="A130" s="52"/>
      <c r="B130" s="53"/>
      <c r="C130" s="53"/>
      <c r="D130" s="53" t="s">
        <v>11</v>
      </c>
      <c r="E130" s="54"/>
      <c r="F130" s="55"/>
      <c r="G130" s="4"/>
      <c r="H130" s="4"/>
      <c r="I130" s="4"/>
      <c r="J130" s="56">
        <f>J125</f>
        <v>4711246.6800000072</v>
      </c>
      <c r="K130" s="57"/>
    </row>
    <row r="131" spans="1:11" ht="33" customHeight="1" x14ac:dyDescent="0.25">
      <c r="A131" s="58" t="s">
        <v>187</v>
      </c>
      <c r="B131" s="59" t="s">
        <v>188</v>
      </c>
      <c r="C131" s="59" t="s">
        <v>36</v>
      </c>
      <c r="D131" s="59" t="s">
        <v>189</v>
      </c>
      <c r="E131" s="60" t="s">
        <v>13</v>
      </c>
      <c r="F131" s="61" t="s">
        <v>13</v>
      </c>
      <c r="G131" s="4" t="s">
        <v>13</v>
      </c>
      <c r="H131" s="4"/>
      <c r="I131" s="4">
        <v>1154.98</v>
      </c>
      <c r="J131" s="62">
        <v>-3950000</v>
      </c>
      <c r="K131" s="63"/>
    </row>
    <row r="132" spans="1:11" ht="33" customHeight="1" x14ac:dyDescent="0.25">
      <c r="A132" s="58" t="s">
        <v>187</v>
      </c>
      <c r="B132" s="59" t="s">
        <v>190</v>
      </c>
      <c r="C132" s="59" t="s">
        <v>191</v>
      </c>
      <c r="D132" s="59" t="s">
        <v>192</v>
      </c>
      <c r="E132" s="60" t="s">
        <v>13</v>
      </c>
      <c r="F132" s="61" t="s">
        <v>13</v>
      </c>
      <c r="G132" s="4" t="s">
        <v>13</v>
      </c>
      <c r="H132" s="4">
        <v>399.99</v>
      </c>
      <c r="I132" s="4"/>
      <c r="J132" s="62">
        <v>1400000</v>
      </c>
      <c r="K132" s="63"/>
    </row>
    <row r="133" spans="1:11" ht="33" customHeight="1" x14ac:dyDescent="0.25">
      <c r="A133" s="58" t="s">
        <v>187</v>
      </c>
      <c r="B133" s="59" t="s">
        <v>193</v>
      </c>
      <c r="C133" s="59" t="s">
        <v>194</v>
      </c>
      <c r="D133" s="59" t="s">
        <v>195</v>
      </c>
      <c r="E133" s="60" t="s">
        <v>13</v>
      </c>
      <c r="F133" s="61" t="s">
        <v>13</v>
      </c>
      <c r="G133" s="4" t="s">
        <v>13</v>
      </c>
      <c r="H133" s="4">
        <v>811.61</v>
      </c>
      <c r="I133" s="4"/>
      <c r="J133" s="62">
        <v>2800000</v>
      </c>
      <c r="K133" s="63"/>
    </row>
    <row r="134" spans="1:11" ht="33" customHeight="1" x14ac:dyDescent="0.25">
      <c r="A134" s="58" t="s">
        <v>187</v>
      </c>
      <c r="B134" s="59" t="s">
        <v>196</v>
      </c>
      <c r="C134" s="59" t="s">
        <v>197</v>
      </c>
      <c r="D134" s="59" t="s">
        <v>198</v>
      </c>
      <c r="E134" s="60" t="s">
        <v>13</v>
      </c>
      <c r="F134" s="61" t="s">
        <v>13</v>
      </c>
      <c r="G134" s="4" t="s">
        <v>13</v>
      </c>
      <c r="H134" s="4">
        <v>637.69000000000005</v>
      </c>
      <c r="I134" s="4"/>
      <c r="J134" s="62">
        <v>2200000</v>
      </c>
      <c r="K134" s="63"/>
    </row>
    <row r="135" spans="1:11" ht="33" customHeight="1" x14ac:dyDescent="0.25">
      <c r="A135" s="58"/>
      <c r="B135" s="59"/>
      <c r="C135" s="59"/>
      <c r="D135" s="59"/>
      <c r="E135" s="60"/>
      <c r="F135" s="61"/>
      <c r="G135" s="4"/>
      <c r="H135" s="4"/>
      <c r="I135" s="4"/>
      <c r="J135" s="62"/>
      <c r="K135" s="63"/>
    </row>
    <row r="136" spans="1:11" ht="33" customHeight="1" x14ac:dyDescent="0.25">
      <c r="A136" s="64"/>
      <c r="B136" s="65"/>
      <c r="C136" s="65"/>
      <c r="D136" s="65"/>
      <c r="E136" s="32"/>
      <c r="F136" s="33"/>
      <c r="G136" s="34"/>
      <c r="H136" s="34"/>
      <c r="I136" s="34"/>
      <c r="J136" s="32">
        <f>SUM(J130:J135)</f>
        <v>7161246.6800000072</v>
      </c>
      <c r="K136" s="33" t="s">
        <v>315</v>
      </c>
    </row>
    <row r="137" spans="1:11" ht="33" customHeight="1" x14ac:dyDescent="0.25">
      <c r="A137" s="2"/>
      <c r="B137" s="66"/>
      <c r="C137" s="66"/>
      <c r="D137" s="66"/>
      <c r="E137" s="5"/>
      <c r="F137" s="3"/>
      <c r="G137" s="1"/>
      <c r="H137" s="1"/>
      <c r="I137" s="1"/>
      <c r="J137" s="5">
        <f>J126+J131+J132+J133+J134</f>
        <v>4850000</v>
      </c>
      <c r="K137" s="3"/>
    </row>
    <row r="138" spans="1:11" ht="33" customHeight="1" x14ac:dyDescent="0.25">
      <c r="A138" s="6"/>
      <c r="B138" s="4"/>
      <c r="C138" s="4"/>
      <c r="D138" s="4"/>
      <c r="E138" s="4"/>
      <c r="F138" s="4"/>
      <c r="G138" s="4"/>
      <c r="H138" s="4"/>
      <c r="I138" s="4"/>
      <c r="J138" s="7">
        <f>J136-J137</f>
        <v>2311246.6800000072</v>
      </c>
      <c r="K138" s="8"/>
    </row>
    <row r="139" spans="1:11" ht="33" customHeight="1" x14ac:dyDescent="0.25">
      <c r="A139" s="48"/>
      <c r="B139" s="49"/>
      <c r="C139" s="49"/>
      <c r="D139" s="50" t="s">
        <v>199</v>
      </c>
      <c r="E139" s="49"/>
      <c r="F139" s="49"/>
      <c r="G139" s="49"/>
      <c r="H139" s="49"/>
      <c r="I139" s="49"/>
      <c r="J139" s="49"/>
      <c r="K139" s="49"/>
    </row>
    <row r="140" spans="1:11" ht="33" customHeight="1" x14ac:dyDescent="0.25">
      <c r="A140" s="52" t="s">
        <v>0</v>
      </c>
      <c r="B140" s="53" t="s">
        <v>1</v>
      </c>
      <c r="C140" s="53" t="s">
        <v>2</v>
      </c>
      <c r="D140" s="53" t="s">
        <v>3</v>
      </c>
      <c r="E140" s="53" t="s">
        <v>4</v>
      </c>
      <c r="F140" s="53" t="s">
        <v>5</v>
      </c>
      <c r="G140" s="53" t="s">
        <v>6</v>
      </c>
      <c r="H140" s="53" t="s">
        <v>7</v>
      </c>
      <c r="I140" s="53" t="s">
        <v>8</v>
      </c>
      <c r="J140" s="32" t="s">
        <v>9</v>
      </c>
      <c r="K140" s="53" t="s">
        <v>10</v>
      </c>
    </row>
    <row r="141" spans="1:11" ht="33" customHeight="1" x14ac:dyDescent="0.25">
      <c r="A141" s="52"/>
      <c r="B141" s="53"/>
      <c r="C141" s="53"/>
      <c r="D141" s="53" t="s">
        <v>11</v>
      </c>
      <c r="E141" s="54"/>
      <c r="F141" s="55"/>
      <c r="G141" s="4"/>
      <c r="H141" s="4"/>
      <c r="I141" s="4"/>
      <c r="J141" s="56">
        <f>J136</f>
        <v>7161246.6800000072</v>
      </c>
      <c r="K141" s="57"/>
    </row>
    <row r="142" spans="1:11" ht="33" customHeight="1" x14ac:dyDescent="0.25">
      <c r="A142" s="58" t="s">
        <v>200</v>
      </c>
      <c r="B142" s="59" t="s">
        <v>201</v>
      </c>
      <c r="C142" s="59" t="s">
        <v>36</v>
      </c>
      <c r="D142" s="59" t="s">
        <v>202</v>
      </c>
      <c r="E142" s="60" t="s">
        <v>13</v>
      </c>
      <c r="F142" s="61" t="s">
        <v>13</v>
      </c>
      <c r="G142" s="4" t="s">
        <v>13</v>
      </c>
      <c r="H142" s="4"/>
      <c r="I142" s="4">
        <v>1637.44</v>
      </c>
      <c r="J142" s="62">
        <v>-5600000</v>
      </c>
      <c r="K142" s="63"/>
    </row>
    <row r="143" spans="1:11" ht="33" customHeight="1" x14ac:dyDescent="0.25">
      <c r="A143" s="58" t="s">
        <v>200</v>
      </c>
      <c r="B143" s="59" t="s">
        <v>203</v>
      </c>
      <c r="C143" s="59" t="s">
        <v>204</v>
      </c>
      <c r="D143" s="59" t="s">
        <v>205</v>
      </c>
      <c r="E143" s="60" t="s">
        <v>13</v>
      </c>
      <c r="F143" s="61" t="s">
        <v>13</v>
      </c>
      <c r="G143" s="4" t="s">
        <v>13</v>
      </c>
      <c r="H143" s="4">
        <v>641.41</v>
      </c>
      <c r="I143" s="4"/>
      <c r="J143" s="62">
        <v>2200000</v>
      </c>
      <c r="K143" s="63"/>
    </row>
    <row r="144" spans="1:11" ht="33" customHeight="1" x14ac:dyDescent="0.25">
      <c r="A144" s="58" t="s">
        <v>200</v>
      </c>
      <c r="B144" s="59" t="s">
        <v>206</v>
      </c>
      <c r="C144" s="59" t="s">
        <v>207</v>
      </c>
      <c r="D144" s="59" t="s">
        <v>124</v>
      </c>
      <c r="E144" s="60" t="s">
        <v>13</v>
      </c>
      <c r="F144" s="61" t="s">
        <v>13</v>
      </c>
      <c r="G144" s="4" t="s">
        <v>13</v>
      </c>
      <c r="H144" s="4">
        <v>434.79</v>
      </c>
      <c r="I144" s="4"/>
      <c r="J144" s="62">
        <v>1500000</v>
      </c>
      <c r="K144" s="63"/>
    </row>
    <row r="145" spans="1:11" ht="33" customHeight="1" x14ac:dyDescent="0.25">
      <c r="A145" s="58"/>
      <c r="B145" s="59"/>
      <c r="C145" s="59"/>
      <c r="D145" s="59"/>
      <c r="E145" s="60"/>
      <c r="F145" s="61"/>
      <c r="G145" s="4"/>
      <c r="H145" s="4"/>
      <c r="I145" s="4"/>
      <c r="J145" s="62"/>
      <c r="K145" s="63"/>
    </row>
    <row r="146" spans="1:11" ht="33" customHeight="1" x14ac:dyDescent="0.25">
      <c r="A146" s="64"/>
      <c r="B146" s="65"/>
      <c r="C146" s="65"/>
      <c r="D146" s="65"/>
      <c r="E146" s="32"/>
      <c r="F146" s="33"/>
      <c r="G146" s="34"/>
      <c r="H146" s="34"/>
      <c r="I146" s="34"/>
      <c r="J146" s="32">
        <f>SUM(J141:J145)</f>
        <v>5261246.6800000072</v>
      </c>
      <c r="K146" s="33" t="s">
        <v>316</v>
      </c>
    </row>
    <row r="147" spans="1:11" ht="33" customHeight="1" x14ac:dyDescent="0.25">
      <c r="A147" s="2"/>
      <c r="B147" s="66"/>
      <c r="C147" s="66"/>
      <c r="D147" s="66"/>
      <c r="E147" s="5"/>
      <c r="F147" s="3"/>
      <c r="G147" s="1"/>
      <c r="H147" s="1"/>
      <c r="I147" s="1"/>
      <c r="J147" s="5">
        <f>J137+J142+J143+J144</f>
        <v>2950000</v>
      </c>
      <c r="K147" s="3"/>
    </row>
    <row r="148" spans="1:11" ht="33" customHeight="1" x14ac:dyDescent="0.25">
      <c r="A148" s="6"/>
      <c r="B148" s="4"/>
      <c r="C148" s="4"/>
      <c r="D148" s="4"/>
      <c r="E148" s="4"/>
      <c r="F148" s="4"/>
      <c r="G148" s="4"/>
      <c r="H148" s="4"/>
      <c r="I148" s="4"/>
      <c r="J148" s="7">
        <f>J146-J147</f>
        <v>2311246.6800000072</v>
      </c>
      <c r="K148" s="8"/>
    </row>
    <row r="149" spans="1:11" ht="33" customHeight="1" x14ac:dyDescent="0.25">
      <c r="A149" s="48"/>
      <c r="B149" s="49"/>
      <c r="C149" s="49"/>
      <c r="D149" s="50" t="s">
        <v>208</v>
      </c>
      <c r="E149" s="49"/>
      <c r="F149" s="49"/>
      <c r="G149" s="49"/>
      <c r="H149" s="49"/>
      <c r="I149" s="49"/>
      <c r="J149" s="49"/>
      <c r="K149" s="49"/>
    </row>
    <row r="150" spans="1:11" ht="33" customHeight="1" x14ac:dyDescent="0.25">
      <c r="A150" s="52" t="s">
        <v>0</v>
      </c>
      <c r="B150" s="53" t="s">
        <v>1</v>
      </c>
      <c r="C150" s="53" t="s">
        <v>2</v>
      </c>
      <c r="D150" s="53" t="s">
        <v>3</v>
      </c>
      <c r="E150" s="53" t="s">
        <v>4</v>
      </c>
      <c r="F150" s="53" t="s">
        <v>5</v>
      </c>
      <c r="G150" s="53" t="s">
        <v>6</v>
      </c>
      <c r="H150" s="53" t="s">
        <v>7</v>
      </c>
      <c r="I150" s="53" t="s">
        <v>8</v>
      </c>
      <c r="J150" s="32" t="s">
        <v>9</v>
      </c>
      <c r="K150" s="53" t="s">
        <v>10</v>
      </c>
    </row>
    <row r="151" spans="1:11" ht="33" customHeight="1" x14ac:dyDescent="0.25">
      <c r="A151" s="52"/>
      <c r="B151" s="53"/>
      <c r="C151" s="53"/>
      <c r="D151" s="53" t="s">
        <v>11</v>
      </c>
      <c r="E151" s="54"/>
      <c r="F151" s="55"/>
      <c r="G151" s="4"/>
      <c r="H151" s="4"/>
      <c r="I151" s="4"/>
      <c r="J151" s="56">
        <f>J146</f>
        <v>5261246.6800000072</v>
      </c>
      <c r="K151" s="57"/>
    </row>
    <row r="152" spans="1:11" s="67" customFormat="1" ht="33" customHeight="1" x14ac:dyDescent="0.25">
      <c r="A152" s="58" t="s">
        <v>209</v>
      </c>
      <c r="B152" s="59" t="s">
        <v>210</v>
      </c>
      <c r="C152" s="59" t="s">
        <v>210</v>
      </c>
      <c r="D152" s="59" t="s">
        <v>211</v>
      </c>
      <c r="E152" s="60" t="s">
        <v>13</v>
      </c>
      <c r="F152" s="61" t="s">
        <v>13</v>
      </c>
      <c r="G152" s="4" t="s">
        <v>13</v>
      </c>
      <c r="H152" s="4">
        <v>35.380000000000003</v>
      </c>
      <c r="I152" s="4"/>
      <c r="J152" s="62">
        <v>138000</v>
      </c>
      <c r="K152" s="63"/>
    </row>
    <row r="153" spans="1:11" s="67" customFormat="1" ht="33" customHeight="1" x14ac:dyDescent="0.25">
      <c r="A153" s="58" t="s">
        <v>209</v>
      </c>
      <c r="B153" s="59" t="s">
        <v>212</v>
      </c>
      <c r="C153" s="59" t="s">
        <v>212</v>
      </c>
      <c r="D153" s="59" t="s">
        <v>213</v>
      </c>
      <c r="E153" s="60" t="s">
        <v>13</v>
      </c>
      <c r="F153" s="61" t="s">
        <v>13</v>
      </c>
      <c r="G153" s="4" t="s">
        <v>13</v>
      </c>
      <c r="H153" s="4">
        <v>59.3</v>
      </c>
      <c r="I153" s="4"/>
      <c r="J153" s="62">
        <v>210500</v>
      </c>
      <c r="K153" s="63"/>
    </row>
    <row r="154" spans="1:11" s="67" customFormat="1" ht="33" customHeight="1" x14ac:dyDescent="0.25">
      <c r="A154" s="58" t="s">
        <v>209</v>
      </c>
      <c r="B154" s="59" t="s">
        <v>317</v>
      </c>
      <c r="C154" s="59" t="s">
        <v>317</v>
      </c>
      <c r="D154" s="59" t="s">
        <v>318</v>
      </c>
      <c r="E154" s="60" t="s">
        <v>13</v>
      </c>
      <c r="F154" s="61" t="s">
        <v>13</v>
      </c>
      <c r="G154" s="4" t="s">
        <v>13</v>
      </c>
      <c r="H154" s="4">
        <v>28.9</v>
      </c>
      <c r="I154" s="4"/>
      <c r="J154" s="62">
        <v>100000</v>
      </c>
      <c r="K154" s="63"/>
    </row>
    <row r="155" spans="1:11" s="67" customFormat="1" ht="33" customHeight="1" x14ac:dyDescent="0.25">
      <c r="A155" s="58" t="s">
        <v>209</v>
      </c>
      <c r="B155" s="59" t="s">
        <v>214</v>
      </c>
      <c r="C155" s="59" t="s">
        <v>214</v>
      </c>
      <c r="D155" s="59" t="s">
        <v>215</v>
      </c>
      <c r="E155" s="60" t="s">
        <v>13</v>
      </c>
      <c r="F155" s="61" t="s">
        <v>13</v>
      </c>
      <c r="G155" s="4" t="s">
        <v>13</v>
      </c>
      <c r="H155" s="4">
        <v>26.19</v>
      </c>
      <c r="I155" s="4"/>
      <c r="J155" s="62">
        <v>93000</v>
      </c>
      <c r="K155" s="63"/>
    </row>
    <row r="156" spans="1:11" s="67" customFormat="1" ht="33" customHeight="1" x14ac:dyDescent="0.25">
      <c r="A156" s="58" t="s">
        <v>209</v>
      </c>
      <c r="B156" s="59" t="s">
        <v>216</v>
      </c>
      <c r="C156" s="59" t="s">
        <v>216</v>
      </c>
      <c r="D156" s="59" t="s">
        <v>217</v>
      </c>
      <c r="E156" s="60" t="s">
        <v>13</v>
      </c>
      <c r="F156" s="61" t="s">
        <v>13</v>
      </c>
      <c r="G156" s="4" t="s">
        <v>13</v>
      </c>
      <c r="H156" s="4">
        <v>31.72</v>
      </c>
      <c r="I156" s="4"/>
      <c r="J156" s="62">
        <v>111000</v>
      </c>
      <c r="K156" s="63"/>
    </row>
    <row r="157" spans="1:11" s="67" customFormat="1" ht="33" customHeight="1" x14ac:dyDescent="0.25">
      <c r="A157" s="58" t="s">
        <v>209</v>
      </c>
      <c r="B157" s="59" t="s">
        <v>218</v>
      </c>
      <c r="C157" s="59" t="s">
        <v>218</v>
      </c>
      <c r="D157" s="59" t="s">
        <v>219</v>
      </c>
      <c r="E157" s="60" t="s">
        <v>13</v>
      </c>
      <c r="F157" s="61" t="s">
        <v>13</v>
      </c>
      <c r="G157" s="4" t="s">
        <v>13</v>
      </c>
      <c r="H157" s="4">
        <v>30.1</v>
      </c>
      <c r="I157" s="4"/>
      <c r="J157" s="62">
        <v>130000</v>
      </c>
      <c r="K157" s="63"/>
    </row>
    <row r="158" spans="1:11" s="67" customFormat="1" ht="33" customHeight="1" x14ac:dyDescent="0.25">
      <c r="A158" s="58" t="s">
        <v>209</v>
      </c>
      <c r="B158" s="59" t="s">
        <v>220</v>
      </c>
      <c r="C158" s="59" t="s">
        <v>250</v>
      </c>
      <c r="D158" s="59" t="s">
        <v>290</v>
      </c>
      <c r="E158" s="60" t="s">
        <v>13</v>
      </c>
      <c r="F158" s="61" t="s">
        <v>13</v>
      </c>
      <c r="G158" s="4" t="s">
        <v>13</v>
      </c>
      <c r="H158" s="4"/>
      <c r="I158" s="4">
        <v>7.14</v>
      </c>
      <c r="J158" s="62">
        <v>-25000</v>
      </c>
      <c r="K158" s="63" t="s">
        <v>502</v>
      </c>
    </row>
    <row r="159" spans="1:11" s="67" customFormat="1" ht="33" customHeight="1" x14ac:dyDescent="0.25">
      <c r="A159" s="58" t="s">
        <v>209</v>
      </c>
      <c r="B159" s="59" t="s">
        <v>221</v>
      </c>
      <c r="C159" s="59" t="s">
        <v>263</v>
      </c>
      <c r="D159" s="59" t="s">
        <v>291</v>
      </c>
      <c r="E159" s="60" t="s">
        <v>13</v>
      </c>
      <c r="F159" s="61" t="s">
        <v>13</v>
      </c>
      <c r="G159" s="4" t="s">
        <v>13</v>
      </c>
      <c r="H159" s="4"/>
      <c r="I159" s="4">
        <v>59.1</v>
      </c>
      <c r="J159" s="62">
        <v>-185000</v>
      </c>
      <c r="K159" s="63" t="s">
        <v>502</v>
      </c>
    </row>
    <row r="160" spans="1:11" s="67" customFormat="1" ht="33" customHeight="1" x14ac:dyDescent="0.25">
      <c r="A160" s="58" t="s">
        <v>209</v>
      </c>
      <c r="B160" s="59" t="s">
        <v>222</v>
      </c>
      <c r="C160" s="59" t="s">
        <v>250</v>
      </c>
      <c r="D160" s="59" t="s">
        <v>292</v>
      </c>
      <c r="E160" s="60" t="s">
        <v>13</v>
      </c>
      <c r="F160" s="61" t="s">
        <v>13</v>
      </c>
      <c r="G160" s="4" t="s">
        <v>13</v>
      </c>
      <c r="H160" s="4"/>
      <c r="I160" s="4">
        <v>33.43</v>
      </c>
      <c r="J160" s="62">
        <v>-122000</v>
      </c>
      <c r="K160" s="63" t="s">
        <v>502</v>
      </c>
    </row>
    <row r="161" spans="1:11" s="67" customFormat="1" ht="33" customHeight="1" x14ac:dyDescent="0.25">
      <c r="A161" s="58" t="s">
        <v>209</v>
      </c>
      <c r="B161" s="59" t="s">
        <v>223</v>
      </c>
      <c r="C161" s="59" t="s">
        <v>250</v>
      </c>
      <c r="D161" s="59" t="s">
        <v>293</v>
      </c>
      <c r="E161" s="60" t="s">
        <v>13</v>
      </c>
      <c r="F161" s="61" t="s">
        <v>13</v>
      </c>
      <c r="G161" s="4" t="s">
        <v>13</v>
      </c>
      <c r="H161" s="4"/>
      <c r="I161" s="4">
        <v>28.53</v>
      </c>
      <c r="J161" s="62">
        <v>-97000</v>
      </c>
      <c r="K161" s="63" t="s">
        <v>502</v>
      </c>
    </row>
    <row r="162" spans="1:11" s="67" customFormat="1" ht="33" customHeight="1" x14ac:dyDescent="0.25">
      <c r="A162" s="58" t="s">
        <v>209</v>
      </c>
      <c r="B162" s="59" t="s">
        <v>224</v>
      </c>
      <c r="C162" s="59" t="s">
        <v>224</v>
      </c>
      <c r="D162" s="59" t="s">
        <v>225</v>
      </c>
      <c r="E162" s="60" t="s">
        <v>13</v>
      </c>
      <c r="F162" s="61" t="s">
        <v>13</v>
      </c>
      <c r="G162" s="4" t="s">
        <v>13</v>
      </c>
      <c r="H162" s="4">
        <v>11.27</v>
      </c>
      <c r="I162" s="4"/>
      <c r="J162" s="62">
        <v>40000</v>
      </c>
    </row>
    <row r="163" spans="1:11" s="67" customFormat="1" ht="33" customHeight="1" x14ac:dyDescent="0.25">
      <c r="A163" s="58" t="s">
        <v>209</v>
      </c>
      <c r="B163" s="59" t="s">
        <v>226</v>
      </c>
      <c r="C163" s="59" t="s">
        <v>226</v>
      </c>
      <c r="D163" s="59" t="s">
        <v>227</v>
      </c>
      <c r="E163" s="60" t="s">
        <v>13</v>
      </c>
      <c r="F163" s="61" t="s">
        <v>13</v>
      </c>
      <c r="G163" s="4" t="s">
        <v>13</v>
      </c>
      <c r="H163" s="4">
        <v>6.05</v>
      </c>
      <c r="I163" s="4"/>
      <c r="J163" s="62">
        <v>20950</v>
      </c>
    </row>
    <row r="164" spans="1:11" s="67" customFormat="1" ht="33" customHeight="1" x14ac:dyDescent="0.25">
      <c r="A164" s="58" t="s">
        <v>209</v>
      </c>
      <c r="B164" s="59" t="s">
        <v>228</v>
      </c>
      <c r="C164" s="59" t="s">
        <v>275</v>
      </c>
      <c r="D164" s="59" t="s">
        <v>294</v>
      </c>
      <c r="E164" s="60" t="s">
        <v>13</v>
      </c>
      <c r="F164" s="61" t="s">
        <v>13</v>
      </c>
      <c r="G164" s="4" t="s">
        <v>13</v>
      </c>
      <c r="H164" s="4"/>
      <c r="I164" s="4">
        <v>64.790000000000006</v>
      </c>
      <c r="J164" s="62">
        <v>-230000</v>
      </c>
      <c r="K164" s="63" t="s">
        <v>509</v>
      </c>
    </row>
    <row r="165" spans="1:11" s="67" customFormat="1" ht="33" customHeight="1" x14ac:dyDescent="0.25">
      <c r="A165" s="58" t="s">
        <v>209</v>
      </c>
      <c r="B165" s="59" t="s">
        <v>229</v>
      </c>
      <c r="C165" s="59" t="s">
        <v>275</v>
      </c>
      <c r="D165" s="59" t="s">
        <v>295</v>
      </c>
      <c r="E165" s="60" t="s">
        <v>13</v>
      </c>
      <c r="F165" s="61" t="s">
        <v>13</v>
      </c>
      <c r="G165" s="4" t="s">
        <v>13</v>
      </c>
      <c r="H165" s="4"/>
      <c r="I165" s="4">
        <v>43.66</v>
      </c>
      <c r="J165" s="62">
        <v>-155000</v>
      </c>
      <c r="K165" s="63" t="s">
        <v>509</v>
      </c>
    </row>
    <row r="166" spans="1:11" s="67" customFormat="1" ht="33" customHeight="1" x14ac:dyDescent="0.25">
      <c r="A166" s="58" t="s">
        <v>209</v>
      </c>
      <c r="B166" s="59" t="s">
        <v>230</v>
      </c>
      <c r="C166" s="59" t="s">
        <v>275</v>
      </c>
      <c r="D166" s="59" t="s">
        <v>296</v>
      </c>
      <c r="E166" s="60" t="s">
        <v>13</v>
      </c>
      <c r="F166" s="61" t="s">
        <v>13</v>
      </c>
      <c r="G166" s="4" t="s">
        <v>13</v>
      </c>
      <c r="H166" s="4"/>
      <c r="I166" s="4">
        <v>90.14</v>
      </c>
      <c r="J166" s="62">
        <v>-320000</v>
      </c>
      <c r="K166" s="63" t="s">
        <v>509</v>
      </c>
    </row>
    <row r="167" spans="1:11" s="67" customFormat="1" ht="33" customHeight="1" x14ac:dyDescent="0.25">
      <c r="A167" s="58" t="s">
        <v>209</v>
      </c>
      <c r="B167" s="59" t="s">
        <v>231</v>
      </c>
      <c r="C167" s="59" t="s">
        <v>117</v>
      </c>
      <c r="D167" s="59" t="s">
        <v>297</v>
      </c>
      <c r="E167" s="60" t="s">
        <v>13</v>
      </c>
      <c r="F167" s="61" t="s">
        <v>13</v>
      </c>
      <c r="G167" s="4" t="s">
        <v>13</v>
      </c>
      <c r="H167" s="4"/>
      <c r="I167" s="4">
        <v>88.41</v>
      </c>
      <c r="J167" s="62">
        <v>-305000</v>
      </c>
      <c r="K167" s="63" t="s">
        <v>504</v>
      </c>
    </row>
    <row r="168" spans="1:11" s="67" customFormat="1" ht="33" customHeight="1" x14ac:dyDescent="0.25">
      <c r="A168" s="58" t="s">
        <v>209</v>
      </c>
      <c r="B168" s="59" t="s">
        <v>232</v>
      </c>
      <c r="C168" s="59" t="s">
        <v>117</v>
      </c>
      <c r="D168" s="59" t="s">
        <v>298</v>
      </c>
      <c r="E168" s="60" t="s">
        <v>13</v>
      </c>
      <c r="F168" s="61" t="s">
        <v>13</v>
      </c>
      <c r="G168" s="4" t="s">
        <v>13</v>
      </c>
      <c r="H168" s="4"/>
      <c r="I168" s="4">
        <v>214.5</v>
      </c>
      <c r="J168" s="62">
        <v>-740000</v>
      </c>
      <c r="K168" s="63" t="s">
        <v>504</v>
      </c>
    </row>
    <row r="169" spans="1:11" s="67" customFormat="1" ht="33" customHeight="1" x14ac:dyDescent="0.25">
      <c r="A169" s="58" t="s">
        <v>209</v>
      </c>
      <c r="B169" s="59" t="s">
        <v>233</v>
      </c>
      <c r="C169" s="59" t="s">
        <v>250</v>
      </c>
      <c r="D169" s="59" t="s">
        <v>299</v>
      </c>
      <c r="E169" s="60" t="s">
        <v>13</v>
      </c>
      <c r="F169" s="61" t="s">
        <v>13</v>
      </c>
      <c r="G169" s="4" t="s">
        <v>13</v>
      </c>
      <c r="H169" s="4"/>
      <c r="I169" s="4">
        <v>73.099999999999994</v>
      </c>
      <c r="J169" s="62">
        <v>-250000</v>
      </c>
      <c r="K169" s="63" t="s">
        <v>502</v>
      </c>
    </row>
    <row r="170" spans="1:11" s="67" customFormat="1" ht="33" customHeight="1" x14ac:dyDescent="0.25">
      <c r="A170" s="58" t="s">
        <v>209</v>
      </c>
      <c r="B170" s="59" t="s">
        <v>234</v>
      </c>
      <c r="C170" s="59" t="s">
        <v>117</v>
      </c>
      <c r="D170" s="59" t="s">
        <v>300</v>
      </c>
      <c r="E170" s="60" t="s">
        <v>13</v>
      </c>
      <c r="F170" s="61" t="s">
        <v>13</v>
      </c>
      <c r="G170" s="4" t="s">
        <v>13</v>
      </c>
      <c r="H170" s="4"/>
      <c r="I170" s="4">
        <v>294.12</v>
      </c>
      <c r="J170" s="62">
        <v>-1000000</v>
      </c>
      <c r="K170" s="63" t="s">
        <v>510</v>
      </c>
    </row>
    <row r="171" spans="1:11" s="67" customFormat="1" ht="33" customHeight="1" x14ac:dyDescent="0.25">
      <c r="A171" s="58" t="s">
        <v>209</v>
      </c>
      <c r="B171" s="59" t="s">
        <v>235</v>
      </c>
      <c r="C171" s="59" t="s">
        <v>275</v>
      </c>
      <c r="D171" s="59" t="s">
        <v>301</v>
      </c>
      <c r="E171" s="60" t="s">
        <v>13</v>
      </c>
      <c r="F171" s="61" t="s">
        <v>13</v>
      </c>
      <c r="G171" s="4" t="s">
        <v>13</v>
      </c>
      <c r="H171" s="4"/>
      <c r="I171" s="4">
        <v>29.41</v>
      </c>
      <c r="J171" s="62">
        <v>-100000</v>
      </c>
      <c r="K171" s="63" t="s">
        <v>509</v>
      </c>
    </row>
    <row r="172" spans="1:11" s="67" customFormat="1" ht="33" customHeight="1" x14ac:dyDescent="0.25">
      <c r="A172" s="58" t="s">
        <v>209</v>
      </c>
      <c r="B172" s="59" t="s">
        <v>236</v>
      </c>
      <c r="C172" s="59" t="s">
        <v>275</v>
      </c>
      <c r="D172" s="59" t="s">
        <v>302</v>
      </c>
      <c r="E172" s="60" t="s">
        <v>13</v>
      </c>
      <c r="F172" s="61" t="s">
        <v>13</v>
      </c>
      <c r="G172" s="4" t="s">
        <v>13</v>
      </c>
      <c r="H172" s="4"/>
      <c r="I172" s="4">
        <v>29.41</v>
      </c>
      <c r="J172" s="62">
        <v>-100000</v>
      </c>
      <c r="K172" s="63" t="s">
        <v>509</v>
      </c>
    </row>
    <row r="173" spans="1:11" s="67" customFormat="1" ht="33" customHeight="1" x14ac:dyDescent="0.25">
      <c r="A173" s="58" t="s">
        <v>209</v>
      </c>
      <c r="B173" s="59" t="s">
        <v>237</v>
      </c>
      <c r="C173" s="59" t="s">
        <v>275</v>
      </c>
      <c r="D173" s="59" t="s">
        <v>303</v>
      </c>
      <c r="E173" s="60" t="s">
        <v>13</v>
      </c>
      <c r="F173" s="61" t="s">
        <v>13</v>
      </c>
      <c r="G173" s="4" t="s">
        <v>13</v>
      </c>
      <c r="H173" s="4"/>
      <c r="I173" s="4">
        <v>35.29</v>
      </c>
      <c r="J173" s="62">
        <v>-120000</v>
      </c>
      <c r="K173" s="63" t="s">
        <v>509</v>
      </c>
    </row>
    <row r="174" spans="1:11" s="67" customFormat="1" ht="33" customHeight="1" x14ac:dyDescent="0.25">
      <c r="A174" s="58" t="s">
        <v>209</v>
      </c>
      <c r="B174" s="59" t="s">
        <v>238</v>
      </c>
      <c r="C174" s="59" t="s">
        <v>243</v>
      </c>
      <c r="D174" s="59" t="s">
        <v>304</v>
      </c>
      <c r="E174" s="60" t="s">
        <v>13</v>
      </c>
      <c r="F174" s="61" t="s">
        <v>13</v>
      </c>
      <c r="G174" s="4" t="s">
        <v>13</v>
      </c>
      <c r="H174" s="4"/>
      <c r="I174" s="4">
        <v>88.24</v>
      </c>
      <c r="J174" s="62">
        <v>-300000</v>
      </c>
      <c r="K174" s="63" t="s">
        <v>511</v>
      </c>
    </row>
    <row r="175" spans="1:11" s="67" customFormat="1" ht="33" customHeight="1" x14ac:dyDescent="0.25">
      <c r="A175" s="58" t="s">
        <v>209</v>
      </c>
      <c r="B175" s="59" t="s">
        <v>239</v>
      </c>
      <c r="C175" s="59" t="s">
        <v>240</v>
      </c>
      <c r="D175" s="59" t="s">
        <v>241</v>
      </c>
      <c r="E175" s="60" t="s">
        <v>13</v>
      </c>
      <c r="F175" s="61" t="s">
        <v>13</v>
      </c>
      <c r="G175" s="4" t="s">
        <v>13</v>
      </c>
      <c r="H175" s="4"/>
      <c r="I175" s="4">
        <v>1.03</v>
      </c>
      <c r="J175" s="62">
        <v>-3500</v>
      </c>
      <c r="K175" s="63" t="s">
        <v>505</v>
      </c>
    </row>
    <row r="176" spans="1:11" s="67" customFormat="1" ht="33" customHeight="1" x14ac:dyDescent="0.25">
      <c r="A176" s="58" t="s">
        <v>209</v>
      </c>
      <c r="B176" s="59" t="s">
        <v>242</v>
      </c>
      <c r="C176" s="59" t="s">
        <v>243</v>
      </c>
      <c r="D176" s="59" t="s">
        <v>244</v>
      </c>
      <c r="E176" s="60" t="s">
        <v>13</v>
      </c>
      <c r="F176" s="61" t="s">
        <v>13</v>
      </c>
      <c r="G176" s="4" t="s">
        <v>13</v>
      </c>
      <c r="H176" s="4"/>
      <c r="I176" s="4">
        <v>16.940000000000001</v>
      </c>
      <c r="J176" s="62">
        <v>-57600</v>
      </c>
      <c r="K176" s="63" t="s">
        <v>512</v>
      </c>
    </row>
    <row r="177" spans="1:11" s="67" customFormat="1" ht="33" customHeight="1" x14ac:dyDescent="0.25">
      <c r="A177" s="58" t="s">
        <v>209</v>
      </c>
      <c r="B177" s="59" t="s">
        <v>245</v>
      </c>
      <c r="C177" s="59" t="s">
        <v>243</v>
      </c>
      <c r="D177" s="59" t="s">
        <v>246</v>
      </c>
      <c r="E177" s="60" t="s">
        <v>13</v>
      </c>
      <c r="F177" s="61" t="s">
        <v>13</v>
      </c>
      <c r="G177" s="4" t="s">
        <v>13</v>
      </c>
      <c r="H177" s="4"/>
      <c r="I177" s="4">
        <v>105.88</v>
      </c>
      <c r="J177" s="62">
        <v>-360000</v>
      </c>
      <c r="K177" s="63" t="s">
        <v>502</v>
      </c>
    </row>
    <row r="178" spans="1:11" s="67" customFormat="1" ht="33" customHeight="1" x14ac:dyDescent="0.25">
      <c r="A178" s="58" t="s">
        <v>209</v>
      </c>
      <c r="B178" s="59" t="s">
        <v>247</v>
      </c>
      <c r="C178" s="59" t="s">
        <v>243</v>
      </c>
      <c r="D178" s="59" t="s">
        <v>248</v>
      </c>
      <c r="E178" s="60" t="s">
        <v>13</v>
      </c>
      <c r="F178" s="61" t="s">
        <v>13</v>
      </c>
      <c r="G178" s="4" t="s">
        <v>13</v>
      </c>
      <c r="H178" s="4"/>
      <c r="I178" s="4">
        <v>61.77</v>
      </c>
      <c r="J178" s="62">
        <v>-210000</v>
      </c>
      <c r="K178" s="63" t="s">
        <v>502</v>
      </c>
    </row>
    <row r="179" spans="1:11" s="67" customFormat="1" ht="33" customHeight="1" x14ac:dyDescent="0.25">
      <c r="A179" s="58" t="s">
        <v>209</v>
      </c>
      <c r="B179" s="59" t="s">
        <v>249</v>
      </c>
      <c r="C179" s="59" t="s">
        <v>250</v>
      </c>
      <c r="D179" s="59" t="s">
        <v>251</v>
      </c>
      <c r="E179" s="60" t="s">
        <v>13</v>
      </c>
      <c r="F179" s="61" t="s">
        <v>13</v>
      </c>
      <c r="G179" s="4" t="s">
        <v>13</v>
      </c>
      <c r="H179" s="4"/>
      <c r="I179" s="4">
        <v>25</v>
      </c>
      <c r="J179" s="62">
        <v>-85000</v>
      </c>
      <c r="K179" s="63" t="s">
        <v>502</v>
      </c>
    </row>
    <row r="180" spans="1:11" s="67" customFormat="1" ht="33" customHeight="1" x14ac:dyDescent="0.25">
      <c r="A180" s="58" t="s">
        <v>209</v>
      </c>
      <c r="B180" s="59" t="s">
        <v>252</v>
      </c>
      <c r="C180" s="59" t="s">
        <v>250</v>
      </c>
      <c r="D180" s="59" t="s">
        <v>253</v>
      </c>
      <c r="E180" s="60" t="s">
        <v>13</v>
      </c>
      <c r="F180" s="61" t="s">
        <v>13</v>
      </c>
      <c r="G180" s="4" t="s">
        <v>13</v>
      </c>
      <c r="H180" s="4"/>
      <c r="I180" s="4">
        <v>14.71</v>
      </c>
      <c r="J180" s="62">
        <v>-50000</v>
      </c>
      <c r="K180" s="63" t="s">
        <v>501</v>
      </c>
    </row>
    <row r="181" spans="1:11" s="67" customFormat="1" ht="33" customHeight="1" x14ac:dyDescent="0.25">
      <c r="A181" s="58" t="s">
        <v>209</v>
      </c>
      <c r="B181" s="59" t="s">
        <v>254</v>
      </c>
      <c r="C181" s="59" t="s">
        <v>250</v>
      </c>
      <c r="D181" s="59" t="s">
        <v>255</v>
      </c>
      <c r="E181" s="60" t="s">
        <v>13</v>
      </c>
      <c r="F181" s="61" t="s">
        <v>13</v>
      </c>
      <c r="G181" s="4" t="s">
        <v>13</v>
      </c>
      <c r="H181" s="4"/>
      <c r="I181" s="4">
        <v>13.71</v>
      </c>
      <c r="J181" s="62">
        <v>-46600</v>
      </c>
      <c r="K181" s="63" t="s">
        <v>508</v>
      </c>
    </row>
    <row r="182" spans="1:11" s="67" customFormat="1" ht="33" customHeight="1" x14ac:dyDescent="0.25">
      <c r="A182" s="58" t="s">
        <v>209</v>
      </c>
      <c r="B182" s="59" t="s">
        <v>256</v>
      </c>
      <c r="C182" s="59" t="s">
        <v>250</v>
      </c>
      <c r="D182" s="59" t="s">
        <v>257</v>
      </c>
      <c r="E182" s="60" t="s">
        <v>13</v>
      </c>
      <c r="F182" s="61" t="s">
        <v>13</v>
      </c>
      <c r="G182" s="4" t="s">
        <v>13</v>
      </c>
      <c r="H182" s="4"/>
      <c r="I182" s="4">
        <v>10.29</v>
      </c>
      <c r="J182" s="62">
        <v>-35000</v>
      </c>
      <c r="K182" s="63" t="s">
        <v>508</v>
      </c>
    </row>
    <row r="183" spans="1:11" s="67" customFormat="1" ht="33" customHeight="1" x14ac:dyDescent="0.25">
      <c r="A183" s="58" t="s">
        <v>209</v>
      </c>
      <c r="B183" s="59" t="s">
        <v>258</v>
      </c>
      <c r="C183" s="59" t="s">
        <v>250</v>
      </c>
      <c r="D183" s="59" t="s">
        <v>259</v>
      </c>
      <c r="E183" s="60" t="s">
        <v>13</v>
      </c>
      <c r="F183" s="61" t="s">
        <v>13</v>
      </c>
      <c r="G183" s="4" t="s">
        <v>13</v>
      </c>
      <c r="H183" s="4"/>
      <c r="I183" s="4">
        <v>2.94</v>
      </c>
      <c r="J183" s="62">
        <v>-10000</v>
      </c>
      <c r="K183" s="63" t="s">
        <v>505</v>
      </c>
    </row>
    <row r="184" spans="1:11" s="67" customFormat="1" ht="33" customHeight="1" x14ac:dyDescent="0.25">
      <c r="A184" s="58" t="s">
        <v>209</v>
      </c>
      <c r="B184" s="59" t="s">
        <v>260</v>
      </c>
      <c r="C184" s="59" t="s">
        <v>250</v>
      </c>
      <c r="D184" s="59" t="s">
        <v>261</v>
      </c>
      <c r="E184" s="60" t="s">
        <v>13</v>
      </c>
      <c r="F184" s="61" t="s">
        <v>13</v>
      </c>
      <c r="G184" s="4" t="s">
        <v>13</v>
      </c>
      <c r="H184" s="4"/>
      <c r="I184" s="4">
        <v>10.09</v>
      </c>
      <c r="J184" s="62">
        <v>-34300</v>
      </c>
      <c r="K184" s="63" t="s">
        <v>508</v>
      </c>
    </row>
    <row r="185" spans="1:11" s="67" customFormat="1" ht="33" customHeight="1" x14ac:dyDescent="0.25">
      <c r="A185" s="58" t="s">
        <v>209</v>
      </c>
      <c r="B185" s="59" t="s">
        <v>262</v>
      </c>
      <c r="C185" s="59" t="s">
        <v>263</v>
      </c>
      <c r="D185" s="59" t="s">
        <v>264</v>
      </c>
      <c r="E185" s="60" t="s">
        <v>13</v>
      </c>
      <c r="F185" s="61" t="s">
        <v>13</v>
      </c>
      <c r="G185" s="4" t="s">
        <v>13</v>
      </c>
      <c r="H185" s="4"/>
      <c r="I185" s="4">
        <v>2.94</v>
      </c>
      <c r="J185" s="62">
        <v>-10000</v>
      </c>
      <c r="K185" s="63" t="s">
        <v>513</v>
      </c>
    </row>
    <row r="186" spans="1:11" s="67" customFormat="1" ht="33" customHeight="1" x14ac:dyDescent="0.25">
      <c r="A186" s="58" t="s">
        <v>209</v>
      </c>
      <c r="B186" s="59" t="s">
        <v>265</v>
      </c>
      <c r="C186" s="59" t="s">
        <v>263</v>
      </c>
      <c r="D186" s="59" t="s">
        <v>266</v>
      </c>
      <c r="E186" s="60" t="s">
        <v>13</v>
      </c>
      <c r="F186" s="61" t="s">
        <v>13</v>
      </c>
      <c r="G186" s="4" t="s">
        <v>13</v>
      </c>
      <c r="H186" s="4"/>
      <c r="I186" s="4">
        <v>1.32</v>
      </c>
      <c r="J186" s="62">
        <v>-4500</v>
      </c>
      <c r="K186" s="63" t="s">
        <v>513</v>
      </c>
    </row>
    <row r="187" spans="1:11" s="67" customFormat="1" ht="33" customHeight="1" x14ac:dyDescent="0.25">
      <c r="A187" s="58" t="s">
        <v>209</v>
      </c>
      <c r="B187" s="59" t="s">
        <v>267</v>
      </c>
      <c r="C187" s="59" t="s">
        <v>263</v>
      </c>
      <c r="D187" s="59" t="s">
        <v>268</v>
      </c>
      <c r="E187" s="60" t="s">
        <v>13</v>
      </c>
      <c r="F187" s="61" t="s">
        <v>13</v>
      </c>
      <c r="G187" s="4" t="s">
        <v>13</v>
      </c>
      <c r="H187" s="4"/>
      <c r="I187" s="4">
        <v>20.54</v>
      </c>
      <c r="J187" s="62">
        <v>-69850</v>
      </c>
      <c r="K187" s="63" t="s">
        <v>513</v>
      </c>
    </row>
    <row r="188" spans="1:11" s="67" customFormat="1" ht="33" customHeight="1" x14ac:dyDescent="0.25">
      <c r="A188" s="58" t="s">
        <v>209</v>
      </c>
      <c r="B188" s="59" t="s">
        <v>269</v>
      </c>
      <c r="C188" s="59" t="s">
        <v>36</v>
      </c>
      <c r="D188" s="59" t="s">
        <v>270</v>
      </c>
      <c r="E188" s="60" t="s">
        <v>13</v>
      </c>
      <c r="F188" s="61" t="s">
        <v>13</v>
      </c>
      <c r="G188" s="4" t="s">
        <v>13</v>
      </c>
      <c r="H188" s="4"/>
      <c r="I188" s="4">
        <v>852.95</v>
      </c>
      <c r="J188" s="62">
        <v>-2900000</v>
      </c>
      <c r="K188" s="63"/>
    </row>
    <row r="189" spans="1:11" s="67" customFormat="1" ht="33" customHeight="1" x14ac:dyDescent="0.25">
      <c r="A189" s="58" t="s">
        <v>209</v>
      </c>
      <c r="B189" s="59" t="s">
        <v>271</v>
      </c>
      <c r="C189" s="59" t="s">
        <v>102</v>
      </c>
      <c r="D189" s="59" t="s">
        <v>272</v>
      </c>
      <c r="E189" s="60" t="s">
        <v>13</v>
      </c>
      <c r="F189" s="61" t="s">
        <v>13</v>
      </c>
      <c r="G189" s="4" t="s">
        <v>13</v>
      </c>
      <c r="H189" s="4">
        <v>1436.57</v>
      </c>
      <c r="I189" s="4"/>
      <c r="J189" s="62">
        <v>4884300</v>
      </c>
      <c r="K189" s="63"/>
    </row>
    <row r="190" spans="1:11" s="67" customFormat="1" ht="33" customHeight="1" x14ac:dyDescent="0.25">
      <c r="A190" s="58"/>
      <c r="B190" s="59"/>
      <c r="C190" s="59"/>
      <c r="D190" s="59"/>
      <c r="E190" s="60"/>
      <c r="F190" s="61"/>
      <c r="G190" s="4"/>
      <c r="H190" s="4"/>
      <c r="I190" s="4"/>
      <c r="J190" s="62"/>
      <c r="K190" s="63"/>
    </row>
    <row r="191" spans="1:11" ht="33" customHeight="1" x14ac:dyDescent="0.25">
      <c r="A191" s="64"/>
      <c r="B191" s="65"/>
      <c r="C191" s="65"/>
      <c r="D191" s="65"/>
      <c r="E191" s="32"/>
      <c r="F191" s="33"/>
      <c r="G191" s="34"/>
      <c r="H191" s="34"/>
      <c r="I191" s="34"/>
      <c r="J191" s="32">
        <f>SUM(J151:J190)</f>
        <v>3063646.6800000072</v>
      </c>
      <c r="K191" s="33" t="s">
        <v>319</v>
      </c>
    </row>
    <row r="192" spans="1:11" ht="33" customHeight="1" x14ac:dyDescent="0.25">
      <c r="A192" s="2"/>
      <c r="B192" s="66"/>
      <c r="C192" s="66"/>
      <c r="D192" s="66"/>
      <c r="E192" s="5"/>
      <c r="F192" s="3"/>
      <c r="G192" s="1"/>
      <c r="H192" s="1"/>
      <c r="I192" s="1"/>
      <c r="J192" s="5">
        <f>J147+J188</f>
        <v>50000</v>
      </c>
      <c r="K192" s="3"/>
    </row>
    <row r="193" spans="1:13" ht="33" customHeight="1" x14ac:dyDescent="0.25">
      <c r="A193" s="6"/>
      <c r="B193" s="4"/>
      <c r="C193" s="4"/>
      <c r="D193" s="4"/>
      <c r="E193" s="4"/>
      <c r="F193" s="4"/>
      <c r="G193" s="4"/>
      <c r="H193" s="4"/>
      <c r="I193" s="4"/>
      <c r="J193" s="7">
        <f>J191-J192</f>
        <v>3013646.6800000072</v>
      </c>
      <c r="K193" s="8"/>
      <c r="L193" s="36"/>
      <c r="M193" s="36"/>
    </row>
    <row r="194" spans="1:13" ht="33" customHeight="1" x14ac:dyDescent="0.25">
      <c r="A194" s="48"/>
      <c r="B194" s="49"/>
      <c r="C194" s="49"/>
      <c r="D194" s="50" t="s">
        <v>308</v>
      </c>
      <c r="E194" s="49"/>
      <c r="F194" s="49"/>
      <c r="G194" s="49"/>
      <c r="H194" s="49"/>
      <c r="I194" s="49"/>
      <c r="J194" s="49"/>
      <c r="K194" s="49"/>
      <c r="L194" s="36"/>
      <c r="M194" s="36"/>
    </row>
    <row r="195" spans="1:13" ht="33" customHeight="1" x14ac:dyDescent="0.25">
      <c r="A195" s="52" t="s">
        <v>0</v>
      </c>
      <c r="B195" s="53" t="s">
        <v>1</v>
      </c>
      <c r="C195" s="53" t="s">
        <v>2</v>
      </c>
      <c r="D195" s="53" t="s">
        <v>3</v>
      </c>
      <c r="E195" s="53" t="s">
        <v>4</v>
      </c>
      <c r="F195" s="53" t="s">
        <v>5</v>
      </c>
      <c r="G195" s="53" t="s">
        <v>6</v>
      </c>
      <c r="H195" s="53" t="s">
        <v>7</v>
      </c>
      <c r="I195" s="53" t="s">
        <v>8</v>
      </c>
      <c r="J195" s="32" t="s">
        <v>9</v>
      </c>
      <c r="K195" s="53" t="s">
        <v>10</v>
      </c>
      <c r="L195" s="36"/>
      <c r="M195" s="36"/>
    </row>
    <row r="196" spans="1:13" ht="33" customHeight="1" x14ac:dyDescent="0.25">
      <c r="A196" s="52"/>
      <c r="B196" s="53"/>
      <c r="C196" s="53"/>
      <c r="D196" s="53" t="s">
        <v>11</v>
      </c>
      <c r="E196" s="54"/>
      <c r="F196" s="55"/>
      <c r="G196" s="4"/>
      <c r="H196" s="4"/>
      <c r="I196" s="4"/>
      <c r="J196" s="56">
        <f>J191</f>
        <v>3063646.6800000072</v>
      </c>
      <c r="K196" s="57"/>
      <c r="L196" s="36"/>
      <c r="M196" s="36"/>
    </row>
    <row r="197" spans="1:13" ht="33" customHeight="1" x14ac:dyDescent="0.25">
      <c r="A197" s="58" t="s">
        <v>322</v>
      </c>
      <c r="B197" s="59" t="s">
        <v>323</v>
      </c>
      <c r="C197" s="59" t="s">
        <v>323</v>
      </c>
      <c r="D197" s="59" t="s">
        <v>324</v>
      </c>
      <c r="E197" s="60" t="s">
        <v>13</v>
      </c>
      <c r="F197" s="61" t="s">
        <v>13</v>
      </c>
      <c r="G197" s="4" t="s">
        <v>13</v>
      </c>
      <c r="H197" s="4">
        <v>10</v>
      </c>
      <c r="I197" s="4"/>
      <c r="J197" s="62">
        <v>35000</v>
      </c>
      <c r="K197" s="63"/>
      <c r="L197" s="36"/>
      <c r="M197" s="36"/>
    </row>
    <row r="198" spans="1:13" ht="33" customHeight="1" x14ac:dyDescent="0.25">
      <c r="A198" s="58" t="s">
        <v>322</v>
      </c>
      <c r="B198" s="59" t="s">
        <v>325</v>
      </c>
      <c r="C198" s="59" t="s">
        <v>325</v>
      </c>
      <c r="D198" s="59" t="s">
        <v>326</v>
      </c>
      <c r="E198" s="60" t="s">
        <v>13</v>
      </c>
      <c r="F198" s="61" t="s">
        <v>13</v>
      </c>
      <c r="G198" s="4" t="s">
        <v>13</v>
      </c>
      <c r="H198" s="4">
        <v>8.14</v>
      </c>
      <c r="I198" s="4"/>
      <c r="J198" s="62">
        <v>29700</v>
      </c>
      <c r="K198" s="63"/>
      <c r="L198" s="36"/>
      <c r="M198" s="36"/>
    </row>
    <row r="199" spans="1:13" ht="33" customHeight="1" x14ac:dyDescent="0.25">
      <c r="A199" s="58" t="s">
        <v>322</v>
      </c>
      <c r="B199" s="59" t="s">
        <v>327</v>
      </c>
      <c r="C199" s="59" t="s">
        <v>117</v>
      </c>
      <c r="D199" s="59" t="s">
        <v>328</v>
      </c>
      <c r="E199" s="60" t="s">
        <v>13</v>
      </c>
      <c r="F199" s="61" t="s">
        <v>13</v>
      </c>
      <c r="G199" s="4" t="s">
        <v>13</v>
      </c>
      <c r="H199" s="4"/>
      <c r="I199" s="4">
        <v>38.24</v>
      </c>
      <c r="J199" s="62">
        <v>-130000</v>
      </c>
      <c r="K199" s="63" t="s">
        <v>504</v>
      </c>
      <c r="L199" s="36"/>
      <c r="M199" s="36"/>
    </row>
    <row r="200" spans="1:13" ht="33" customHeight="1" x14ac:dyDescent="0.25">
      <c r="A200" s="58" t="s">
        <v>322</v>
      </c>
      <c r="B200" s="59" t="s">
        <v>329</v>
      </c>
      <c r="C200" s="59" t="s">
        <v>330</v>
      </c>
      <c r="D200" s="59" t="s">
        <v>331</v>
      </c>
      <c r="E200" s="60" t="s">
        <v>13</v>
      </c>
      <c r="F200" s="61" t="s">
        <v>13</v>
      </c>
      <c r="G200" s="4" t="s">
        <v>13</v>
      </c>
      <c r="H200" s="4">
        <v>647.05999999999995</v>
      </c>
      <c r="I200" s="4"/>
      <c r="J200" s="62">
        <v>2200000</v>
      </c>
      <c r="K200" s="63"/>
      <c r="L200" s="36"/>
      <c r="M200" s="36"/>
    </row>
    <row r="201" spans="1:13" ht="33" customHeight="1" x14ac:dyDescent="0.25">
      <c r="A201" s="58" t="s">
        <v>322</v>
      </c>
      <c r="B201" s="59" t="s">
        <v>332</v>
      </c>
      <c r="C201" s="59" t="s">
        <v>333</v>
      </c>
      <c r="D201" s="59" t="s">
        <v>334</v>
      </c>
      <c r="E201" s="60" t="s">
        <v>13</v>
      </c>
      <c r="F201" s="61" t="s">
        <v>13</v>
      </c>
      <c r="G201" s="4" t="s">
        <v>13</v>
      </c>
      <c r="H201" s="4">
        <v>1571.41</v>
      </c>
      <c r="I201" s="4"/>
      <c r="J201" s="62">
        <v>5500000</v>
      </c>
      <c r="K201" s="63"/>
      <c r="L201" s="36"/>
      <c r="M201" s="36"/>
    </row>
    <row r="202" spans="1:13" ht="33" customHeight="1" x14ac:dyDescent="0.25">
      <c r="A202" s="58"/>
      <c r="B202" s="59"/>
      <c r="C202" s="59"/>
      <c r="D202" s="59"/>
      <c r="E202" s="60"/>
      <c r="F202" s="61"/>
      <c r="G202" s="4"/>
      <c r="H202" s="4"/>
      <c r="I202" s="4"/>
      <c r="J202" s="62"/>
      <c r="K202" s="63"/>
      <c r="L202" s="36"/>
      <c r="M202" s="36"/>
    </row>
    <row r="203" spans="1:13" ht="33" customHeight="1" x14ac:dyDescent="0.25">
      <c r="A203" s="64"/>
      <c r="B203" s="65"/>
      <c r="C203" s="65"/>
      <c r="D203" s="65"/>
      <c r="E203" s="32"/>
      <c r="F203" s="33"/>
      <c r="G203" s="34"/>
      <c r="H203" s="34"/>
      <c r="I203" s="34"/>
      <c r="J203" s="32">
        <f>SUM(J196:J202)</f>
        <v>10698346.680000007</v>
      </c>
      <c r="K203" s="33" t="s">
        <v>335</v>
      </c>
    </row>
    <row r="204" spans="1:13" ht="33" customHeight="1" x14ac:dyDescent="0.25">
      <c r="A204" s="2"/>
      <c r="B204" s="66"/>
      <c r="C204" s="66"/>
      <c r="D204" s="66"/>
      <c r="E204" s="5"/>
      <c r="F204" s="3"/>
      <c r="G204" s="1"/>
      <c r="H204" s="1"/>
      <c r="I204" s="1"/>
      <c r="J204" s="5">
        <f>J192+J200+J201</f>
        <v>7750000</v>
      </c>
      <c r="K204" s="3"/>
    </row>
    <row r="205" spans="1:13" ht="33" customHeight="1" x14ac:dyDescent="0.25">
      <c r="A205" s="6"/>
      <c r="B205" s="4"/>
      <c r="C205" s="4"/>
      <c r="D205" s="4"/>
      <c r="E205" s="4"/>
      <c r="F205" s="4"/>
      <c r="G205" s="4"/>
      <c r="H205" s="4"/>
      <c r="I205" s="4"/>
      <c r="J205" s="7">
        <f>J203-J204</f>
        <v>2948346.6800000072</v>
      </c>
      <c r="K205" s="8"/>
    </row>
    <row r="206" spans="1:13" ht="33" customHeight="1" x14ac:dyDescent="0.25">
      <c r="A206" s="48"/>
      <c r="B206" s="49"/>
      <c r="C206" s="49"/>
      <c r="D206" s="50" t="s">
        <v>339</v>
      </c>
      <c r="E206" s="49"/>
      <c r="F206" s="49"/>
      <c r="G206" s="49"/>
      <c r="H206" s="49"/>
      <c r="I206" s="49"/>
      <c r="J206" s="49"/>
      <c r="K206" s="49"/>
    </row>
    <row r="207" spans="1:13" ht="33" customHeight="1" x14ac:dyDescent="0.25">
      <c r="A207" s="52" t="s">
        <v>0</v>
      </c>
      <c r="B207" s="53" t="s">
        <v>1</v>
      </c>
      <c r="C207" s="53" t="s">
        <v>2</v>
      </c>
      <c r="D207" s="53" t="s">
        <v>3</v>
      </c>
      <c r="E207" s="53" t="s">
        <v>4</v>
      </c>
      <c r="F207" s="53" t="s">
        <v>5</v>
      </c>
      <c r="G207" s="53" t="s">
        <v>6</v>
      </c>
      <c r="H207" s="53" t="s">
        <v>7</v>
      </c>
      <c r="I207" s="53" t="s">
        <v>8</v>
      </c>
      <c r="J207" s="32" t="s">
        <v>9</v>
      </c>
      <c r="K207" s="53" t="s">
        <v>10</v>
      </c>
    </row>
    <row r="208" spans="1:13" ht="33" customHeight="1" x14ac:dyDescent="0.25">
      <c r="A208" s="52"/>
      <c r="B208" s="53"/>
      <c r="C208" s="53"/>
      <c r="D208" s="53" t="s">
        <v>11</v>
      </c>
      <c r="E208" s="54"/>
      <c r="F208" s="55"/>
      <c r="G208" s="4"/>
      <c r="H208" s="4"/>
      <c r="I208" s="4"/>
      <c r="J208" s="56">
        <f>J203</f>
        <v>10698346.680000007</v>
      </c>
      <c r="K208" s="57"/>
    </row>
    <row r="209" spans="1:11" ht="33" customHeight="1" x14ac:dyDescent="0.25">
      <c r="A209" s="58" t="s">
        <v>336</v>
      </c>
      <c r="B209" s="59" t="s">
        <v>337</v>
      </c>
      <c r="C209" s="59" t="s">
        <v>337</v>
      </c>
      <c r="D209" s="59" t="s">
        <v>338</v>
      </c>
      <c r="E209" s="60" t="s">
        <v>13</v>
      </c>
      <c r="F209" s="61" t="s">
        <v>13</v>
      </c>
      <c r="G209" s="4" t="s">
        <v>13</v>
      </c>
      <c r="H209" s="4"/>
      <c r="I209" s="4">
        <v>335.89</v>
      </c>
      <c r="J209" s="62">
        <v>-1142000</v>
      </c>
      <c r="K209" s="63" t="s">
        <v>514</v>
      </c>
    </row>
    <row r="210" spans="1:11" ht="33" customHeight="1" x14ac:dyDescent="0.25">
      <c r="A210" s="58"/>
      <c r="B210" s="59"/>
      <c r="C210" s="59"/>
      <c r="D210" s="59"/>
      <c r="E210" s="60"/>
      <c r="F210" s="61"/>
      <c r="G210" s="4"/>
      <c r="H210" s="4"/>
      <c r="I210" s="4"/>
      <c r="J210" s="62"/>
      <c r="K210" s="63"/>
    </row>
    <row r="211" spans="1:11" ht="33" customHeight="1" x14ac:dyDescent="0.25">
      <c r="A211" s="64"/>
      <c r="B211" s="65"/>
      <c r="C211" s="65"/>
      <c r="D211" s="65"/>
      <c r="E211" s="32"/>
      <c r="F211" s="33"/>
      <c r="G211" s="34"/>
      <c r="H211" s="34"/>
      <c r="I211" s="34"/>
      <c r="J211" s="32">
        <f>SUM(J208:J210)</f>
        <v>9556346.6800000072</v>
      </c>
      <c r="K211" s="33" t="s">
        <v>340</v>
      </c>
    </row>
    <row r="212" spans="1:11" ht="33" customHeight="1" x14ac:dyDescent="0.25">
      <c r="A212" s="2"/>
      <c r="B212" s="66"/>
      <c r="C212" s="66"/>
      <c r="D212" s="66"/>
      <c r="E212" s="5"/>
      <c r="F212" s="3"/>
      <c r="G212" s="1"/>
      <c r="H212" s="1"/>
      <c r="I212" s="1"/>
      <c r="J212" s="5">
        <f>J204</f>
        <v>7750000</v>
      </c>
      <c r="K212" s="3"/>
    </row>
    <row r="213" spans="1:11" ht="33" customHeight="1" x14ac:dyDescent="0.25">
      <c r="A213" s="6"/>
      <c r="B213" s="4"/>
      <c r="C213" s="4"/>
      <c r="D213" s="4"/>
      <c r="E213" s="4"/>
      <c r="F213" s="4"/>
      <c r="G213" s="4"/>
      <c r="H213" s="4"/>
      <c r="I213" s="4"/>
      <c r="J213" s="7">
        <f>J211-J212</f>
        <v>1806346.6800000072</v>
      </c>
      <c r="K213" s="8"/>
    </row>
    <row r="214" spans="1:11" ht="33" customHeight="1" x14ac:dyDescent="0.25">
      <c r="A214" s="48"/>
      <c r="B214" s="49"/>
      <c r="C214" s="49"/>
      <c r="D214" s="50" t="s">
        <v>343</v>
      </c>
      <c r="E214" s="49"/>
      <c r="F214" s="49"/>
      <c r="G214" s="49"/>
      <c r="H214" s="49"/>
      <c r="I214" s="49"/>
      <c r="J214" s="49"/>
      <c r="K214" s="49"/>
    </row>
    <row r="215" spans="1:11" ht="33" customHeight="1" x14ac:dyDescent="0.25">
      <c r="A215" s="52" t="s">
        <v>0</v>
      </c>
      <c r="B215" s="53" t="s">
        <v>1</v>
      </c>
      <c r="C215" s="53" t="s">
        <v>2</v>
      </c>
      <c r="D215" s="53" t="s">
        <v>3</v>
      </c>
      <c r="E215" s="53" t="s">
        <v>4</v>
      </c>
      <c r="F215" s="53" t="s">
        <v>5</v>
      </c>
      <c r="G215" s="53" t="s">
        <v>6</v>
      </c>
      <c r="H215" s="53" t="s">
        <v>7</v>
      </c>
      <c r="I215" s="53" t="s">
        <v>8</v>
      </c>
      <c r="J215" s="32" t="s">
        <v>9</v>
      </c>
      <c r="K215" s="53" t="s">
        <v>10</v>
      </c>
    </row>
    <row r="216" spans="1:11" ht="33" customHeight="1" x14ac:dyDescent="0.25">
      <c r="A216" s="52"/>
      <c r="B216" s="53"/>
      <c r="C216" s="53"/>
      <c r="D216" s="53" t="s">
        <v>11</v>
      </c>
      <c r="E216" s="54"/>
      <c r="F216" s="55"/>
      <c r="G216" s="4"/>
      <c r="H216" s="4"/>
      <c r="I216" s="4"/>
      <c r="J216" s="56">
        <f>J211</f>
        <v>9556346.6800000072</v>
      </c>
      <c r="K216" s="57"/>
    </row>
    <row r="217" spans="1:11" s="67" customFormat="1" ht="33" customHeight="1" x14ac:dyDescent="0.25">
      <c r="A217" s="58" t="s">
        <v>344</v>
      </c>
      <c r="B217" s="59" t="s">
        <v>345</v>
      </c>
      <c r="C217" s="59" t="s">
        <v>345</v>
      </c>
      <c r="D217" s="59" t="s">
        <v>346</v>
      </c>
      <c r="E217" s="60" t="s">
        <v>13</v>
      </c>
      <c r="F217" s="61" t="s">
        <v>13</v>
      </c>
      <c r="G217" s="4" t="s">
        <v>13</v>
      </c>
      <c r="H217" s="4">
        <v>11.11</v>
      </c>
      <c r="I217" s="4"/>
      <c r="J217" s="62">
        <v>40000</v>
      </c>
      <c r="K217" s="63"/>
    </row>
    <row r="218" spans="1:11" s="67" customFormat="1" ht="33" customHeight="1" x14ac:dyDescent="0.25">
      <c r="A218" s="58" t="s">
        <v>344</v>
      </c>
      <c r="B218" s="59" t="s">
        <v>347</v>
      </c>
      <c r="C218" s="59" t="s">
        <v>347</v>
      </c>
      <c r="D218" s="59" t="s">
        <v>348</v>
      </c>
      <c r="E218" s="60" t="s">
        <v>13</v>
      </c>
      <c r="F218" s="61" t="s">
        <v>13</v>
      </c>
      <c r="G218" s="4" t="s">
        <v>13</v>
      </c>
      <c r="H218" s="4">
        <v>7.5</v>
      </c>
      <c r="I218" s="4"/>
      <c r="J218" s="62">
        <v>27000</v>
      </c>
      <c r="K218" s="63"/>
    </row>
    <row r="219" spans="1:11" s="67" customFormat="1" ht="33" customHeight="1" x14ac:dyDescent="0.25">
      <c r="A219" s="58" t="s">
        <v>344</v>
      </c>
      <c r="B219" s="59" t="s">
        <v>349</v>
      </c>
      <c r="C219" s="59" t="s">
        <v>349</v>
      </c>
      <c r="D219" s="59" t="s">
        <v>350</v>
      </c>
      <c r="E219" s="60" t="s">
        <v>13</v>
      </c>
      <c r="F219" s="61" t="s">
        <v>13</v>
      </c>
      <c r="G219" s="4" t="s">
        <v>13</v>
      </c>
      <c r="H219" s="4"/>
      <c r="I219" s="4">
        <v>0.94</v>
      </c>
      <c r="J219" s="62">
        <v>-3400</v>
      </c>
      <c r="K219" s="63" t="s">
        <v>509</v>
      </c>
    </row>
    <row r="220" spans="1:11" s="67" customFormat="1" ht="33" customHeight="1" x14ac:dyDescent="0.25">
      <c r="A220" s="58" t="s">
        <v>344</v>
      </c>
      <c r="B220" s="59" t="s">
        <v>351</v>
      </c>
      <c r="C220" s="59" t="s">
        <v>351</v>
      </c>
      <c r="D220" s="59" t="s">
        <v>352</v>
      </c>
      <c r="E220" s="60" t="s">
        <v>13</v>
      </c>
      <c r="F220" s="61" t="s">
        <v>13</v>
      </c>
      <c r="G220" s="4" t="s">
        <v>13</v>
      </c>
      <c r="H220" s="4">
        <v>42.5</v>
      </c>
      <c r="I220" s="4"/>
      <c r="J220" s="62">
        <v>153000</v>
      </c>
      <c r="K220" s="70"/>
    </row>
    <row r="221" spans="1:11" s="67" customFormat="1" ht="33" customHeight="1" x14ac:dyDescent="0.25">
      <c r="A221" s="58" t="s">
        <v>344</v>
      </c>
      <c r="B221" s="59" t="s">
        <v>353</v>
      </c>
      <c r="C221" s="59" t="s">
        <v>353</v>
      </c>
      <c r="D221" s="59" t="s">
        <v>354</v>
      </c>
      <c r="E221" s="60" t="s">
        <v>13</v>
      </c>
      <c r="F221" s="61" t="s">
        <v>13</v>
      </c>
      <c r="G221" s="4" t="s">
        <v>13</v>
      </c>
      <c r="H221" s="4">
        <v>35.549999999999997</v>
      </c>
      <c r="I221" s="4"/>
      <c r="J221" s="62">
        <v>128000</v>
      </c>
      <c r="K221" s="70"/>
    </row>
    <row r="222" spans="1:11" s="67" customFormat="1" ht="33" customHeight="1" x14ac:dyDescent="0.25">
      <c r="A222" s="58" t="s">
        <v>344</v>
      </c>
      <c r="B222" s="59" t="s">
        <v>355</v>
      </c>
      <c r="C222" s="59" t="s">
        <v>355</v>
      </c>
      <c r="D222" s="59" t="s">
        <v>338</v>
      </c>
      <c r="E222" s="60" t="s">
        <v>13</v>
      </c>
      <c r="F222" s="61" t="s">
        <v>13</v>
      </c>
      <c r="G222" s="4" t="s">
        <v>13</v>
      </c>
      <c r="H222" s="4"/>
      <c r="I222" s="4">
        <v>44.25</v>
      </c>
      <c r="J222" s="62">
        <v>-150000</v>
      </c>
      <c r="K222" s="63" t="s">
        <v>502</v>
      </c>
    </row>
    <row r="223" spans="1:11" s="67" customFormat="1" ht="33" customHeight="1" x14ac:dyDescent="0.25">
      <c r="A223" s="58" t="s">
        <v>344</v>
      </c>
      <c r="B223" s="59" t="s">
        <v>356</v>
      </c>
      <c r="C223" s="59" t="s">
        <v>356</v>
      </c>
      <c r="D223" s="59" t="s">
        <v>338</v>
      </c>
      <c r="E223" s="60" t="s">
        <v>13</v>
      </c>
      <c r="F223" s="61" t="s">
        <v>13</v>
      </c>
      <c r="G223" s="4" t="s">
        <v>13</v>
      </c>
      <c r="H223" s="4"/>
      <c r="I223" s="4">
        <v>88.5</v>
      </c>
      <c r="J223" s="62">
        <v>-300000</v>
      </c>
      <c r="K223" s="63" t="s">
        <v>502</v>
      </c>
    </row>
    <row r="224" spans="1:11" s="67" customFormat="1" ht="33" customHeight="1" x14ac:dyDescent="0.25">
      <c r="A224" s="58" t="s">
        <v>344</v>
      </c>
      <c r="B224" s="59" t="s">
        <v>357</v>
      </c>
      <c r="C224" s="59" t="s">
        <v>357</v>
      </c>
      <c r="D224" s="59" t="s">
        <v>338</v>
      </c>
      <c r="E224" s="60" t="s">
        <v>13</v>
      </c>
      <c r="F224" s="61" t="s">
        <v>13</v>
      </c>
      <c r="G224" s="4" t="s">
        <v>13</v>
      </c>
      <c r="H224" s="4"/>
      <c r="I224" s="4">
        <v>88.5</v>
      </c>
      <c r="J224" s="62">
        <v>-300000</v>
      </c>
      <c r="K224" s="63" t="s">
        <v>502</v>
      </c>
    </row>
    <row r="225" spans="1:11" s="67" customFormat="1" ht="33" customHeight="1" x14ac:dyDescent="0.25">
      <c r="A225" s="58" t="s">
        <v>344</v>
      </c>
      <c r="B225" s="59" t="s">
        <v>358</v>
      </c>
      <c r="C225" s="59" t="s">
        <v>358</v>
      </c>
      <c r="D225" s="59" t="s">
        <v>338</v>
      </c>
      <c r="E225" s="60" t="s">
        <v>13</v>
      </c>
      <c r="F225" s="61" t="s">
        <v>13</v>
      </c>
      <c r="G225" s="4" t="s">
        <v>13</v>
      </c>
      <c r="H225" s="4"/>
      <c r="I225" s="4">
        <v>88.5</v>
      </c>
      <c r="J225" s="62">
        <v>-300000</v>
      </c>
      <c r="K225" s="63" t="s">
        <v>502</v>
      </c>
    </row>
    <row r="226" spans="1:11" s="67" customFormat="1" ht="33" customHeight="1" x14ac:dyDescent="0.25">
      <c r="A226" s="58" t="s">
        <v>344</v>
      </c>
      <c r="B226" s="59" t="s">
        <v>359</v>
      </c>
      <c r="C226" s="59" t="s">
        <v>360</v>
      </c>
      <c r="D226" s="59" t="s">
        <v>361</v>
      </c>
      <c r="E226" s="60" t="s">
        <v>13</v>
      </c>
      <c r="F226" s="61" t="s">
        <v>13</v>
      </c>
      <c r="G226" s="4" t="s">
        <v>13</v>
      </c>
      <c r="H226" s="4">
        <v>7353</v>
      </c>
      <c r="I226" s="4"/>
      <c r="J226" s="62">
        <v>25000000</v>
      </c>
      <c r="K226" s="63"/>
    </row>
    <row r="227" spans="1:11" s="67" customFormat="1" ht="33" customHeight="1" x14ac:dyDescent="0.25">
      <c r="A227" s="58" t="s">
        <v>344</v>
      </c>
      <c r="B227" s="59" t="s">
        <v>362</v>
      </c>
      <c r="C227" s="59" t="s">
        <v>363</v>
      </c>
      <c r="D227" s="59" t="s">
        <v>364</v>
      </c>
      <c r="E227" s="60" t="s">
        <v>13</v>
      </c>
      <c r="F227" s="61" t="s">
        <v>13</v>
      </c>
      <c r="G227" s="4" t="s">
        <v>13</v>
      </c>
      <c r="H227" s="4"/>
      <c r="I227" s="4">
        <v>15.34</v>
      </c>
      <c r="J227" s="62">
        <v>-52000</v>
      </c>
      <c r="K227" s="63" t="s">
        <v>509</v>
      </c>
    </row>
    <row r="228" spans="1:11" s="67" customFormat="1" ht="33" customHeight="1" x14ac:dyDescent="0.25">
      <c r="A228" s="58" t="s">
        <v>344</v>
      </c>
      <c r="B228" s="59" t="s">
        <v>365</v>
      </c>
      <c r="C228" s="59" t="s">
        <v>363</v>
      </c>
      <c r="D228" s="59" t="s">
        <v>366</v>
      </c>
      <c r="E228" s="60" t="s">
        <v>13</v>
      </c>
      <c r="F228" s="61" t="s">
        <v>13</v>
      </c>
      <c r="G228" s="4" t="s">
        <v>13</v>
      </c>
      <c r="H228" s="4"/>
      <c r="I228" s="4">
        <v>8.85</v>
      </c>
      <c r="J228" s="62">
        <v>-30000</v>
      </c>
      <c r="K228" s="63" t="s">
        <v>509</v>
      </c>
    </row>
    <row r="229" spans="1:11" s="67" customFormat="1" ht="33" customHeight="1" x14ac:dyDescent="0.25">
      <c r="A229" s="58" t="s">
        <v>344</v>
      </c>
      <c r="B229" s="59" t="s">
        <v>367</v>
      </c>
      <c r="C229" s="59" t="s">
        <v>368</v>
      </c>
      <c r="D229" s="59" t="s">
        <v>369</v>
      </c>
      <c r="E229" s="60" t="s">
        <v>13</v>
      </c>
      <c r="F229" s="61" t="s">
        <v>13</v>
      </c>
      <c r="G229" s="4" t="s">
        <v>13</v>
      </c>
      <c r="H229" s="4"/>
      <c r="I229" s="4">
        <v>28.61</v>
      </c>
      <c r="J229" s="62">
        <v>-97000</v>
      </c>
      <c r="K229" s="63" t="s">
        <v>509</v>
      </c>
    </row>
    <row r="230" spans="1:11" s="67" customFormat="1" ht="33" customHeight="1" x14ac:dyDescent="0.25">
      <c r="A230" s="58" t="s">
        <v>344</v>
      </c>
      <c r="B230" s="59" t="s">
        <v>370</v>
      </c>
      <c r="C230" s="59" t="s">
        <v>368</v>
      </c>
      <c r="D230" s="59" t="s">
        <v>371</v>
      </c>
      <c r="E230" s="60" t="s">
        <v>13</v>
      </c>
      <c r="F230" s="61" t="s">
        <v>13</v>
      </c>
      <c r="G230" s="4" t="s">
        <v>13</v>
      </c>
      <c r="H230" s="4"/>
      <c r="I230" s="4">
        <v>344.28</v>
      </c>
      <c r="J230" s="62">
        <v>-1167100</v>
      </c>
      <c r="K230" s="63" t="s">
        <v>515</v>
      </c>
    </row>
    <row r="231" spans="1:11" s="67" customFormat="1" ht="33" customHeight="1" x14ac:dyDescent="0.25">
      <c r="A231" s="58" t="s">
        <v>344</v>
      </c>
      <c r="B231" s="59" t="s">
        <v>372</v>
      </c>
      <c r="C231" s="59" t="s">
        <v>36</v>
      </c>
      <c r="D231" s="59" t="s">
        <v>373</v>
      </c>
      <c r="E231" s="60" t="s">
        <v>13</v>
      </c>
      <c r="F231" s="61" t="s">
        <v>13</v>
      </c>
      <c r="G231" s="4" t="s">
        <v>13</v>
      </c>
      <c r="H231" s="4"/>
      <c r="I231" s="4">
        <v>9660.92</v>
      </c>
      <c r="J231" s="62">
        <v>-32750000</v>
      </c>
      <c r="K231" s="63"/>
    </row>
    <row r="232" spans="1:11" s="67" customFormat="1" ht="33" customHeight="1" x14ac:dyDescent="0.25">
      <c r="A232" s="58" t="s">
        <v>344</v>
      </c>
      <c r="B232" s="59" t="s">
        <v>374</v>
      </c>
      <c r="C232" s="59" t="s">
        <v>102</v>
      </c>
      <c r="D232" s="59" t="s">
        <v>375</v>
      </c>
      <c r="E232" s="60" t="s">
        <v>13</v>
      </c>
      <c r="F232" s="61" t="s">
        <v>13</v>
      </c>
      <c r="G232" s="4" t="s">
        <v>13</v>
      </c>
      <c r="H232" s="4">
        <v>2286.17</v>
      </c>
      <c r="I232" s="4"/>
      <c r="J232" s="62">
        <v>7750000</v>
      </c>
      <c r="K232" s="63"/>
    </row>
    <row r="233" spans="1:11" ht="33" customHeight="1" x14ac:dyDescent="0.25">
      <c r="A233" s="52"/>
      <c r="B233" s="53"/>
      <c r="C233" s="53"/>
      <c r="D233" s="53"/>
      <c r="E233" s="54"/>
      <c r="F233" s="55"/>
      <c r="G233" s="4"/>
      <c r="H233" s="4"/>
      <c r="I233" s="4"/>
      <c r="J233" s="56"/>
      <c r="K233" s="57"/>
    </row>
    <row r="234" spans="1:11" ht="33" customHeight="1" x14ac:dyDescent="0.25">
      <c r="A234" s="64"/>
      <c r="B234" s="65"/>
      <c r="C234" s="65"/>
      <c r="D234" s="65"/>
      <c r="E234" s="32"/>
      <c r="F234" s="33"/>
      <c r="G234" s="34"/>
      <c r="H234" s="34"/>
      <c r="I234" s="34"/>
      <c r="J234" s="32">
        <f>SUM(J216:J233)</f>
        <v>7504846.6800000072</v>
      </c>
      <c r="K234" s="33" t="s">
        <v>376</v>
      </c>
    </row>
    <row r="235" spans="1:11" ht="33" customHeight="1" x14ac:dyDescent="0.25">
      <c r="A235" s="2"/>
      <c r="B235" s="66"/>
      <c r="C235" s="66"/>
      <c r="D235" s="66"/>
      <c r="E235" s="5"/>
      <c r="F235" s="3"/>
      <c r="G235" s="1"/>
      <c r="H235" s="1"/>
      <c r="I235" s="1"/>
      <c r="J235" s="5">
        <f>J212+J226+J231</f>
        <v>0</v>
      </c>
      <c r="K235" s="3"/>
    </row>
    <row r="236" spans="1:11" ht="33" customHeight="1" x14ac:dyDescent="0.25">
      <c r="A236" s="6"/>
      <c r="B236" s="4"/>
      <c r="C236" s="4"/>
      <c r="D236" s="4"/>
      <c r="E236" s="4"/>
      <c r="F236" s="4"/>
      <c r="G236" s="4"/>
      <c r="H236" s="4"/>
      <c r="I236" s="4"/>
      <c r="J236" s="7">
        <f>J234-J235</f>
        <v>7504846.6800000072</v>
      </c>
      <c r="K236" s="8"/>
    </row>
    <row r="237" spans="1:11" ht="33" customHeight="1" x14ac:dyDescent="0.25">
      <c r="A237" s="48"/>
      <c r="B237" s="49"/>
      <c r="C237" s="49"/>
      <c r="D237" s="50" t="s">
        <v>377</v>
      </c>
      <c r="E237" s="49"/>
      <c r="F237" s="49"/>
      <c r="G237" s="49"/>
      <c r="H237" s="49"/>
      <c r="I237" s="49"/>
      <c r="J237" s="49"/>
      <c r="K237" s="49"/>
    </row>
    <row r="238" spans="1:11" ht="33" customHeight="1" x14ac:dyDescent="0.25">
      <c r="A238" s="52" t="s">
        <v>0</v>
      </c>
      <c r="B238" s="53" t="s">
        <v>1</v>
      </c>
      <c r="C238" s="53" t="s">
        <v>2</v>
      </c>
      <c r="D238" s="53" t="s">
        <v>3</v>
      </c>
      <c r="E238" s="53" t="s">
        <v>4</v>
      </c>
      <c r="F238" s="53" t="s">
        <v>5</v>
      </c>
      <c r="G238" s="53" t="s">
        <v>6</v>
      </c>
      <c r="H238" s="53" t="s">
        <v>7</v>
      </c>
      <c r="I238" s="53" t="s">
        <v>8</v>
      </c>
      <c r="J238" s="32" t="s">
        <v>9</v>
      </c>
      <c r="K238" s="53" t="s">
        <v>10</v>
      </c>
    </row>
    <row r="239" spans="1:11" ht="33" customHeight="1" x14ac:dyDescent="0.25">
      <c r="A239" s="52"/>
      <c r="B239" s="53"/>
      <c r="C239" s="53"/>
      <c r="D239" s="53" t="s">
        <v>11</v>
      </c>
      <c r="E239" s="54"/>
      <c r="F239" s="55"/>
      <c r="G239" s="4"/>
      <c r="H239" s="4"/>
      <c r="I239" s="4"/>
      <c r="J239" s="56">
        <f>J234</f>
        <v>7504846.6800000072</v>
      </c>
      <c r="K239" s="57"/>
    </row>
    <row r="240" spans="1:11" ht="33" customHeight="1" x14ac:dyDescent="0.25">
      <c r="A240" s="58" t="s">
        <v>378</v>
      </c>
      <c r="B240" s="59" t="s">
        <v>379</v>
      </c>
      <c r="C240" s="59" t="s">
        <v>379</v>
      </c>
      <c r="D240" s="59" t="s">
        <v>380</v>
      </c>
      <c r="E240" s="60" t="s">
        <v>13</v>
      </c>
      <c r="F240" s="61" t="s">
        <v>13</v>
      </c>
      <c r="G240" s="4" t="s">
        <v>13</v>
      </c>
      <c r="H240" s="4"/>
      <c r="I240" s="4">
        <v>135.71</v>
      </c>
      <c r="J240" s="62">
        <v>-475000</v>
      </c>
      <c r="K240" s="63" t="s">
        <v>509</v>
      </c>
    </row>
    <row r="241" spans="1:11" ht="33" customHeight="1" x14ac:dyDescent="0.25">
      <c r="A241" s="58" t="s">
        <v>378</v>
      </c>
      <c r="B241" s="59" t="s">
        <v>381</v>
      </c>
      <c r="C241" s="59" t="s">
        <v>381</v>
      </c>
      <c r="D241" s="59" t="s">
        <v>382</v>
      </c>
      <c r="E241" s="60" t="s">
        <v>13</v>
      </c>
      <c r="F241" s="61" t="s">
        <v>13</v>
      </c>
      <c r="G241" s="4" t="s">
        <v>13</v>
      </c>
      <c r="H241" s="4"/>
      <c r="I241" s="4">
        <v>14.5</v>
      </c>
      <c r="J241" s="62">
        <v>-51500</v>
      </c>
      <c r="K241" s="63" t="s">
        <v>502</v>
      </c>
    </row>
    <row r="242" spans="1:11" ht="33" customHeight="1" x14ac:dyDescent="0.25">
      <c r="A242" s="58" t="s">
        <v>378</v>
      </c>
      <c r="B242" s="59" t="s">
        <v>383</v>
      </c>
      <c r="C242" s="59" t="s">
        <v>383</v>
      </c>
      <c r="D242" s="59" t="s">
        <v>338</v>
      </c>
      <c r="E242" s="60" t="s">
        <v>13</v>
      </c>
      <c r="F242" s="61" t="s">
        <v>13</v>
      </c>
      <c r="G242" s="4" t="s">
        <v>13</v>
      </c>
      <c r="H242" s="4"/>
      <c r="I242" s="4">
        <v>44.51</v>
      </c>
      <c r="J242" s="62">
        <v>-150000</v>
      </c>
      <c r="K242" s="63" t="s">
        <v>502</v>
      </c>
    </row>
    <row r="243" spans="1:11" ht="33" customHeight="1" x14ac:dyDescent="0.25">
      <c r="A243" s="58" t="s">
        <v>378</v>
      </c>
      <c r="B243" s="59" t="s">
        <v>384</v>
      </c>
      <c r="C243" s="59" t="s">
        <v>384</v>
      </c>
      <c r="D243" s="59" t="s">
        <v>338</v>
      </c>
      <c r="E243" s="60" t="s">
        <v>13</v>
      </c>
      <c r="F243" s="61" t="s">
        <v>13</v>
      </c>
      <c r="G243" s="4" t="s">
        <v>13</v>
      </c>
      <c r="H243" s="4"/>
      <c r="I243" s="4">
        <v>74.19</v>
      </c>
      <c r="J243" s="62">
        <v>-250000</v>
      </c>
      <c r="K243" s="63" t="s">
        <v>502</v>
      </c>
    </row>
    <row r="244" spans="1:11" ht="33" customHeight="1" x14ac:dyDescent="0.25">
      <c r="A244" s="58" t="s">
        <v>378</v>
      </c>
      <c r="B244" s="59" t="s">
        <v>385</v>
      </c>
      <c r="C244" s="59" t="s">
        <v>385</v>
      </c>
      <c r="D244" s="59" t="s">
        <v>338</v>
      </c>
      <c r="E244" s="60" t="s">
        <v>13</v>
      </c>
      <c r="F244" s="61" t="s">
        <v>13</v>
      </c>
      <c r="G244" s="4" t="s">
        <v>13</v>
      </c>
      <c r="H244" s="4"/>
      <c r="I244" s="4">
        <v>100.89</v>
      </c>
      <c r="J244" s="62">
        <v>-340000</v>
      </c>
      <c r="K244" s="63" t="s">
        <v>509</v>
      </c>
    </row>
    <row r="245" spans="1:11" ht="33" customHeight="1" x14ac:dyDescent="0.25">
      <c r="A245" s="58" t="s">
        <v>378</v>
      </c>
      <c r="B245" s="59" t="s">
        <v>386</v>
      </c>
      <c r="C245" s="59" t="s">
        <v>386</v>
      </c>
      <c r="D245" s="59" t="s">
        <v>338</v>
      </c>
      <c r="E245" s="60" t="s">
        <v>13</v>
      </c>
      <c r="F245" s="61" t="s">
        <v>13</v>
      </c>
      <c r="G245" s="4" t="s">
        <v>13</v>
      </c>
      <c r="H245" s="4"/>
      <c r="I245" s="4">
        <v>23.74</v>
      </c>
      <c r="J245" s="62">
        <v>-80000</v>
      </c>
      <c r="K245" s="63" t="s">
        <v>502</v>
      </c>
    </row>
    <row r="246" spans="1:11" ht="33" customHeight="1" x14ac:dyDescent="0.25">
      <c r="A246" s="58" t="s">
        <v>378</v>
      </c>
      <c r="B246" s="59" t="s">
        <v>387</v>
      </c>
      <c r="C246" s="59" t="s">
        <v>387</v>
      </c>
      <c r="D246" s="59" t="s">
        <v>338</v>
      </c>
      <c r="E246" s="60" t="s">
        <v>13</v>
      </c>
      <c r="F246" s="61" t="s">
        <v>13</v>
      </c>
      <c r="G246" s="4" t="s">
        <v>13</v>
      </c>
      <c r="H246" s="4"/>
      <c r="I246" s="4">
        <v>44.51</v>
      </c>
      <c r="J246" s="62">
        <v>-150000</v>
      </c>
      <c r="K246" s="63" t="s">
        <v>502</v>
      </c>
    </row>
    <row r="247" spans="1:11" ht="33" customHeight="1" x14ac:dyDescent="0.25">
      <c r="A247" s="58" t="s">
        <v>378</v>
      </c>
      <c r="B247" s="59" t="s">
        <v>388</v>
      </c>
      <c r="C247" s="59" t="s">
        <v>275</v>
      </c>
      <c r="D247" s="59" t="s">
        <v>389</v>
      </c>
      <c r="E247" s="60" t="s">
        <v>13</v>
      </c>
      <c r="F247" s="61" t="s">
        <v>13</v>
      </c>
      <c r="G247" s="4" t="s">
        <v>13</v>
      </c>
      <c r="H247" s="4"/>
      <c r="I247" s="4">
        <v>2.97</v>
      </c>
      <c r="J247" s="62">
        <v>-10000</v>
      </c>
      <c r="K247" s="63" t="s">
        <v>505</v>
      </c>
    </row>
    <row r="248" spans="1:11" ht="33" customHeight="1" x14ac:dyDescent="0.25">
      <c r="A248" s="58" t="s">
        <v>378</v>
      </c>
      <c r="B248" s="59" t="s">
        <v>390</v>
      </c>
      <c r="C248" s="59" t="s">
        <v>275</v>
      </c>
      <c r="D248" s="59" t="s">
        <v>391</v>
      </c>
      <c r="E248" s="60" t="s">
        <v>13</v>
      </c>
      <c r="F248" s="61" t="s">
        <v>13</v>
      </c>
      <c r="G248" s="4" t="s">
        <v>13</v>
      </c>
      <c r="H248" s="4"/>
      <c r="I248" s="4">
        <v>34.42</v>
      </c>
      <c r="J248" s="62">
        <v>-116000</v>
      </c>
      <c r="K248" s="63" t="s">
        <v>516</v>
      </c>
    </row>
    <row r="249" spans="1:11" ht="33" customHeight="1" x14ac:dyDescent="0.25">
      <c r="A249" s="58" t="s">
        <v>378</v>
      </c>
      <c r="B249" s="59" t="s">
        <v>392</v>
      </c>
      <c r="C249" s="59" t="s">
        <v>275</v>
      </c>
      <c r="D249" s="59" t="s">
        <v>393</v>
      </c>
      <c r="E249" s="60" t="s">
        <v>13</v>
      </c>
      <c r="F249" s="61" t="s">
        <v>13</v>
      </c>
      <c r="G249" s="4" t="s">
        <v>13</v>
      </c>
      <c r="H249" s="4"/>
      <c r="I249" s="4">
        <v>15.1</v>
      </c>
      <c r="J249" s="62">
        <v>-50900</v>
      </c>
      <c r="K249" s="63" t="s">
        <v>517</v>
      </c>
    </row>
    <row r="250" spans="1:11" ht="33" customHeight="1" x14ac:dyDescent="0.25">
      <c r="A250" s="58" t="s">
        <v>378</v>
      </c>
      <c r="B250" s="59" t="s">
        <v>394</v>
      </c>
      <c r="C250" s="59" t="s">
        <v>275</v>
      </c>
      <c r="D250" s="59" t="s">
        <v>395</v>
      </c>
      <c r="E250" s="60" t="s">
        <v>13</v>
      </c>
      <c r="F250" s="61" t="s">
        <v>13</v>
      </c>
      <c r="G250" s="4" t="s">
        <v>13</v>
      </c>
      <c r="H250" s="4"/>
      <c r="I250" s="4">
        <v>26.41</v>
      </c>
      <c r="J250" s="62">
        <v>-89000</v>
      </c>
      <c r="K250" s="63" t="s">
        <v>517</v>
      </c>
    </row>
    <row r="251" spans="1:11" ht="33" customHeight="1" x14ac:dyDescent="0.25">
      <c r="A251" s="58" t="s">
        <v>378</v>
      </c>
      <c r="B251" s="59" t="s">
        <v>396</v>
      </c>
      <c r="C251" s="59" t="s">
        <v>275</v>
      </c>
      <c r="D251" s="59" t="s">
        <v>397</v>
      </c>
      <c r="E251" s="60" t="s">
        <v>13</v>
      </c>
      <c r="F251" s="61" t="s">
        <v>13</v>
      </c>
      <c r="G251" s="4" t="s">
        <v>13</v>
      </c>
      <c r="H251" s="4"/>
      <c r="I251" s="4">
        <v>13.87</v>
      </c>
      <c r="J251" s="62">
        <v>-46750</v>
      </c>
      <c r="K251" s="63" t="s">
        <v>517</v>
      </c>
    </row>
    <row r="252" spans="1:11" ht="33" customHeight="1" x14ac:dyDescent="0.25">
      <c r="A252" s="58" t="s">
        <v>378</v>
      </c>
      <c r="B252" s="59" t="s">
        <v>398</v>
      </c>
      <c r="C252" s="59" t="s">
        <v>275</v>
      </c>
      <c r="D252" s="59" t="s">
        <v>399</v>
      </c>
      <c r="E252" s="60" t="s">
        <v>13</v>
      </c>
      <c r="F252" s="61" t="s">
        <v>13</v>
      </c>
      <c r="G252" s="4" t="s">
        <v>13</v>
      </c>
      <c r="H252" s="4"/>
      <c r="I252" s="4">
        <v>53.41</v>
      </c>
      <c r="J252" s="62">
        <v>-180000</v>
      </c>
      <c r="K252" s="63" t="s">
        <v>513</v>
      </c>
    </row>
    <row r="253" spans="1:11" ht="33" customHeight="1" x14ac:dyDescent="0.25">
      <c r="A253" s="58" t="s">
        <v>378</v>
      </c>
      <c r="B253" s="59" t="s">
        <v>400</v>
      </c>
      <c r="C253" s="59" t="s">
        <v>275</v>
      </c>
      <c r="D253" s="59" t="s">
        <v>401</v>
      </c>
      <c r="E253" s="60" t="s">
        <v>13</v>
      </c>
      <c r="F253" s="61" t="s">
        <v>13</v>
      </c>
      <c r="G253" s="4" t="s">
        <v>13</v>
      </c>
      <c r="H253" s="4"/>
      <c r="I253" s="4">
        <v>133.53</v>
      </c>
      <c r="J253" s="62">
        <v>-450000</v>
      </c>
      <c r="K253" s="63" t="s">
        <v>513</v>
      </c>
    </row>
    <row r="254" spans="1:11" ht="33" customHeight="1" x14ac:dyDescent="0.25">
      <c r="A254" s="58" t="s">
        <v>378</v>
      </c>
      <c r="B254" s="59" t="s">
        <v>402</v>
      </c>
      <c r="C254" s="59" t="s">
        <v>275</v>
      </c>
      <c r="D254" s="59" t="s">
        <v>403</v>
      </c>
      <c r="E254" s="60" t="s">
        <v>13</v>
      </c>
      <c r="F254" s="61" t="s">
        <v>13</v>
      </c>
      <c r="G254" s="4" t="s">
        <v>13</v>
      </c>
      <c r="H254" s="4"/>
      <c r="I254" s="4">
        <v>77.150000000000006</v>
      </c>
      <c r="J254" s="62">
        <v>-260000</v>
      </c>
      <c r="K254" s="63" t="s">
        <v>513</v>
      </c>
    </row>
    <row r="255" spans="1:11" ht="33" customHeight="1" x14ac:dyDescent="0.25">
      <c r="A255" s="58" t="s">
        <v>378</v>
      </c>
      <c r="B255" s="59" t="s">
        <v>404</v>
      </c>
      <c r="C255" s="59" t="s">
        <v>275</v>
      </c>
      <c r="D255" s="59" t="s">
        <v>405</v>
      </c>
      <c r="E255" s="60" t="s">
        <v>13</v>
      </c>
      <c r="F255" s="61" t="s">
        <v>13</v>
      </c>
      <c r="G255" s="4" t="s">
        <v>13</v>
      </c>
      <c r="H255" s="4"/>
      <c r="I255" s="4">
        <v>133.53</v>
      </c>
      <c r="J255" s="62">
        <v>-450000</v>
      </c>
      <c r="K255" s="63" t="s">
        <v>513</v>
      </c>
    </row>
    <row r="256" spans="1:11" ht="33" customHeight="1" x14ac:dyDescent="0.25">
      <c r="A256" s="58" t="s">
        <v>378</v>
      </c>
      <c r="B256" s="59" t="s">
        <v>406</v>
      </c>
      <c r="C256" s="59" t="s">
        <v>275</v>
      </c>
      <c r="D256" s="59" t="s">
        <v>407</v>
      </c>
      <c r="E256" s="60" t="s">
        <v>13</v>
      </c>
      <c r="F256" s="61" t="s">
        <v>13</v>
      </c>
      <c r="G256" s="4" t="s">
        <v>13</v>
      </c>
      <c r="H256" s="4"/>
      <c r="I256" s="4">
        <v>59.35</v>
      </c>
      <c r="J256" s="62">
        <v>-200000</v>
      </c>
      <c r="K256" s="63" t="s">
        <v>518</v>
      </c>
    </row>
    <row r="257" spans="1:11" ht="33" customHeight="1" x14ac:dyDescent="0.25">
      <c r="A257" s="58" t="s">
        <v>378</v>
      </c>
      <c r="B257" s="59" t="s">
        <v>408</v>
      </c>
      <c r="C257" s="59" t="s">
        <v>279</v>
      </c>
      <c r="D257" s="59" t="s">
        <v>409</v>
      </c>
      <c r="E257" s="60" t="s">
        <v>13</v>
      </c>
      <c r="F257" s="61" t="s">
        <v>13</v>
      </c>
      <c r="G257" s="4" t="s">
        <v>13</v>
      </c>
      <c r="H257" s="4"/>
      <c r="I257" s="4">
        <v>302.67</v>
      </c>
      <c r="J257" s="62">
        <v>-1020000</v>
      </c>
      <c r="K257" s="63" t="s">
        <v>519</v>
      </c>
    </row>
    <row r="258" spans="1:11" ht="33" customHeight="1" x14ac:dyDescent="0.25">
      <c r="A258" s="58" t="s">
        <v>378</v>
      </c>
      <c r="B258" s="59" t="s">
        <v>500</v>
      </c>
      <c r="C258" s="59" t="s">
        <v>279</v>
      </c>
      <c r="D258" s="59" t="s">
        <v>410</v>
      </c>
      <c r="E258" s="60" t="s">
        <v>13</v>
      </c>
      <c r="F258" s="61" t="s">
        <v>13</v>
      </c>
      <c r="G258" s="4" t="s">
        <v>13</v>
      </c>
      <c r="H258" s="4"/>
      <c r="I258" s="4">
        <v>68.25</v>
      </c>
      <c r="J258" s="62">
        <v>-230000</v>
      </c>
      <c r="K258" s="63" t="s">
        <v>501</v>
      </c>
    </row>
    <row r="259" spans="1:11" ht="33" customHeight="1" x14ac:dyDescent="0.25">
      <c r="A259" s="58" t="s">
        <v>378</v>
      </c>
      <c r="B259" s="59" t="s">
        <v>411</v>
      </c>
      <c r="C259" s="59" t="s">
        <v>13</v>
      </c>
      <c r="D259" s="59" t="s">
        <v>412</v>
      </c>
      <c r="E259" s="60" t="s">
        <v>13</v>
      </c>
      <c r="F259" s="61" t="s">
        <v>13</v>
      </c>
      <c r="G259" s="4" t="s">
        <v>13</v>
      </c>
      <c r="H259" s="4">
        <v>2960.04</v>
      </c>
      <c r="I259" s="4"/>
      <c r="J259" s="62">
        <v>9975200</v>
      </c>
      <c r="K259" s="63"/>
    </row>
    <row r="260" spans="1:11" ht="33" customHeight="1" x14ac:dyDescent="0.25">
      <c r="A260" s="58" t="s">
        <v>378</v>
      </c>
      <c r="B260" s="59" t="s">
        <v>413</v>
      </c>
      <c r="C260" s="59" t="s">
        <v>414</v>
      </c>
      <c r="D260" s="59" t="s">
        <v>415</v>
      </c>
      <c r="E260" s="60" t="s">
        <v>13</v>
      </c>
      <c r="F260" s="61" t="s">
        <v>13</v>
      </c>
      <c r="G260" s="4" t="s">
        <v>13</v>
      </c>
      <c r="H260" s="4">
        <v>147.5</v>
      </c>
      <c r="I260" s="4"/>
      <c r="J260" s="62">
        <v>500000</v>
      </c>
      <c r="K260" s="63"/>
    </row>
    <row r="261" spans="1:11" ht="33" customHeight="1" x14ac:dyDescent="0.25">
      <c r="A261" s="52"/>
      <c r="B261" s="53"/>
      <c r="C261" s="53"/>
      <c r="D261" s="53"/>
      <c r="E261" s="54"/>
      <c r="F261" s="55"/>
      <c r="G261" s="4"/>
      <c r="H261" s="4"/>
      <c r="I261" s="4"/>
      <c r="J261" s="56"/>
      <c r="K261" s="57"/>
    </row>
    <row r="262" spans="1:11" ht="33" customHeight="1" x14ac:dyDescent="0.25">
      <c r="A262" s="64"/>
      <c r="B262" s="65"/>
      <c r="C262" s="65"/>
      <c r="D262" s="65"/>
      <c r="E262" s="32"/>
      <c r="F262" s="33"/>
      <c r="G262" s="34"/>
      <c r="H262" s="34"/>
      <c r="I262" s="34"/>
      <c r="J262" s="32">
        <f>SUM(J239:J261)</f>
        <v>13380896.680000007</v>
      </c>
      <c r="K262" s="33" t="s">
        <v>416</v>
      </c>
    </row>
    <row r="263" spans="1:11" ht="33" customHeight="1" x14ac:dyDescent="0.25">
      <c r="A263" s="2"/>
      <c r="B263" s="66"/>
      <c r="C263" s="66"/>
      <c r="D263" s="66"/>
      <c r="E263" s="5"/>
      <c r="F263" s="3"/>
      <c r="G263" s="1"/>
      <c r="H263" s="1"/>
      <c r="I263" s="1"/>
      <c r="J263" s="5">
        <f>J235+J259+J260</f>
        <v>10475200</v>
      </c>
      <c r="K263" s="3">
        <f>J240+J241+J242+J243+J244+J245+J246+J247+J248+J249+J250+J251+J252+J253+J254+J255+J256+J257+J258</f>
        <v>-4599150</v>
      </c>
    </row>
    <row r="264" spans="1:11" ht="33" customHeight="1" x14ac:dyDescent="0.25">
      <c r="A264" s="6"/>
      <c r="B264" s="4"/>
      <c r="C264" s="4"/>
      <c r="D264" s="4"/>
      <c r="E264" s="4"/>
      <c r="F264" s="4"/>
      <c r="G264" s="4"/>
      <c r="H264" s="4"/>
      <c r="I264" s="4"/>
      <c r="J264" s="7">
        <f>J262-J263</f>
        <v>2905696.6800000072</v>
      </c>
      <c r="K264" s="8"/>
    </row>
    <row r="265" spans="1:11" ht="33" customHeight="1" x14ac:dyDescent="0.25">
      <c r="A265" s="48"/>
      <c r="B265" s="49"/>
      <c r="C265" s="49"/>
      <c r="D265" s="50" t="s">
        <v>417</v>
      </c>
      <c r="E265" s="49"/>
      <c r="F265" s="49"/>
      <c r="G265" s="49"/>
      <c r="H265" s="49"/>
      <c r="I265" s="49"/>
      <c r="J265" s="49"/>
      <c r="K265" s="49"/>
    </row>
    <row r="266" spans="1:11" ht="33" customHeight="1" x14ac:dyDescent="0.25">
      <c r="A266" s="52" t="s">
        <v>0</v>
      </c>
      <c r="B266" s="53" t="s">
        <v>1</v>
      </c>
      <c r="C266" s="53" t="s">
        <v>2</v>
      </c>
      <c r="D266" s="53" t="s">
        <v>3</v>
      </c>
      <c r="E266" s="53" t="s">
        <v>4</v>
      </c>
      <c r="F266" s="53" t="s">
        <v>5</v>
      </c>
      <c r="G266" s="53" t="s">
        <v>6</v>
      </c>
      <c r="H266" s="53" t="s">
        <v>7</v>
      </c>
      <c r="I266" s="53" t="s">
        <v>8</v>
      </c>
      <c r="J266" s="32" t="s">
        <v>9</v>
      </c>
      <c r="K266" s="53" t="s">
        <v>10</v>
      </c>
    </row>
    <row r="267" spans="1:11" ht="33" customHeight="1" x14ac:dyDescent="0.25">
      <c r="A267" s="52"/>
      <c r="B267" s="53"/>
      <c r="C267" s="53"/>
      <c r="D267" s="53" t="s">
        <v>11</v>
      </c>
      <c r="E267" s="54"/>
      <c r="F267" s="55"/>
      <c r="G267" s="4"/>
      <c r="H267" s="4"/>
      <c r="I267" s="4"/>
      <c r="J267" s="56">
        <f>J262</f>
        <v>13380896.680000007</v>
      </c>
      <c r="K267" s="57"/>
    </row>
    <row r="268" spans="1:11" ht="33" customHeight="1" x14ac:dyDescent="0.25">
      <c r="A268" s="58" t="s">
        <v>418</v>
      </c>
      <c r="B268" s="59" t="s">
        <v>419</v>
      </c>
      <c r="C268" s="59" t="s">
        <v>420</v>
      </c>
      <c r="D268" s="59" t="s">
        <v>421</v>
      </c>
      <c r="E268" s="60" t="s">
        <v>13</v>
      </c>
      <c r="F268" s="61" t="s">
        <v>13</v>
      </c>
      <c r="G268" s="4" t="s">
        <v>13</v>
      </c>
      <c r="H268" s="4">
        <v>1032.45</v>
      </c>
      <c r="I268" s="4"/>
      <c r="J268" s="62">
        <v>3500000</v>
      </c>
      <c r="K268" s="63"/>
    </row>
    <row r="269" spans="1:11" ht="33" customHeight="1" x14ac:dyDescent="0.25">
      <c r="A269" s="58" t="s">
        <v>418</v>
      </c>
      <c r="B269" s="59" t="s">
        <v>422</v>
      </c>
      <c r="C269" s="59" t="s">
        <v>423</v>
      </c>
      <c r="D269" s="59" t="s">
        <v>424</v>
      </c>
      <c r="E269" s="60" t="s">
        <v>13</v>
      </c>
      <c r="F269" s="61" t="s">
        <v>13</v>
      </c>
      <c r="G269" s="4" t="s">
        <v>13</v>
      </c>
      <c r="H269" s="4">
        <v>500</v>
      </c>
      <c r="I269" s="4"/>
      <c r="J269" s="62">
        <v>1700000</v>
      </c>
      <c r="K269" s="63"/>
    </row>
    <row r="270" spans="1:11" ht="33" customHeight="1" x14ac:dyDescent="0.25">
      <c r="A270" s="58" t="s">
        <v>418</v>
      </c>
      <c r="B270" s="59" t="s">
        <v>425</v>
      </c>
      <c r="C270" s="59" t="s">
        <v>13</v>
      </c>
      <c r="D270" s="59" t="s">
        <v>426</v>
      </c>
      <c r="E270" s="60" t="s">
        <v>13</v>
      </c>
      <c r="F270" s="61" t="s">
        <v>13</v>
      </c>
      <c r="G270" s="4" t="s">
        <v>13</v>
      </c>
      <c r="H270" s="4">
        <v>445.11</v>
      </c>
      <c r="I270" s="4"/>
      <c r="J270" s="62">
        <v>1500000</v>
      </c>
      <c r="K270" s="63"/>
    </row>
    <row r="271" spans="1:11" ht="33" customHeight="1" x14ac:dyDescent="0.25">
      <c r="A271" s="58"/>
      <c r="B271" s="59"/>
      <c r="C271" s="59"/>
      <c r="D271" s="59"/>
      <c r="E271" s="60"/>
      <c r="F271" s="61"/>
      <c r="G271" s="4"/>
      <c r="H271" s="4"/>
      <c r="I271" s="4"/>
      <c r="J271" s="62"/>
      <c r="K271" s="63"/>
    </row>
    <row r="272" spans="1:11" ht="33" customHeight="1" x14ac:dyDescent="0.25">
      <c r="A272" s="64"/>
      <c r="B272" s="65"/>
      <c r="C272" s="65"/>
      <c r="D272" s="65"/>
      <c r="E272" s="32"/>
      <c r="F272" s="33"/>
      <c r="G272" s="34"/>
      <c r="H272" s="34"/>
      <c r="I272" s="34"/>
      <c r="J272" s="32">
        <f>SUM(J267:J271)</f>
        <v>20080896.680000007</v>
      </c>
      <c r="K272" s="33" t="s">
        <v>450</v>
      </c>
    </row>
    <row r="273" spans="1:11" ht="33" customHeight="1" x14ac:dyDescent="0.25">
      <c r="A273" s="2"/>
      <c r="B273" s="66"/>
      <c r="C273" s="66"/>
      <c r="D273" s="66"/>
      <c r="E273" s="5"/>
      <c r="F273" s="3"/>
      <c r="G273" s="1"/>
      <c r="H273" s="1"/>
      <c r="I273" s="1"/>
      <c r="J273" s="5">
        <f>J263+J268+J269+J270</f>
        <v>17175200</v>
      </c>
      <c r="K273" s="3"/>
    </row>
    <row r="274" spans="1:11" ht="33" customHeight="1" x14ac:dyDescent="0.25">
      <c r="A274" s="6"/>
      <c r="B274" s="4"/>
      <c r="C274" s="4"/>
      <c r="D274" s="4"/>
      <c r="E274" s="4"/>
      <c r="F274" s="4"/>
      <c r="G274" s="4"/>
      <c r="H274" s="4"/>
      <c r="I274" s="4"/>
      <c r="J274" s="7">
        <f>J272-J273</f>
        <v>2905696.6800000072</v>
      </c>
      <c r="K274" s="8"/>
    </row>
    <row r="275" spans="1:11" ht="33" customHeight="1" x14ac:dyDescent="0.25">
      <c r="A275" s="48"/>
      <c r="B275" s="49"/>
      <c r="C275" s="49"/>
      <c r="D275" s="50" t="s">
        <v>427</v>
      </c>
      <c r="E275" s="49"/>
      <c r="F275" s="49"/>
      <c r="G275" s="49"/>
      <c r="H275" s="49"/>
      <c r="I275" s="49"/>
      <c r="J275" s="49"/>
      <c r="K275" s="49"/>
    </row>
    <row r="276" spans="1:11" ht="33" customHeight="1" x14ac:dyDescent="0.25">
      <c r="A276" s="52" t="s">
        <v>0</v>
      </c>
      <c r="B276" s="53" t="s">
        <v>1</v>
      </c>
      <c r="C276" s="53" t="s">
        <v>2</v>
      </c>
      <c r="D276" s="53" t="s">
        <v>3</v>
      </c>
      <c r="E276" s="53" t="s">
        <v>4</v>
      </c>
      <c r="F276" s="53" t="s">
        <v>5</v>
      </c>
      <c r="G276" s="53" t="s">
        <v>6</v>
      </c>
      <c r="H276" s="53" t="s">
        <v>7</v>
      </c>
      <c r="I276" s="53" t="s">
        <v>8</v>
      </c>
      <c r="J276" s="32" t="s">
        <v>9</v>
      </c>
      <c r="K276" s="53" t="s">
        <v>10</v>
      </c>
    </row>
    <row r="277" spans="1:11" ht="33" customHeight="1" x14ac:dyDescent="0.25">
      <c r="A277" s="52"/>
      <c r="B277" s="53"/>
      <c r="C277" s="53"/>
      <c r="D277" s="53" t="s">
        <v>11</v>
      </c>
      <c r="E277" s="54"/>
      <c r="F277" s="55"/>
      <c r="G277" s="4"/>
      <c r="H277" s="4"/>
      <c r="I277" s="4"/>
      <c r="J277" s="56">
        <f>J272</f>
        <v>20080896.680000007</v>
      </c>
      <c r="K277" s="57"/>
    </row>
    <row r="278" spans="1:11" ht="33" customHeight="1" x14ac:dyDescent="0.25">
      <c r="A278" s="58" t="s">
        <v>434</v>
      </c>
      <c r="B278" s="59" t="s">
        <v>451</v>
      </c>
      <c r="C278" s="59" t="s">
        <v>451</v>
      </c>
      <c r="D278" s="59" t="s">
        <v>452</v>
      </c>
      <c r="E278" s="60" t="s">
        <v>13</v>
      </c>
      <c r="F278" s="61" t="s">
        <v>13</v>
      </c>
      <c r="G278" s="4" t="s">
        <v>13</v>
      </c>
      <c r="H278" s="4"/>
      <c r="I278" s="4">
        <v>413.06</v>
      </c>
      <c r="J278" s="62">
        <v>-1404400</v>
      </c>
      <c r="K278" s="63" t="s">
        <v>520</v>
      </c>
    </row>
    <row r="279" spans="1:11" ht="33" customHeight="1" x14ac:dyDescent="0.25">
      <c r="A279" s="58"/>
      <c r="B279" s="59"/>
      <c r="C279" s="59"/>
      <c r="D279" s="59"/>
      <c r="E279" s="60"/>
      <c r="F279" s="61"/>
      <c r="G279" s="4"/>
      <c r="H279" s="4"/>
      <c r="I279" s="4"/>
      <c r="J279" s="62"/>
      <c r="K279" s="63"/>
    </row>
    <row r="280" spans="1:11" ht="33" customHeight="1" x14ac:dyDescent="0.25">
      <c r="A280" s="64"/>
      <c r="B280" s="65"/>
      <c r="C280" s="65"/>
      <c r="D280" s="65"/>
      <c r="E280" s="32"/>
      <c r="F280" s="33"/>
      <c r="G280" s="34"/>
      <c r="H280" s="34"/>
      <c r="I280" s="34"/>
      <c r="J280" s="32">
        <f>SUM(J277:J279)</f>
        <v>18676496.680000007</v>
      </c>
      <c r="K280" s="33" t="s">
        <v>453</v>
      </c>
    </row>
    <row r="281" spans="1:11" ht="33" customHeight="1" x14ac:dyDescent="0.25">
      <c r="A281" s="2"/>
      <c r="B281" s="66"/>
      <c r="C281" s="66"/>
      <c r="D281" s="66"/>
      <c r="E281" s="5"/>
      <c r="F281" s="3"/>
      <c r="G281" s="1"/>
      <c r="H281" s="1"/>
      <c r="I281" s="1"/>
      <c r="J281" s="5">
        <f>J273</f>
        <v>17175200</v>
      </c>
      <c r="K281" s="3"/>
    </row>
    <row r="282" spans="1:11" ht="33" customHeight="1" x14ac:dyDescent="0.25">
      <c r="A282" s="6"/>
      <c r="B282" s="4"/>
      <c r="C282" s="4"/>
      <c r="D282" s="4"/>
      <c r="E282" s="4"/>
      <c r="F282" s="4"/>
      <c r="G282" s="4"/>
      <c r="H282" s="4"/>
      <c r="I282" s="4"/>
      <c r="J282" s="7">
        <f>J280-J281</f>
        <v>1501296.6800000072</v>
      </c>
      <c r="K282" s="8"/>
    </row>
    <row r="283" spans="1:11" ht="33" customHeight="1" x14ac:dyDescent="0.25">
      <c r="A283" s="48"/>
      <c r="B283" s="49"/>
      <c r="C283" s="49"/>
      <c r="D283" s="50" t="s">
        <v>454</v>
      </c>
      <c r="E283" s="49"/>
      <c r="F283" s="49"/>
      <c r="G283" s="49"/>
      <c r="H283" s="49"/>
      <c r="I283" s="49"/>
      <c r="J283" s="49"/>
      <c r="K283" s="49"/>
    </row>
    <row r="284" spans="1:11" ht="33" customHeight="1" x14ac:dyDescent="0.25">
      <c r="A284" s="52" t="s">
        <v>0</v>
      </c>
      <c r="B284" s="53" t="s">
        <v>1</v>
      </c>
      <c r="C284" s="53" t="s">
        <v>2</v>
      </c>
      <c r="D284" s="53" t="s">
        <v>3</v>
      </c>
      <c r="E284" s="53" t="s">
        <v>4</v>
      </c>
      <c r="F284" s="53" t="s">
        <v>5</v>
      </c>
      <c r="G284" s="53" t="s">
        <v>6</v>
      </c>
      <c r="H284" s="53" t="s">
        <v>7</v>
      </c>
      <c r="I284" s="53" t="s">
        <v>8</v>
      </c>
      <c r="J284" s="32" t="s">
        <v>9</v>
      </c>
      <c r="K284" s="53" t="s">
        <v>10</v>
      </c>
    </row>
    <row r="285" spans="1:11" ht="33" customHeight="1" x14ac:dyDescent="0.25">
      <c r="A285" s="52"/>
      <c r="B285" s="53"/>
      <c r="C285" s="53"/>
      <c r="D285" s="53" t="s">
        <v>11</v>
      </c>
      <c r="E285" s="54"/>
      <c r="F285" s="55"/>
      <c r="G285" s="4"/>
      <c r="H285" s="4"/>
      <c r="I285" s="4"/>
      <c r="J285" s="56">
        <f>J280</f>
        <v>18676496.680000007</v>
      </c>
      <c r="K285" s="57"/>
    </row>
    <row r="286" spans="1:11" s="67" customFormat="1" ht="33" customHeight="1" x14ac:dyDescent="0.25">
      <c r="A286" s="58" t="s">
        <v>455</v>
      </c>
      <c r="B286" s="59" t="s">
        <v>456</v>
      </c>
      <c r="C286" s="59" t="s">
        <v>456</v>
      </c>
      <c r="D286" s="59" t="s">
        <v>338</v>
      </c>
      <c r="E286" s="60" t="s">
        <v>13</v>
      </c>
      <c r="F286" s="61" t="s">
        <v>13</v>
      </c>
      <c r="G286" s="4" t="s">
        <v>13</v>
      </c>
      <c r="H286" s="4"/>
      <c r="I286" s="4">
        <v>165.17</v>
      </c>
      <c r="J286" s="62">
        <v>-550000</v>
      </c>
      <c r="K286" s="63" t="s">
        <v>521</v>
      </c>
    </row>
    <row r="287" spans="1:11" s="67" customFormat="1" ht="33" customHeight="1" x14ac:dyDescent="0.25">
      <c r="A287" s="58" t="s">
        <v>455</v>
      </c>
      <c r="B287" s="59" t="s">
        <v>457</v>
      </c>
      <c r="C287" s="59" t="s">
        <v>457</v>
      </c>
      <c r="D287" s="59" t="s">
        <v>338</v>
      </c>
      <c r="E287" s="60" t="s">
        <v>13</v>
      </c>
      <c r="F287" s="61" t="s">
        <v>13</v>
      </c>
      <c r="G287" s="4" t="s">
        <v>13</v>
      </c>
      <c r="H287" s="4"/>
      <c r="I287" s="4">
        <v>42.04</v>
      </c>
      <c r="J287" s="62">
        <v>-140000</v>
      </c>
      <c r="K287" s="63" t="s">
        <v>509</v>
      </c>
    </row>
    <row r="288" spans="1:11" s="67" customFormat="1" ht="33" customHeight="1" x14ac:dyDescent="0.25">
      <c r="A288" s="58" t="s">
        <v>455</v>
      </c>
      <c r="B288" s="59" t="s">
        <v>458</v>
      </c>
      <c r="C288" s="59" t="s">
        <v>458</v>
      </c>
      <c r="D288" s="59" t="s">
        <v>338</v>
      </c>
      <c r="E288" s="60" t="s">
        <v>13</v>
      </c>
      <c r="F288" s="61" t="s">
        <v>13</v>
      </c>
      <c r="G288" s="4" t="s">
        <v>13</v>
      </c>
      <c r="H288" s="4"/>
      <c r="I288" s="4">
        <v>42.04</v>
      </c>
      <c r="J288" s="62">
        <v>-140000</v>
      </c>
      <c r="K288" s="63" t="s">
        <v>509</v>
      </c>
    </row>
    <row r="289" spans="1:11" s="67" customFormat="1" ht="33" customHeight="1" x14ac:dyDescent="0.25">
      <c r="A289" s="58" t="s">
        <v>455</v>
      </c>
      <c r="B289" s="59" t="s">
        <v>459</v>
      </c>
      <c r="C289" s="59" t="s">
        <v>459</v>
      </c>
      <c r="D289" s="59" t="s">
        <v>338</v>
      </c>
      <c r="E289" s="60" t="s">
        <v>13</v>
      </c>
      <c r="F289" s="61" t="s">
        <v>13</v>
      </c>
      <c r="G289" s="4" t="s">
        <v>13</v>
      </c>
      <c r="H289" s="4"/>
      <c r="I289" s="4">
        <v>60.06</v>
      </c>
      <c r="J289" s="62">
        <v>-200000</v>
      </c>
      <c r="K289" s="63" t="s">
        <v>513</v>
      </c>
    </row>
    <row r="290" spans="1:11" s="67" customFormat="1" ht="33" customHeight="1" x14ac:dyDescent="0.25">
      <c r="A290" s="58" t="s">
        <v>455</v>
      </c>
      <c r="B290" s="59" t="s">
        <v>523</v>
      </c>
      <c r="C290" s="59" t="s">
        <v>523</v>
      </c>
      <c r="D290" s="59" t="s">
        <v>338</v>
      </c>
      <c r="E290" s="60" t="s">
        <v>13</v>
      </c>
      <c r="F290" s="61" t="s">
        <v>13</v>
      </c>
      <c r="G290" s="4" t="s">
        <v>13</v>
      </c>
      <c r="H290" s="4"/>
      <c r="I290" s="4">
        <v>150.15</v>
      </c>
      <c r="J290" s="62">
        <v>-500000</v>
      </c>
      <c r="K290" s="63" t="s">
        <v>527</v>
      </c>
    </row>
    <row r="291" spans="1:11" s="67" customFormat="1" ht="33" customHeight="1" x14ac:dyDescent="0.25">
      <c r="A291" s="58" t="s">
        <v>455</v>
      </c>
      <c r="B291" s="59" t="s">
        <v>524</v>
      </c>
      <c r="C291" s="59" t="s">
        <v>524</v>
      </c>
      <c r="D291" s="59" t="s">
        <v>338</v>
      </c>
      <c r="E291" s="60" t="s">
        <v>13</v>
      </c>
      <c r="F291" s="61" t="s">
        <v>13</v>
      </c>
      <c r="G291" s="4" t="s">
        <v>13</v>
      </c>
      <c r="H291" s="4"/>
      <c r="I291" s="4">
        <v>150.15</v>
      </c>
      <c r="J291" s="62">
        <v>-500000</v>
      </c>
      <c r="K291" s="63" t="s">
        <v>527</v>
      </c>
    </row>
    <row r="292" spans="1:11" s="67" customFormat="1" ht="33" customHeight="1" x14ac:dyDescent="0.25">
      <c r="A292" s="58" t="s">
        <v>455</v>
      </c>
      <c r="B292" s="59" t="s">
        <v>460</v>
      </c>
      <c r="C292" s="59" t="s">
        <v>243</v>
      </c>
      <c r="D292" s="59" t="s">
        <v>461</v>
      </c>
      <c r="E292" s="60" t="s">
        <v>13</v>
      </c>
      <c r="F292" s="61" t="s">
        <v>13</v>
      </c>
      <c r="G292" s="4" t="s">
        <v>13</v>
      </c>
      <c r="H292" s="4"/>
      <c r="I292" s="4">
        <v>8.2899999999999991</v>
      </c>
      <c r="J292" s="62">
        <v>-27600</v>
      </c>
      <c r="K292" s="63" t="s">
        <v>512</v>
      </c>
    </row>
    <row r="293" spans="1:11" s="67" customFormat="1" ht="33" customHeight="1" x14ac:dyDescent="0.25">
      <c r="A293" s="58" t="s">
        <v>455</v>
      </c>
      <c r="B293" s="59" t="s">
        <v>462</v>
      </c>
      <c r="C293" s="59" t="s">
        <v>263</v>
      </c>
      <c r="D293" s="59" t="s">
        <v>463</v>
      </c>
      <c r="E293" s="60" t="s">
        <v>13</v>
      </c>
      <c r="F293" s="61" t="s">
        <v>13</v>
      </c>
      <c r="G293" s="4" t="s">
        <v>13</v>
      </c>
      <c r="H293" s="4"/>
      <c r="I293" s="4">
        <v>130.03</v>
      </c>
      <c r="J293" s="62">
        <v>-433000</v>
      </c>
      <c r="K293" s="63" t="s">
        <v>502</v>
      </c>
    </row>
    <row r="294" spans="1:11" s="67" customFormat="1" ht="33" customHeight="1" x14ac:dyDescent="0.25">
      <c r="A294" s="58" t="s">
        <v>455</v>
      </c>
      <c r="B294" s="59" t="s">
        <v>464</v>
      </c>
      <c r="C294" s="59" t="s">
        <v>250</v>
      </c>
      <c r="D294" s="59" t="s">
        <v>465</v>
      </c>
      <c r="E294" s="60" t="s">
        <v>13</v>
      </c>
      <c r="F294" s="61" t="s">
        <v>13</v>
      </c>
      <c r="G294" s="4" t="s">
        <v>13</v>
      </c>
      <c r="H294" s="4"/>
      <c r="I294" s="4">
        <v>29.19</v>
      </c>
      <c r="J294" s="62">
        <v>-97200</v>
      </c>
      <c r="K294" s="63" t="s">
        <v>512</v>
      </c>
    </row>
    <row r="295" spans="1:11" s="67" customFormat="1" ht="33" customHeight="1" x14ac:dyDescent="0.25">
      <c r="A295" s="58" t="s">
        <v>455</v>
      </c>
      <c r="B295" s="59" t="s">
        <v>466</v>
      </c>
      <c r="C295" s="59" t="s">
        <v>263</v>
      </c>
      <c r="D295" s="59" t="s">
        <v>467</v>
      </c>
      <c r="E295" s="60" t="s">
        <v>13</v>
      </c>
      <c r="F295" s="61" t="s">
        <v>13</v>
      </c>
      <c r="G295" s="4" t="s">
        <v>13</v>
      </c>
      <c r="H295" s="4"/>
      <c r="I295" s="4">
        <v>7.51</v>
      </c>
      <c r="J295" s="62">
        <v>-25000</v>
      </c>
      <c r="K295" s="63" t="s">
        <v>513</v>
      </c>
    </row>
    <row r="296" spans="1:11" s="67" customFormat="1" ht="33" customHeight="1" x14ac:dyDescent="0.25">
      <c r="A296" s="58" t="s">
        <v>455</v>
      </c>
      <c r="B296" s="59" t="s">
        <v>468</v>
      </c>
      <c r="C296" s="59" t="s">
        <v>263</v>
      </c>
      <c r="D296" s="59" t="s">
        <v>469</v>
      </c>
      <c r="E296" s="60" t="s">
        <v>13</v>
      </c>
      <c r="F296" s="61" t="s">
        <v>13</v>
      </c>
      <c r="G296" s="4" t="s">
        <v>13</v>
      </c>
      <c r="H296" s="4"/>
      <c r="I296" s="4">
        <v>6.91</v>
      </c>
      <c r="J296" s="62">
        <v>-23000</v>
      </c>
      <c r="K296" s="63" t="s">
        <v>505</v>
      </c>
    </row>
    <row r="297" spans="1:11" s="67" customFormat="1" ht="33" customHeight="1" x14ac:dyDescent="0.25">
      <c r="A297" s="58" t="s">
        <v>455</v>
      </c>
      <c r="B297" s="59" t="s">
        <v>470</v>
      </c>
      <c r="C297" s="59" t="s">
        <v>250</v>
      </c>
      <c r="D297" s="59" t="s">
        <v>471</v>
      </c>
      <c r="E297" s="60" t="s">
        <v>13</v>
      </c>
      <c r="F297" s="61" t="s">
        <v>13</v>
      </c>
      <c r="G297" s="4" t="s">
        <v>13</v>
      </c>
      <c r="H297" s="4"/>
      <c r="I297" s="4">
        <v>4.8499999999999996</v>
      </c>
      <c r="J297" s="62">
        <v>-16150</v>
      </c>
      <c r="K297" s="63" t="s">
        <v>508</v>
      </c>
    </row>
    <row r="298" spans="1:11" s="67" customFormat="1" ht="33" customHeight="1" x14ac:dyDescent="0.25">
      <c r="A298" s="58" t="s">
        <v>455</v>
      </c>
      <c r="B298" s="59" t="s">
        <v>472</v>
      </c>
      <c r="C298" s="59" t="s">
        <v>250</v>
      </c>
      <c r="D298" s="59" t="s">
        <v>473</v>
      </c>
      <c r="E298" s="60" t="s">
        <v>13</v>
      </c>
      <c r="F298" s="61" t="s">
        <v>13</v>
      </c>
      <c r="G298" s="4" t="s">
        <v>13</v>
      </c>
      <c r="H298" s="4"/>
      <c r="I298" s="4">
        <v>10.210000000000001</v>
      </c>
      <c r="J298" s="62">
        <v>-34000</v>
      </c>
      <c r="K298" s="63" t="s">
        <v>508</v>
      </c>
    </row>
    <row r="299" spans="1:11" s="67" customFormat="1" ht="33" customHeight="1" x14ac:dyDescent="0.25">
      <c r="A299" s="58" t="s">
        <v>455</v>
      </c>
      <c r="B299" s="59" t="s">
        <v>474</v>
      </c>
      <c r="C299" s="59" t="s">
        <v>250</v>
      </c>
      <c r="D299" s="59" t="s">
        <v>475</v>
      </c>
      <c r="E299" s="60" t="s">
        <v>13</v>
      </c>
      <c r="F299" s="61" t="s">
        <v>13</v>
      </c>
      <c r="G299" s="4" t="s">
        <v>13</v>
      </c>
      <c r="H299" s="4"/>
      <c r="I299" s="4">
        <v>4.1100000000000003</v>
      </c>
      <c r="J299" s="62">
        <v>-13700</v>
      </c>
      <c r="K299" s="63" t="s">
        <v>508</v>
      </c>
    </row>
    <row r="300" spans="1:11" s="67" customFormat="1" ht="33" customHeight="1" x14ac:dyDescent="0.25">
      <c r="A300" s="58" t="s">
        <v>455</v>
      </c>
      <c r="B300" s="59" t="s">
        <v>476</v>
      </c>
      <c r="C300" s="59" t="s">
        <v>279</v>
      </c>
      <c r="D300" s="59" t="s">
        <v>477</v>
      </c>
      <c r="E300" s="60" t="s">
        <v>13</v>
      </c>
      <c r="F300" s="61" t="s">
        <v>13</v>
      </c>
      <c r="G300" s="4" t="s">
        <v>13</v>
      </c>
      <c r="H300" s="4"/>
      <c r="I300" s="4">
        <v>6.01</v>
      </c>
      <c r="J300" s="62">
        <v>-20000</v>
      </c>
      <c r="K300" s="63" t="s">
        <v>522</v>
      </c>
    </row>
    <row r="301" spans="1:11" s="67" customFormat="1" ht="33" customHeight="1" x14ac:dyDescent="0.25">
      <c r="A301" s="58" t="s">
        <v>455</v>
      </c>
      <c r="B301" s="59" t="s">
        <v>478</v>
      </c>
      <c r="C301" s="59" t="s">
        <v>275</v>
      </c>
      <c r="D301" s="59" t="s">
        <v>479</v>
      </c>
      <c r="E301" s="60" t="s">
        <v>13</v>
      </c>
      <c r="F301" s="61" t="s">
        <v>13</v>
      </c>
      <c r="G301" s="4" t="s">
        <v>13</v>
      </c>
      <c r="H301" s="4"/>
      <c r="I301" s="4">
        <v>91.89</v>
      </c>
      <c r="J301" s="62">
        <v>-306000</v>
      </c>
      <c r="K301" s="63" t="s">
        <v>509</v>
      </c>
    </row>
    <row r="302" spans="1:11" s="67" customFormat="1" ht="33" customHeight="1" x14ac:dyDescent="0.25">
      <c r="A302" s="58" t="s">
        <v>455</v>
      </c>
      <c r="B302" s="59" t="s">
        <v>480</v>
      </c>
      <c r="C302" s="59" t="s">
        <v>243</v>
      </c>
      <c r="D302" s="59" t="s">
        <v>481</v>
      </c>
      <c r="E302" s="60" t="s">
        <v>13</v>
      </c>
      <c r="F302" s="61" t="s">
        <v>13</v>
      </c>
      <c r="G302" s="4" t="s">
        <v>13</v>
      </c>
      <c r="H302" s="4"/>
      <c r="I302" s="4">
        <v>101.35</v>
      </c>
      <c r="J302" s="62">
        <v>-337500</v>
      </c>
      <c r="K302" s="63" t="s">
        <v>511</v>
      </c>
    </row>
    <row r="303" spans="1:11" s="67" customFormat="1" ht="33" customHeight="1" x14ac:dyDescent="0.25">
      <c r="A303" s="58" t="s">
        <v>455</v>
      </c>
      <c r="B303" s="59" t="s">
        <v>482</v>
      </c>
      <c r="C303" s="59" t="s">
        <v>243</v>
      </c>
      <c r="D303" s="59" t="s">
        <v>481</v>
      </c>
      <c r="E303" s="60" t="s">
        <v>13</v>
      </c>
      <c r="F303" s="61" t="s">
        <v>13</v>
      </c>
      <c r="G303" s="4" t="s">
        <v>13</v>
      </c>
      <c r="H303" s="4"/>
      <c r="I303" s="4">
        <v>101.35</v>
      </c>
      <c r="J303" s="62">
        <v>-337500</v>
      </c>
      <c r="K303" s="63" t="s">
        <v>511</v>
      </c>
    </row>
    <row r="304" spans="1:11" s="67" customFormat="1" ht="33" customHeight="1" x14ac:dyDescent="0.25">
      <c r="A304" s="58" t="s">
        <v>455</v>
      </c>
      <c r="B304" s="59" t="s">
        <v>483</v>
      </c>
      <c r="C304" s="59" t="s">
        <v>36</v>
      </c>
      <c r="D304" s="59" t="s">
        <v>484</v>
      </c>
      <c r="E304" s="60" t="s">
        <v>13</v>
      </c>
      <c r="F304" s="61" t="s">
        <v>13</v>
      </c>
      <c r="G304" s="4" t="s">
        <v>13</v>
      </c>
      <c r="H304" s="4"/>
      <c r="I304" s="4">
        <v>5397.95</v>
      </c>
      <c r="J304" s="62">
        <v>-17975200</v>
      </c>
      <c r="K304" s="63"/>
    </row>
    <row r="305" spans="1:11" s="67" customFormat="1" ht="33" customHeight="1" x14ac:dyDescent="0.25">
      <c r="A305" s="58" t="s">
        <v>455</v>
      </c>
      <c r="B305" s="59" t="s">
        <v>525</v>
      </c>
      <c r="C305" s="59" t="s">
        <v>526</v>
      </c>
      <c r="D305" s="59" t="s">
        <v>136</v>
      </c>
      <c r="E305" s="60" t="s">
        <v>13</v>
      </c>
      <c r="F305" s="61" t="s">
        <v>13</v>
      </c>
      <c r="G305" s="4" t="s">
        <v>13</v>
      </c>
      <c r="H305" s="4">
        <v>290.17</v>
      </c>
      <c r="I305" s="4"/>
      <c r="J305" s="62">
        <v>1000000</v>
      </c>
      <c r="K305" s="63"/>
    </row>
    <row r="306" spans="1:11" s="67" customFormat="1" ht="33" customHeight="1" x14ac:dyDescent="0.25">
      <c r="A306" s="58" t="s">
        <v>455</v>
      </c>
      <c r="B306" s="59" t="s">
        <v>485</v>
      </c>
      <c r="C306" s="59" t="s">
        <v>486</v>
      </c>
      <c r="D306" s="59" t="s">
        <v>136</v>
      </c>
      <c r="E306" s="60" t="s">
        <v>13</v>
      </c>
      <c r="F306" s="61" t="s">
        <v>13</v>
      </c>
      <c r="G306" s="4" t="s">
        <v>13</v>
      </c>
      <c r="H306" s="4">
        <v>232.14</v>
      </c>
      <c r="I306" s="4"/>
      <c r="J306" s="62">
        <v>800000</v>
      </c>
      <c r="K306" s="63"/>
    </row>
    <row r="307" spans="1:11" s="67" customFormat="1" ht="33" customHeight="1" x14ac:dyDescent="0.25">
      <c r="A307" s="58" t="s">
        <v>455</v>
      </c>
      <c r="B307" s="59" t="s">
        <v>487</v>
      </c>
      <c r="C307" s="59" t="s">
        <v>102</v>
      </c>
      <c r="D307" s="59" t="s">
        <v>488</v>
      </c>
      <c r="E307" s="60" t="s">
        <v>13</v>
      </c>
      <c r="F307" s="61" t="s">
        <v>13</v>
      </c>
      <c r="G307" s="4" t="s">
        <v>13</v>
      </c>
      <c r="H307" s="4">
        <v>2221.02</v>
      </c>
      <c r="I307" s="4"/>
      <c r="J307" s="62">
        <v>7396000</v>
      </c>
      <c r="K307" s="63"/>
    </row>
    <row r="308" spans="1:11" ht="33" customHeight="1" x14ac:dyDescent="0.25">
      <c r="A308" s="52"/>
      <c r="B308" s="53"/>
      <c r="C308" s="53"/>
      <c r="D308" s="53"/>
      <c r="E308" s="54"/>
      <c r="F308" s="55"/>
      <c r="G308" s="4"/>
      <c r="H308" s="4"/>
      <c r="I308" s="4"/>
      <c r="J308" s="56"/>
      <c r="K308" s="57"/>
    </row>
    <row r="309" spans="1:11" ht="33" customHeight="1" x14ac:dyDescent="0.25">
      <c r="A309" s="64"/>
      <c r="B309" s="65"/>
      <c r="C309" s="65"/>
      <c r="D309" s="65"/>
      <c r="E309" s="32"/>
      <c r="F309" s="33"/>
      <c r="G309" s="34"/>
      <c r="H309" s="34"/>
      <c r="I309" s="34"/>
      <c r="J309" s="32">
        <f>SUM(J285:J308)</f>
        <v>6196646.6800000072</v>
      </c>
      <c r="K309" s="33" t="s">
        <v>489</v>
      </c>
    </row>
    <row r="310" spans="1:11" ht="33" customHeight="1" x14ac:dyDescent="0.25">
      <c r="A310" s="2"/>
      <c r="B310" s="66"/>
      <c r="C310" s="66"/>
      <c r="D310" s="66"/>
      <c r="E310" s="5"/>
      <c r="F310" s="3"/>
      <c r="G310" s="1"/>
      <c r="H310" s="1"/>
      <c r="I310" s="1"/>
      <c r="J310" s="5">
        <f>J281+J306+J304</f>
        <v>0</v>
      </c>
      <c r="K310" s="3">
        <f>J286+J287+J288+J289+J290+J291+J292+J293+J294+J295+J296+J297+J298+J299+J300+J301+J302+J303+J304</f>
        <v>-21675850</v>
      </c>
    </row>
    <row r="311" spans="1:11" ht="33" customHeight="1" x14ac:dyDescent="0.25">
      <c r="J311" s="68">
        <f>J309-J310</f>
        <v>6196646.6800000072</v>
      </c>
    </row>
    <row r="312" spans="1:11" ht="33" customHeight="1" x14ac:dyDescent="0.25">
      <c r="A312" s="48"/>
      <c r="B312" s="49"/>
      <c r="C312" s="49"/>
      <c r="D312" s="50" t="s">
        <v>448</v>
      </c>
      <c r="E312" s="49"/>
      <c r="F312" s="49"/>
      <c r="G312" s="49"/>
      <c r="H312" s="49"/>
      <c r="I312" s="49"/>
      <c r="J312" s="49"/>
      <c r="K312" s="49"/>
    </row>
    <row r="313" spans="1:11" ht="33" customHeight="1" x14ac:dyDescent="0.25">
      <c r="A313" s="52" t="s">
        <v>0</v>
      </c>
      <c r="B313" s="53" t="s">
        <v>1</v>
      </c>
      <c r="C313" s="53" t="s">
        <v>2</v>
      </c>
      <c r="D313" s="53" t="s">
        <v>3</v>
      </c>
      <c r="E313" s="53" t="s">
        <v>4</v>
      </c>
      <c r="F313" s="53" t="s">
        <v>5</v>
      </c>
      <c r="G313" s="53" t="s">
        <v>6</v>
      </c>
      <c r="H313" s="53" t="s">
        <v>7</v>
      </c>
      <c r="I313" s="53" t="s">
        <v>8</v>
      </c>
      <c r="J313" s="32" t="s">
        <v>9</v>
      </c>
      <c r="K313" s="53" t="s">
        <v>10</v>
      </c>
    </row>
    <row r="314" spans="1:11" ht="33" customHeight="1" x14ac:dyDescent="0.25">
      <c r="A314" s="52"/>
      <c r="B314" s="53"/>
      <c r="C314" s="53"/>
      <c r="D314" s="53" t="s">
        <v>11</v>
      </c>
      <c r="E314" s="54"/>
      <c r="F314" s="55"/>
      <c r="G314" s="4"/>
      <c r="H314" s="4"/>
      <c r="I314" s="4"/>
      <c r="J314" s="56">
        <f>J309</f>
        <v>6196646.6800000072</v>
      </c>
      <c r="K314" s="57"/>
    </row>
    <row r="315" spans="1:11" ht="33" customHeight="1" x14ac:dyDescent="0.25">
      <c r="A315" s="58" t="s">
        <v>437</v>
      </c>
      <c r="B315" s="59" t="s">
        <v>490</v>
      </c>
      <c r="C315" s="59" t="s">
        <v>491</v>
      </c>
      <c r="D315" s="59" t="s">
        <v>492</v>
      </c>
      <c r="E315" s="60" t="s">
        <v>13</v>
      </c>
      <c r="F315" s="61" t="s">
        <v>13</v>
      </c>
      <c r="G315" s="4" t="s">
        <v>13</v>
      </c>
      <c r="H315" s="4">
        <v>100</v>
      </c>
      <c r="I315" s="4"/>
      <c r="J315" s="62">
        <v>333000</v>
      </c>
      <c r="K315" s="63"/>
    </row>
    <row r="316" spans="1:11" ht="33" customHeight="1" x14ac:dyDescent="0.25">
      <c r="A316" s="58" t="s">
        <v>437</v>
      </c>
      <c r="B316" s="59" t="s">
        <v>493</v>
      </c>
      <c r="C316" s="59" t="s">
        <v>494</v>
      </c>
      <c r="D316" s="59" t="s">
        <v>495</v>
      </c>
      <c r="E316" s="60" t="s">
        <v>13</v>
      </c>
      <c r="F316" s="61" t="s">
        <v>13</v>
      </c>
      <c r="G316" s="4" t="s">
        <v>13</v>
      </c>
      <c r="H316" s="4">
        <v>80.650000000000006</v>
      </c>
      <c r="I316" s="4"/>
      <c r="J316" s="62">
        <v>300000</v>
      </c>
      <c r="K316" s="63"/>
    </row>
    <row r="317" spans="1:11" ht="33" customHeight="1" x14ac:dyDescent="0.25">
      <c r="A317" s="58" t="s">
        <v>437</v>
      </c>
      <c r="B317" s="59" t="s">
        <v>496</v>
      </c>
      <c r="C317" s="59" t="s">
        <v>497</v>
      </c>
      <c r="D317" s="59" t="s">
        <v>498</v>
      </c>
      <c r="E317" s="60" t="s">
        <v>13</v>
      </c>
      <c r="F317" s="61" t="s">
        <v>13</v>
      </c>
      <c r="G317" s="4" t="s">
        <v>13</v>
      </c>
      <c r="H317" s="4">
        <v>66.069999999999993</v>
      </c>
      <c r="I317" s="4"/>
      <c r="J317" s="62">
        <v>220000</v>
      </c>
      <c r="K317" s="63"/>
    </row>
    <row r="318" spans="1:11" ht="33" customHeight="1" x14ac:dyDescent="0.25">
      <c r="A318" s="58"/>
      <c r="B318" s="59"/>
      <c r="C318" s="59"/>
      <c r="D318" s="59"/>
      <c r="E318" s="60"/>
      <c r="F318" s="61"/>
      <c r="G318" s="4"/>
      <c r="H318" s="4"/>
      <c r="I318" s="4"/>
      <c r="J318" s="62"/>
      <c r="K318" s="63"/>
    </row>
    <row r="319" spans="1:11" ht="33" customHeight="1" x14ac:dyDescent="0.25">
      <c r="A319" s="64"/>
      <c r="B319" s="65"/>
      <c r="C319" s="65"/>
      <c r="D319" s="65"/>
      <c r="E319" s="32"/>
      <c r="F319" s="33"/>
      <c r="G319" s="34"/>
      <c r="H319" s="34"/>
      <c r="I319" s="34"/>
      <c r="J319" s="32">
        <f>SUM(J314:J318)</f>
        <v>7049646.6800000072</v>
      </c>
      <c r="K319" s="33" t="s">
        <v>499</v>
      </c>
    </row>
    <row r="320" spans="1:11" ht="33" customHeight="1" x14ac:dyDescent="0.25">
      <c r="A320" s="2"/>
      <c r="B320" s="66"/>
      <c r="C320" s="66"/>
      <c r="D320" s="66"/>
      <c r="E320" s="5"/>
      <c r="F320" s="3"/>
      <c r="G320" s="1"/>
      <c r="H320" s="1"/>
      <c r="I320" s="1"/>
      <c r="J320" s="5">
        <f>J315+J316+J317</f>
        <v>853000</v>
      </c>
      <c r="K320" s="3"/>
    </row>
    <row r="321" spans="1:11" ht="33" customHeight="1" x14ac:dyDescent="0.25">
      <c r="J321" s="68">
        <f>J319-J320</f>
        <v>6196646.6800000072</v>
      </c>
    </row>
    <row r="322" spans="1:11" ht="33" customHeight="1" x14ac:dyDescent="0.25">
      <c r="A322" s="48"/>
      <c r="B322" s="49"/>
      <c r="C322" s="49"/>
      <c r="D322" s="50" t="s">
        <v>528</v>
      </c>
      <c r="E322" s="49"/>
      <c r="F322" s="49"/>
      <c r="G322" s="49"/>
      <c r="H322" s="49"/>
      <c r="I322" s="49"/>
      <c r="J322" s="49"/>
      <c r="K322" s="49"/>
    </row>
    <row r="323" spans="1:11" ht="33" customHeight="1" x14ac:dyDescent="0.25">
      <c r="A323" s="52" t="s">
        <v>0</v>
      </c>
      <c r="B323" s="53" t="s">
        <v>1</v>
      </c>
      <c r="C323" s="53" t="s">
        <v>2</v>
      </c>
      <c r="D323" s="53" t="s">
        <v>3</v>
      </c>
      <c r="E323" s="53" t="s">
        <v>4</v>
      </c>
      <c r="F323" s="53" t="s">
        <v>5</v>
      </c>
      <c r="G323" s="53" t="s">
        <v>6</v>
      </c>
      <c r="H323" s="53" t="s">
        <v>7</v>
      </c>
      <c r="I323" s="53" t="s">
        <v>8</v>
      </c>
      <c r="J323" s="32" t="s">
        <v>9</v>
      </c>
      <c r="K323" s="53" t="s">
        <v>10</v>
      </c>
    </row>
    <row r="324" spans="1:11" ht="33" customHeight="1" x14ac:dyDescent="0.25">
      <c r="A324" s="52"/>
      <c r="B324" s="53"/>
      <c r="C324" s="53"/>
      <c r="D324" s="53" t="s">
        <v>11</v>
      </c>
      <c r="E324" s="54"/>
      <c r="F324" s="55"/>
      <c r="G324" s="4"/>
      <c r="H324" s="4"/>
      <c r="I324" s="4"/>
      <c r="J324" s="56">
        <f>J319</f>
        <v>7049646.6800000072</v>
      </c>
      <c r="K324" s="57"/>
    </row>
    <row r="325" spans="1:11" ht="33" customHeight="1" x14ac:dyDescent="0.25">
      <c r="A325" s="58" t="s">
        <v>529</v>
      </c>
      <c r="B325" s="59" t="s">
        <v>530</v>
      </c>
      <c r="C325" s="59" t="s">
        <v>531</v>
      </c>
      <c r="D325" s="59" t="s">
        <v>532</v>
      </c>
      <c r="E325" s="60" t="s">
        <v>13</v>
      </c>
      <c r="F325" s="61" t="s">
        <v>13</v>
      </c>
      <c r="G325" s="4" t="s">
        <v>13</v>
      </c>
      <c r="H325" s="4">
        <v>843.78</v>
      </c>
      <c r="I325" s="4"/>
      <c r="J325" s="62">
        <v>2860500</v>
      </c>
      <c r="K325" s="63"/>
    </row>
    <row r="326" spans="1:11" ht="33" customHeight="1" x14ac:dyDescent="0.25">
      <c r="A326" s="58" t="s">
        <v>529</v>
      </c>
      <c r="B326" s="59" t="s">
        <v>541</v>
      </c>
      <c r="C326" s="59" t="s">
        <v>542</v>
      </c>
      <c r="D326" s="59" t="s">
        <v>543</v>
      </c>
      <c r="E326" s="60" t="s">
        <v>13</v>
      </c>
      <c r="F326" s="61" t="s">
        <v>13</v>
      </c>
      <c r="G326" s="4" t="s">
        <v>13</v>
      </c>
      <c r="H326" s="4">
        <v>50.57</v>
      </c>
      <c r="I326" s="4"/>
      <c r="J326" s="62">
        <v>171904</v>
      </c>
      <c r="K326" s="63"/>
    </row>
    <row r="327" spans="1:11" ht="33" customHeight="1" x14ac:dyDescent="0.25">
      <c r="A327" s="58" t="s">
        <v>529</v>
      </c>
      <c r="B327" s="59" t="s">
        <v>544</v>
      </c>
      <c r="C327" s="59" t="s">
        <v>545</v>
      </c>
      <c r="D327" s="59" t="s">
        <v>546</v>
      </c>
      <c r="E327" s="60" t="s">
        <v>13</v>
      </c>
      <c r="F327" s="61" t="s">
        <v>13</v>
      </c>
      <c r="G327" s="4" t="s">
        <v>13</v>
      </c>
      <c r="H327" s="4">
        <v>24.53</v>
      </c>
      <c r="I327" s="4"/>
      <c r="J327" s="62">
        <v>83890</v>
      </c>
      <c r="K327" s="63"/>
    </row>
    <row r="328" spans="1:11" ht="33" customHeight="1" x14ac:dyDescent="0.25">
      <c r="A328" s="58" t="s">
        <v>529</v>
      </c>
      <c r="B328" s="59" t="s">
        <v>547</v>
      </c>
      <c r="C328" s="59" t="s">
        <v>548</v>
      </c>
      <c r="D328" s="59" t="s">
        <v>549</v>
      </c>
      <c r="E328" s="60" t="s">
        <v>13</v>
      </c>
      <c r="F328" s="61" t="s">
        <v>13</v>
      </c>
      <c r="G328" s="4" t="s">
        <v>13</v>
      </c>
      <c r="H328" s="4">
        <v>13.86</v>
      </c>
      <c r="I328" s="4"/>
      <c r="J328" s="62">
        <v>47401.2</v>
      </c>
      <c r="K328" s="63"/>
    </row>
    <row r="329" spans="1:11" ht="33" customHeight="1" x14ac:dyDescent="0.25">
      <c r="A329" s="58" t="s">
        <v>529</v>
      </c>
      <c r="B329" s="59" t="s">
        <v>533</v>
      </c>
      <c r="C329" s="59" t="s">
        <v>534</v>
      </c>
      <c r="D329" s="59" t="s">
        <v>535</v>
      </c>
      <c r="E329" s="60" t="s">
        <v>13</v>
      </c>
      <c r="F329" s="61" t="s">
        <v>13</v>
      </c>
      <c r="G329" s="4" t="s">
        <v>13</v>
      </c>
      <c r="H329" s="4">
        <v>643.28</v>
      </c>
      <c r="I329" s="4"/>
      <c r="J329" s="62">
        <v>2200000</v>
      </c>
      <c r="K329" s="63"/>
    </row>
    <row r="330" spans="1:11" ht="33" customHeight="1" x14ac:dyDescent="0.25">
      <c r="A330" s="58" t="s">
        <v>529</v>
      </c>
      <c r="B330" s="59" t="s">
        <v>536</v>
      </c>
      <c r="C330" s="59" t="s">
        <v>537</v>
      </c>
      <c r="D330" s="59" t="s">
        <v>51</v>
      </c>
      <c r="E330" s="60" t="s">
        <v>13</v>
      </c>
      <c r="F330" s="61" t="s">
        <v>13</v>
      </c>
      <c r="G330" s="4" t="s">
        <v>13</v>
      </c>
      <c r="H330" s="4">
        <v>166.96</v>
      </c>
      <c r="I330" s="4"/>
      <c r="J330" s="62">
        <v>700000</v>
      </c>
      <c r="K330" s="63"/>
    </row>
    <row r="331" spans="1:11" ht="33" customHeight="1" x14ac:dyDescent="0.25">
      <c r="A331" s="58" t="s">
        <v>529</v>
      </c>
      <c r="B331" s="59" t="s">
        <v>538</v>
      </c>
      <c r="C331" s="59" t="s">
        <v>539</v>
      </c>
      <c r="D331" s="59" t="s">
        <v>540</v>
      </c>
      <c r="E331" s="60" t="s">
        <v>13</v>
      </c>
      <c r="F331" s="61" t="s">
        <v>13</v>
      </c>
      <c r="G331" s="4" t="s">
        <v>13</v>
      </c>
      <c r="H331" s="4">
        <v>1261.26</v>
      </c>
      <c r="I331" s="4"/>
      <c r="J331" s="62">
        <v>4200000</v>
      </c>
      <c r="K331" s="63"/>
    </row>
    <row r="332" spans="1:11" ht="33" customHeight="1" x14ac:dyDescent="0.25">
      <c r="A332" s="58" t="s">
        <v>529</v>
      </c>
      <c r="B332" s="59" t="s">
        <v>550</v>
      </c>
      <c r="C332" s="59" t="s">
        <v>551</v>
      </c>
      <c r="D332" s="59" t="s">
        <v>334</v>
      </c>
      <c r="E332" s="60" t="s">
        <v>13</v>
      </c>
      <c r="F332" s="61" t="s">
        <v>13</v>
      </c>
      <c r="G332" s="4" t="s">
        <v>13</v>
      </c>
      <c r="H332" s="4">
        <v>589.98</v>
      </c>
      <c r="I332" s="4"/>
      <c r="J332" s="62">
        <v>2000000</v>
      </c>
      <c r="K332" s="63"/>
    </row>
    <row r="333" spans="1:11" ht="33" customHeight="1" x14ac:dyDescent="0.25">
      <c r="A333" s="58"/>
      <c r="B333" s="59"/>
      <c r="C333" s="59"/>
      <c r="D333" s="59"/>
      <c r="E333" s="60"/>
      <c r="F333" s="61"/>
      <c r="G333" s="4"/>
      <c r="H333" s="4"/>
      <c r="I333" s="4"/>
      <c r="J333" s="62"/>
      <c r="K333" s="63"/>
    </row>
    <row r="334" spans="1:11" ht="33" customHeight="1" x14ac:dyDescent="0.25">
      <c r="A334" s="64"/>
      <c r="B334" s="65"/>
      <c r="C334" s="65"/>
      <c r="D334" s="65"/>
      <c r="E334" s="32"/>
      <c r="F334" s="33"/>
      <c r="G334" s="34"/>
      <c r="H334" s="34"/>
      <c r="I334" s="34"/>
      <c r="J334" s="32">
        <f>SUM(J324:J333)</f>
        <v>19313341.880000006</v>
      </c>
      <c r="K334" s="33" t="s">
        <v>552</v>
      </c>
    </row>
    <row r="335" spans="1:11" ht="33" customHeight="1" x14ac:dyDescent="0.25">
      <c r="A335" s="2"/>
      <c r="B335" s="66"/>
      <c r="C335" s="66"/>
      <c r="D335" s="66"/>
      <c r="E335" s="5"/>
      <c r="F335" s="3"/>
      <c r="G335" s="1"/>
      <c r="H335" s="1"/>
      <c r="I335" s="1"/>
      <c r="J335" s="5">
        <f>J320+J325+J326+J327+J328+J329+J330+J331+J332</f>
        <v>13116695.199999999</v>
      </c>
      <c r="K335" s="3"/>
    </row>
    <row r="336" spans="1:11" ht="33" customHeight="1" x14ac:dyDescent="0.25">
      <c r="J336" s="68">
        <f>J334-J335</f>
        <v>6196646.6800000072</v>
      </c>
      <c r="K336" s="71"/>
    </row>
    <row r="337" spans="1:11" ht="33" customHeight="1" x14ac:dyDescent="0.25">
      <c r="A337" s="48"/>
      <c r="B337" s="49"/>
      <c r="C337" s="49"/>
      <c r="D337" s="50" t="s">
        <v>561</v>
      </c>
      <c r="E337" s="49"/>
      <c r="F337" s="49"/>
      <c r="G337" s="49"/>
      <c r="H337" s="49"/>
      <c r="I337" s="49"/>
      <c r="J337" s="49"/>
      <c r="K337" s="49"/>
    </row>
    <row r="338" spans="1:11" ht="33" customHeight="1" x14ac:dyDescent="0.25">
      <c r="A338" s="52" t="s">
        <v>0</v>
      </c>
      <c r="B338" s="53" t="s">
        <v>1</v>
      </c>
      <c r="C338" s="53" t="s">
        <v>2</v>
      </c>
      <c r="D338" s="53" t="s">
        <v>3</v>
      </c>
      <c r="E338" s="53" t="s">
        <v>4</v>
      </c>
      <c r="F338" s="53" t="s">
        <v>5</v>
      </c>
      <c r="G338" s="53" t="s">
        <v>6</v>
      </c>
      <c r="H338" s="53" t="s">
        <v>7</v>
      </c>
      <c r="I338" s="53" t="s">
        <v>8</v>
      </c>
      <c r="J338" s="32" t="s">
        <v>9</v>
      </c>
      <c r="K338" s="53" t="s">
        <v>10</v>
      </c>
    </row>
    <row r="339" spans="1:11" ht="33" customHeight="1" x14ac:dyDescent="0.25">
      <c r="A339" s="52"/>
      <c r="B339" s="53"/>
      <c r="C339" s="53"/>
      <c r="D339" s="53" t="s">
        <v>11</v>
      </c>
      <c r="E339" s="54"/>
      <c r="F339" s="55"/>
      <c r="G339" s="4"/>
      <c r="H339" s="4"/>
      <c r="I339" s="4"/>
      <c r="J339" s="56">
        <f>J334</f>
        <v>19313341.880000006</v>
      </c>
      <c r="K339" s="57"/>
    </row>
    <row r="340" spans="1:11" ht="33" customHeight="1" x14ac:dyDescent="0.25">
      <c r="A340" s="58" t="s">
        <v>562</v>
      </c>
      <c r="B340" s="59" t="s">
        <v>563</v>
      </c>
      <c r="C340" s="59" t="s">
        <v>564</v>
      </c>
      <c r="D340" s="59" t="s">
        <v>565</v>
      </c>
      <c r="E340" s="60" t="s">
        <v>13</v>
      </c>
      <c r="F340" s="61" t="s">
        <v>13</v>
      </c>
      <c r="G340" s="4" t="s">
        <v>13</v>
      </c>
      <c r="H340" s="4">
        <v>25.28</v>
      </c>
      <c r="I340" s="4"/>
      <c r="J340" s="62">
        <v>85950</v>
      </c>
      <c r="K340" s="63"/>
    </row>
    <row r="341" spans="1:11" ht="33" customHeight="1" x14ac:dyDescent="0.25">
      <c r="A341" s="58" t="s">
        <v>562</v>
      </c>
      <c r="B341" s="59" t="s">
        <v>566</v>
      </c>
      <c r="C341" s="59" t="s">
        <v>567</v>
      </c>
      <c r="D341" s="59" t="s">
        <v>568</v>
      </c>
      <c r="E341" s="60" t="s">
        <v>13</v>
      </c>
      <c r="F341" s="61" t="s">
        <v>13</v>
      </c>
      <c r="G341" s="4" t="s">
        <v>13</v>
      </c>
      <c r="H341" s="4">
        <v>136.12</v>
      </c>
      <c r="I341" s="4"/>
      <c r="J341" s="62">
        <v>458750</v>
      </c>
      <c r="K341" s="63"/>
    </row>
    <row r="342" spans="1:11" ht="33" customHeight="1" x14ac:dyDescent="0.25">
      <c r="A342" s="58" t="s">
        <v>562</v>
      </c>
      <c r="B342" s="59" t="s">
        <v>574</v>
      </c>
      <c r="C342" s="59" t="s">
        <v>36</v>
      </c>
      <c r="D342" s="59" t="s">
        <v>576</v>
      </c>
      <c r="E342" s="60" t="s">
        <v>13</v>
      </c>
      <c r="F342" s="61" t="s">
        <v>13</v>
      </c>
      <c r="G342" s="4" t="s">
        <v>13</v>
      </c>
      <c r="H342" s="4"/>
      <c r="I342" s="4">
        <v>3252.46</v>
      </c>
      <c r="J342" s="62">
        <v>-10798350</v>
      </c>
      <c r="K342" s="63" t="s">
        <v>577</v>
      </c>
    </row>
    <row r="343" spans="1:11" ht="33" customHeight="1" x14ac:dyDescent="0.25">
      <c r="A343" s="58" t="s">
        <v>562</v>
      </c>
      <c r="B343" s="59" t="s">
        <v>569</v>
      </c>
      <c r="C343" s="59" t="s">
        <v>570</v>
      </c>
      <c r="D343" s="59" t="s">
        <v>133</v>
      </c>
      <c r="E343" s="60" t="s">
        <v>13</v>
      </c>
      <c r="F343" s="61" t="s">
        <v>13</v>
      </c>
      <c r="G343" s="4" t="s">
        <v>13</v>
      </c>
      <c r="H343" s="4">
        <v>300.3</v>
      </c>
      <c r="I343" s="4"/>
      <c r="J343" s="62">
        <v>1000000</v>
      </c>
      <c r="K343" s="63"/>
    </row>
    <row r="344" spans="1:11" ht="33" customHeight="1" x14ac:dyDescent="0.25">
      <c r="A344" s="58" t="s">
        <v>562</v>
      </c>
      <c r="B344" s="59" t="s">
        <v>571</v>
      </c>
      <c r="C344" s="59" t="s">
        <v>572</v>
      </c>
      <c r="D344" s="59" t="s">
        <v>573</v>
      </c>
      <c r="E344" s="60" t="s">
        <v>13</v>
      </c>
      <c r="F344" s="61" t="s">
        <v>13</v>
      </c>
      <c r="G344" s="4" t="s">
        <v>13</v>
      </c>
      <c r="H344" s="4">
        <v>884.97</v>
      </c>
      <c r="I344" s="4"/>
      <c r="J344" s="62">
        <v>3000000</v>
      </c>
      <c r="K344" s="63"/>
    </row>
    <row r="345" spans="1:11" ht="33" customHeight="1" x14ac:dyDescent="0.25">
      <c r="A345" s="58"/>
      <c r="B345" s="59"/>
      <c r="C345" s="59"/>
      <c r="D345" s="59"/>
      <c r="E345" s="60"/>
      <c r="F345" s="61"/>
      <c r="G345" s="4"/>
      <c r="H345" s="4"/>
      <c r="I345" s="4"/>
      <c r="J345" s="62"/>
      <c r="K345" s="63"/>
    </row>
    <row r="346" spans="1:11" ht="33" customHeight="1" x14ac:dyDescent="0.25">
      <c r="A346" s="64"/>
      <c r="B346" s="65"/>
      <c r="C346" s="65"/>
      <c r="D346" s="65"/>
      <c r="E346" s="32"/>
      <c r="F346" s="33"/>
      <c r="G346" s="34"/>
      <c r="H346" s="34"/>
      <c r="I346" s="34"/>
      <c r="J346" s="32">
        <f>SUM(J339:J344)</f>
        <v>13059691.880000006</v>
      </c>
      <c r="K346" s="33" t="s">
        <v>575</v>
      </c>
    </row>
    <row r="347" spans="1:11" ht="33" customHeight="1" x14ac:dyDescent="0.25">
      <c r="A347" s="2"/>
      <c r="B347" s="66"/>
      <c r="C347" s="66"/>
      <c r="D347" s="66"/>
      <c r="E347" s="5"/>
      <c r="F347" s="3"/>
      <c r="G347" s="1"/>
      <c r="H347" s="1"/>
      <c r="I347" s="1"/>
      <c r="J347" s="5">
        <f>J335+J342+J340+J341+J343+J344</f>
        <v>6863045.1999999993</v>
      </c>
      <c r="K347" s="3">
        <f>J340+J341+J343+J344</f>
        <v>4544700</v>
      </c>
    </row>
    <row r="348" spans="1:11" ht="33" customHeight="1" x14ac:dyDescent="0.25">
      <c r="J348" s="68">
        <f>J346-J347</f>
        <v>6196646.6800000072</v>
      </c>
      <c r="K348" s="71"/>
    </row>
  </sheetData>
  <autoFilter ref="B2:B323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2023-11-08T02:25:37Z</dcterms:modified>
</cp:coreProperties>
</file>