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Working hour" sheetId="4" r:id="rId1"/>
    <sheet name="Salary" sheetId="1" r:id="rId2"/>
    <sheet name="SH02924 Statement (2)" sheetId="3" r:id="rId3"/>
    <sheet name="SH02434 Statement" sheetId="2" r:id="rId4"/>
  </sheets>
  <calcPr calcId="152511"/>
</workbook>
</file>

<file path=xl/calcChain.xml><?xml version="1.0" encoding="utf-8"?>
<calcChain xmlns="http://schemas.openxmlformats.org/spreadsheetml/2006/main">
  <c r="H6" i="4" l="1"/>
  <c r="J6" i="4"/>
  <c r="J5" i="4"/>
  <c r="F32" i="3"/>
  <c r="F31" i="3"/>
  <c r="F29" i="3"/>
  <c r="F28" i="3"/>
  <c r="F27" i="3"/>
  <c r="F25" i="3"/>
  <c r="F16" i="3"/>
  <c r="J7" i="4" l="1"/>
  <c r="D47" i="3"/>
  <c r="D48" i="3" s="1"/>
  <c r="C45" i="3"/>
  <c r="J16" i="3"/>
  <c r="J15" i="3"/>
  <c r="D49" i="3" l="1"/>
  <c r="D47" i="2"/>
  <c r="C45" i="2"/>
  <c r="J16" i="2"/>
  <c r="J15" i="2"/>
  <c r="D48" i="2" l="1"/>
  <c r="D49" i="2" s="1"/>
  <c r="AR6" i="1" l="1"/>
  <c r="AS6" i="1" s="1"/>
  <c r="AR5" i="1"/>
  <c r="AS5" i="1" s="1"/>
  <c r="AR4" i="1"/>
  <c r="AS4" i="1" s="1"/>
  <c r="AS7" i="1" l="1"/>
</calcChain>
</file>

<file path=xl/sharedStrings.xml><?xml version="1.0" encoding="utf-8"?>
<sst xmlns="http://schemas.openxmlformats.org/spreadsheetml/2006/main" count="275" uniqueCount="62">
  <si>
    <t>Aung Ko</t>
  </si>
  <si>
    <t>Name</t>
  </si>
  <si>
    <t>Position</t>
  </si>
  <si>
    <t>Join Date</t>
  </si>
  <si>
    <t>Operator</t>
  </si>
  <si>
    <t>24.2.25</t>
  </si>
  <si>
    <t>Zaw Paing Soe Lin</t>
  </si>
  <si>
    <t>Aung Thiha</t>
  </si>
  <si>
    <t>Helper</t>
  </si>
  <si>
    <t>JS</t>
  </si>
  <si>
    <t>Total Days</t>
  </si>
  <si>
    <t>Prices</t>
  </si>
  <si>
    <t>Amount</t>
  </si>
  <si>
    <t>Total</t>
  </si>
  <si>
    <t>Mar'25</t>
  </si>
  <si>
    <t>MA-810,000</t>
  </si>
  <si>
    <t>Operator chgs-12 lakhs</t>
  </si>
  <si>
    <t>Company Name</t>
  </si>
  <si>
    <t>Contact Person</t>
  </si>
  <si>
    <t>Machine Model No.</t>
  </si>
  <si>
    <t>Sr.No.</t>
  </si>
  <si>
    <t xml:space="preserve">Machine Delivery Date: </t>
  </si>
  <si>
    <t xml:space="preserve">Machine Arrival Date: </t>
  </si>
  <si>
    <t xml:space="preserve">Operator </t>
  </si>
  <si>
    <t>No.</t>
  </si>
  <si>
    <t>Date</t>
  </si>
  <si>
    <t xml:space="preserve">Actual  Working Hours </t>
  </si>
  <si>
    <t>Calculation Working 
Hours</t>
  </si>
  <si>
    <t>Remarks</t>
  </si>
  <si>
    <t>Standby</t>
  </si>
  <si>
    <t>-</t>
  </si>
  <si>
    <t>Machine Working Hours</t>
  </si>
  <si>
    <t>Per Hour Charges ( MMK )</t>
  </si>
  <si>
    <t>5% Commercial</t>
  </si>
  <si>
    <t>Total Amount Ks</t>
  </si>
  <si>
    <t>1 Month -140 Lakhs</t>
  </si>
  <si>
    <t>Including 5%</t>
  </si>
  <si>
    <t>1 duty price -666,666.6666666</t>
  </si>
  <si>
    <t>Per hour charges -83,333.3333333</t>
  </si>
  <si>
    <t>Standby -160 hrs</t>
  </si>
  <si>
    <t>Maung Htay_U</t>
  </si>
  <si>
    <t>ME220</t>
  </si>
  <si>
    <t>SH02434</t>
  </si>
  <si>
    <t>Zaw Paing Soe Min</t>
  </si>
  <si>
    <t>Fan Belt damage</t>
  </si>
  <si>
    <t>SH02924</t>
  </si>
  <si>
    <t>Fan Belt Damage</t>
  </si>
  <si>
    <t>Bucket pin damage</t>
  </si>
  <si>
    <t>Engine Oil Service</t>
  </si>
  <si>
    <t>Apr'25</t>
  </si>
  <si>
    <t>Salary</t>
  </si>
  <si>
    <t>Working Hour</t>
  </si>
  <si>
    <t>Actual hr</t>
  </si>
  <si>
    <t>Breakdown</t>
  </si>
  <si>
    <t>Contract Standby Hours</t>
  </si>
  <si>
    <t>160 hrs</t>
  </si>
  <si>
    <t>From</t>
  </si>
  <si>
    <t>To</t>
  </si>
  <si>
    <t>26.2.25</t>
  </si>
  <si>
    <t>27.3.25</t>
  </si>
  <si>
    <t>9.3.25</t>
  </si>
  <si>
    <t>7.4.25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</si>
</sst>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[$-409]d\-mmm\-yy;@"/>
    <numFmt numFmtId="167" formatCode="m/d/yy;@"/>
    <numFmt numFmtId="168" formatCode="h:mm;@"/>
    <numFmt numFmtId="169" formatCode="[h]:mm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Arial"/>
      <family val="2"/>
      <charset val="222"/>
    </font>
    <font>
      <b/>
      <sz val="9"/>
      <name val="Arial"/>
      <family val="2"/>
      <charset val="22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164" fontId="0" fillId="0" borderId="0" xfId="1" applyNumberFormat="1" applyFont="1"/>
    <xf numFmtId="0" fontId="0" fillId="0" borderId="1" xfId="0" applyBorder="1"/>
    <xf numFmtId="164" fontId="0" fillId="0" borderId="1" xfId="1" applyNumberFormat="1" applyFont="1" applyBorder="1"/>
    <xf numFmtId="0" fontId="0" fillId="0" borderId="0" xfId="0" applyAlignment="1">
      <alignment horizontal="center" vertical="center"/>
    </xf>
    <xf numFmtId="0" fontId="2" fillId="0" borderId="0" xfId="0" applyFont="1" applyBorder="1" applyAlignment="1"/>
    <xf numFmtId="165" fontId="0" fillId="0" borderId="0" xfId="1" applyNumberFormat="1" applyFont="1"/>
    <xf numFmtId="0" fontId="2" fillId="0" borderId="0" xfId="0" applyFont="1"/>
    <xf numFmtId="0" fontId="2" fillId="0" borderId="2" xfId="0" applyFont="1" applyBorder="1" applyAlignment="1">
      <alignment horizontal="left"/>
    </xf>
    <xf numFmtId="0" fontId="0" fillId="0" borderId="0" xfId="0" applyFont="1" applyBorder="1" applyAlignment="1"/>
    <xf numFmtId="0" fontId="3" fillId="0" borderId="0" xfId="0" applyFont="1"/>
    <xf numFmtId="1" fontId="4" fillId="0" borderId="0" xfId="0" applyNumberFormat="1" applyFont="1" applyFill="1" applyBorder="1" applyAlignment="1">
      <alignment horizontal="center"/>
    </xf>
    <xf numFmtId="0" fontId="0" fillId="0" borderId="0" xfId="0" applyFont="1"/>
    <xf numFmtId="1" fontId="4" fillId="0" borderId="2" xfId="0" applyNumberFormat="1" applyFont="1" applyBorder="1" applyAlignment="1">
      <alignment horizontal="left"/>
    </xf>
    <xf numFmtId="1" fontId="4" fillId="0" borderId="0" xfId="0" applyNumberFormat="1" applyFont="1" applyBorder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0" fontId="0" fillId="0" borderId="0" xfId="0" applyBorder="1"/>
    <xf numFmtId="166" fontId="4" fillId="0" borderId="3" xfId="0" applyNumberFormat="1" applyFont="1" applyBorder="1" applyAlignment="1">
      <alignment horizontal="center"/>
    </xf>
    <xf numFmtId="166" fontId="4" fillId="0" borderId="0" xfId="0" applyNumberFormat="1" applyFont="1" applyBorder="1" applyAlignme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166" fontId="4" fillId="0" borderId="3" xfId="0" applyNumberFormat="1" applyFont="1" applyBorder="1" applyAlignment="1">
      <alignment horizontal="left"/>
    </xf>
    <xf numFmtId="166" fontId="4" fillId="0" borderId="0" xfId="0" applyNumberFormat="1" applyFont="1" applyBorder="1" applyAlignment="1">
      <alignment horizontal="center"/>
    </xf>
    <xf numFmtId="166" fontId="5" fillId="0" borderId="0" xfId="0" applyNumberFormat="1" applyFont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166" fontId="4" fillId="0" borderId="3" xfId="0" applyNumberFormat="1" applyFont="1" applyFill="1" applyBorder="1" applyAlignment="1">
      <alignment horizontal="center"/>
    </xf>
    <xf numFmtId="168" fontId="6" fillId="0" borderId="1" xfId="0" quotePrefix="1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69" fontId="6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center" vertical="center"/>
    </xf>
    <xf numFmtId="165" fontId="0" fillId="0" borderId="0" xfId="1" applyNumberFormat="1" applyFont="1" applyBorder="1" applyAlignment="1">
      <alignment horizontal="right"/>
    </xf>
    <xf numFmtId="43" fontId="0" fillId="0" borderId="2" xfId="1" applyNumberFormat="1" applyFont="1" applyBorder="1" applyAlignment="1">
      <alignment horizontal="right"/>
    </xf>
    <xf numFmtId="165" fontId="1" fillId="0" borderId="0" xfId="1" applyNumberFormat="1" applyFont="1" applyBorder="1" applyAlignment="1">
      <alignment horizontal="right"/>
    </xf>
    <xf numFmtId="43" fontId="0" fillId="0" borderId="0" xfId="1" applyNumberFormat="1" applyFont="1" applyBorder="1" applyAlignment="1">
      <alignment horizontal="right"/>
    </xf>
    <xf numFmtId="43" fontId="0" fillId="0" borderId="6" xfId="1" applyNumberFormat="1" applyFont="1" applyBorder="1" applyAlignment="1">
      <alignment horizontal="right"/>
    </xf>
    <xf numFmtId="0" fontId="6" fillId="0" borderId="1" xfId="0" applyFont="1" applyBorder="1" applyAlignment="1">
      <alignment horizontal="center" vertical="center"/>
    </xf>
    <xf numFmtId="46" fontId="0" fillId="0" borderId="1" xfId="0" applyNumberFormat="1" applyBorder="1"/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" fontId="7" fillId="0" borderId="4" xfId="0" applyNumberFormat="1" applyFont="1" applyBorder="1" applyAlignment="1">
      <alignment horizontal="center" vertical="center" wrapText="1"/>
    </xf>
    <xf numFmtId="1" fontId="7" fillId="0" borderId="5" xfId="0" applyNumberFormat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"/>
  <sheetViews>
    <sheetView tabSelected="1" workbookViewId="0">
      <selection activeCell="H16" sqref="H16"/>
    </sheetView>
  </sheetViews>
  <sheetFormatPr defaultRowHeight="15"/>
  <cols>
    <col min="1" max="1" width="16.7109375" bestFit="1" customWidth="1"/>
    <col min="5" max="5" width="22" bestFit="1" customWidth="1"/>
    <col min="7" max="7" width="11" bestFit="1" customWidth="1"/>
    <col min="8" max="8" width="10" bestFit="1" customWidth="1"/>
    <col min="9" max="9" width="6.28515625" bestFit="1" customWidth="1"/>
    <col min="10" max="10" width="13.28515625" style="1" bestFit="1" customWidth="1"/>
  </cols>
  <sheetData>
    <row r="2" spans="1:10">
      <c r="A2" t="s">
        <v>51</v>
      </c>
    </row>
    <row r="4" spans="1:10">
      <c r="A4" s="2" t="s">
        <v>1</v>
      </c>
      <c r="B4" s="2" t="s">
        <v>2</v>
      </c>
      <c r="C4" s="2" t="s">
        <v>56</v>
      </c>
      <c r="D4" s="2" t="s">
        <v>57</v>
      </c>
      <c r="E4" s="2" t="s">
        <v>54</v>
      </c>
      <c r="F4" s="2" t="s">
        <v>52</v>
      </c>
      <c r="G4" s="2" t="s">
        <v>53</v>
      </c>
      <c r="H4" s="2" t="s">
        <v>10</v>
      </c>
      <c r="I4" s="2" t="s">
        <v>11</v>
      </c>
      <c r="J4" s="3" t="s">
        <v>12</v>
      </c>
    </row>
    <row r="5" spans="1:10">
      <c r="A5" s="2" t="s">
        <v>7</v>
      </c>
      <c r="B5" s="2" t="s">
        <v>4</v>
      </c>
      <c r="C5" s="2" t="s">
        <v>58</v>
      </c>
      <c r="D5" s="2" t="s">
        <v>59</v>
      </c>
      <c r="E5" s="2" t="s">
        <v>55</v>
      </c>
      <c r="F5" s="38">
        <v>10.026388888888889</v>
      </c>
      <c r="G5" s="2">
        <v>0</v>
      </c>
      <c r="H5" s="2">
        <v>248.63</v>
      </c>
      <c r="I5" s="2">
        <v>4000</v>
      </c>
      <c r="J5" s="3">
        <f>I5*H5</f>
        <v>994520</v>
      </c>
    </row>
    <row r="6" spans="1:10">
      <c r="A6" s="2" t="s">
        <v>0</v>
      </c>
      <c r="B6" s="2" t="s">
        <v>4</v>
      </c>
      <c r="C6" s="2" t="s">
        <v>60</v>
      </c>
      <c r="D6" s="2" t="s">
        <v>61</v>
      </c>
      <c r="E6" s="2" t="s">
        <v>55</v>
      </c>
      <c r="F6" s="38">
        <v>3.0333333333333332</v>
      </c>
      <c r="G6" s="2">
        <v>25.832999999999998</v>
      </c>
      <c r="H6" s="2">
        <f>160-G6</f>
        <v>134.167</v>
      </c>
      <c r="I6" s="2">
        <v>4000</v>
      </c>
      <c r="J6" s="3">
        <f>I6*H6</f>
        <v>536668</v>
      </c>
    </row>
    <row r="7" spans="1:10">
      <c r="I7" t="s">
        <v>13</v>
      </c>
      <c r="J7" s="1">
        <f>SUM(J5:J6)</f>
        <v>1531188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"/>
  <sheetViews>
    <sheetView workbookViewId="0">
      <selection activeCell="AN8" sqref="AN8"/>
    </sheetView>
  </sheetViews>
  <sheetFormatPr defaultRowHeight="15"/>
  <cols>
    <col min="1" max="1" width="16.7109375" bestFit="1" customWidth="1"/>
    <col min="4" max="42" width="2.85546875" customWidth="1"/>
    <col min="45" max="45" width="13.28515625" style="1" bestFit="1" customWidth="1"/>
  </cols>
  <sheetData>
    <row r="1" spans="1:45">
      <c r="A1" t="s">
        <v>50</v>
      </c>
    </row>
    <row r="2" spans="1:45">
      <c r="D2" s="39" t="s">
        <v>14</v>
      </c>
      <c r="E2" s="39"/>
      <c r="F2" s="39"/>
      <c r="G2" s="39"/>
      <c r="H2" s="39"/>
      <c r="I2" s="39"/>
      <c r="J2" s="39"/>
      <c r="K2" s="39"/>
      <c r="L2" s="39" t="s">
        <v>49</v>
      </c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</row>
    <row r="3" spans="1:45">
      <c r="A3" s="2" t="s">
        <v>1</v>
      </c>
      <c r="B3" s="2" t="s">
        <v>2</v>
      </c>
      <c r="C3" s="2" t="s">
        <v>3</v>
      </c>
      <c r="D3" s="2">
        <v>24</v>
      </c>
      <c r="E3" s="2">
        <v>25</v>
      </c>
      <c r="F3" s="2">
        <v>26</v>
      </c>
      <c r="G3" s="2">
        <v>27</v>
      </c>
      <c r="H3" s="2">
        <v>28</v>
      </c>
      <c r="I3" s="2">
        <v>29</v>
      </c>
      <c r="J3" s="2">
        <v>30</v>
      </c>
      <c r="K3" s="2">
        <v>31</v>
      </c>
      <c r="L3" s="2">
        <v>1</v>
      </c>
      <c r="M3" s="2">
        <v>2</v>
      </c>
      <c r="N3" s="2">
        <v>3</v>
      </c>
      <c r="O3" s="2">
        <v>4</v>
      </c>
      <c r="P3" s="2">
        <v>5</v>
      </c>
      <c r="Q3" s="2">
        <v>6</v>
      </c>
      <c r="R3" s="2">
        <v>7</v>
      </c>
      <c r="S3" s="2">
        <v>8</v>
      </c>
      <c r="T3" s="2">
        <v>9</v>
      </c>
      <c r="U3" s="2">
        <v>10</v>
      </c>
      <c r="V3" s="2">
        <v>11</v>
      </c>
      <c r="W3" s="2">
        <v>12</v>
      </c>
      <c r="X3" s="2">
        <v>13</v>
      </c>
      <c r="Y3" s="2">
        <v>14</v>
      </c>
      <c r="Z3" s="2">
        <v>15</v>
      </c>
      <c r="AA3" s="2">
        <v>16</v>
      </c>
      <c r="AB3" s="2">
        <v>17</v>
      </c>
      <c r="AC3" s="2">
        <v>18</v>
      </c>
      <c r="AD3" s="2">
        <v>19</v>
      </c>
      <c r="AE3" s="2">
        <v>20</v>
      </c>
      <c r="AF3" s="2">
        <v>21</v>
      </c>
      <c r="AG3" s="2">
        <v>22</v>
      </c>
      <c r="AH3" s="2">
        <v>23</v>
      </c>
      <c r="AI3" s="2">
        <v>24</v>
      </c>
      <c r="AJ3" s="2">
        <v>25</v>
      </c>
      <c r="AK3" s="2">
        <v>26</v>
      </c>
      <c r="AL3" s="2">
        <v>27</v>
      </c>
      <c r="AM3" s="2">
        <v>28</v>
      </c>
      <c r="AN3" s="2">
        <v>29</v>
      </c>
      <c r="AO3" s="2">
        <v>30</v>
      </c>
      <c r="AP3" s="2">
        <v>31</v>
      </c>
      <c r="AQ3" s="2" t="s">
        <v>10</v>
      </c>
      <c r="AR3" s="2" t="s">
        <v>11</v>
      </c>
      <c r="AS3" s="3" t="s">
        <v>12</v>
      </c>
    </row>
    <row r="4" spans="1:45">
      <c r="A4" s="2" t="s">
        <v>7</v>
      </c>
      <c r="B4" s="2" t="s">
        <v>4</v>
      </c>
      <c r="C4" s="2" t="s">
        <v>5</v>
      </c>
      <c r="D4" s="2" t="s">
        <v>9</v>
      </c>
      <c r="E4" s="2" t="s">
        <v>9</v>
      </c>
      <c r="F4" s="2" t="s">
        <v>9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9</v>
      </c>
      <c r="L4" s="2" t="s">
        <v>9</v>
      </c>
      <c r="M4" s="2" t="s">
        <v>9</v>
      </c>
      <c r="N4" s="2" t="s">
        <v>9</v>
      </c>
      <c r="O4" s="2" t="s">
        <v>9</v>
      </c>
      <c r="P4" s="2" t="s">
        <v>9</v>
      </c>
      <c r="Q4" s="2" t="s">
        <v>9</v>
      </c>
      <c r="R4" s="2" t="s">
        <v>9</v>
      </c>
      <c r="S4" s="2" t="s">
        <v>9</v>
      </c>
      <c r="T4" s="2" t="s">
        <v>9</v>
      </c>
      <c r="U4" s="2" t="s">
        <v>9</v>
      </c>
      <c r="V4" s="2" t="s">
        <v>9</v>
      </c>
      <c r="W4" s="2" t="s">
        <v>9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9</v>
      </c>
      <c r="AC4" s="2" t="s">
        <v>9</v>
      </c>
      <c r="AD4" s="2" t="s">
        <v>9</v>
      </c>
      <c r="AE4" s="2" t="s">
        <v>9</v>
      </c>
      <c r="AF4" s="2" t="s">
        <v>9</v>
      </c>
      <c r="AG4" s="2" t="s">
        <v>9</v>
      </c>
      <c r="AH4" s="2" t="s">
        <v>9</v>
      </c>
      <c r="AI4" s="2" t="s">
        <v>9</v>
      </c>
      <c r="AJ4" s="2" t="s">
        <v>9</v>
      </c>
      <c r="AK4" s="2" t="s">
        <v>9</v>
      </c>
      <c r="AL4" s="2" t="s">
        <v>9</v>
      </c>
      <c r="AM4" s="2" t="s">
        <v>9</v>
      </c>
      <c r="AN4" s="2" t="s">
        <v>9</v>
      </c>
      <c r="AO4" s="2" t="s">
        <v>9</v>
      </c>
      <c r="AP4" s="2" t="s">
        <v>9</v>
      </c>
      <c r="AQ4" s="2">
        <v>36</v>
      </c>
      <c r="AR4" s="2">
        <f>400000/30</f>
        <v>13333.333333333334</v>
      </c>
      <c r="AS4" s="3">
        <f>AR4*AQ4</f>
        <v>480000</v>
      </c>
    </row>
    <row r="5" spans="1:45">
      <c r="A5" s="2" t="s">
        <v>0</v>
      </c>
      <c r="B5" s="2" t="s">
        <v>4</v>
      </c>
      <c r="C5" s="2" t="s">
        <v>5</v>
      </c>
      <c r="D5" s="2" t="s">
        <v>9</v>
      </c>
      <c r="E5" s="2" t="s">
        <v>9</v>
      </c>
      <c r="F5" s="2" t="s">
        <v>9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9</v>
      </c>
      <c r="N5" s="2" t="s">
        <v>9</v>
      </c>
      <c r="O5" s="2" t="s">
        <v>9</v>
      </c>
      <c r="P5" s="2" t="s">
        <v>9</v>
      </c>
      <c r="Q5" s="2" t="s">
        <v>9</v>
      </c>
      <c r="R5" s="2" t="s">
        <v>9</v>
      </c>
      <c r="S5" s="2" t="s">
        <v>9</v>
      </c>
      <c r="T5" s="2" t="s">
        <v>9</v>
      </c>
      <c r="U5" s="2" t="s">
        <v>9</v>
      </c>
      <c r="V5" s="2" t="s">
        <v>9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9</v>
      </c>
      <c r="AB5" s="2" t="s">
        <v>9</v>
      </c>
      <c r="AC5" s="2" t="s">
        <v>9</v>
      </c>
      <c r="AD5" s="2" t="s">
        <v>9</v>
      </c>
      <c r="AE5" s="2" t="s">
        <v>9</v>
      </c>
      <c r="AF5" s="2" t="s">
        <v>9</v>
      </c>
      <c r="AG5" s="2" t="s">
        <v>9</v>
      </c>
      <c r="AH5" s="2" t="s">
        <v>9</v>
      </c>
      <c r="AI5" s="2" t="s">
        <v>9</v>
      </c>
      <c r="AJ5" s="2" t="s">
        <v>9</v>
      </c>
      <c r="AK5" s="2" t="s">
        <v>9</v>
      </c>
      <c r="AL5" s="2" t="s">
        <v>9</v>
      </c>
      <c r="AM5" s="2" t="s">
        <v>9</v>
      </c>
      <c r="AN5" s="2" t="s">
        <v>9</v>
      </c>
      <c r="AO5" s="2" t="s">
        <v>9</v>
      </c>
      <c r="AP5" s="2" t="s">
        <v>9</v>
      </c>
      <c r="AQ5" s="2">
        <v>36</v>
      </c>
      <c r="AR5" s="2">
        <f>400000/30</f>
        <v>13333.333333333334</v>
      </c>
      <c r="AS5" s="3">
        <f>AR5*AQ5</f>
        <v>480000</v>
      </c>
    </row>
    <row r="6" spans="1:45">
      <c r="A6" s="2" t="s">
        <v>6</v>
      </c>
      <c r="B6" s="2" t="s">
        <v>8</v>
      </c>
      <c r="C6" s="2" t="s">
        <v>5</v>
      </c>
      <c r="D6" s="2" t="s">
        <v>9</v>
      </c>
      <c r="E6" s="2" t="s">
        <v>9</v>
      </c>
      <c r="F6" s="2" t="s">
        <v>9</v>
      </c>
      <c r="G6" s="2" t="s">
        <v>9</v>
      </c>
      <c r="H6" s="2" t="s">
        <v>9</v>
      </c>
      <c r="I6" s="2" t="s">
        <v>9</v>
      </c>
      <c r="J6" s="2" t="s">
        <v>9</v>
      </c>
      <c r="K6" s="2" t="s">
        <v>9</v>
      </c>
      <c r="L6" s="2" t="s">
        <v>9</v>
      </c>
      <c r="M6" s="2" t="s">
        <v>9</v>
      </c>
      <c r="N6" s="2" t="s">
        <v>9</v>
      </c>
      <c r="O6" s="2" t="s">
        <v>9</v>
      </c>
      <c r="P6" s="2" t="s">
        <v>9</v>
      </c>
      <c r="Q6" s="2" t="s">
        <v>9</v>
      </c>
      <c r="R6" s="2" t="s">
        <v>9</v>
      </c>
      <c r="S6" s="2" t="s">
        <v>9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9</v>
      </c>
      <c r="Y6" s="2" t="s">
        <v>9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9</v>
      </c>
      <c r="AL6" s="2" t="s">
        <v>9</v>
      </c>
      <c r="AM6" s="2" t="s">
        <v>9</v>
      </c>
      <c r="AN6" s="2" t="s">
        <v>9</v>
      </c>
      <c r="AO6" s="2" t="s">
        <v>9</v>
      </c>
      <c r="AP6" s="2" t="s">
        <v>9</v>
      </c>
      <c r="AQ6" s="2">
        <v>36</v>
      </c>
      <c r="AR6" s="2">
        <f>300000/30</f>
        <v>10000</v>
      </c>
      <c r="AS6" s="3">
        <f>AR6*AQ6</f>
        <v>360000</v>
      </c>
    </row>
    <row r="7" spans="1:45">
      <c r="AR7" t="s">
        <v>13</v>
      </c>
      <c r="AS7" s="1">
        <f>SUM(AS4:AS6)</f>
        <v>1320000</v>
      </c>
    </row>
  </sheetData>
  <mergeCells count="2">
    <mergeCell ref="D2:K2"/>
    <mergeCell ref="L2:AP2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0"/>
  <sheetViews>
    <sheetView topLeftCell="A34" workbookViewId="0">
      <selection activeCell="E44" sqref="E44"/>
    </sheetView>
  </sheetViews>
  <sheetFormatPr defaultRowHeight="15"/>
  <cols>
    <col min="1" max="1" width="3.7109375" style="4" customWidth="1"/>
    <col min="2" max="2" width="20.85546875" customWidth="1"/>
    <col min="3" max="3" width="19.42578125" customWidth="1"/>
    <col min="4" max="4" width="19.28515625" customWidth="1"/>
    <col min="5" max="5" width="28.85546875" customWidth="1"/>
    <col min="6" max="6" width="9.85546875" customWidth="1"/>
    <col min="7" max="7" width="11.5703125" customWidth="1"/>
    <col min="8" max="8" width="10.85546875" customWidth="1"/>
    <col min="9" max="9" width="14.5703125" customWidth="1"/>
  </cols>
  <sheetData>
    <row r="2" spans="1:10">
      <c r="B2" s="5"/>
      <c r="C2" t="s">
        <v>35</v>
      </c>
      <c r="D2" t="s">
        <v>36</v>
      </c>
      <c r="E2" t="s">
        <v>37</v>
      </c>
    </row>
    <row r="3" spans="1:10">
      <c r="E3" s="6" t="s">
        <v>38</v>
      </c>
    </row>
    <row r="4" spans="1:10">
      <c r="B4" s="7" t="s">
        <v>17</v>
      </c>
      <c r="C4" s="8" t="s">
        <v>40</v>
      </c>
      <c r="D4" s="9"/>
      <c r="E4" t="s">
        <v>39</v>
      </c>
    </row>
    <row r="5" spans="1:10">
      <c r="B5" s="10" t="s">
        <v>18</v>
      </c>
      <c r="C5" s="8" t="s">
        <v>40</v>
      </c>
      <c r="D5" s="11"/>
      <c r="E5" s="12"/>
    </row>
    <row r="6" spans="1:10">
      <c r="B6" s="10" t="s">
        <v>19</v>
      </c>
      <c r="C6" s="13" t="s">
        <v>41</v>
      </c>
      <c r="D6" s="14"/>
      <c r="E6" s="9"/>
    </row>
    <row r="7" spans="1:10">
      <c r="B7" s="10" t="s">
        <v>20</v>
      </c>
      <c r="C7" s="15" t="s">
        <v>45</v>
      </c>
      <c r="D7" s="16"/>
      <c r="E7" s="17"/>
    </row>
    <row r="8" spans="1:10">
      <c r="B8" s="10" t="s">
        <v>21</v>
      </c>
      <c r="C8" s="18">
        <v>45437</v>
      </c>
      <c r="D8" s="19"/>
      <c r="E8" s="19"/>
    </row>
    <row r="9" spans="1:10">
      <c r="A9" s="20"/>
      <c r="B9" s="10" t="s">
        <v>22</v>
      </c>
      <c r="C9" s="18">
        <v>45723</v>
      </c>
      <c r="D9" s="19"/>
      <c r="E9" s="19"/>
    </row>
    <row r="10" spans="1:10">
      <c r="A10" s="20"/>
      <c r="B10" s="10" t="s">
        <v>23</v>
      </c>
      <c r="C10" s="21" t="s">
        <v>0</v>
      </c>
      <c r="E10" s="17"/>
    </row>
    <row r="11" spans="1:10">
      <c r="A11" s="20"/>
      <c r="B11" s="10" t="s">
        <v>8</v>
      </c>
      <c r="C11" s="22" t="s">
        <v>43</v>
      </c>
      <c r="D11" s="23"/>
      <c r="E11" s="24"/>
    </row>
    <row r="12" spans="1:10">
      <c r="A12" s="20"/>
      <c r="C12" s="25"/>
      <c r="D12" s="25"/>
    </row>
    <row r="13" spans="1:10">
      <c r="A13" s="40" t="s">
        <v>24</v>
      </c>
      <c r="B13" s="41" t="s">
        <v>25</v>
      </c>
      <c r="C13" s="43" t="s">
        <v>26</v>
      </c>
      <c r="D13" s="43" t="s">
        <v>27</v>
      </c>
      <c r="E13" s="41" t="s">
        <v>28</v>
      </c>
    </row>
    <row r="14" spans="1:10">
      <c r="A14" s="40"/>
      <c r="B14" s="42"/>
      <c r="C14" s="44"/>
      <c r="D14" s="44"/>
      <c r="E14" s="42"/>
    </row>
    <row r="15" spans="1:10">
      <c r="A15" s="37">
        <v>1</v>
      </c>
      <c r="B15" s="27">
        <v>45725</v>
      </c>
      <c r="C15" s="28">
        <v>0.17083333333333331</v>
      </c>
      <c r="D15" s="28"/>
      <c r="E15" s="29" t="s">
        <v>29</v>
      </c>
      <c r="J15">
        <f>87500*4.5</f>
        <v>393750</v>
      </c>
    </row>
    <row r="16" spans="1:10">
      <c r="A16" s="37">
        <v>2</v>
      </c>
      <c r="B16" s="27">
        <v>45726</v>
      </c>
      <c r="C16" s="28" t="s">
        <v>30</v>
      </c>
      <c r="D16" s="28"/>
      <c r="E16" s="29" t="s">
        <v>46</v>
      </c>
      <c r="F16">
        <f>160/30</f>
        <v>5.333333333333333</v>
      </c>
      <c r="J16">
        <f>350000/4</f>
        <v>87500</v>
      </c>
    </row>
    <row r="17" spans="1:6">
      <c r="A17" s="37">
        <v>3</v>
      </c>
      <c r="B17" s="27">
        <v>45727</v>
      </c>
      <c r="C17" s="28" t="s">
        <v>30</v>
      </c>
      <c r="D17" s="28"/>
      <c r="E17" s="29" t="s">
        <v>29</v>
      </c>
    </row>
    <row r="18" spans="1:6">
      <c r="A18" s="37">
        <v>4</v>
      </c>
      <c r="B18" s="27">
        <v>45728</v>
      </c>
      <c r="C18" s="28" t="s">
        <v>30</v>
      </c>
      <c r="D18" s="28"/>
      <c r="E18" s="29" t="s">
        <v>29</v>
      </c>
    </row>
    <row r="19" spans="1:6">
      <c r="A19" s="37">
        <v>5</v>
      </c>
      <c r="B19" s="27">
        <v>45729</v>
      </c>
      <c r="C19" s="28" t="s">
        <v>30</v>
      </c>
      <c r="D19" s="28"/>
      <c r="E19" s="29" t="s">
        <v>29</v>
      </c>
    </row>
    <row r="20" spans="1:6">
      <c r="A20" s="37">
        <v>6</v>
      </c>
      <c r="B20" s="27">
        <v>45730</v>
      </c>
      <c r="C20" s="28" t="s">
        <v>30</v>
      </c>
      <c r="D20" s="28"/>
      <c r="E20" s="29" t="s">
        <v>29</v>
      </c>
    </row>
    <row r="21" spans="1:6">
      <c r="A21" s="37">
        <v>7</v>
      </c>
      <c r="B21" s="27">
        <v>45731</v>
      </c>
      <c r="C21" s="28" t="s">
        <v>30</v>
      </c>
      <c r="D21" s="28"/>
      <c r="E21" s="29" t="s">
        <v>29</v>
      </c>
    </row>
    <row r="22" spans="1:6">
      <c r="A22" s="37">
        <v>8</v>
      </c>
      <c r="B22" s="27">
        <v>45732</v>
      </c>
      <c r="C22" s="28" t="s">
        <v>30</v>
      </c>
      <c r="D22" s="28"/>
      <c r="E22" s="29" t="s">
        <v>29</v>
      </c>
    </row>
    <row r="23" spans="1:6">
      <c r="A23" s="37">
        <v>9</v>
      </c>
      <c r="B23" s="27">
        <v>45733</v>
      </c>
      <c r="C23" s="28" t="s">
        <v>30</v>
      </c>
      <c r="D23" s="28"/>
      <c r="E23" s="29" t="s">
        <v>29</v>
      </c>
    </row>
    <row r="24" spans="1:6">
      <c r="A24" s="37">
        <v>10</v>
      </c>
      <c r="B24" s="27">
        <v>45734</v>
      </c>
      <c r="C24" s="28" t="s">
        <v>30</v>
      </c>
      <c r="D24" s="28"/>
      <c r="E24" s="29" t="s">
        <v>29</v>
      </c>
    </row>
    <row r="25" spans="1:6">
      <c r="A25" s="37">
        <v>11</v>
      </c>
      <c r="B25" s="27">
        <v>45735</v>
      </c>
      <c r="C25" s="28">
        <v>9.1666666666666674E-2</v>
      </c>
      <c r="D25" s="28"/>
      <c r="E25" s="29" t="s">
        <v>47</v>
      </c>
      <c r="F25">
        <f>160/30-2.2</f>
        <v>3.1333333333333329</v>
      </c>
    </row>
    <row r="26" spans="1:6">
      <c r="A26" s="37">
        <v>12</v>
      </c>
      <c r="B26" s="27">
        <v>45736</v>
      </c>
      <c r="C26" s="28">
        <v>0.22916666666666666</v>
      </c>
      <c r="D26" s="28"/>
      <c r="E26" s="28" t="s">
        <v>29</v>
      </c>
    </row>
    <row r="27" spans="1:6">
      <c r="A27" s="37">
        <v>13</v>
      </c>
      <c r="B27" s="27">
        <v>45737</v>
      </c>
      <c r="C27" s="28">
        <v>0.21666666666666667</v>
      </c>
      <c r="D27" s="28"/>
      <c r="E27" s="29" t="s">
        <v>46</v>
      </c>
      <c r="F27">
        <f>160/30-5.2</f>
        <v>0.13333333333333286</v>
      </c>
    </row>
    <row r="28" spans="1:6">
      <c r="A28" s="37">
        <v>14</v>
      </c>
      <c r="B28" s="27">
        <v>45738</v>
      </c>
      <c r="C28" s="28" t="s">
        <v>30</v>
      </c>
      <c r="D28" s="28"/>
      <c r="E28" s="29" t="s">
        <v>46</v>
      </c>
      <c r="F28">
        <f>160/30</f>
        <v>5.333333333333333</v>
      </c>
    </row>
    <row r="29" spans="1:6">
      <c r="A29" s="37">
        <v>15</v>
      </c>
      <c r="B29" s="27">
        <v>45739</v>
      </c>
      <c r="C29" s="28" t="s">
        <v>30</v>
      </c>
      <c r="D29" s="28"/>
      <c r="E29" s="29" t="s">
        <v>29</v>
      </c>
      <c r="F29">
        <f>160/30</f>
        <v>5.333333333333333</v>
      </c>
    </row>
    <row r="30" spans="1:6">
      <c r="A30" s="37">
        <v>16</v>
      </c>
      <c r="B30" s="27">
        <v>45740</v>
      </c>
      <c r="C30" s="28">
        <v>0.24583333333333335</v>
      </c>
      <c r="D30" s="28"/>
      <c r="E30" s="28" t="s">
        <v>29</v>
      </c>
    </row>
    <row r="31" spans="1:6">
      <c r="A31" s="37">
        <v>17</v>
      </c>
      <c r="B31" s="27">
        <v>45741</v>
      </c>
      <c r="C31" s="28">
        <v>0.17083333333333331</v>
      </c>
      <c r="D31" s="28"/>
      <c r="E31" s="29" t="s">
        <v>29</v>
      </c>
      <c r="F31">
        <f>160/30-4.1</f>
        <v>1.2333333333333334</v>
      </c>
    </row>
    <row r="32" spans="1:6">
      <c r="A32" s="37">
        <v>18</v>
      </c>
      <c r="B32" s="27">
        <v>45742</v>
      </c>
      <c r="C32" s="28" t="s">
        <v>30</v>
      </c>
      <c r="D32" s="28"/>
      <c r="E32" s="29" t="s">
        <v>48</v>
      </c>
      <c r="F32">
        <f>160/30</f>
        <v>5.333333333333333</v>
      </c>
    </row>
    <row r="33" spans="1:5">
      <c r="A33" s="37">
        <v>19</v>
      </c>
      <c r="B33" s="27">
        <v>45743</v>
      </c>
      <c r="C33" s="28" t="s">
        <v>30</v>
      </c>
      <c r="D33" s="28"/>
      <c r="E33" s="29" t="s">
        <v>29</v>
      </c>
    </row>
    <row r="34" spans="1:5">
      <c r="A34" s="37">
        <v>20</v>
      </c>
      <c r="B34" s="27">
        <v>45744</v>
      </c>
      <c r="C34" s="28" t="s">
        <v>30</v>
      </c>
      <c r="D34" s="28"/>
      <c r="E34" s="29" t="s">
        <v>29</v>
      </c>
    </row>
    <row r="35" spans="1:5">
      <c r="A35" s="37">
        <v>21</v>
      </c>
      <c r="B35" s="27">
        <v>45745</v>
      </c>
      <c r="C35" s="28" t="s">
        <v>30</v>
      </c>
      <c r="D35" s="28"/>
      <c r="E35" s="29" t="s">
        <v>29</v>
      </c>
    </row>
    <row r="36" spans="1:5">
      <c r="A36" s="37">
        <v>22</v>
      </c>
      <c r="B36" s="27">
        <v>45746</v>
      </c>
      <c r="C36" s="28">
        <v>0.16666666666666666</v>
      </c>
      <c r="D36" s="28"/>
      <c r="E36" s="29" t="s">
        <v>29</v>
      </c>
    </row>
    <row r="37" spans="1:5">
      <c r="A37" s="37">
        <v>23</v>
      </c>
      <c r="B37" s="27">
        <v>45747</v>
      </c>
      <c r="C37" s="28">
        <v>0.25</v>
      </c>
      <c r="D37" s="28"/>
      <c r="E37" s="29" t="s">
        <v>29</v>
      </c>
    </row>
    <row r="38" spans="1:5">
      <c r="A38" s="37">
        <v>24</v>
      </c>
      <c r="B38" s="27">
        <v>45748</v>
      </c>
      <c r="C38" s="28">
        <v>0.26666666666666666</v>
      </c>
      <c r="D38" s="28"/>
      <c r="E38" s="29" t="s">
        <v>29</v>
      </c>
    </row>
    <row r="39" spans="1:5">
      <c r="A39" s="37">
        <v>25</v>
      </c>
      <c r="B39" s="27">
        <v>45749</v>
      </c>
      <c r="C39" s="28">
        <v>0.3125</v>
      </c>
      <c r="D39" s="28"/>
      <c r="E39" s="29" t="s">
        <v>29</v>
      </c>
    </row>
    <row r="40" spans="1:5">
      <c r="A40" s="37">
        <v>26</v>
      </c>
      <c r="B40" s="27">
        <v>45750</v>
      </c>
      <c r="C40" s="28">
        <v>0.26666666666666666</v>
      </c>
      <c r="D40" s="28"/>
      <c r="E40" s="29" t="s">
        <v>29</v>
      </c>
    </row>
    <row r="41" spans="1:5">
      <c r="A41" s="37">
        <v>27</v>
      </c>
      <c r="B41" s="27">
        <v>45751</v>
      </c>
      <c r="C41" s="28">
        <v>0.27916666666666667</v>
      </c>
      <c r="D41" s="28"/>
      <c r="E41" s="29" t="s">
        <v>29</v>
      </c>
    </row>
    <row r="42" spans="1:5">
      <c r="A42" s="37">
        <v>28</v>
      </c>
      <c r="B42" s="27">
        <v>45752</v>
      </c>
      <c r="C42" s="28" t="s">
        <v>30</v>
      </c>
      <c r="D42" s="28"/>
      <c r="E42" s="29" t="s">
        <v>29</v>
      </c>
    </row>
    <row r="43" spans="1:5">
      <c r="A43" s="37">
        <v>29</v>
      </c>
      <c r="B43" s="27">
        <v>45753</v>
      </c>
      <c r="C43" s="28">
        <v>9.1666666666666674E-2</v>
      </c>
      <c r="D43" s="28"/>
      <c r="E43" s="29" t="s">
        <v>29</v>
      </c>
    </row>
    <row r="44" spans="1:5">
      <c r="A44" s="37">
        <v>30</v>
      </c>
      <c r="B44" s="27">
        <v>45754</v>
      </c>
      <c r="C44" s="28">
        <v>0.27499999999999997</v>
      </c>
      <c r="D44" s="28"/>
      <c r="E44" s="29" t="s">
        <v>29</v>
      </c>
    </row>
    <row r="45" spans="1:5">
      <c r="B45" t="s">
        <v>31</v>
      </c>
      <c r="C45" s="30">
        <f>SUM(C15:C44)</f>
        <v>3.0333333333333337</v>
      </c>
      <c r="D45" s="30">
        <v>5.5902777777777777</v>
      </c>
      <c r="E45" s="31"/>
    </row>
    <row r="46" spans="1:5">
      <c r="B46" t="s">
        <v>32</v>
      </c>
      <c r="C46" s="32"/>
      <c r="D46" s="33">
        <v>83333.333333300005</v>
      </c>
    </row>
    <row r="47" spans="1:5">
      <c r="C47" s="34"/>
      <c r="D47" s="35">
        <f>(D45*24)*D46</f>
        <v>11180555.555551084</v>
      </c>
      <c r="E47" s="35"/>
    </row>
    <row r="48" spans="1:5">
      <c r="B48" t="s">
        <v>33</v>
      </c>
      <c r="C48" s="32"/>
      <c r="D48" s="35">
        <f>D47*5/100</f>
        <v>559027.77777755412</v>
      </c>
    </row>
    <row r="49" spans="2:4" ht="15.75" thickBot="1">
      <c r="B49" t="s">
        <v>34</v>
      </c>
      <c r="D49" s="36">
        <f>SUM(D47:D48)</f>
        <v>11739583.333328638</v>
      </c>
    </row>
    <row r="50" spans="2:4" ht="15.75" thickTop="1"/>
  </sheetData>
  <mergeCells count="5">
    <mergeCell ref="A13:A14"/>
    <mergeCell ref="B13:B14"/>
    <mergeCell ref="C13:C14"/>
    <mergeCell ref="D13:D14"/>
    <mergeCell ref="E13:E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0"/>
  <sheetViews>
    <sheetView topLeftCell="A37" workbookViewId="0">
      <selection activeCell="D22" sqref="D22"/>
    </sheetView>
  </sheetViews>
  <sheetFormatPr defaultRowHeight="15"/>
  <cols>
    <col min="1" max="1" width="3.7109375" style="4" customWidth="1"/>
    <col min="2" max="2" width="20.85546875" customWidth="1"/>
    <col min="3" max="3" width="19.42578125" customWidth="1"/>
    <col min="4" max="4" width="19.28515625" customWidth="1"/>
    <col min="5" max="5" width="28.85546875" customWidth="1"/>
    <col min="6" max="6" width="9.85546875" customWidth="1"/>
    <col min="7" max="7" width="11.5703125" customWidth="1"/>
    <col min="8" max="8" width="10.85546875" customWidth="1"/>
    <col min="9" max="9" width="14.5703125" customWidth="1"/>
  </cols>
  <sheetData>
    <row r="2" spans="1:10">
      <c r="B2" s="5"/>
      <c r="C2" t="s">
        <v>35</v>
      </c>
      <c r="D2" t="s">
        <v>36</v>
      </c>
      <c r="E2" t="s">
        <v>37</v>
      </c>
    </row>
    <row r="3" spans="1:10">
      <c r="C3" t="s">
        <v>15</v>
      </c>
      <c r="D3" t="s">
        <v>16</v>
      </c>
      <c r="E3" s="6" t="s">
        <v>38</v>
      </c>
    </row>
    <row r="4" spans="1:10">
      <c r="B4" s="7" t="s">
        <v>17</v>
      </c>
      <c r="C4" s="8" t="s">
        <v>40</v>
      </c>
      <c r="D4" s="9"/>
      <c r="E4" t="s">
        <v>39</v>
      </c>
    </row>
    <row r="5" spans="1:10">
      <c r="B5" s="10" t="s">
        <v>18</v>
      </c>
      <c r="C5" s="8" t="s">
        <v>40</v>
      </c>
      <c r="D5" s="11"/>
      <c r="E5" s="12"/>
    </row>
    <row r="6" spans="1:10">
      <c r="B6" s="10" t="s">
        <v>19</v>
      </c>
      <c r="C6" s="13" t="s">
        <v>41</v>
      </c>
      <c r="D6" s="14"/>
      <c r="E6" s="9"/>
    </row>
    <row r="7" spans="1:10">
      <c r="B7" s="10" t="s">
        <v>20</v>
      </c>
      <c r="C7" s="15" t="s">
        <v>42</v>
      </c>
      <c r="D7" s="16"/>
      <c r="E7" s="17"/>
    </row>
    <row r="8" spans="1:10">
      <c r="B8" s="10" t="s">
        <v>21</v>
      </c>
      <c r="C8" s="18">
        <v>45437</v>
      </c>
      <c r="D8" s="19"/>
      <c r="E8" s="19"/>
    </row>
    <row r="9" spans="1:10">
      <c r="A9" s="20"/>
      <c r="B9" s="10" t="s">
        <v>22</v>
      </c>
      <c r="C9" s="18"/>
      <c r="D9" s="19"/>
      <c r="E9" s="19"/>
    </row>
    <row r="10" spans="1:10">
      <c r="A10" s="20"/>
      <c r="B10" s="10" t="s">
        <v>23</v>
      </c>
      <c r="C10" s="21" t="s">
        <v>7</v>
      </c>
      <c r="E10" s="17"/>
    </row>
    <row r="11" spans="1:10">
      <c r="A11" s="20"/>
      <c r="B11" s="10" t="s">
        <v>8</v>
      </c>
      <c r="C11" s="22" t="s">
        <v>43</v>
      </c>
      <c r="D11" s="23"/>
      <c r="E11" s="24"/>
    </row>
    <row r="12" spans="1:10">
      <c r="A12" s="20"/>
      <c r="C12" s="25"/>
      <c r="D12" s="25"/>
    </row>
    <row r="13" spans="1:10">
      <c r="A13" s="40" t="s">
        <v>24</v>
      </c>
      <c r="B13" s="41" t="s">
        <v>25</v>
      </c>
      <c r="C13" s="43" t="s">
        <v>26</v>
      </c>
      <c r="D13" s="43" t="s">
        <v>27</v>
      </c>
      <c r="E13" s="41" t="s">
        <v>28</v>
      </c>
    </row>
    <row r="14" spans="1:10">
      <c r="A14" s="40"/>
      <c r="B14" s="42"/>
      <c r="C14" s="44"/>
      <c r="D14" s="44"/>
      <c r="E14" s="42"/>
    </row>
    <row r="15" spans="1:10">
      <c r="A15" s="26">
        <v>1</v>
      </c>
      <c r="B15" s="27">
        <v>45714</v>
      </c>
      <c r="C15" s="28">
        <v>0.35416666666666669</v>
      </c>
      <c r="D15" s="28"/>
      <c r="E15" s="29"/>
      <c r="J15">
        <f>87500*4.5</f>
        <v>393750</v>
      </c>
    </row>
    <row r="16" spans="1:10">
      <c r="A16" s="26">
        <v>2</v>
      </c>
      <c r="B16" s="27">
        <v>45715</v>
      </c>
      <c r="C16" s="28">
        <v>0.39166666666666666</v>
      </c>
      <c r="D16" s="28"/>
      <c r="E16" s="29"/>
      <c r="J16">
        <f>350000/4</f>
        <v>87500</v>
      </c>
    </row>
    <row r="17" spans="1:5">
      <c r="A17" s="26">
        <v>3</v>
      </c>
      <c r="B17" s="27">
        <v>45716</v>
      </c>
      <c r="C17" s="28">
        <v>0.4916666666666667</v>
      </c>
      <c r="D17" s="28"/>
      <c r="E17" s="29"/>
    </row>
    <row r="18" spans="1:5">
      <c r="A18" s="26">
        <v>4</v>
      </c>
      <c r="B18" s="27">
        <v>45717</v>
      </c>
      <c r="C18" s="28">
        <v>0.35833333333333334</v>
      </c>
      <c r="D18" s="28"/>
      <c r="E18" s="29"/>
    </row>
    <row r="19" spans="1:5">
      <c r="A19" s="26">
        <v>5</v>
      </c>
      <c r="B19" s="27">
        <v>45718</v>
      </c>
      <c r="C19" s="28">
        <v>0.33333333333333331</v>
      </c>
      <c r="D19" s="28"/>
      <c r="E19" s="28"/>
    </row>
    <row r="20" spans="1:5">
      <c r="A20" s="26">
        <v>6</v>
      </c>
      <c r="B20" s="27">
        <v>45719</v>
      </c>
      <c r="C20" s="28">
        <v>0.5</v>
      </c>
      <c r="D20" s="28"/>
      <c r="E20" s="29"/>
    </row>
    <row r="21" spans="1:5">
      <c r="A21" s="26">
        <v>7</v>
      </c>
      <c r="B21" s="27">
        <v>45720</v>
      </c>
      <c r="C21" s="28">
        <v>0.375</v>
      </c>
      <c r="D21" s="28"/>
      <c r="E21" s="28"/>
    </row>
    <row r="22" spans="1:5">
      <c r="A22" s="26">
        <v>8</v>
      </c>
      <c r="B22" s="27">
        <v>45721</v>
      </c>
      <c r="C22" s="28">
        <v>0.375</v>
      </c>
      <c r="D22" s="28"/>
      <c r="E22" s="29"/>
    </row>
    <row r="23" spans="1:5">
      <c r="A23" s="26">
        <v>9</v>
      </c>
      <c r="B23" s="27">
        <v>45722</v>
      </c>
      <c r="C23" s="28">
        <v>0.33333333333333331</v>
      </c>
      <c r="D23" s="28"/>
      <c r="E23" s="28"/>
    </row>
    <row r="24" spans="1:5">
      <c r="A24" s="26">
        <v>10</v>
      </c>
      <c r="B24" s="27">
        <v>45723</v>
      </c>
      <c r="C24" s="28">
        <v>0.22916666666666666</v>
      </c>
      <c r="D24" s="28"/>
      <c r="E24" s="29" t="s">
        <v>29</v>
      </c>
    </row>
    <row r="25" spans="1:5">
      <c r="A25" s="26">
        <v>11</v>
      </c>
      <c r="B25" s="27">
        <v>45724</v>
      </c>
      <c r="C25" s="28">
        <v>0.3125</v>
      </c>
      <c r="D25" s="28"/>
      <c r="E25" s="29" t="s">
        <v>29</v>
      </c>
    </row>
    <row r="26" spans="1:5">
      <c r="A26" s="26">
        <v>12</v>
      </c>
      <c r="B26" s="27">
        <v>45725</v>
      </c>
      <c r="C26" s="28">
        <v>0.4375</v>
      </c>
      <c r="D26" s="28"/>
      <c r="E26" s="29"/>
    </row>
    <row r="27" spans="1:5">
      <c r="A27" s="26">
        <v>13</v>
      </c>
      <c r="B27" s="27">
        <v>45726</v>
      </c>
      <c r="C27" s="28">
        <v>0.4375</v>
      </c>
      <c r="D27" s="28"/>
      <c r="E27" s="29"/>
    </row>
    <row r="28" spans="1:5">
      <c r="A28" s="26">
        <v>14</v>
      </c>
      <c r="B28" s="27">
        <v>45727</v>
      </c>
      <c r="C28" s="28">
        <v>0.375</v>
      </c>
      <c r="D28" s="28"/>
      <c r="E28" s="29"/>
    </row>
    <row r="29" spans="1:5">
      <c r="A29" s="26">
        <v>15</v>
      </c>
      <c r="B29" s="27">
        <v>45728</v>
      </c>
      <c r="C29" s="28">
        <v>0.3125</v>
      </c>
      <c r="D29" s="28"/>
      <c r="E29" s="29" t="s">
        <v>44</v>
      </c>
    </row>
    <row r="30" spans="1:5">
      <c r="A30" s="26">
        <v>16</v>
      </c>
      <c r="B30" s="27">
        <v>45729</v>
      </c>
      <c r="C30" s="28">
        <v>0.41666666666666669</v>
      </c>
      <c r="D30" s="28"/>
      <c r="E30" s="29"/>
    </row>
    <row r="31" spans="1:5">
      <c r="A31" s="26">
        <v>17</v>
      </c>
      <c r="B31" s="27">
        <v>45730</v>
      </c>
      <c r="C31" s="28" t="s">
        <v>30</v>
      </c>
      <c r="D31" s="28"/>
      <c r="E31" s="29" t="s">
        <v>44</v>
      </c>
    </row>
    <row r="32" spans="1:5">
      <c r="A32" s="26">
        <v>18</v>
      </c>
      <c r="B32" s="27">
        <v>45731</v>
      </c>
      <c r="C32" s="28">
        <v>0.25</v>
      </c>
      <c r="D32" s="28"/>
      <c r="E32" s="29" t="s">
        <v>44</v>
      </c>
    </row>
    <row r="33" spans="1:5">
      <c r="A33" s="26">
        <v>19</v>
      </c>
      <c r="B33" s="27">
        <v>45732</v>
      </c>
      <c r="C33" s="28">
        <v>0.1875</v>
      </c>
      <c r="D33" s="28"/>
      <c r="E33" s="29" t="s">
        <v>44</v>
      </c>
    </row>
    <row r="34" spans="1:5">
      <c r="A34" s="26">
        <v>20</v>
      </c>
      <c r="B34" s="27">
        <v>45733</v>
      </c>
      <c r="C34" s="28">
        <v>0.1875</v>
      </c>
      <c r="D34" s="28"/>
      <c r="E34" s="29" t="s">
        <v>44</v>
      </c>
    </row>
    <row r="35" spans="1:5">
      <c r="A35" s="26">
        <v>21</v>
      </c>
      <c r="B35" s="27">
        <v>45734</v>
      </c>
      <c r="C35" s="28">
        <v>0.125</v>
      </c>
      <c r="D35" s="28"/>
      <c r="E35" s="29" t="s">
        <v>29</v>
      </c>
    </row>
    <row r="36" spans="1:5">
      <c r="A36" s="26">
        <v>22</v>
      </c>
      <c r="B36" s="27">
        <v>45735</v>
      </c>
      <c r="C36" s="28">
        <v>0.3125</v>
      </c>
      <c r="D36" s="28"/>
      <c r="E36" s="29" t="s">
        <v>29</v>
      </c>
    </row>
    <row r="37" spans="1:5">
      <c r="A37" s="26">
        <v>23</v>
      </c>
      <c r="B37" s="27">
        <v>45736</v>
      </c>
      <c r="C37" s="28">
        <v>0.3125</v>
      </c>
      <c r="D37" s="28"/>
      <c r="E37" s="29" t="s">
        <v>29</v>
      </c>
    </row>
    <row r="38" spans="1:5">
      <c r="A38" s="26">
        <v>24</v>
      </c>
      <c r="B38" s="27">
        <v>45737</v>
      </c>
      <c r="C38" s="28">
        <v>0.41666666666666669</v>
      </c>
      <c r="D38" s="28"/>
      <c r="E38" s="29"/>
    </row>
    <row r="39" spans="1:5">
      <c r="A39" s="26">
        <v>25</v>
      </c>
      <c r="B39" s="27">
        <v>45738</v>
      </c>
      <c r="C39" s="28">
        <v>0.39583333333333331</v>
      </c>
      <c r="D39" s="28"/>
      <c r="E39" s="29"/>
    </row>
    <row r="40" spans="1:5">
      <c r="A40" s="26">
        <v>26</v>
      </c>
      <c r="B40" s="27">
        <v>45739</v>
      </c>
      <c r="C40" s="28">
        <v>0.375</v>
      </c>
      <c r="D40" s="28"/>
      <c r="E40" s="29"/>
    </row>
    <row r="41" spans="1:5">
      <c r="A41" s="26">
        <v>27</v>
      </c>
      <c r="B41" s="27">
        <v>45740</v>
      </c>
      <c r="C41" s="28">
        <v>0.39583333333333331</v>
      </c>
      <c r="D41" s="28"/>
      <c r="E41" s="29"/>
    </row>
    <row r="42" spans="1:5">
      <c r="A42" s="26">
        <v>28</v>
      </c>
      <c r="B42" s="27">
        <v>45741</v>
      </c>
      <c r="C42" s="28">
        <v>0.43055555555555558</v>
      </c>
      <c r="D42" s="28"/>
      <c r="E42" s="29"/>
    </row>
    <row r="43" spans="1:5">
      <c r="A43" s="26">
        <v>29</v>
      </c>
      <c r="B43" s="27">
        <v>45742</v>
      </c>
      <c r="C43" s="28">
        <v>0.3125</v>
      </c>
      <c r="D43" s="28"/>
      <c r="E43" s="29" t="s">
        <v>29</v>
      </c>
    </row>
    <row r="44" spans="1:5">
      <c r="A44" s="26">
        <v>30</v>
      </c>
      <c r="B44" s="27">
        <v>45743</v>
      </c>
      <c r="C44" s="28">
        <v>0.29166666666666669</v>
      </c>
      <c r="D44" s="28"/>
      <c r="E44" s="29" t="s">
        <v>29</v>
      </c>
    </row>
    <row r="45" spans="1:5">
      <c r="B45" t="s">
        <v>31</v>
      </c>
      <c r="C45" s="30">
        <f>SUM(C15:C44)</f>
        <v>10.02638888888889</v>
      </c>
      <c r="D45" s="30">
        <v>10.026388888888889</v>
      </c>
      <c r="E45" s="31"/>
    </row>
    <row r="46" spans="1:5">
      <c r="B46" t="s">
        <v>32</v>
      </c>
      <c r="C46" s="32"/>
      <c r="D46" s="33">
        <v>83333.333333300005</v>
      </c>
    </row>
    <row r="47" spans="1:5">
      <c r="C47" s="34"/>
      <c r="D47" s="35">
        <f>(D45*24)*D46</f>
        <v>20052777.777769756</v>
      </c>
      <c r="E47" s="35"/>
    </row>
    <row r="48" spans="1:5">
      <c r="B48" t="s">
        <v>33</v>
      </c>
      <c r="C48" s="32"/>
      <c r="D48" s="35">
        <f>D47*5/100</f>
        <v>1002638.8888884878</v>
      </c>
    </row>
    <row r="49" spans="2:4" ht="15.75" thickBot="1">
      <c r="B49" t="s">
        <v>34</v>
      </c>
      <c r="D49" s="36">
        <f>SUM(D47:D48)</f>
        <v>21055416.666658245</v>
      </c>
    </row>
    <row r="50" spans="2:4" ht="15.75" thickTop="1"/>
  </sheetData>
  <mergeCells count="5">
    <mergeCell ref="A13:A14"/>
    <mergeCell ref="B13:B14"/>
    <mergeCell ref="C13:C14"/>
    <mergeCell ref="D13:D14"/>
    <mergeCell ref="E13:E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Working hour</vt:lpstr>
      <vt:lpstr>Salary</vt:lpstr>
      <vt:lpstr>SH02924 Statement (2)</vt:lpstr>
      <vt:lpstr>SH02434 Statement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2025-05-02T09:37:28Z</dcterms:modified>
</cp:coreProperties>
</file>