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autoCompressPictures="0" defaultThemeVersion="124226"/>
  <bookViews>
    <workbookView xWindow="0" yWindow="0" windowWidth="20490" windowHeight="7530" activeTab="1"/>
  </bookViews>
  <sheets>
    <sheet name="CASH ON HAND (USD)" sheetId="17" r:id="rId1"/>
    <sheet name="CASH ON HAND (MMK)" sheetId="16" r:id="rId2"/>
  </sheets>
  <definedNames>
    <definedName name="_xlnm._FilterDatabase" localSheetId="1" hidden="1">'CASH ON HAND (MMK)'!$A$1:$K$355</definedName>
  </definedNames>
  <calcPr calcId="162913"/>
  <extLst>
    <ext xmlns:x14="http://schemas.microsoft.com/office/spreadsheetml/2009/9/main" uri="{79F54976-1DA5-4618-B147-4CDE4B953A38}">
      <x14:workbookPr discardImageEditData="1"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253" i="16" l="1"/>
  <c r="J235" i="16" l="1"/>
  <c r="J211" i="16" l="1"/>
  <c r="J193" i="16" l="1"/>
  <c r="J182" i="16" l="1"/>
  <c r="I28" i="17" l="1"/>
  <c r="H28" i="17"/>
  <c r="J150" i="16"/>
  <c r="J138" i="16" l="1"/>
  <c r="J127" i="16" l="1"/>
  <c r="J107" i="16" l="1"/>
  <c r="I20" i="17" l="1"/>
  <c r="H20" i="17"/>
  <c r="J96" i="16" l="1"/>
  <c r="I13" i="17" l="1"/>
  <c r="H13" i="17"/>
  <c r="I6" i="17" l="1"/>
  <c r="H6" i="17"/>
  <c r="J6" i="17" l="1"/>
  <c r="J10" i="17" s="1"/>
  <c r="J13" i="17" s="1"/>
  <c r="J17" i="17" s="1"/>
  <c r="J20" i="17" s="1"/>
  <c r="J25" i="17" s="1"/>
  <c r="J28" i="17" s="1"/>
  <c r="J9" i="16"/>
  <c r="J28" i="16" s="1"/>
  <c r="J47" i="16" s="1"/>
  <c r="J74" i="16" s="1"/>
  <c r="J85" i="16" s="1"/>
  <c r="J8" i="16" l="1"/>
  <c r="J10" i="16" l="1"/>
  <c r="J13" i="16"/>
  <c r="J27" i="16" s="1"/>
  <c r="J32" i="16" l="1"/>
  <c r="J46" i="16" s="1"/>
  <c r="J29" i="16"/>
  <c r="J51" i="16" l="1"/>
  <c r="J48" i="16"/>
  <c r="J73" i="16" l="1"/>
  <c r="J78" i="16" s="1"/>
  <c r="J84" i="16" l="1"/>
  <c r="J89" i="16" s="1"/>
  <c r="J75" i="16"/>
  <c r="J95" i="16" l="1"/>
  <c r="J100" i="16" s="1"/>
  <c r="J106" i="16" s="1"/>
  <c r="J86" i="16"/>
  <c r="J111" i="16" l="1"/>
  <c r="J126" i="16" s="1"/>
  <c r="J108" i="16"/>
  <c r="J97" i="16"/>
  <c r="J128" i="16" l="1"/>
  <c r="J131" i="16"/>
  <c r="J136" i="16" s="1"/>
  <c r="K138" i="16" l="1"/>
  <c r="J141" i="16"/>
  <c r="J149" i="16" s="1"/>
  <c r="J154" i="16" l="1"/>
  <c r="J151" i="16"/>
  <c r="J171" i="16" l="1"/>
  <c r="J173" i="16" l="1"/>
  <c r="J176" i="16"/>
  <c r="J181" i="16" s="1"/>
  <c r="J183" i="16" l="1"/>
  <c r="J186" i="16"/>
  <c r="J191" i="16" s="1"/>
  <c r="J196" i="16" s="1"/>
  <c r="J209" i="16" s="1"/>
  <c r="K211" i="16" l="1"/>
  <c r="J214" i="16"/>
  <c r="J234" i="16" s="1"/>
  <c r="J239" i="16" l="1"/>
  <c r="J252" i="16" s="1"/>
  <c r="J254" i="16" s="1"/>
  <c r="J357" i="16" s="1"/>
  <c r="J236" i="16"/>
  <c r="J360" i="16" l="1"/>
</calcChain>
</file>

<file path=xl/comments1.xml><?xml version="1.0" encoding="utf-8"?>
<comments xmlns="http://schemas.openxmlformats.org/spreadsheetml/2006/main">
  <authors>
    <author>Author</author>
  </authors>
  <commentList>
    <comment ref="D197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5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40" authorId="0" shapeId="0">
      <text>
        <r>
          <rPr>
            <b/>
            <sz val="9"/>
            <color indexed="81"/>
            <rFont val="Tahoma"/>
            <family val="2"/>
          </rPr>
          <t>income မှ CCTV ၀ယ်ရန် Urgent Budget run ထားပါသည်။ ph approve by ma cho cho hlaing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<sst xmlns="http://schemas.openxmlformats.org/spreadsheetml/2006/main" count="1438" uniqueCount="405">
  <si>
    <t>Date</t>
  </si>
  <si>
    <t>Number</t>
  </si>
  <si>
    <t>Ref</t>
  </si>
  <si>
    <t>Description</t>
  </si>
  <si>
    <t>Contact</t>
  </si>
  <si>
    <t>Tracking-1</t>
  </si>
  <si>
    <t>Tracking-2</t>
  </si>
  <si>
    <t>Debit</t>
  </si>
  <si>
    <t>Credit</t>
  </si>
  <si>
    <t>Currency Amount</t>
  </si>
  <si>
    <t>Remark</t>
  </si>
  <si>
    <t>Opening Balance</t>
  </si>
  <si>
    <t>Total</t>
  </si>
  <si>
    <t/>
  </si>
  <si>
    <t>``</t>
  </si>
  <si>
    <t>Sane Lei Myo Oo(Finance and Account)</t>
  </si>
  <si>
    <t xml:space="preserve"> PGIS BU ERP Cash Book (04.03.2024)</t>
  </si>
  <si>
    <t>2024-03-04</t>
  </si>
  <si>
    <t>WW-JV-24030027</t>
  </si>
  <si>
    <t>WW-RV-24030001</t>
  </si>
  <si>
    <t>WW-UNT-SI-23090012 ,I FOUR RESTAURANT,Cash On Hand MMK-4,823,200/-($1321.43*3650 Rate), WW-RV-24030001 .</t>
  </si>
  <si>
    <t>WW-PV-24030001</t>
  </si>
  <si>
    <t>Hnin Su Phway, Daw (Procurement Department)</t>
  </si>
  <si>
    <t>Cash Pay for Local Purchase For WW-PRT-PO-24020031~MYK,Hotel Drift,WW-PRT-PO-24020032~PTN,WW-PRT-PO-24020035~HTY,LOLC And Myanmar Qun San,WW-PRT-PO-24020036~HTY,LOLC And Myanmar Qun San,WW-PRT-PO-24020034~GBK,Aung Naing Thit Sar Rice Mill Used to Machine Model For JOHNDEERE,MF,TAD 1641/1642 GE 22JS,Amount-2,022,500/-,issued by Hnin Su Phway.</t>
  </si>
  <si>
    <t>WW-RV-24030002</t>
  </si>
  <si>
    <t>Sane Lei Myo Oo Daw(F and A Dept)</t>
  </si>
  <si>
    <t>Cash received from corporate cash as  budget for Mar'24, amount-2,022,500/-, received from Ma Cho Cho Hlaing,HQT-PV-2024-03-0032.</t>
  </si>
  <si>
    <t>Budget-613,938.18/-, income-4,872,100/-</t>
  </si>
  <si>
    <t xml:space="preserve"> PGIS BU ERP Cash Book (07.03.2024)</t>
  </si>
  <si>
    <t>2024-03-07</t>
  </si>
  <si>
    <t>WW-AC2024030001</t>
  </si>
  <si>
    <t>Advance Clear Payment (WW-ADV2024020021)</t>
  </si>
  <si>
    <t>WW-PV-24030002</t>
  </si>
  <si>
    <t>Lwin Lwin Aung,Daw(F and A dept)</t>
  </si>
  <si>
    <t>Cash pay for Taxi Charges For Going to LTO-1 For 2022~2023Annual Return,And Winning Way Sal to 44th Road,Amount-22,500/-,issued by Ma Lwin Lwin Aung,Daw(F and A dept) .</t>
  </si>
  <si>
    <t>WW-PV-24030003</t>
  </si>
  <si>
    <t>Soe Lae Nandar Tun,Daw(Admin Dept)</t>
  </si>
  <si>
    <t>Cash Pay for Employee Welfare(For Ko Toe Wai Phyo Marriage Allowance),Amount-70,000/-,issued by Soe Lae Nandar Tun.</t>
  </si>
  <si>
    <t>WW-PV-24030004</t>
  </si>
  <si>
    <t>Cash Pay for Purchase A4(3 Packs),Amount-36,000/-,issued by Soe Lae Nandar Tun.</t>
  </si>
  <si>
    <t>WW-PV-24030005</t>
  </si>
  <si>
    <t>Cash transfer to corp cash PG BU income,amount-MMK-7,422,100/- ,received by Ma Cho Cho Hlaing,HQT-RV-2024-03-0172.</t>
  </si>
  <si>
    <t>WW-PV-24030006</t>
  </si>
  <si>
    <t>Cash Pay for Local Purchase For WW-PRT-PO-24020047~GBK Customer Mya Kan Thar Fuel Station,WW-PRT-PO-24020048~MYK,Hotel Drift,WW-PRT-PO-24020049~MYK,Hotel Drift Used to Machine Model For MF69JS,Amount-729,000/-,issued by Hnin Su Phway.</t>
  </si>
  <si>
    <t>WW-PV-24030007</t>
  </si>
  <si>
    <t>Zon Zon Zaw,Daw(spare part dept)</t>
  </si>
  <si>
    <t>Cash pay for Transportation Charges From HO to UMG Pathein (Kan Htoo Aung Exprss),4,000/- And HO to Yamethin(Htet Oo Exprss),Customer U Thein Myint/Model TWD1643GE(Main Alternator Accessory ),6,000/-, Amount-10,000/-,issued by Ma Zon Zon Zaw.</t>
  </si>
  <si>
    <t>WW-RV-24030006</t>
  </si>
  <si>
    <t>WW-RN-SI-24030002,INGYIN PHYU ,Cash On Hand MMK- 750,000/-,Received From Ma Hnin Yu Yu Khine.</t>
  </si>
  <si>
    <t>Received; INGYIN PHYU</t>
  </si>
  <si>
    <t>WW-RV-24030007</t>
  </si>
  <si>
    <t>WW-RN-SI-24030004,WOODEN STUDIO,Cash on Hand MMK- 800,000/-,Received From Ma Hnin Yu Yu Khine.</t>
  </si>
  <si>
    <t>Received; WOODEN STUDIO</t>
  </si>
  <si>
    <t>WW-RV-24030009</t>
  </si>
  <si>
    <t>WW-RN-SI-24010025,KBTC UNIVERSITY,Cash On Hand MMK- 1,300,000/-,Received From Ma Hnin Yu Yu Khine.</t>
  </si>
  <si>
    <t>Received; KBTC UNIVERSITY</t>
  </si>
  <si>
    <t>WW-RV-24030010</t>
  </si>
  <si>
    <t>WW-RN-SI-24020028,KBTC UNIVERSITY,Cash On Hand MMK-700,000/-,Received From Ma Hnin Yu Yu Khine.</t>
  </si>
  <si>
    <t>WW-RV-24030011</t>
  </si>
  <si>
    <t>Cash received from corporate cash as  budget for Mar'24, amount-7,422,100/-, received from Ma Cho Cho Hlaing,HQT-PV-2024-03-0118.</t>
  </si>
  <si>
    <t>Budget-7,310,538.18/-, income-1,000,000/-</t>
  </si>
  <si>
    <t xml:space="preserve"> PGIS BU ERP Cash Book (09.03.2024)</t>
  </si>
  <si>
    <t>2024-03-09</t>
  </si>
  <si>
    <t>WW-AC2024030003</t>
  </si>
  <si>
    <t>Advance Clear Payment (WW-ADV2024020025)</t>
  </si>
  <si>
    <t>WW-AC2024030004</t>
  </si>
  <si>
    <t>Advance Clear Payment (WW-ADV2024020019)</t>
  </si>
  <si>
    <t>WW-AC2024030005</t>
  </si>
  <si>
    <t>Advance Clear Payment (WW-ADV2024020017)</t>
  </si>
  <si>
    <t>WW-AC2024030006</t>
  </si>
  <si>
    <t>Advance Clear Payment (WW-ADV2024020024)</t>
  </si>
  <si>
    <t>WW-ADV2024030007</t>
  </si>
  <si>
    <t>Advance Payment</t>
  </si>
  <si>
    <t>WW-ADV2024030008</t>
  </si>
  <si>
    <t>WW-ADV2024030009</t>
  </si>
  <si>
    <t>WW-ADV2024030010</t>
  </si>
  <si>
    <t>WW-PV-24030008</t>
  </si>
  <si>
    <t>Cash Pay for Office Repair Charges(Buying 2 Lighters For Service Department Room),Amount-70,000/-,issued by Soe Lae Nandar Tun.</t>
  </si>
  <si>
    <t>WW-PV-24030009</t>
  </si>
  <si>
    <t>Khaing Wah Wah,Daw(Sale And Marketing)</t>
  </si>
  <si>
    <t>Cash Pay For Fuel Charges For Feb'24, ASM Soe Yan Aung Customer Appointment Way,Finding Customer ,Marketing Way ,Amount-45,000/-,  issued by Ma Khaing Wah Wah.</t>
  </si>
  <si>
    <t>WW-RV-24030014</t>
  </si>
  <si>
    <t>WW-RN-SI-24010025 ,KBTC UNIVERSITY ,Cash On Hand MMK- 3,300,000/-,Received From Ma Hnin Yu Yu Khine.</t>
  </si>
  <si>
    <t>WW-RV-24030015</t>
  </si>
  <si>
    <t>WW-RN-SI-24030011,PERFECT LUCKY FORTUNE COMPANY LIMITED,Cash on Hand MMK-2,000,000/-,Received From Ma Hnin Yu Yu Khine.</t>
  </si>
  <si>
    <t>Received; PERFECT LUCKY FORTUNE COMPANY LIMITED</t>
  </si>
  <si>
    <t>Budget-6,261,538.18/-, income-6,300,000/-</t>
  </si>
  <si>
    <t xml:space="preserve"> PGIS BU ERP Cash Book (12.03.2024)</t>
  </si>
  <si>
    <t>2024-03-12</t>
  </si>
  <si>
    <t>WW-AC2024030007</t>
  </si>
  <si>
    <t>Advance Clear Payment (WW-ADV2024020020)</t>
  </si>
  <si>
    <t>WW-AC2024030009</t>
  </si>
  <si>
    <t>Advance Clear Payment (WW-ADV2024020031)</t>
  </si>
  <si>
    <t>WW-AC2024030010</t>
  </si>
  <si>
    <t>Advance Clear Payment (WW-ADV2024020034)</t>
  </si>
  <si>
    <t>WW-AC2024030011</t>
  </si>
  <si>
    <t>Advance Clear Payment (WW-ADV2024020033)</t>
  </si>
  <si>
    <t>WW-AC2024030012</t>
  </si>
  <si>
    <t>Advance Clear Payment (WW-ADV2024020030)</t>
  </si>
  <si>
    <t>WW-ADV2024030011</t>
  </si>
  <si>
    <t>WW-ADV2024030012</t>
  </si>
  <si>
    <t>WW-ADV2024030014</t>
  </si>
  <si>
    <t>WW-JV-24030308</t>
  </si>
  <si>
    <t>WW-RV-24030017</t>
  </si>
  <si>
    <t>WW-UNT-SI-24010004 ,SHWE KAN MAW AQUACULTURE CO.,LTD,Cash On Hand MMK-$300*3660 Rate =MMK 1,098,000/-,WW-RV-24030017 .</t>
  </si>
  <si>
    <t>WW-JV-24030311</t>
  </si>
  <si>
    <t>WW-RV-24030018</t>
  </si>
  <si>
    <t>WW-PRT-SI-24030073 ,CASH DOWN CUSTOMER -Ko Kaung Myat Thu,Cash on Hand MMK-$ 36.24*3660 Rate=MMK 132,600/-,Received From Ko Kaung Khant Ko, WW-RV-24030018 .</t>
  </si>
  <si>
    <t>WW-PV-24030010</t>
  </si>
  <si>
    <t>Cash Pay for Local Purchase For WW-PRT-PO-24030012~LAS Customer Xing Xai,WW-PRT-PO-24020052~NPT Customer U Thein Myint,WW-PRT-PO-24020046~NPT Customer U Thein Myint,WW-PRT-PO-24030014~PTN ,Spa And Pathein Hotel,WW-PRT-PO-24030016~PTN Customer Tha PayaTun,WW-PRT-PO-24030009~Beexprss And Used to Machine Model For 4DW92-35D,MF69JS,6CTAA8.9-G2,MF44BS And 4DW92-350,Amount-2,928,300/-,issued by Hnin Su Phway.</t>
  </si>
  <si>
    <t>WW-PV-24030011</t>
  </si>
  <si>
    <t>Cash Pay for Local Purchase For WW-PRT-PO-24030011~TGY Customer Behind the Lasf Coffee Factory,WW-PRT-PO-24030008~SDG BR Customer ,WW-PRT-PO-24030002~Rental Department ,WW-PRT-PO-24020053~Real Beauty Spa,WW-PRT-PO-24030010~SDG Customer Pinlon Recidence,WW-PRT-PO-24030025~MLM BR Customer Kaunf Myat Hotel,WW-PRT-PO-24030024~GBK,For Monastery,WW-PRT-PO-24030023~SDG,Yin Phone And Used to Machine Model For 4DW92D,6BT,BFC110S,Amount-1,906,015/-,issued by Hnin Su Phway.</t>
  </si>
  <si>
    <t>WW-PV-24030012</t>
  </si>
  <si>
    <t>Hnin Yu Yu Khine(Rental Dept)</t>
  </si>
  <si>
    <t>Cash Pay For TA Claim For Kyaw Min Khaing (Stand By Operator),DE275D5,A1607084,250KVA,Customer Aqua King Group,Lattputa Job Site,Amount-235,500/-,issued by Ma Hnin Yu Yu Khine.</t>
  </si>
  <si>
    <t>WW-PV-24030013</t>
  </si>
  <si>
    <t>Htet Thu Zar,Daw(Sale &amp; Mkt Dept)</t>
  </si>
  <si>
    <t>Cash Pay For Contract Purchase For Dealing Contract Issue 570*30Pcs,Amount-17,100/-,issued by Ma Htet Thu Zar.</t>
  </si>
  <si>
    <t>WW-PV-24030014</t>
  </si>
  <si>
    <t>Cash Pay For Car Repair Charges For 3H/8375,Nissan AD-Van Rear Cover Motor Repair And Service Charges ,Amount-45,000/-,issued by Ma Htet Thu Zar.</t>
  </si>
  <si>
    <t>WW-PV-24030015</t>
  </si>
  <si>
    <t>Cash pay for Transportation Chagres From HO to Mawkyun Township ,Tha Pyay Htun,MC60TS,Amount-4,000/-,issued by Ma Zon Zon Zaw.</t>
  </si>
  <si>
    <t>WW-PV-24030017</t>
  </si>
  <si>
    <t>Cash Pay For TA Claim For William Aung(Machine Delivery And Load Site Check),Customer kan kaung Chin Yadanar,2306055,VP-550S,500KVA,Mawlamyine Job Site,Amount-116,000/-,issued by Ma Hnin Yu Yu Khine.</t>
  </si>
  <si>
    <t>WW-PV-24030018</t>
  </si>
  <si>
    <t>Zin Mar Kyaw,Daw(Admin Dept)</t>
  </si>
  <si>
    <t>Cash Pay for Pooling Charges For Oct'23 to Jan'24 ,Amount-283,062/-,Issued by Zin Mar Kyaw,Daw(Admin Dept)</t>
  </si>
  <si>
    <t>WW-RV-24030019</t>
  </si>
  <si>
    <t>WW-RN-SI-24030013 ,MYANMAR ION REVISE CO.,LTD,Cash On Hand MMK- 700,000.00 /-,Received From Ma Hnin Yu Yu Khine.</t>
  </si>
  <si>
    <t>Received; MYANMAR  ION REVISE CO.,LTD</t>
  </si>
  <si>
    <t>WW-RV-24030020</t>
  </si>
  <si>
    <t>RECEIVED MONEY TRANSFER FROM COPR CASH TO PSG BU FOR Oct'23 to Jan'24  POOLING ,MMK-283,062/-,HQT-PV-2024-03-0192-2024-03-11.</t>
  </si>
  <si>
    <t>WW-RV-24030016</t>
  </si>
  <si>
    <t>WW-UNT-SI-24010004 ,SHWE KAN MAW AQUACULTURE CO.,LTD,Cash on Hand USD-$8050/-,Received From Ma Htet Thu Zar.</t>
  </si>
  <si>
    <t>Received; SHWE KAN MAW AQUACULTURE CO.,LTD</t>
  </si>
  <si>
    <t xml:space="preserve">Budget - 0/-, Income-8,050/-
</t>
  </si>
  <si>
    <t>Budget-40,638.18/-, income-8,230,600/-</t>
  </si>
  <si>
    <t xml:space="preserve"> PGIS BU ERP Cash Book (13.03.2024)</t>
  </si>
  <si>
    <t>2024-03-13</t>
  </si>
  <si>
    <t>WW-ADV2024030016</t>
  </si>
  <si>
    <t>WW-PV-24030016</t>
  </si>
  <si>
    <t>Cash Pay For TA Claim For Thet Naing Oo (Stand By Operator),Customer Eon Saw Mon,2016071530,VP-550,500KVA,Mawlamyine Job Site,Amount-174,000/-,issued by Ma Hnin Yu Yu Khine.</t>
  </si>
  <si>
    <t>WW-PV-24030019</t>
  </si>
  <si>
    <t>Cash transfer to corp cash PG BU income,amount-MMK-8,230,600/- ,received by Ma Cho Cho Hlaing,HQT-RV-2024-03-0365.</t>
  </si>
  <si>
    <t>WW-RV-24030022</t>
  </si>
  <si>
    <t>Cash received from corporate cash as  budget for Mar'24, amount-3,820,000/-, received from Ma Cho Cho Hlaing,HQT-PV-2024-03-0259.</t>
  </si>
  <si>
    <t>Budget-3,436,638.18/-, income-0/-</t>
  </si>
  <si>
    <t>WW-PV-24030020</t>
  </si>
  <si>
    <t>Cash transfer to corp cash PG BU income,amount-USD-$8,050/-,HQT-RV-2024-03-0373,received by Ma Cho Cho Hlaing.</t>
  </si>
  <si>
    <t xml:space="preserve">Budget - 0/-, Income-0/-
</t>
  </si>
  <si>
    <t xml:space="preserve"> PGIS BU ERP Cash Book (14.03.2024)</t>
  </si>
  <si>
    <t>2024-03-14</t>
  </si>
  <si>
    <t>WW-JV-24030360</t>
  </si>
  <si>
    <t>NLP/INV/MAC/2/24/136449</t>
  </si>
  <si>
    <t>Cash Received From MAC Customer For Engine Oil and Coolant -Spare Part Charges,Amount-829,800/-,NLP/INV/MAC/2/24/136449.</t>
  </si>
  <si>
    <t>WW-JV-24030362</t>
  </si>
  <si>
    <t>NLP/INV/SRV/2024/2/136481</t>
  </si>
  <si>
    <t>Cash Received From NLP Customer For Service Charges,Amount-70,000/-,NLP/INV/SRV/2024/2/136481.</t>
  </si>
  <si>
    <t>WW-PV-24030021</t>
  </si>
  <si>
    <t>Sep'23 to Dec'23 Incentive Payment , Total MMK 1,098,202/-</t>
  </si>
  <si>
    <t>Sep'23 to Dec'23 Incentive Payment ,Ko William Aung-898,011/-,Ko Kaung Khant Ko -76,821/-, Ko Zin Lin Htike-123,369/-,Total MMK 1,098,202/-</t>
  </si>
  <si>
    <t>WW-RV-24030024</t>
  </si>
  <si>
    <t>Sane Lei Myo OO Daw(F and A Dept)</t>
  </si>
  <si>
    <t>Cash received from corporate cash For PG BU Incentive For Sep'23 to Dec'23,Amount- 1,098,202/-,received from Ma Cho Cho Hlaing,HQT-PV-2024-03-0290.</t>
  </si>
  <si>
    <t>Budget-3,436,638.18/-, income-899,800/-</t>
  </si>
  <si>
    <t>WW-RV-24030025</t>
  </si>
  <si>
    <t>WW-PRT-SI-24020199 ,WEARTEC SEAM GERMENT MANUFACTURING COMPANY LIMITED,Cash On Hand USD-$ 132 /-,Received From Ko Kaung Myat Thu.</t>
  </si>
  <si>
    <t>Received; WEARTEC SEAM GERMENT MANUFACTURING COMPANY LIMITED</t>
  </si>
  <si>
    <t xml:space="preserve">Budget - 0/-, Income-132/-
</t>
  </si>
  <si>
    <t>2024-03-18</t>
  </si>
  <si>
    <t>WW-JV-24030409</t>
  </si>
  <si>
    <t>WW-RV-24030042</t>
  </si>
  <si>
    <t>WW-PRT-SI-24030076 ,SYNCHRO POWER MYANMAR CO.,LTD ,$ 109.41 @ 3730 rate , MMK - 408099.3/- , received from Kaung Khant Ko.</t>
  </si>
  <si>
    <t>2024-03-19</t>
  </si>
  <si>
    <t>WW-AC2024030013</t>
  </si>
  <si>
    <t>Advance Clear Payment (WW-ADV2024030008)</t>
  </si>
  <si>
    <t>WW-ADV2024030018</t>
  </si>
  <si>
    <t>WW-ADV2024030019</t>
  </si>
  <si>
    <t>WW-PV-24030022</t>
  </si>
  <si>
    <t>Soe Lae Nandar Tun,(Administration)</t>
  </si>
  <si>
    <t>Cash pay for employee welfare ( Baby Born) for Ko Aung Ko Oo ( Rental Dept),MMK - 20,000/-, issued by Soe Lae Nandar Tun</t>
  </si>
  <si>
    <t>WW-PV-24030023</t>
  </si>
  <si>
    <t>Cash pay for employee welfare ( Baby Born) for Ma Lwin Lwin Aung ( Finance Dept),MMK - 20,000/-, issued by Soe Lae Nandar Tun</t>
  </si>
  <si>
    <t>WW-PV-24030025</t>
  </si>
  <si>
    <t>Hnin Su Phway ( Procurement Dept)</t>
  </si>
  <si>
    <t>ADV NO : PG-PO-061-03-024
Cash Claim for Local Purchased for  WW-PRT-PO-24030030 ~  HTY, Shwe Lin Yone, WW-PRT-PO-24030031~SHWE NYAUNG FUTSAL &amp; CLUP COFFEE, WW-PRT-PO-24030032 ~  TGY BR customer SHWE NYAUNG FUTSAL &amp; CLUP COFFEE, WW-PRT-PO-24030033 ~ MLM,KS Hotel and used to Machine  Model for 4DW91-29D,.NTA855G18 for  429,500MMK</t>
  </si>
  <si>
    <t>WW-PV-24030026</t>
  </si>
  <si>
    <t>ADV NO : PG-PO-061-03-2024
Cash Claim for Local Purchased for WW-PRT-PO-24020051 ~ HPN Customer Union ,CPO-HPN-WW-2024-2-048 and used to Machine  Model for  MC-220DS(H17I804151) for  518,767.20MMK</t>
  </si>
  <si>
    <t>WW-PV-24030027</t>
  </si>
  <si>
    <t>Htet Thu Zar , Daw ( S&amp;M Dept)</t>
  </si>
  <si>
    <t>Cash pay for Marketing Hot Line Sticker ( Sale and SRV Phone no Sticker), Size 14" * 4.5" = 360MMK *500 = 180,000/-  &amp;  Size 20" * 6" = 600MMK *500 = 300,000/- 
Total Amt MMK - 480,000/- , issued by Ma Htet Thu Zar</t>
  </si>
  <si>
    <t>WW-PV-24030028</t>
  </si>
  <si>
    <t>Cash pay for Sale Support Kyaw Phyo , Pathein area BR visit and Marker Way Visit 
TA allowance - 140,000/-
YGN to PTH &amp; PTH to YGn Car Ticket charges 30,000/-
Taxi charges - 12,000/-
Total Amt MMK - 182,000/- , issued by Ma Htet Thu Zar</t>
  </si>
  <si>
    <t>WW-JV-24030458</t>
  </si>
  <si>
    <t>WW-JV-24030460</t>
  </si>
  <si>
    <t>WW-RV-24030045</t>
  </si>
  <si>
    <t>WW-RV-24030044</t>
  </si>
  <si>
    <t>WW-PRT-SI-24030157 , CASH DOWN CUSTOMER ,$ 95.58 *3730 rate ,MMK - 356,600/- , WW-RV-24030044</t>
  </si>
  <si>
    <t>WW-PRT-SI-24030158 , CASH DOWN CUSTOMER ,$ 239.49 * 3730 rate ,MMK -893,400.00/- ,WW-RV-24030045</t>
  </si>
  <si>
    <t>WW-RV-24030047</t>
  </si>
  <si>
    <t>WW-RN-SI-24030017 , SEIN OH SI AUTO CO.,LTD,cash on hand MMK -900,000/- , received form Ma Hnin YU YU Khaing</t>
  </si>
  <si>
    <t>Received; SEIN OH SI AUTO CO.,LTD</t>
  </si>
  <si>
    <t>WW-RV-24030048</t>
  </si>
  <si>
    <t>WW-RN-SI-24030005 ,CENTIG CONSUMER GOODS ,cash on hand MMK -1,100,000/- , received form Ma Hnin YU YU Khaing</t>
  </si>
  <si>
    <t>Received; CENTIG CONSUMER GOODS</t>
  </si>
  <si>
    <t>WW-RV-24030049</t>
  </si>
  <si>
    <t>WW-RN-SI-24030020 ,MYANMAR ION REVISE CO.,LTD,cash on hand MMK -300,000/- , received form Ma Hnin YU YU Khaing</t>
  </si>
  <si>
    <t>Budget-1,382,504.98/-, income-4857900/-</t>
  </si>
  <si>
    <t>2024-03-20</t>
  </si>
  <si>
    <t>WW-JV-24030487</t>
  </si>
  <si>
    <t>WW-RV-24030058</t>
  </si>
  <si>
    <t>WW-PRT-SI-24030165 ,CASH DOWN CUSTOMER ,cash on hand MMK -224061.1, $  60.07 @ 3730 rate , WW-RV-24030058 ,reveived form Ma Zun Zun Zaw</t>
  </si>
  <si>
    <t>WW-RV-24030054</t>
  </si>
  <si>
    <t>WW-RN-SI-24030023 ,ZAW NAING OO,U(10/MALAMA(N)002854) ,CASH ON HAND MMK - 140,000/- , RECEIVED FORM MA HNIN YU YU KHAING @ 20.03.2024</t>
  </si>
  <si>
    <t>Received; ZAW  NAING OO,U(10/MALAMA(N)002854)</t>
  </si>
  <si>
    <t>WW-RV-24030055</t>
  </si>
  <si>
    <t>WW-RN-SI-24030024 ,QIN MYAN COMPANY,CASH ON HAND MMK -  600,000/- , RECEIVED FORM MA HNIN YU YU KHAING</t>
  </si>
  <si>
    <t>Received; QIN MYAN COMPANY</t>
  </si>
  <si>
    <t>Budget-1,382,504.98/-, income- 5,821,900/-</t>
  </si>
  <si>
    <t xml:space="preserve"> PGIS BU ERP Cash Book (18.03.2024)</t>
  </si>
  <si>
    <t xml:space="preserve"> PGIS BU ERP Cash Book (19.03.2024)</t>
  </si>
  <si>
    <t xml:space="preserve"> PGIS BU ERP Cash Book (20.03.2024)</t>
  </si>
  <si>
    <t>HQT-RV-2024-03-0603</t>
  </si>
  <si>
    <t>HQT-RV-2024-03-0602</t>
  </si>
  <si>
    <t>2024-03-21</t>
  </si>
  <si>
    <t>WW-PV-24030029</t>
  </si>
  <si>
    <t>Lwin Yadanar Aung(F &amp; A Department)</t>
  </si>
  <si>
    <t>Cash pay for taxi charges claim for F&amp;A Dept and Service Dept,going to head office for cash handover process.
MMK - 33,000/- Received By Lwin Yadanar Aung</t>
  </si>
  <si>
    <t>WW-PV-24030030</t>
  </si>
  <si>
    <t>Thiri Kyaw(F&amp;A Department)</t>
  </si>
  <si>
    <t>Cash pay for taxi charges for going to 34th road,LTO for NPT tender &amp; annual return 
MMK - 26,000/- Received By Thiri Kyaw</t>
  </si>
  <si>
    <t>WW-PV-24030031</t>
  </si>
  <si>
    <t>Cash pay for taxi charges claim for thiri kyaw, going to LTO1 for 2022~2023 annual return.
MMK - 36,600/-
received by Thiri Kyaw</t>
  </si>
  <si>
    <t>WW-PV-24030032</t>
  </si>
  <si>
    <t>Aye Thandar Soe (Spare Part Department)</t>
  </si>
  <si>
    <t>Cash pay for taxi cahrges claim for administration,spare part,procurement for cash handover process
MMK - 43,000/-</t>
  </si>
  <si>
    <t>WW-PV-24030035</t>
  </si>
  <si>
    <t>Thiri Kyaw , Daw ( F&amp;A Dept )</t>
  </si>
  <si>
    <t>Cash Transfer to Corp Cash for Customer Income USD - 132/- , Received By Ma Cho Cho Hlaing (NLP/INV/MAC/2/24/136449,NLP/INV/SRV/2024/2/136481,WW-RV-24030042,WW-RV-24030044,WW-RV-24030045,WW-RV-24030047,WW-RV-24030048,WW-RV-24030049)
(HQT-RV-2024-03-0603 @ 21.03.2024) ,MMK - 4,857,900/-</t>
  </si>
  <si>
    <t>Budget-1,243,904.98/-, income- 964,000/-</t>
  </si>
  <si>
    <t xml:space="preserve"> PGIS BU ERP Cash Book (21.03.2024)</t>
  </si>
  <si>
    <t>WW-PV-24030034</t>
  </si>
  <si>
    <t>Cash Transfer to Corp Cash for Customer Income USD - 132/- , Received By Ma Cho Cho Hlaing (WW-RV-24030025,HQT-RV-2024-03-0602 @ 21.03.2024)</t>
  </si>
  <si>
    <t>2024-03-22</t>
  </si>
  <si>
    <t>WW-AC2024030014</t>
  </si>
  <si>
    <t>Advance Clear Payment (WW-ADV2024020023)</t>
  </si>
  <si>
    <t>WW-AC2024030015</t>
  </si>
  <si>
    <t>Advance Clear Payment (WW-ADV2024020022)</t>
  </si>
  <si>
    <t>WW-AC2024030016</t>
  </si>
  <si>
    <t>Advance Clear Payment (WW-ADV2024020032)</t>
  </si>
  <si>
    <t>WW-AC2024030017</t>
  </si>
  <si>
    <t>Advance Clear Payment (WW-ADV2024010002)</t>
  </si>
  <si>
    <t>WW-AC2024030018</t>
  </si>
  <si>
    <t>Advance Clear Payment (WW-ADV2024020042)</t>
  </si>
  <si>
    <t>WW-AC2024030020</t>
  </si>
  <si>
    <t>Advance Clear Payment (WW-ADV2024020043)</t>
  </si>
  <si>
    <t>WW-PV-24030036</t>
  </si>
  <si>
    <t>Chit Pon Su,Daw( Service Dept)</t>
  </si>
  <si>
    <t>Cash pay for OT Charges for delivery &amp; commission test run for MC-375B(2306069) &amp; go to Aungmingalar delivery KS Hotel parts,PIC - Saw Pyae Oo,Ye Min Htet &amp;&amp; Chan Myae Oo, MMK - 13,800/- , reveived by Ma Chit Pon Su</t>
  </si>
  <si>
    <t>WW-PV-24030037</t>
  </si>
  <si>
    <t>Khaing Wah Wah,Daw(S&amp;M Dept)</t>
  </si>
  <si>
    <t>Cash pay for ASM Aye Chan Aung customer appointment way , find customer marketing way for fuel charges claim feb'24 ,MMK - 35,000/-, received by Ma Khaing Wah Wah</t>
  </si>
  <si>
    <t xml:space="preserve"> PGIS BU ERP Cash Book (22.03.2024)</t>
  </si>
  <si>
    <t>WW-AC2024030021</t>
  </si>
  <si>
    <t>Advance Clear Payment (WW-ADV2024020028)</t>
  </si>
  <si>
    <t>WW-ADV2024030020</t>
  </si>
  <si>
    <t>WW-PV-24030039</t>
  </si>
  <si>
    <t>Cash pay for Repossess machine refund for customer U Nyein Chan Maung,MC-375TS,19100517, ,MMK 20,000,000/- ,received by Thiri Kyaw</t>
  </si>
  <si>
    <t>WW-RV-24030064</t>
  </si>
  <si>
    <t>Cash received form Corp Cash for Mar'24 Budget ( Crane and transportation chgs of MC - 375TS from customer U Nyein Chan Maung to KPU office ,MMK 750,000/- ,HQT-RV-2024-03-0460 @ 22.03.2024 ,received by Thiri Kyaw</t>
  </si>
  <si>
    <t>WW-RV-24030065</t>
  </si>
  <si>
    <t>Cash received form Corp Cash for Mar'24 Budget ( Repossess machine refund for customer U Nyein Chan Maung,MC-375TS,19100517, ,MMK 20,000,000/- ,HQT-RV-2024-03-0461 @ 22.03.2024 ,received by Thiri Kyaw</t>
  </si>
  <si>
    <t>Budget-527,104.98/-, income- 964,000/-</t>
  </si>
  <si>
    <t>2024-03-23</t>
  </si>
  <si>
    <t>WW-ADV2024030022</t>
  </si>
  <si>
    <t>WW-JV-24030580</t>
  </si>
  <si>
    <t>WW-RV-24030066</t>
  </si>
  <si>
    <t>WW-PRT-SI-24030186 ,CASH DOWN CUSTOMER Ko Kaung Myat Kyaw,CASH ON HAND MMK - 305,200/- , $ 82.04 @ 3720 RATE MMK - 305188.8/-, WW-RV-24030066</t>
  </si>
  <si>
    <t>WW-RV-24030067</t>
  </si>
  <si>
    <t>WW-RN-SI-24030026 , TEA GARDEN ,CASH ON HAND MMK - 160,000/- , RECIEVID</t>
  </si>
  <si>
    <t>Received; TEA GARDEN</t>
  </si>
  <si>
    <t>Budget-227,104.98/-, income- 1,429,200/-</t>
  </si>
  <si>
    <t xml:space="preserve"> PGIS BU ERP Cash Book (23.03.2024)</t>
  </si>
  <si>
    <t>WW-ADV2024030023</t>
  </si>
  <si>
    <t>2024-03-25</t>
  </si>
  <si>
    <t>WW-JV-24030634</t>
  </si>
  <si>
    <t>WW-RV-24030070</t>
  </si>
  <si>
    <t>WW-PRT-SI-24030192 ,CASH DOWN CUSTOMER Ko Myint Zaw,cash on hand MMK  - 200,000 , received from Ma Nwe Zin Aung &amp; MMK - 265,000/- received by kpay @ 3720 rate HQT-RV-2024-03-0723 @ 25.3.2024/WW-RV-24030070</t>
  </si>
  <si>
    <t>Budget-227,104.98/-, income- 1,629,200/-</t>
  </si>
  <si>
    <t xml:space="preserve"> PGIS BU ERP Cash Book (26.03.2024)</t>
  </si>
  <si>
    <t>2024-03-26</t>
  </si>
  <si>
    <t>WW-ADV2024030024</t>
  </si>
  <si>
    <t>WW-JV-24030650</t>
  </si>
  <si>
    <t>WW-RV-24030075</t>
  </si>
  <si>
    <t>WW-PRT-SI-24020338 ,SHWE KAN MAW AQUACULTURE COMPANY LIMITED ,Cash on hand MMK - 4,454,250/- ,$ 1,197.38  @ 3720 rate ,MMK - 4454253.6/-,WW-RV-24030075</t>
  </si>
  <si>
    <t>WW-PV-24030040</t>
  </si>
  <si>
    <t>Khaing Wah Wah, Daw ( S&amp;M Dept)</t>
  </si>
  <si>
    <t>Cash pay for Broker charges ,
Customer - U Than Soe
KVA - MW550P
BR - MTL
Broker name - U Min Lwiin
Amoumt - 965,400/-
Phone - 09420103433</t>
  </si>
  <si>
    <t>WW-PV-24030041</t>
  </si>
  <si>
    <t>WW-PV-24030042</t>
  </si>
  <si>
    <t>WW-PV-24030043</t>
  </si>
  <si>
    <t>WW-PV-24030044</t>
  </si>
  <si>
    <t>WW-PV-24030045</t>
  </si>
  <si>
    <t>Cash pay for Broker charges ,
Customer - ICP Shwe Me Fertilizer
KVA - MW33P(30KVA)
BR - SDG
Broker name - Thin Thin Cho
Amoumt - 339,300/-
Phone - 09255113457</t>
  </si>
  <si>
    <t>Cash pay for Broker charges ,
Customer - Daw Nan Yee Yee Win
KVA - MC138AS
BR - HPN
Broker name - Pyae Sone Htun
Amoumt -500,000/-
Phone - 09265143960</t>
  </si>
  <si>
    <t>Cash pay for Broker charges ,
Customer - Daw Me Jue
KVA - MC350BS(300KVA)
BR - TCL
Broker name - Pyae Phyo Kyaw
Amoumt - 887,500/-
Phone - 09789914322</t>
  </si>
  <si>
    <t>Cash pay for Broker charges ,
Customer - Advance Seafood
KVA - MC350B(30KVA)
BR - YGN
Broker name - Hein Htet Aung
Amoumt -1,797,500/-
Phone - 09448314245</t>
  </si>
  <si>
    <t>Cash pay for Broker charges ,
Customer - Hotel Felicitious(U Nyan Win Aung)
KVA - MW28PS(25KVA)
BR - NYU
Broker name - Sit Ko Naing
Amoumt - 150,000/-
Phone - 0968077797</t>
  </si>
  <si>
    <t>WW-RV-24030076</t>
  </si>
  <si>
    <t>Khin Pyae sone , Daw ( F&amp;A Dept)</t>
  </si>
  <si>
    <t>Cash reveived form Corp Cash for Broker Budget MMK -  4,639,700/-  , Paid By Ma Cho Cho Hlaing</t>
  </si>
  <si>
    <t>Budget-227,104.98/-, income- 5,733,400/-</t>
  </si>
  <si>
    <t xml:space="preserve"> PGIS BU ERP Cash Book (25.03.2024)</t>
  </si>
  <si>
    <t>HQT-RV-2024-03-0825</t>
  </si>
  <si>
    <t xml:space="preserve"> PGIS BU ERP Cash Book (28.03.2024)</t>
  </si>
  <si>
    <t>2024-03-28</t>
  </si>
  <si>
    <t>WW-AC2024030023</t>
  </si>
  <si>
    <t>Advance Clear Payment (WW-ADV2024020044)</t>
  </si>
  <si>
    <t>WW-ADV2024030025</t>
  </si>
  <si>
    <t>WW-ADV2024030026</t>
  </si>
  <si>
    <t>WW-ADV2024030027</t>
  </si>
  <si>
    <t>WW-PV-24030046</t>
  </si>
  <si>
    <t>ADV NO : PG-PO-062-03-2024
Cash pay for Local Purchased for WW-PRT-PO-24030035 ~ SHWE NYAUNG FUTSAL &amp; CLUP COFFEE , WW-PRT-PO-24030036 ~ SDG,Sea lion and  WW-PRT-PO-24030033 ~ MLM,KS Hote and used to Machine  Model for KTA38G2,6KVA,4DW91-29D,GEP110 for  MMK - 600,000/- , received by Hnin Su Phway</t>
  </si>
  <si>
    <t>WW-PV-24030047</t>
  </si>
  <si>
    <t>ADV NO : PG-PO-062-03-2024
Cash pay for Local Purchased for WW-PRT-PO-24030043 ~ SDG Customer CHID Bank (Dagon Seikkan), WW-PRT-PO-24030045 ~ LAS customer Ngwe Ye Palae and Beexprss and used to Machine Model for TAD1342GE,4DW92-35D,SDG453-3A8 for MMK - 435,000/- , received by Hnin Su Phway</t>
  </si>
  <si>
    <t>WW-PV-24030048</t>
  </si>
  <si>
    <t>Hnin Yu Yu Khaing, Daw(Rental)</t>
  </si>
  <si>
    <t>Cash pay for OT Charges (Machine Delivery ,Machine Return and Regular Service)
- Twe Tar Kyaw
-Pyae Phyo Kyaw
- Kyaw Min Khaing
- Toe Toe
- Myo Myint Aung 
MMK - 30,000/- , received by Ma Hnin Yu Yu Khaing</t>
  </si>
  <si>
    <t>WW-PV-24030049</t>
  </si>
  <si>
    <t>Cash pay for OT Charges  (Machine Delivery ,Machine Return )
- Twe Tar Kyaw
- Yan Myo Aung
- Toe Wai Phyo
MMK - 16,200/- , received by Ma Hnin Yu Yu Khaing</t>
  </si>
  <si>
    <t>WW-PV-24030050</t>
  </si>
  <si>
    <t>Cash pay for TA clear for Thet Naing Oo / Maw La Myaing job site - Machine repair volvo - 500KVA , Sr no - 2016071530 , Customer name - Eon Saw Mon , MMK - 119,000/- ,  received by Ma Hnin Yu Yu Khaing</t>
  </si>
  <si>
    <t>WW-PV-24030051</t>
  </si>
  <si>
    <t>Cash pay for TA charges for Pyae Phyo Kyaw and Toe Toe ( Machine Delivery and Load Site Check) and ( Site Visit Machine Over All Checking and Inspection) 
(Matador 250KVA, DE275D5,Sr no - A1607082,Customer - 333,Location - Hpa-An job site ) &amp; (Matador 150KVA, DE165D5,Sr no - A1607035,Customer - Ngwe Pin Lae Ice Factory ,Location - Hninthata job site ),MMK - 58,000/- , received by Ma Hnin Yu Yu Khaing</t>
  </si>
  <si>
    <t>WW-PV-24030052</t>
  </si>
  <si>
    <t>Cash Transfer to Corp Cash for Customer Income MMK - 5,733,400/- , Received By Ma Cho Cho Hlaing(WW-RV-24030058,WW-RV-24030054,WW-RV-24030055,WW-RV-24030066,WW-RV-24030067,WW-RV-24030075) HQT-RV-2024-03-0825 @ 2024-03-28( 350,000 FOR CCTV URGENT BUSGET)</t>
  </si>
  <si>
    <t>WW-RV-24030078</t>
  </si>
  <si>
    <t>Cash reveived form Corp Cash for Broker Budget MMK -  6,783,000/-  , Paid By Ma Cho Cho Hlaing,HQT-RV-2024-03-0559 @ 2024-03-26</t>
  </si>
  <si>
    <t>WW-RV-24030079</t>
  </si>
  <si>
    <t>Thiri Sandar,Daw (ASM)</t>
  </si>
  <si>
    <t>Cash received for 50% downpayment ,MC165AS , 150KVA , Used Machine , Customer Name - MIBA UNIVERSITY ( Daw Lwin Lwiin Wai)
$ 11,500 *50% = $ 5750 * 3750 rate ,MMK - 21,562,500/-</t>
  </si>
  <si>
    <t>WW-JV-24030718</t>
  </si>
  <si>
    <t>MAC-SI-24030895, USD 78.00 @ 3750 rate ,Cash on hand MMK - 292,500/- , received form Ko Hla Myo Min</t>
  </si>
  <si>
    <t>Service Charges- SDGGIN-INI-24030060 MMK 60000</t>
  </si>
  <si>
    <t>WW-JV-24030720</t>
  </si>
  <si>
    <t>WW-RV-24030082</t>
  </si>
  <si>
    <t>SDG-INV-REM-PRT-2024-03-144746 USD 10.4*3750=MMK 39000</t>
  </si>
  <si>
    <t>WW-PRT-SI-24030210 ,MODERN KTV ,$  130.17 @3750 rate ,MMK -488137.5/- ( 137 Dis )  received form Ko Hla Myo Min</t>
  </si>
  <si>
    <t>Service Charges-SDGGN-INI-24030077 ,MMK 80000</t>
  </si>
  <si>
    <t>WW-PRT-SI-24030175 ,MITZU TUN MYINT CO.,LTD,$ 33.54 @ 3750 rate ,Cash on hand MMK - 125,775/- ,( WW-RV-24030081 )</t>
  </si>
  <si>
    <t>Budget-5,217,304.98/-, income- 22,647,500/-</t>
  </si>
  <si>
    <t xml:space="preserve">HQT-RV-2024-03-0858 </t>
  </si>
  <si>
    <t>TA</t>
  </si>
  <si>
    <t>COGS</t>
  </si>
  <si>
    <t>OPEX</t>
  </si>
  <si>
    <t>Income Transfer</t>
  </si>
  <si>
    <t>Income</t>
  </si>
  <si>
    <t>Budget</t>
  </si>
  <si>
    <t xml:space="preserve">General expense </t>
  </si>
  <si>
    <t>car fuel</t>
  </si>
  <si>
    <t>SSB</t>
  </si>
  <si>
    <t>Birthday cake</t>
  </si>
  <si>
    <t>Car Fuel</t>
  </si>
  <si>
    <t>Pooling</t>
  </si>
  <si>
    <t xml:space="preserve"> Incentive</t>
  </si>
  <si>
    <t xml:space="preserve">car fuel </t>
  </si>
  <si>
    <t>Car fuel</t>
  </si>
  <si>
    <t>Urgent Budget</t>
  </si>
  <si>
    <t>Crane and transportation
Urgent Budget</t>
  </si>
  <si>
    <t>CCTV
Urgent Budget</t>
  </si>
  <si>
    <t>FA</t>
  </si>
  <si>
    <t>Machine Repair
Cost of rental</t>
  </si>
  <si>
    <t>IT pur</t>
  </si>
  <si>
    <t>OPRX</t>
  </si>
  <si>
    <t xml:space="preserve">TA </t>
  </si>
  <si>
    <t>2024-03-29</t>
  </si>
  <si>
    <t>WW-AC2024030024</t>
  </si>
  <si>
    <t>Advance Clear Payment (WW-ADV2024030009)</t>
  </si>
  <si>
    <t>WW-AC2024030025</t>
  </si>
  <si>
    <t>Advance Clear Payment (WW-ADV2024030010)</t>
  </si>
  <si>
    <t>WW-ADV2024030030</t>
  </si>
  <si>
    <t>WW-JV-24030715</t>
  </si>
  <si>
    <t>WW-RV-24030080</t>
  </si>
  <si>
    <t>WW-PRT-SI-24030255 ,CASH DOWN CUSTOMER , $  32.30  * 3830 rate ,MMK -123,709/- , reveived form Ko Kaung Khant Ko . WW-RV-24030080</t>
  </si>
  <si>
    <t>WW-JV-24030768</t>
  </si>
  <si>
    <t>WW-RV-24030088</t>
  </si>
  <si>
    <t>WW-PRT-SI-24030286 , MYANMAR A HLA ,CASH ON HAND MMK - 566,000/- ,$147.04 @3850 RATE , WW-RV-24030088</t>
  </si>
  <si>
    <t>WW-PV-24030053</t>
  </si>
  <si>
    <t>Htet Thu Zar,Daw (S&amp;M dept)</t>
  </si>
  <si>
    <t>Cash Pay For 
Painting charges for Customers - Momks Thumana
MW - 33Ps, 2023060344, 30KVA
Exhaust side body paint and polish, MMK 35000/-,received by Ma Htet Thu Zar</t>
  </si>
  <si>
    <t>WW-PV-24030054</t>
  </si>
  <si>
    <t>Htet Thu Zar,Daw(S&amp;M)</t>
  </si>
  <si>
    <t>Cash Pay for
200 stamp contract 490*35pcs=17150
250 stamp contract 500*24pcs=12000
Purchse for Sale Contract,Received by Ma Htet Thu Zar,MMk_29150/-</t>
  </si>
  <si>
    <t>WW-PV-24030055</t>
  </si>
  <si>
    <t>Cash pay for customer income MMK - 22,647,500/- , received by Ma Cho Cho Hlaing , HQT-RV-2024-03-0858 @ 2024-03-29 (WW-RV-24030081/WW-JV-24030718/WW-RV-24030082/WW-JV-24030720/WW-RV-24030079)</t>
  </si>
  <si>
    <t>WW-PV-24030056</t>
  </si>
  <si>
    <t>HTET THUZAR,DAW( S&amp;M DEPT)</t>
  </si>
  <si>
    <t>CASH PAY FOR POLISH CHGS , CUSTOMER - MIBA UNIVERSITY , MC-165AS,A1895308,150KVA,ALL BODIES POLISHING CHGS,MMK - 50,000/- ISSUED BY MA HTET THU ZAR</t>
  </si>
  <si>
    <t>WW-RV-24030083</t>
  </si>
  <si>
    <t>Received for Weichai Supplier Claim of Alternator Repair Charges - Customer U La Pyae Wonn (MW-165AS, 2205130762F), MMK 4,500,000/- Received from Ma Mi Mi Ko (Procurement Dept;)</t>
  </si>
  <si>
    <t>Budget- 4,947,554.98/-, income- 689,700/- , Other income - 4,500,000/-</t>
  </si>
  <si>
    <t xml:space="preserve"> PGIS BU ERP Cash Book (29.03.2024)</t>
  </si>
  <si>
    <t>General expense</t>
  </si>
  <si>
    <t>Machine Repair
cost of rental</t>
  </si>
  <si>
    <r>
      <t>Budget-3,436,638.2/-, income-</t>
    </r>
    <r>
      <rPr>
        <b/>
        <sz val="11"/>
        <rFont val="Yu Gothic"/>
        <family val="2"/>
      </rPr>
      <t>1,307,900</t>
    </r>
    <r>
      <rPr>
        <sz val="11"/>
        <rFont val="Yu Gothic"/>
        <family val="2"/>
      </rPr>
      <t>/-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</si>
</sst>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43" formatCode="_(* #,##0.00_);_(* \(#,##0.00\);_(* &quot;-&quot;??_);_(@_)"/>
    <numFmt numFmtId="164" formatCode="_(* #,##0.0_);_(* \(#,##0.0\);_(* &quot;-&quot;??_);_(@_)"/>
    <numFmt numFmtId="165" formatCode="[$-409]d\-mmm\-yy;@"/>
    <numFmt numFmtId="166" formatCode="_(* #,##0.0_);_(* \(#,##0.0\);_(* &quot;-&quot;?_);_(@_)"/>
  </numFmts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b/>
      <sz val="12"/>
      <name val="Cambria"/>
      <family val="1"/>
      <scheme val="major"/>
    </font>
    <font>
      <sz val="12"/>
      <name val="Cambria"/>
      <family val="1"/>
      <scheme val="major"/>
    </font>
    <font>
      <b/>
      <sz val="16"/>
      <name val="Cambria"/>
      <family val="1"/>
      <scheme val="major"/>
    </font>
    <font>
      <sz val="16"/>
      <name val="Cambria"/>
      <family val="1"/>
      <scheme val="major"/>
    </font>
    <font>
      <b/>
      <sz val="11"/>
      <name val="Cambria"/>
      <family val="1"/>
      <scheme val="maj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1"/>
      <color theme="1"/>
      <name val="Yu Gothic"/>
      <family val="2"/>
    </font>
    <font>
      <b/>
      <sz val="11"/>
      <name val="Yu Gothic"/>
      <family val="2"/>
    </font>
    <font>
      <sz val="11"/>
      <name val="Yu Gothic"/>
      <family val="2"/>
    </font>
    <font>
      <sz val="11"/>
      <color rgb="FFFF0000"/>
      <name val="Yu Gothic"/>
      <family val="2"/>
    </font>
    <font>
      <b/>
      <i/>
      <sz val="11"/>
      <name val="Yu Gothic"/>
      <family val="2"/>
    </font>
    <font>
      <i/>
      <sz val="11"/>
      <name val="Yu Gothic"/>
      <family val="2"/>
    </font>
    <font>
      <i/>
      <sz val="11"/>
      <color rgb="FFFF0000"/>
      <name val="Yu Gothic"/>
      <family val="2"/>
    </font>
  </fonts>
  <fills count="5">
    <fill>
      <patternFill patternType="none"/>
    </fill>
    <fill>
      <patternFill patternType="gray125"/>
    </fill>
    <fill>
      <patternFill patternType="solid">
        <fgColor rgb="FFFF99CC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double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2" fillId="0" borderId="0"/>
  </cellStyleXfs>
  <cellXfs count="90">
    <xf numFmtId="0" fontId="0" fillId="0" borderId="0" xfId="0"/>
    <xf numFmtId="0" fontId="6" fillId="2" borderId="0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37" fontId="3" fillId="0" borderId="1" xfId="0" applyNumberFormat="1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37" fontId="4" fillId="0" borderId="1" xfId="0" applyNumberFormat="1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14" fontId="3" fillId="0" borderId="5" xfId="0" applyNumberFormat="1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 wrapText="1"/>
    </xf>
    <xf numFmtId="39" fontId="3" fillId="0" borderId="9" xfId="0" applyNumberFormat="1" applyFont="1" applyFill="1" applyBorder="1" applyAlignment="1">
      <alignment horizontal="center" vertical="center"/>
    </xf>
    <xf numFmtId="37" fontId="3" fillId="0" borderId="9" xfId="0" applyNumberFormat="1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left" vertical="top" wrapText="1"/>
    </xf>
    <xf numFmtId="0" fontId="4" fillId="0" borderId="5" xfId="0" applyFont="1" applyFill="1" applyBorder="1" applyAlignment="1">
      <alignment horizontal="center" vertical="center"/>
    </xf>
    <xf numFmtId="0" fontId="0" fillId="0" borderId="0" xfId="0" applyFill="1" applyBorder="1"/>
    <xf numFmtId="0" fontId="0" fillId="3" borderId="0" xfId="0" applyFill="1"/>
    <xf numFmtId="0" fontId="3" fillId="0" borderId="0" xfId="0" applyFont="1" applyFill="1" applyBorder="1" applyAlignment="1">
      <alignment horizontal="center" vertical="center"/>
    </xf>
    <xf numFmtId="37" fontId="3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37" fontId="4" fillId="0" borderId="0" xfId="0" applyNumberFormat="1" applyFont="1" applyFill="1" applyBorder="1" applyAlignment="1">
      <alignment horizontal="center" vertical="center"/>
    </xf>
    <xf numFmtId="14" fontId="3" fillId="0" borderId="0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39" fontId="3" fillId="0" borderId="0" xfId="0" applyNumberFormat="1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top" wrapText="1"/>
    </xf>
    <xf numFmtId="0" fontId="6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10" fillId="0" borderId="0" xfId="0" applyFont="1" applyFill="1" applyBorder="1"/>
    <xf numFmtId="165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1" xfId="0" applyFont="1" applyFill="1" applyBorder="1"/>
    <xf numFmtId="165" fontId="11" fillId="0" borderId="0" xfId="0" applyNumberFormat="1" applyFont="1" applyFill="1" applyBorder="1" applyAlignment="1">
      <alignment horizontal="center" vertical="center" wrapText="1"/>
    </xf>
    <xf numFmtId="0" fontId="12" fillId="0" borderId="0" xfId="0" applyFont="1" applyFill="1" applyBorder="1"/>
    <xf numFmtId="4" fontId="12" fillId="0" borderId="0" xfId="0" applyNumberFormat="1" applyFont="1" applyFill="1" applyBorder="1"/>
    <xf numFmtId="43" fontId="12" fillId="0" borderId="0" xfId="0" applyNumberFormat="1" applyFont="1" applyFill="1" applyBorder="1"/>
    <xf numFmtId="0" fontId="10" fillId="0" borderId="0" xfId="0" applyFont="1" applyFill="1"/>
    <xf numFmtId="43" fontId="10" fillId="0" borderId="0" xfId="0" applyNumberFormat="1" applyFont="1" applyFill="1"/>
    <xf numFmtId="4" fontId="10" fillId="0" borderId="0" xfId="0" applyNumberFormat="1" applyFont="1" applyFill="1"/>
    <xf numFmtId="0" fontId="13" fillId="0" borderId="0" xfId="0" applyFont="1" applyFill="1" applyBorder="1"/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43" fontId="10" fillId="0" borderId="0" xfId="0" applyNumberFormat="1" applyFont="1" applyFill="1" applyBorder="1"/>
    <xf numFmtId="4" fontId="10" fillId="0" borderId="0" xfId="0" applyNumberFormat="1" applyFont="1" applyFill="1" applyBorder="1"/>
    <xf numFmtId="0" fontId="14" fillId="0" borderId="1" xfId="0" applyFont="1" applyFill="1" applyBorder="1" applyAlignment="1">
      <alignment horizontal="center" vertical="center"/>
    </xf>
    <xf numFmtId="4" fontId="12" fillId="0" borderId="1" xfId="0" applyNumberFormat="1" applyFont="1" applyFill="1" applyBorder="1" applyAlignment="1">
      <alignment horizontal="center" vertical="center" wrapText="1"/>
    </xf>
    <xf numFmtId="164" fontId="11" fillId="0" borderId="1" xfId="1" applyNumberFormat="1" applyFont="1" applyFill="1" applyBorder="1" applyAlignment="1">
      <alignment horizontal="center" vertical="center" wrapText="1"/>
    </xf>
    <xf numFmtId="164" fontId="14" fillId="0" borderId="11" xfId="1" applyNumberFormat="1" applyFont="1" applyFill="1" applyBorder="1" applyAlignment="1">
      <alignment horizontal="center" vertical="center"/>
    </xf>
    <xf numFmtId="4" fontId="11" fillId="0" borderId="11" xfId="0" applyNumberFormat="1" applyFont="1" applyFill="1" applyBorder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/>
    </xf>
    <xf numFmtId="4" fontId="11" fillId="0" borderId="1" xfId="0" applyNumberFormat="1" applyFont="1" applyFill="1" applyBorder="1" applyAlignment="1">
      <alignment horizontal="center" vertical="center" wrapText="1"/>
    </xf>
    <xf numFmtId="165" fontId="12" fillId="0" borderId="1" xfId="0" applyNumberFormat="1" applyFont="1" applyFill="1" applyBorder="1" applyAlignment="1">
      <alignment horizontal="center" vertical="center" wrapText="1"/>
    </xf>
    <xf numFmtId="164" fontId="15" fillId="0" borderId="11" xfId="1" applyNumberFormat="1" applyFont="1" applyFill="1" applyBorder="1" applyAlignment="1">
      <alignment horizontal="center" vertical="center"/>
    </xf>
    <xf numFmtId="4" fontId="12" fillId="0" borderId="11" xfId="0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horizontal="center" vertical="center"/>
    </xf>
    <xf numFmtId="4" fontId="13" fillId="0" borderId="1" xfId="0" applyNumberFormat="1" applyFont="1" applyFill="1" applyBorder="1" applyAlignment="1">
      <alignment horizontal="center" vertical="center" wrapText="1"/>
    </xf>
    <xf numFmtId="165" fontId="13" fillId="0" borderId="1" xfId="0" applyNumberFormat="1" applyFont="1" applyFill="1" applyBorder="1" applyAlignment="1">
      <alignment horizontal="center" vertical="center" wrapText="1"/>
    </xf>
    <xf numFmtId="0" fontId="13" fillId="0" borderId="1" xfId="0" applyFont="1" applyFill="1" applyBorder="1" applyAlignment="1">
      <alignment horizontal="center" vertical="center" wrapText="1"/>
    </xf>
    <xf numFmtId="164" fontId="16" fillId="0" borderId="1" xfId="1" applyNumberFormat="1" applyFont="1" applyFill="1" applyBorder="1" applyAlignment="1">
      <alignment horizontal="center" vertical="center"/>
    </xf>
    <xf numFmtId="165" fontId="12" fillId="0" borderId="0" xfId="0" applyNumberFormat="1" applyFont="1" applyFill="1" applyBorder="1" applyAlignment="1">
      <alignment horizontal="center" vertical="center" wrapText="1"/>
    </xf>
    <xf numFmtId="164" fontId="15" fillId="0" borderId="0" xfId="1" applyNumberFormat="1" applyFont="1" applyFill="1" applyBorder="1" applyAlignment="1">
      <alignment horizontal="center" vertical="center"/>
    </xf>
    <xf numFmtId="4" fontId="12" fillId="0" borderId="0" xfId="0" applyNumberFormat="1" applyFont="1" applyFill="1" applyBorder="1" applyAlignment="1">
      <alignment horizontal="center" vertical="center" wrapText="1"/>
    </xf>
    <xf numFmtId="0" fontId="14" fillId="0" borderId="0" xfId="0" applyFont="1" applyFill="1" applyBorder="1" applyAlignment="1">
      <alignment horizontal="center" vertical="center"/>
    </xf>
    <xf numFmtId="166" fontId="12" fillId="0" borderId="0" xfId="0" applyNumberFormat="1" applyFont="1" applyFill="1" applyBorder="1" applyAlignment="1">
      <alignment horizontal="center" vertical="center" wrapText="1"/>
    </xf>
    <xf numFmtId="43" fontId="12" fillId="0" borderId="0" xfId="0" applyNumberFormat="1" applyFont="1" applyFill="1" applyBorder="1" applyAlignment="1">
      <alignment horizontal="center" vertical="center" wrapText="1"/>
    </xf>
    <xf numFmtId="164" fontId="16" fillId="0" borderId="11" xfId="1" applyNumberFormat="1" applyFont="1" applyFill="1" applyBorder="1" applyAlignment="1">
      <alignment horizontal="center" vertical="center"/>
    </xf>
    <xf numFmtId="4" fontId="13" fillId="0" borderId="11" xfId="0" applyNumberFormat="1" applyFont="1" applyFill="1" applyBorder="1" applyAlignment="1">
      <alignment horizontal="center" vertical="center" wrapText="1"/>
    </xf>
    <xf numFmtId="0" fontId="13" fillId="0" borderId="0" xfId="0" applyFont="1" applyFill="1" applyBorder="1" applyAlignment="1">
      <alignment horizontal="center" vertical="center" wrapText="1"/>
    </xf>
    <xf numFmtId="164" fontId="11" fillId="0" borderId="0" xfId="1" applyNumberFormat="1" applyFont="1" applyFill="1" applyBorder="1" applyAlignment="1">
      <alignment horizontal="center" vertical="center" wrapText="1"/>
    </xf>
    <xf numFmtId="164" fontId="12" fillId="0" borderId="0" xfId="1" applyNumberFormat="1" applyFont="1" applyFill="1" applyBorder="1" applyAlignment="1">
      <alignment horizontal="center" vertical="center" wrapText="1"/>
    </xf>
    <xf numFmtId="164" fontId="14" fillId="0" borderId="0" xfId="1" applyNumberFormat="1" applyFont="1" applyFill="1" applyBorder="1" applyAlignment="1">
      <alignment horizontal="center" vertical="center"/>
    </xf>
    <xf numFmtId="4" fontId="11" fillId="0" borderId="0" xfId="0" applyNumberFormat="1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164" fontId="15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4" fontId="13" fillId="4" borderId="1" xfId="0" applyNumberFormat="1" applyFont="1" applyFill="1" applyBorder="1" applyAlignment="1">
      <alignment horizontal="center" vertical="center" wrapText="1"/>
    </xf>
    <xf numFmtId="0" fontId="10" fillId="4" borderId="0" xfId="0" applyFont="1" applyFill="1" applyBorder="1"/>
    <xf numFmtId="165" fontId="13" fillId="4" borderId="1" xfId="0" applyNumberFormat="1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center" vertical="center" wrapText="1"/>
    </xf>
    <xf numFmtId="164" fontId="16" fillId="4" borderId="1" xfId="1" applyNumberFormat="1" applyFont="1" applyFill="1" applyBorder="1" applyAlignment="1">
      <alignment horizontal="center" vertical="center"/>
    </xf>
    <xf numFmtId="0" fontId="13" fillId="4" borderId="0" xfId="0" applyFont="1" applyFill="1" applyBorder="1"/>
  </cellXfs>
  <cellStyles count="3">
    <cellStyle name="Comma" xfId="1" builtinId="3"/>
    <cellStyle name="Normal" xfId="0" builtinId="0"/>
    <cellStyle name="Normal 2" xfId="2"/>
  </cellStyles>
  <dxfs count="0"/>
  <tableStyles count="0" defaultTableStyle="TableStyleMedium2" defaultPivotStyle="PivotStyleMedium9"/>
  <colors>
    <mruColors>
      <color rgb="FFFF99FF"/>
      <color rgb="FFFF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96"/>
  <sheetViews>
    <sheetView topLeftCell="A16" workbookViewId="0">
      <selection activeCell="H18" activeCellId="1" sqref="H4 H18"/>
    </sheetView>
  </sheetViews>
  <sheetFormatPr defaultRowHeight="15" x14ac:dyDescent="0.25"/>
  <cols>
    <col min="1" max="1" width="13" customWidth="1"/>
    <col min="2" max="2" width="19.28515625" customWidth="1"/>
    <col min="3" max="3" width="19.42578125" customWidth="1"/>
    <col min="4" max="4" width="61.5703125" customWidth="1"/>
    <col min="5" max="7" width="0" hidden="1" customWidth="1"/>
    <col min="8" max="8" width="15.28515625" customWidth="1"/>
    <col min="9" max="9" width="15.140625" customWidth="1"/>
    <col min="10" max="10" width="19.28515625" customWidth="1"/>
    <col min="11" max="11" width="30.5703125" customWidth="1"/>
  </cols>
  <sheetData>
    <row r="1" spans="1:12" ht="20.25" x14ac:dyDescent="0.25">
      <c r="A1" s="1" t="s">
        <v>14</v>
      </c>
      <c r="B1" s="2"/>
      <c r="C1" s="3"/>
      <c r="D1" s="4" t="s">
        <v>87</v>
      </c>
      <c r="E1" s="3"/>
      <c r="F1" s="3"/>
      <c r="G1" s="3"/>
      <c r="H1" s="3"/>
      <c r="I1" s="3"/>
      <c r="J1" s="3"/>
      <c r="K1" s="5"/>
      <c r="L1" s="23"/>
    </row>
    <row r="2" spans="1:12" ht="15.75" x14ac:dyDescent="0.25">
      <c r="A2" s="6" t="s">
        <v>0</v>
      </c>
      <c r="B2" s="7" t="s">
        <v>1</v>
      </c>
      <c r="C2" s="8" t="s">
        <v>2</v>
      </c>
      <c r="D2" s="8" t="s">
        <v>3</v>
      </c>
      <c r="E2" s="8" t="s">
        <v>4</v>
      </c>
      <c r="F2" s="8" t="s">
        <v>5</v>
      </c>
      <c r="G2" s="8" t="s">
        <v>6</v>
      </c>
      <c r="H2" s="8" t="s">
        <v>7</v>
      </c>
      <c r="I2" s="8" t="s">
        <v>8</v>
      </c>
      <c r="J2" s="8" t="s">
        <v>9</v>
      </c>
      <c r="K2" s="9" t="s">
        <v>10</v>
      </c>
      <c r="L2" s="23"/>
    </row>
    <row r="3" spans="1:12" ht="15.75" x14ac:dyDescent="0.25">
      <c r="A3" s="6"/>
      <c r="B3" s="7"/>
      <c r="C3" s="8"/>
      <c r="D3" s="8" t="s">
        <v>11</v>
      </c>
      <c r="E3" s="8">
        <v>1100</v>
      </c>
      <c r="F3" s="8"/>
      <c r="G3" s="8"/>
      <c r="H3" s="8"/>
      <c r="I3" s="8"/>
      <c r="J3" s="10">
        <v>0</v>
      </c>
      <c r="K3" s="9"/>
      <c r="L3" s="23"/>
    </row>
    <row r="4" spans="1:12" ht="15.75" x14ac:dyDescent="0.25">
      <c r="A4" s="22" t="s">
        <v>88</v>
      </c>
      <c r="B4" s="11" t="s">
        <v>132</v>
      </c>
      <c r="C4" s="12" t="s">
        <v>133</v>
      </c>
      <c r="D4" s="12" t="s">
        <v>134</v>
      </c>
      <c r="E4" s="12" t="s">
        <v>13</v>
      </c>
      <c r="F4" s="12" t="s">
        <v>13</v>
      </c>
      <c r="G4" s="12" t="s">
        <v>13</v>
      </c>
      <c r="H4" s="12">
        <v>8050</v>
      </c>
      <c r="I4" s="12"/>
      <c r="J4" s="13"/>
      <c r="K4" s="14"/>
      <c r="L4" s="23"/>
    </row>
    <row r="5" spans="1:12" ht="15.75" x14ac:dyDescent="0.25">
      <c r="A5" s="22"/>
      <c r="B5" s="11"/>
      <c r="C5" s="12"/>
      <c r="D5" s="12"/>
      <c r="E5" s="12"/>
      <c r="F5" s="12"/>
      <c r="G5" s="12"/>
      <c r="H5" s="12"/>
      <c r="I5" s="12"/>
      <c r="J5" s="13"/>
      <c r="K5" s="14"/>
      <c r="L5" s="23"/>
    </row>
    <row r="6" spans="1:12" ht="29.25" thickBot="1" x14ac:dyDescent="0.3">
      <c r="A6" s="15" t="s">
        <v>12</v>
      </c>
      <c r="B6" s="16"/>
      <c r="C6" s="17"/>
      <c r="D6" s="18"/>
      <c r="E6" s="17"/>
      <c r="F6" s="17"/>
      <c r="G6" s="17"/>
      <c r="H6" s="19">
        <f>SUM(H3:H5)</f>
        <v>8050</v>
      </c>
      <c r="I6" s="19">
        <f>SUM(I3:I5)</f>
        <v>0</v>
      </c>
      <c r="J6" s="20">
        <f>J3+H6-I6</f>
        <v>8050</v>
      </c>
      <c r="K6" s="21" t="s">
        <v>135</v>
      </c>
      <c r="L6" s="23"/>
    </row>
    <row r="7" spans="1:12" ht="16.5" thickTop="1" thickBot="1" x14ac:dyDescent="0.3">
      <c r="A7" s="23"/>
      <c r="B7" s="23"/>
      <c r="C7" s="23"/>
      <c r="D7" s="23"/>
      <c r="E7" s="23"/>
      <c r="F7" s="23"/>
      <c r="G7" s="23"/>
      <c r="H7" s="23"/>
      <c r="I7" s="23"/>
      <c r="J7" s="23"/>
      <c r="K7" s="23"/>
      <c r="L7" s="23"/>
    </row>
    <row r="8" spans="1:12" ht="20.25" x14ac:dyDescent="0.25">
      <c r="A8" s="1" t="s">
        <v>14</v>
      </c>
      <c r="B8" s="2"/>
      <c r="C8" s="3"/>
      <c r="D8" s="4" t="s">
        <v>137</v>
      </c>
      <c r="E8" s="3"/>
      <c r="F8" s="3"/>
      <c r="G8" s="3"/>
      <c r="H8" s="3"/>
      <c r="I8" s="3"/>
      <c r="J8" s="3"/>
      <c r="K8" s="5"/>
      <c r="L8" s="23"/>
    </row>
    <row r="9" spans="1:12" ht="15.75" x14ac:dyDescent="0.25">
      <c r="A9" s="6" t="s">
        <v>0</v>
      </c>
      <c r="B9" s="7" t="s">
        <v>1</v>
      </c>
      <c r="C9" s="8" t="s">
        <v>2</v>
      </c>
      <c r="D9" s="8" t="s">
        <v>3</v>
      </c>
      <c r="E9" s="8" t="s">
        <v>4</v>
      </c>
      <c r="F9" s="8" t="s">
        <v>5</v>
      </c>
      <c r="G9" s="8" t="s">
        <v>6</v>
      </c>
      <c r="H9" s="8" t="s">
        <v>7</v>
      </c>
      <c r="I9" s="8" t="s">
        <v>8</v>
      </c>
      <c r="J9" s="8" t="s">
        <v>9</v>
      </c>
      <c r="K9" s="9" t="s">
        <v>10</v>
      </c>
      <c r="L9" s="23"/>
    </row>
    <row r="10" spans="1:12" ht="15.75" x14ac:dyDescent="0.25">
      <c r="A10" s="6"/>
      <c r="B10" s="7"/>
      <c r="C10" s="8"/>
      <c r="D10" s="8" t="s">
        <v>11</v>
      </c>
      <c r="E10" s="8">
        <v>1100</v>
      </c>
      <c r="F10" s="8"/>
      <c r="G10" s="8"/>
      <c r="H10" s="8"/>
      <c r="I10" s="8"/>
      <c r="J10" s="10">
        <f>J6</f>
        <v>8050</v>
      </c>
      <c r="K10" s="9"/>
      <c r="L10" s="23"/>
    </row>
    <row r="11" spans="1:12" ht="15.75" x14ac:dyDescent="0.25">
      <c r="A11" s="22" t="s">
        <v>138</v>
      </c>
      <c r="B11" s="11" t="s">
        <v>147</v>
      </c>
      <c r="C11" s="12" t="s">
        <v>15</v>
      </c>
      <c r="D11" s="12" t="s">
        <v>148</v>
      </c>
      <c r="E11" s="12" t="s">
        <v>13</v>
      </c>
      <c r="F11" s="12" t="s">
        <v>13</v>
      </c>
      <c r="G11" s="12" t="s">
        <v>13</v>
      </c>
      <c r="H11" s="12"/>
      <c r="I11" s="12">
        <v>8050</v>
      </c>
      <c r="J11" s="13"/>
      <c r="K11" s="14"/>
      <c r="L11" s="23"/>
    </row>
    <row r="12" spans="1:12" ht="15.75" x14ac:dyDescent="0.25">
      <c r="A12" s="22"/>
      <c r="B12" s="11"/>
      <c r="C12" s="12"/>
      <c r="D12" s="12"/>
      <c r="E12" s="12"/>
      <c r="F12" s="12"/>
      <c r="G12" s="12"/>
      <c r="H12" s="12"/>
      <c r="I12" s="12"/>
      <c r="J12" s="13"/>
      <c r="K12" s="14"/>
      <c r="L12" s="23"/>
    </row>
    <row r="13" spans="1:12" ht="29.25" thickBot="1" x14ac:dyDescent="0.3">
      <c r="A13" s="15" t="s">
        <v>12</v>
      </c>
      <c r="B13" s="16"/>
      <c r="C13" s="17"/>
      <c r="D13" s="18"/>
      <c r="E13" s="17"/>
      <c r="F13" s="17"/>
      <c r="G13" s="17"/>
      <c r="H13" s="19">
        <f>SUM(H10:H12)</f>
        <v>0</v>
      </c>
      <c r="I13" s="19">
        <f>SUM(I10:I12)</f>
        <v>8050</v>
      </c>
      <c r="J13" s="20">
        <f>J10+H13-I13</f>
        <v>0</v>
      </c>
      <c r="K13" s="21" t="s">
        <v>149</v>
      </c>
      <c r="L13" s="23"/>
    </row>
    <row r="14" spans="1:12" ht="16.5" thickTop="1" thickBot="1" x14ac:dyDescent="0.3">
      <c r="A14" s="23"/>
      <c r="B14" s="23"/>
      <c r="C14" s="23"/>
      <c r="D14" s="23"/>
      <c r="E14" s="23"/>
      <c r="F14" s="23"/>
      <c r="G14" s="23"/>
      <c r="H14" s="23"/>
      <c r="I14" s="23"/>
      <c r="J14" s="23"/>
      <c r="K14" s="23"/>
      <c r="L14" s="23"/>
    </row>
    <row r="15" spans="1:12" ht="20.25" x14ac:dyDescent="0.25">
      <c r="A15" s="1" t="s">
        <v>14</v>
      </c>
      <c r="B15" s="2"/>
      <c r="C15" s="3"/>
      <c r="D15" s="4" t="s">
        <v>150</v>
      </c>
      <c r="E15" s="3"/>
      <c r="F15" s="3"/>
      <c r="G15" s="3"/>
      <c r="H15" s="3"/>
      <c r="I15" s="3"/>
      <c r="J15" s="3"/>
      <c r="K15" s="5"/>
      <c r="L15" s="23"/>
    </row>
    <row r="16" spans="1:12" ht="15.75" x14ac:dyDescent="0.25">
      <c r="A16" s="6" t="s">
        <v>0</v>
      </c>
      <c r="B16" s="7" t="s">
        <v>1</v>
      </c>
      <c r="C16" s="8" t="s">
        <v>2</v>
      </c>
      <c r="D16" s="8" t="s">
        <v>3</v>
      </c>
      <c r="E16" s="8" t="s">
        <v>4</v>
      </c>
      <c r="F16" s="8" t="s">
        <v>5</v>
      </c>
      <c r="G16" s="8" t="s">
        <v>6</v>
      </c>
      <c r="H16" s="8" t="s">
        <v>7</v>
      </c>
      <c r="I16" s="8" t="s">
        <v>8</v>
      </c>
      <c r="J16" s="8" t="s">
        <v>9</v>
      </c>
      <c r="K16" s="9" t="s">
        <v>10</v>
      </c>
      <c r="L16" s="23"/>
    </row>
    <row r="17" spans="1:12" ht="15.75" x14ac:dyDescent="0.25">
      <c r="A17" s="6"/>
      <c r="B17" s="7"/>
      <c r="C17" s="8"/>
      <c r="D17" s="8" t="s">
        <v>11</v>
      </c>
      <c r="E17" s="8">
        <v>1100</v>
      </c>
      <c r="F17" s="8"/>
      <c r="G17" s="8"/>
      <c r="H17" s="8"/>
      <c r="I17" s="8"/>
      <c r="J17" s="10">
        <f>J13</f>
        <v>0</v>
      </c>
      <c r="K17" s="9"/>
      <c r="L17" s="23"/>
    </row>
    <row r="18" spans="1:12" ht="15.75" x14ac:dyDescent="0.25">
      <c r="A18" s="22" t="s">
        <v>151</v>
      </c>
      <c r="B18" s="11" t="s">
        <v>165</v>
      </c>
      <c r="C18" s="12" t="s">
        <v>166</v>
      </c>
      <c r="D18" s="12" t="s">
        <v>167</v>
      </c>
      <c r="E18" s="12" t="s">
        <v>13</v>
      </c>
      <c r="F18" s="12" t="s">
        <v>13</v>
      </c>
      <c r="G18" s="12" t="s">
        <v>13</v>
      </c>
      <c r="H18" s="12">
        <v>131.79</v>
      </c>
      <c r="I18" s="12"/>
      <c r="J18" s="13"/>
      <c r="K18" s="14" t="s">
        <v>223</v>
      </c>
      <c r="L18" s="23"/>
    </row>
    <row r="19" spans="1:12" ht="15.75" x14ac:dyDescent="0.25">
      <c r="A19" s="22"/>
      <c r="B19" s="11"/>
      <c r="C19" s="12"/>
      <c r="D19" s="12"/>
      <c r="E19" s="12"/>
      <c r="F19" s="12"/>
      <c r="G19" s="12"/>
      <c r="H19" s="12"/>
      <c r="I19" s="12"/>
      <c r="J19" s="13"/>
      <c r="K19" s="14"/>
      <c r="L19" s="23"/>
    </row>
    <row r="20" spans="1:12" ht="29.25" thickBot="1" x14ac:dyDescent="0.3">
      <c r="A20" s="15" t="s">
        <v>12</v>
      </c>
      <c r="B20" s="16"/>
      <c r="C20" s="17"/>
      <c r="D20" s="18"/>
      <c r="E20" s="17"/>
      <c r="F20" s="17"/>
      <c r="G20" s="17"/>
      <c r="H20" s="19">
        <f>SUM(H17:H19)</f>
        <v>131.79</v>
      </c>
      <c r="I20" s="19">
        <f>SUM(I17:I19)</f>
        <v>0</v>
      </c>
      <c r="J20" s="20">
        <f>J17+H20-I20</f>
        <v>131.79</v>
      </c>
      <c r="K20" s="21" t="s">
        <v>168</v>
      </c>
      <c r="L20" s="23"/>
    </row>
    <row r="21" spans="1:12" ht="15.75" thickTop="1" x14ac:dyDescent="0.25">
      <c r="A21" s="23"/>
      <c r="B21" s="23"/>
      <c r="C21" s="23"/>
      <c r="D21" s="23"/>
      <c r="E21" s="23"/>
      <c r="F21" s="23"/>
      <c r="G21" s="23"/>
      <c r="H21" s="23"/>
      <c r="I21" s="23"/>
      <c r="J21" s="23"/>
      <c r="K21" s="23"/>
      <c r="L21" s="23"/>
    </row>
    <row r="22" spans="1:12" ht="21" thickBot="1" x14ac:dyDescent="0.3">
      <c r="A22" s="33"/>
      <c r="B22" s="33"/>
      <c r="C22" s="33"/>
      <c r="D22" s="34"/>
      <c r="E22" s="33"/>
      <c r="F22" s="33"/>
      <c r="G22" s="33"/>
      <c r="H22" s="33"/>
      <c r="I22" s="33"/>
      <c r="J22" s="33"/>
      <c r="K22" s="33"/>
      <c r="L22" s="23"/>
    </row>
    <row r="23" spans="1:12" ht="20.25" x14ac:dyDescent="0.25">
      <c r="A23" s="1" t="s">
        <v>14</v>
      </c>
      <c r="B23" s="2"/>
      <c r="C23" s="3"/>
      <c r="D23" s="4" t="s">
        <v>240</v>
      </c>
      <c r="E23" s="3"/>
      <c r="F23" s="3"/>
      <c r="G23" s="3"/>
      <c r="H23" s="3"/>
      <c r="I23" s="3"/>
      <c r="J23" s="3"/>
      <c r="K23" s="5"/>
      <c r="L23" s="23"/>
    </row>
    <row r="24" spans="1:12" ht="15.75" x14ac:dyDescent="0.25">
      <c r="A24" s="6" t="s">
        <v>0</v>
      </c>
      <c r="B24" s="7" t="s">
        <v>1</v>
      </c>
      <c r="C24" s="8" t="s">
        <v>2</v>
      </c>
      <c r="D24" s="8" t="s">
        <v>3</v>
      </c>
      <c r="E24" s="8" t="s">
        <v>4</v>
      </c>
      <c r="F24" s="8" t="s">
        <v>5</v>
      </c>
      <c r="G24" s="8" t="s">
        <v>6</v>
      </c>
      <c r="H24" s="8" t="s">
        <v>7</v>
      </c>
      <c r="I24" s="8" t="s">
        <v>8</v>
      </c>
      <c r="J24" s="8" t="s">
        <v>9</v>
      </c>
      <c r="K24" s="9" t="s">
        <v>10</v>
      </c>
      <c r="L24" s="23"/>
    </row>
    <row r="25" spans="1:12" ht="15.75" x14ac:dyDescent="0.25">
      <c r="A25" s="6"/>
      <c r="B25" s="7"/>
      <c r="C25" s="8"/>
      <c r="D25" s="8" t="s">
        <v>11</v>
      </c>
      <c r="E25" s="8">
        <v>1100</v>
      </c>
      <c r="F25" s="8"/>
      <c r="G25" s="8"/>
      <c r="H25" s="8"/>
      <c r="I25" s="8"/>
      <c r="J25" s="10">
        <f>J20</f>
        <v>131.79</v>
      </c>
      <c r="K25" s="9"/>
      <c r="L25" s="23"/>
    </row>
    <row r="26" spans="1:12" ht="15.75" x14ac:dyDescent="0.25">
      <c r="A26" s="22" t="s">
        <v>224</v>
      </c>
      <c r="B26" s="11" t="s">
        <v>241</v>
      </c>
      <c r="C26" s="12" t="s">
        <v>237</v>
      </c>
      <c r="D26" s="12" t="s">
        <v>242</v>
      </c>
      <c r="E26" s="12" t="s">
        <v>13</v>
      </c>
      <c r="F26" s="12" t="s">
        <v>13</v>
      </c>
      <c r="G26" s="12" t="s">
        <v>13</v>
      </c>
      <c r="H26" s="12"/>
      <c r="I26" s="12">
        <v>132</v>
      </c>
      <c r="J26" s="13"/>
      <c r="K26" s="14"/>
      <c r="L26" s="23"/>
    </row>
    <row r="27" spans="1:12" ht="15.75" x14ac:dyDescent="0.25">
      <c r="A27" s="22"/>
      <c r="B27" s="11"/>
      <c r="C27" s="12"/>
      <c r="D27" s="12"/>
      <c r="E27" s="12"/>
      <c r="F27" s="12"/>
      <c r="G27" s="12"/>
      <c r="H27" s="12"/>
      <c r="I27" s="12"/>
      <c r="J27" s="13"/>
      <c r="K27" s="14"/>
      <c r="L27" s="23"/>
    </row>
    <row r="28" spans="1:12" ht="29.25" thickBot="1" x14ac:dyDescent="0.3">
      <c r="A28" s="15" t="s">
        <v>12</v>
      </c>
      <c r="B28" s="16"/>
      <c r="C28" s="17"/>
      <c r="D28" s="18"/>
      <c r="E28" s="17"/>
      <c r="F28" s="17"/>
      <c r="G28" s="17"/>
      <c r="H28" s="19">
        <f>SUM(H25:H27)</f>
        <v>0</v>
      </c>
      <c r="I28" s="19">
        <f>SUM(I25:I27)</f>
        <v>132</v>
      </c>
      <c r="J28" s="20">
        <f>J25+H28-I28</f>
        <v>-0.21000000000000796</v>
      </c>
      <c r="K28" s="21" t="s">
        <v>149</v>
      </c>
      <c r="L28" s="23"/>
    </row>
    <row r="29" spans="1:12" ht="21" thickTop="1" x14ac:dyDescent="0.25">
      <c r="A29" s="33"/>
      <c r="B29" s="33"/>
      <c r="C29" s="33"/>
      <c r="D29" s="34"/>
      <c r="E29" s="33"/>
      <c r="F29" s="33"/>
      <c r="G29" s="33"/>
      <c r="H29" s="33"/>
      <c r="I29" s="33"/>
      <c r="J29" s="33"/>
      <c r="K29" s="33"/>
      <c r="L29" s="23"/>
    </row>
    <row r="30" spans="1:12" ht="15.75" x14ac:dyDescent="0.25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3"/>
    </row>
    <row r="31" spans="1:12" ht="15.75" x14ac:dyDescent="0.25">
      <c r="A31" s="25"/>
      <c r="B31" s="25"/>
      <c r="C31" s="25"/>
      <c r="D31" s="25"/>
      <c r="E31" s="25"/>
      <c r="F31" s="25"/>
      <c r="G31" s="25"/>
      <c r="H31" s="25"/>
      <c r="I31" s="25"/>
      <c r="J31" s="26"/>
      <c r="K31" s="25"/>
      <c r="L31" s="23"/>
    </row>
    <row r="32" spans="1:12" s="24" customFormat="1" ht="15.75" x14ac:dyDescent="0.25">
      <c r="A32" s="27"/>
      <c r="B32" s="27"/>
      <c r="C32" s="27"/>
      <c r="D32" s="27"/>
      <c r="E32" s="27"/>
      <c r="F32" s="27"/>
      <c r="G32" s="27"/>
      <c r="H32" s="27"/>
      <c r="I32" s="27"/>
      <c r="J32" s="28"/>
      <c r="K32" s="27"/>
      <c r="L32" s="23"/>
    </row>
    <row r="33" spans="1:12" ht="15.75" x14ac:dyDescent="0.25">
      <c r="A33" s="27"/>
      <c r="B33" s="27"/>
      <c r="C33" s="27"/>
      <c r="D33" s="27"/>
      <c r="E33" s="27"/>
      <c r="F33" s="27"/>
      <c r="G33" s="27"/>
      <c r="H33" s="27"/>
      <c r="I33" s="27"/>
      <c r="J33" s="28"/>
      <c r="K33" s="27"/>
      <c r="L33" s="23"/>
    </row>
    <row r="34" spans="1:12" ht="15.75" x14ac:dyDescent="0.25">
      <c r="A34" s="29"/>
      <c r="B34" s="25"/>
      <c r="C34" s="25"/>
      <c r="D34" s="30"/>
      <c r="E34" s="25"/>
      <c r="F34" s="25"/>
      <c r="G34" s="25"/>
      <c r="H34" s="31"/>
      <c r="I34" s="31"/>
      <c r="J34" s="26"/>
      <c r="K34" s="32"/>
      <c r="L34" s="23"/>
    </row>
    <row r="35" spans="1:12" x14ac:dyDescent="0.25">
      <c r="A35" s="23"/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</row>
    <row r="36" spans="1:12" ht="20.25" x14ac:dyDescent="0.25">
      <c r="A36" s="33"/>
      <c r="B36" s="33"/>
      <c r="C36" s="33"/>
      <c r="D36" s="34"/>
      <c r="E36" s="33"/>
      <c r="F36" s="33"/>
      <c r="G36" s="33"/>
      <c r="H36" s="33"/>
      <c r="I36" s="33"/>
      <c r="J36" s="33"/>
      <c r="K36" s="33"/>
      <c r="L36" s="23"/>
    </row>
    <row r="37" spans="1:12" ht="15.75" x14ac:dyDescent="0.25">
      <c r="A37" s="25"/>
      <c r="B37" s="25"/>
      <c r="C37" s="25"/>
      <c r="D37" s="25"/>
      <c r="E37" s="25"/>
      <c r="F37" s="25"/>
      <c r="G37" s="25"/>
      <c r="H37" s="25"/>
      <c r="I37" s="25"/>
      <c r="J37" s="25"/>
      <c r="K37" s="25"/>
      <c r="L37" s="23"/>
    </row>
    <row r="38" spans="1:12" ht="15.75" x14ac:dyDescent="0.25">
      <c r="A38" s="25"/>
      <c r="B38" s="25"/>
      <c r="C38" s="25"/>
      <c r="D38" s="25"/>
      <c r="E38" s="25"/>
      <c r="F38" s="25"/>
      <c r="G38" s="25"/>
      <c r="H38" s="25"/>
      <c r="I38" s="25"/>
      <c r="J38" s="26"/>
      <c r="K38" s="25"/>
      <c r="L38" s="23"/>
    </row>
    <row r="39" spans="1:12" s="24" customFormat="1" ht="15.75" x14ac:dyDescent="0.25">
      <c r="A39" s="25"/>
      <c r="B39" s="25"/>
      <c r="C39" s="25"/>
      <c r="D39" s="25"/>
      <c r="E39" s="25"/>
      <c r="F39" s="25"/>
      <c r="G39" s="25"/>
      <c r="H39" s="25"/>
      <c r="I39" s="25"/>
      <c r="J39" s="26"/>
      <c r="K39" s="25"/>
      <c r="L39" s="23"/>
    </row>
    <row r="40" spans="1:12" ht="15.75" x14ac:dyDescent="0.25">
      <c r="A40" s="25"/>
      <c r="B40" s="25"/>
      <c r="C40" s="25"/>
      <c r="D40" s="25"/>
      <c r="E40" s="25"/>
      <c r="F40" s="25"/>
      <c r="G40" s="25"/>
      <c r="H40" s="25"/>
      <c r="I40" s="25"/>
      <c r="J40" s="26"/>
      <c r="K40" s="25"/>
      <c r="L40" s="23"/>
    </row>
    <row r="41" spans="1:12" ht="15.75" x14ac:dyDescent="0.25">
      <c r="A41" s="25"/>
      <c r="B41" s="25"/>
      <c r="C41" s="25"/>
      <c r="D41" s="25"/>
      <c r="E41" s="25"/>
      <c r="F41" s="25"/>
      <c r="G41" s="25"/>
      <c r="H41" s="25"/>
      <c r="I41" s="25"/>
      <c r="J41" s="26"/>
      <c r="K41" s="25"/>
      <c r="L41" s="23"/>
    </row>
    <row r="42" spans="1:12" ht="15.75" x14ac:dyDescent="0.25">
      <c r="A42" s="25"/>
      <c r="B42" s="25"/>
      <c r="C42" s="25"/>
      <c r="D42" s="25"/>
      <c r="E42" s="25"/>
      <c r="F42" s="25"/>
      <c r="G42" s="25"/>
      <c r="H42" s="25"/>
      <c r="I42" s="25"/>
      <c r="J42" s="26"/>
      <c r="K42" s="25"/>
      <c r="L42" s="23"/>
    </row>
    <row r="43" spans="1:12" ht="15.75" x14ac:dyDescent="0.25">
      <c r="A43" s="29"/>
      <c r="B43" s="25"/>
      <c r="C43" s="25"/>
      <c r="D43" s="30"/>
      <c r="E43" s="25"/>
      <c r="F43" s="25"/>
      <c r="G43" s="25"/>
      <c r="H43" s="31"/>
      <c r="I43" s="31"/>
      <c r="J43" s="26"/>
      <c r="K43" s="32"/>
      <c r="L43" s="23"/>
    </row>
    <row r="44" spans="1:12" x14ac:dyDescent="0.25">
      <c r="A44" s="23"/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</row>
    <row r="45" spans="1:12" ht="20.25" x14ac:dyDescent="0.25">
      <c r="A45" s="33"/>
      <c r="B45" s="33"/>
      <c r="C45" s="33"/>
      <c r="D45" s="34"/>
      <c r="E45" s="33"/>
      <c r="F45" s="33"/>
      <c r="G45" s="33"/>
      <c r="H45" s="33"/>
      <c r="I45" s="33"/>
      <c r="J45" s="33"/>
      <c r="K45" s="33"/>
      <c r="L45" s="23"/>
    </row>
    <row r="46" spans="1:12" ht="15.75" x14ac:dyDescent="0.25">
      <c r="A46" s="25"/>
      <c r="B46" s="25"/>
      <c r="C46" s="25"/>
      <c r="D46" s="25"/>
      <c r="E46" s="25"/>
      <c r="F46" s="25"/>
      <c r="G46" s="25"/>
      <c r="H46" s="25"/>
      <c r="I46" s="25"/>
      <c r="J46" s="25"/>
      <c r="K46" s="25"/>
      <c r="L46" s="23"/>
    </row>
    <row r="47" spans="1:12" ht="15.75" x14ac:dyDescent="0.25">
      <c r="A47" s="25"/>
      <c r="B47" s="25"/>
      <c r="C47" s="25"/>
      <c r="D47" s="25"/>
      <c r="E47" s="25"/>
      <c r="F47" s="25"/>
      <c r="G47" s="25"/>
      <c r="H47" s="25"/>
      <c r="I47" s="25"/>
      <c r="J47" s="26"/>
      <c r="K47" s="25"/>
      <c r="L47" s="23"/>
    </row>
    <row r="48" spans="1:12" ht="15.75" x14ac:dyDescent="0.25">
      <c r="A48" s="25"/>
      <c r="B48" s="25"/>
      <c r="C48" s="25"/>
      <c r="D48" s="25"/>
      <c r="E48" s="25"/>
      <c r="F48" s="25"/>
      <c r="G48" s="25"/>
      <c r="H48" s="25"/>
      <c r="I48" s="25"/>
      <c r="J48" s="26"/>
      <c r="K48" s="25"/>
      <c r="L48" s="23"/>
    </row>
    <row r="49" spans="1:12" ht="15.75" x14ac:dyDescent="0.25">
      <c r="A49" s="25"/>
      <c r="B49" s="25"/>
      <c r="C49" s="25"/>
      <c r="D49" s="25"/>
      <c r="E49" s="25"/>
      <c r="F49" s="25"/>
      <c r="G49" s="25"/>
      <c r="H49" s="25"/>
      <c r="I49" s="25"/>
      <c r="J49" s="26"/>
      <c r="K49" s="25"/>
      <c r="L49" s="23"/>
    </row>
    <row r="50" spans="1:12" ht="15.75" x14ac:dyDescent="0.25">
      <c r="A50" s="29"/>
      <c r="B50" s="25"/>
      <c r="C50" s="25"/>
      <c r="D50" s="30"/>
      <c r="E50" s="25"/>
      <c r="F50" s="25"/>
      <c r="G50" s="25"/>
      <c r="H50" s="31"/>
      <c r="I50" s="31"/>
      <c r="J50" s="26"/>
      <c r="K50" s="32"/>
      <c r="L50" s="23"/>
    </row>
    <row r="51" spans="1:12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</row>
    <row r="52" spans="1:12" ht="20.25" x14ac:dyDescent="0.25">
      <c r="A52" s="33"/>
      <c r="B52" s="33"/>
      <c r="C52" s="33"/>
      <c r="D52" s="34"/>
      <c r="E52" s="33"/>
      <c r="F52" s="33"/>
      <c r="G52" s="33"/>
      <c r="H52" s="33"/>
      <c r="I52" s="33"/>
      <c r="J52" s="33"/>
      <c r="K52" s="33"/>
      <c r="L52" s="23"/>
    </row>
    <row r="53" spans="1:12" ht="15.75" x14ac:dyDescent="0.25">
      <c r="A53" s="25"/>
      <c r="B53" s="25"/>
      <c r="C53" s="25"/>
      <c r="D53" s="25"/>
      <c r="E53" s="25"/>
      <c r="F53" s="25"/>
      <c r="G53" s="25"/>
      <c r="H53" s="25"/>
      <c r="I53" s="25"/>
      <c r="J53" s="25"/>
      <c r="K53" s="25"/>
      <c r="L53" s="23"/>
    </row>
    <row r="54" spans="1:12" ht="15.75" x14ac:dyDescent="0.25">
      <c r="A54" s="25"/>
      <c r="B54" s="25"/>
      <c r="C54" s="25"/>
      <c r="D54" s="25"/>
      <c r="E54" s="25"/>
      <c r="F54" s="25"/>
      <c r="G54" s="25"/>
      <c r="H54" s="25"/>
      <c r="I54" s="25"/>
      <c r="J54" s="26"/>
      <c r="K54" s="25"/>
      <c r="L54" s="23"/>
    </row>
    <row r="55" spans="1:12" s="24" customFormat="1" ht="15.75" x14ac:dyDescent="0.25">
      <c r="A55" s="25"/>
      <c r="B55" s="25"/>
      <c r="C55" s="25"/>
      <c r="D55" s="25"/>
      <c r="E55" s="25"/>
      <c r="F55" s="25"/>
      <c r="G55" s="25"/>
      <c r="H55" s="25"/>
      <c r="I55" s="25"/>
      <c r="J55" s="26"/>
      <c r="K55" s="25"/>
      <c r="L55" s="23"/>
    </row>
    <row r="56" spans="1:12" ht="15.75" x14ac:dyDescent="0.25">
      <c r="A56" s="25"/>
      <c r="B56" s="25"/>
      <c r="C56" s="25"/>
      <c r="D56" s="25"/>
      <c r="E56" s="25"/>
      <c r="F56" s="25"/>
      <c r="G56" s="25"/>
      <c r="H56" s="25"/>
      <c r="I56" s="25"/>
      <c r="J56" s="26"/>
      <c r="K56" s="25"/>
      <c r="L56" s="23"/>
    </row>
    <row r="57" spans="1:12" ht="15.75" x14ac:dyDescent="0.25">
      <c r="A57" s="25"/>
      <c r="B57" s="25"/>
      <c r="C57" s="25"/>
      <c r="D57" s="25"/>
      <c r="E57" s="25"/>
      <c r="F57" s="25"/>
      <c r="G57" s="25"/>
      <c r="H57" s="25"/>
      <c r="I57" s="25"/>
      <c r="J57" s="26"/>
      <c r="K57" s="25"/>
      <c r="L57" s="23"/>
    </row>
    <row r="58" spans="1:12" ht="15.75" x14ac:dyDescent="0.25">
      <c r="A58" s="25"/>
      <c r="B58" s="25"/>
      <c r="C58" s="25"/>
      <c r="D58" s="25"/>
      <c r="E58" s="25"/>
      <c r="F58" s="25"/>
      <c r="G58" s="25"/>
      <c r="H58" s="25"/>
      <c r="I58" s="25"/>
      <c r="J58" s="26"/>
      <c r="K58" s="25"/>
      <c r="L58" s="23"/>
    </row>
    <row r="59" spans="1:12" ht="15.75" x14ac:dyDescent="0.25">
      <c r="A59" s="29"/>
      <c r="B59" s="25"/>
      <c r="C59" s="25"/>
      <c r="D59" s="30"/>
      <c r="E59" s="25"/>
      <c r="F59" s="25"/>
      <c r="G59" s="25"/>
      <c r="H59" s="31"/>
      <c r="I59" s="31"/>
      <c r="J59" s="26"/>
      <c r="K59" s="32"/>
      <c r="L59" s="23"/>
    </row>
    <row r="60" spans="1:12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</row>
    <row r="61" spans="1:12" ht="20.25" x14ac:dyDescent="0.25">
      <c r="A61" s="33"/>
      <c r="B61" s="33"/>
      <c r="C61" s="33"/>
      <c r="D61" s="34"/>
      <c r="E61" s="33"/>
      <c r="F61" s="33"/>
      <c r="G61" s="33"/>
      <c r="H61" s="33"/>
      <c r="I61" s="33"/>
      <c r="J61" s="33"/>
      <c r="K61" s="33"/>
      <c r="L61" s="23"/>
    </row>
    <row r="62" spans="1:12" ht="15.75" x14ac:dyDescent="0.25">
      <c r="A62" s="25"/>
      <c r="B62" s="25"/>
      <c r="C62" s="25"/>
      <c r="D62" s="25"/>
      <c r="E62" s="25"/>
      <c r="F62" s="25"/>
      <c r="G62" s="25"/>
      <c r="H62" s="25"/>
      <c r="I62" s="25"/>
      <c r="J62" s="25"/>
      <c r="K62" s="25"/>
      <c r="L62" s="23"/>
    </row>
    <row r="63" spans="1:12" ht="15.75" x14ac:dyDescent="0.25">
      <c r="A63" s="25"/>
      <c r="B63" s="25"/>
      <c r="C63" s="25"/>
      <c r="D63" s="25"/>
      <c r="E63" s="25"/>
      <c r="F63" s="25"/>
      <c r="G63" s="25"/>
      <c r="H63" s="25"/>
      <c r="I63" s="25"/>
      <c r="J63" s="26"/>
      <c r="K63" s="25"/>
      <c r="L63" s="23"/>
    </row>
    <row r="64" spans="1:12" ht="15.75" x14ac:dyDescent="0.25">
      <c r="A64" s="25"/>
      <c r="B64" s="25"/>
      <c r="C64" s="25"/>
      <c r="D64" s="25"/>
      <c r="E64" s="25"/>
      <c r="F64" s="25"/>
      <c r="G64" s="25"/>
      <c r="H64" s="25"/>
      <c r="I64" s="25"/>
      <c r="J64" s="26"/>
      <c r="K64" s="25"/>
      <c r="L64" s="23"/>
    </row>
    <row r="65" spans="1:12" ht="15.75" x14ac:dyDescent="0.25">
      <c r="A65" s="25"/>
      <c r="B65" s="25"/>
      <c r="C65" s="25"/>
      <c r="D65" s="25"/>
      <c r="E65" s="25"/>
      <c r="F65" s="25"/>
      <c r="G65" s="25"/>
      <c r="H65" s="25"/>
      <c r="I65" s="25"/>
      <c r="J65" s="26"/>
      <c r="K65" s="25"/>
      <c r="L65" s="23"/>
    </row>
    <row r="66" spans="1:12" ht="15.75" x14ac:dyDescent="0.25">
      <c r="A66" s="25"/>
      <c r="B66" s="25"/>
      <c r="C66" s="25"/>
      <c r="D66" s="25"/>
      <c r="E66" s="25"/>
      <c r="F66" s="25"/>
      <c r="G66" s="25"/>
      <c r="H66" s="25"/>
      <c r="I66" s="25"/>
      <c r="J66" s="26"/>
      <c r="K66" s="25"/>
      <c r="L66" s="23"/>
    </row>
    <row r="67" spans="1:12" ht="15.75" x14ac:dyDescent="0.25">
      <c r="A67" s="25"/>
      <c r="B67" s="25"/>
      <c r="C67" s="25"/>
      <c r="D67" s="25"/>
      <c r="E67" s="25"/>
      <c r="F67" s="25"/>
      <c r="G67" s="25"/>
      <c r="H67" s="25"/>
      <c r="I67" s="25"/>
      <c r="J67" s="26"/>
      <c r="K67" s="25"/>
      <c r="L67" s="23"/>
    </row>
    <row r="68" spans="1:12" ht="15.75" x14ac:dyDescent="0.25">
      <c r="A68" s="29"/>
      <c r="B68" s="25"/>
      <c r="C68" s="25"/>
      <c r="D68" s="30"/>
      <c r="E68" s="25"/>
      <c r="F68" s="25"/>
      <c r="G68" s="25"/>
      <c r="H68" s="31"/>
      <c r="I68" s="31"/>
      <c r="J68" s="26"/>
      <c r="K68" s="32"/>
      <c r="L68" s="23"/>
    </row>
    <row r="69" spans="1:12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3"/>
      <c r="K69" s="23"/>
      <c r="L69" s="23"/>
    </row>
    <row r="70" spans="1:12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3"/>
      <c r="K70" s="23"/>
      <c r="L70" s="23"/>
    </row>
    <row r="71" spans="1:12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23"/>
      <c r="L71" s="23"/>
    </row>
    <row r="72" spans="1:12" x14ac:dyDescent="0.25">
      <c r="A72" s="23"/>
      <c r="B72" s="23"/>
      <c r="C72" s="23"/>
      <c r="D72" s="23"/>
      <c r="E72" s="23"/>
      <c r="F72" s="23"/>
      <c r="G72" s="23"/>
      <c r="H72" s="23"/>
      <c r="I72" s="23"/>
      <c r="J72" s="23"/>
      <c r="K72" s="23"/>
      <c r="L72" s="23"/>
    </row>
    <row r="73" spans="1:12" x14ac:dyDescent="0.25">
      <c r="A73" s="23"/>
      <c r="B73" s="23"/>
      <c r="C73" s="23"/>
      <c r="D73" s="23"/>
      <c r="E73" s="23"/>
      <c r="F73" s="23"/>
      <c r="G73" s="23"/>
      <c r="H73" s="23"/>
      <c r="I73" s="23"/>
      <c r="J73" s="23"/>
      <c r="K73" s="23"/>
      <c r="L73" s="23"/>
    </row>
    <row r="74" spans="1:12" x14ac:dyDescent="0.25">
      <c r="A74" s="23"/>
      <c r="B74" s="23"/>
      <c r="C74" s="23"/>
      <c r="D74" s="23"/>
      <c r="E74" s="23"/>
      <c r="F74" s="23"/>
      <c r="G74" s="23"/>
      <c r="H74" s="23"/>
      <c r="I74" s="23"/>
      <c r="J74" s="23"/>
      <c r="K74" s="23"/>
      <c r="L74" s="23"/>
    </row>
    <row r="75" spans="1:12" x14ac:dyDescent="0.25">
      <c r="A75" s="23"/>
      <c r="B75" s="23"/>
      <c r="C75" s="23"/>
      <c r="D75" s="23"/>
      <c r="E75" s="23"/>
      <c r="F75" s="23"/>
      <c r="G75" s="23"/>
      <c r="H75" s="23"/>
      <c r="I75" s="23"/>
      <c r="J75" s="23"/>
      <c r="K75" s="23"/>
      <c r="L75" s="23"/>
    </row>
    <row r="76" spans="1:12" x14ac:dyDescent="0.25">
      <c r="A76" s="23"/>
      <c r="B76" s="23"/>
      <c r="C76" s="23"/>
      <c r="D76" s="23"/>
      <c r="E76" s="23"/>
      <c r="F76" s="23"/>
      <c r="G76" s="23"/>
      <c r="H76" s="23"/>
      <c r="I76" s="23"/>
      <c r="J76" s="23"/>
      <c r="K76" s="23"/>
      <c r="L76" s="23"/>
    </row>
    <row r="77" spans="1:12" x14ac:dyDescent="0.25">
      <c r="A77" s="23"/>
      <c r="B77" s="23"/>
      <c r="C77" s="23"/>
      <c r="D77" s="23"/>
      <c r="E77" s="23"/>
      <c r="F77" s="23"/>
      <c r="G77" s="23"/>
      <c r="H77" s="23"/>
      <c r="I77" s="23"/>
      <c r="J77" s="23"/>
      <c r="K77" s="23"/>
      <c r="L77" s="23"/>
    </row>
    <row r="78" spans="1:12" x14ac:dyDescent="0.25">
      <c r="A78" s="23"/>
      <c r="B78" s="23"/>
      <c r="C78" s="23"/>
      <c r="D78" s="23"/>
      <c r="E78" s="23"/>
      <c r="F78" s="23"/>
      <c r="G78" s="23"/>
      <c r="H78" s="23"/>
      <c r="I78" s="23"/>
      <c r="J78" s="23"/>
      <c r="K78" s="23"/>
      <c r="L78" s="23"/>
    </row>
    <row r="79" spans="1:12" x14ac:dyDescent="0.25">
      <c r="A79" s="23"/>
      <c r="B79" s="23"/>
      <c r="C79" s="23"/>
      <c r="D79" s="23"/>
      <c r="E79" s="23"/>
      <c r="F79" s="23"/>
      <c r="G79" s="23"/>
      <c r="H79" s="23"/>
      <c r="I79" s="23"/>
      <c r="J79" s="23"/>
      <c r="K79" s="23"/>
      <c r="L79" s="23"/>
    </row>
    <row r="80" spans="1:12" x14ac:dyDescent="0.25">
      <c r="A80" s="23"/>
      <c r="B80" s="23"/>
      <c r="C80" s="23"/>
      <c r="D80" s="23"/>
      <c r="E80" s="23"/>
      <c r="F80" s="23"/>
      <c r="G80" s="23"/>
      <c r="H80" s="23"/>
      <c r="I80" s="23"/>
      <c r="J80" s="23"/>
      <c r="K80" s="23"/>
      <c r="L80" s="23"/>
    </row>
    <row r="81" spans="1:12" x14ac:dyDescent="0.25">
      <c r="A81" s="23"/>
      <c r="B81" s="23"/>
      <c r="C81" s="23"/>
      <c r="D81" s="23"/>
      <c r="E81" s="23"/>
      <c r="F81" s="23"/>
      <c r="G81" s="23"/>
      <c r="H81" s="23"/>
      <c r="I81" s="23"/>
      <c r="J81" s="23"/>
      <c r="K81" s="23"/>
      <c r="L81" s="23"/>
    </row>
    <row r="82" spans="1:12" x14ac:dyDescent="0.25">
      <c r="A82" s="23"/>
      <c r="B82" s="23"/>
      <c r="C82" s="23"/>
      <c r="D82" s="23"/>
      <c r="E82" s="23"/>
      <c r="F82" s="23"/>
      <c r="G82" s="23"/>
      <c r="H82" s="23"/>
      <c r="I82" s="23"/>
      <c r="J82" s="23"/>
      <c r="K82" s="23"/>
      <c r="L82" s="23"/>
    </row>
    <row r="83" spans="1:12" x14ac:dyDescent="0.25">
      <c r="A83" s="23"/>
      <c r="B83" s="23"/>
      <c r="C83" s="23"/>
      <c r="D83" s="23"/>
      <c r="E83" s="23"/>
      <c r="F83" s="23"/>
      <c r="G83" s="23"/>
      <c r="H83" s="23"/>
      <c r="I83" s="23"/>
      <c r="J83" s="23"/>
      <c r="K83" s="23"/>
      <c r="L83" s="23"/>
    </row>
    <row r="84" spans="1:12" x14ac:dyDescent="0.25">
      <c r="A84" s="23"/>
      <c r="B84" s="23"/>
      <c r="C84" s="23"/>
      <c r="D84" s="23"/>
      <c r="E84" s="23"/>
      <c r="F84" s="23"/>
      <c r="G84" s="23"/>
      <c r="H84" s="23"/>
      <c r="I84" s="23"/>
      <c r="J84" s="23"/>
      <c r="K84" s="23"/>
      <c r="L84" s="23"/>
    </row>
    <row r="85" spans="1:12" x14ac:dyDescent="0.25">
      <c r="A85" s="23"/>
      <c r="B85" s="23"/>
      <c r="C85" s="23"/>
      <c r="D85" s="23"/>
      <c r="E85" s="23"/>
      <c r="F85" s="23"/>
      <c r="G85" s="23"/>
      <c r="H85" s="23"/>
      <c r="I85" s="23"/>
      <c r="J85" s="23"/>
      <c r="K85" s="23"/>
      <c r="L85" s="23"/>
    </row>
    <row r="86" spans="1:12" x14ac:dyDescent="0.25">
      <c r="A86" s="23"/>
      <c r="B86" s="23"/>
      <c r="C86" s="23"/>
      <c r="D86" s="23"/>
      <c r="E86" s="23"/>
      <c r="F86" s="23"/>
      <c r="G86" s="23"/>
      <c r="H86" s="23"/>
      <c r="I86" s="23"/>
      <c r="J86" s="23"/>
      <c r="K86" s="23"/>
      <c r="L86" s="23"/>
    </row>
    <row r="87" spans="1:12" x14ac:dyDescent="0.25">
      <c r="A87" s="23"/>
      <c r="B87" s="23"/>
      <c r="C87" s="23"/>
      <c r="D87" s="23"/>
      <c r="E87" s="23"/>
      <c r="F87" s="23"/>
      <c r="G87" s="23"/>
      <c r="H87" s="23"/>
      <c r="I87" s="23"/>
      <c r="J87" s="23"/>
      <c r="K87" s="23"/>
      <c r="L87" s="23"/>
    </row>
    <row r="88" spans="1:12" x14ac:dyDescent="0.25">
      <c r="A88" s="23"/>
      <c r="B88" s="23"/>
      <c r="C88" s="23"/>
      <c r="D88" s="23"/>
      <c r="E88" s="23"/>
      <c r="F88" s="23"/>
      <c r="G88" s="23"/>
      <c r="H88" s="23"/>
      <c r="I88" s="23"/>
      <c r="J88" s="23"/>
      <c r="K88" s="23"/>
      <c r="L88" s="23"/>
    </row>
    <row r="89" spans="1:12" x14ac:dyDescent="0.25">
      <c r="A89" s="23"/>
      <c r="B89" s="23"/>
      <c r="C89" s="23"/>
      <c r="D89" s="23"/>
      <c r="E89" s="23"/>
      <c r="F89" s="23"/>
      <c r="G89" s="23"/>
      <c r="H89" s="23"/>
      <c r="I89" s="23"/>
      <c r="J89" s="23"/>
      <c r="K89" s="23"/>
      <c r="L89" s="23"/>
    </row>
    <row r="90" spans="1:12" x14ac:dyDescent="0.25">
      <c r="A90" s="23"/>
      <c r="B90" s="23"/>
      <c r="C90" s="23"/>
      <c r="D90" s="23"/>
      <c r="E90" s="23"/>
      <c r="F90" s="23"/>
      <c r="G90" s="23"/>
      <c r="H90" s="23"/>
      <c r="I90" s="23"/>
      <c r="J90" s="23"/>
      <c r="K90" s="23"/>
      <c r="L90" s="23"/>
    </row>
    <row r="91" spans="1:12" x14ac:dyDescent="0.25">
      <c r="A91" s="23"/>
      <c r="B91" s="23"/>
      <c r="C91" s="23"/>
      <c r="D91" s="23"/>
      <c r="E91" s="23"/>
      <c r="F91" s="23"/>
      <c r="G91" s="23"/>
      <c r="H91" s="23"/>
      <c r="I91" s="23"/>
      <c r="J91" s="23"/>
      <c r="K91" s="23"/>
      <c r="L91" s="23"/>
    </row>
    <row r="92" spans="1:12" x14ac:dyDescent="0.25">
      <c r="A92" s="23"/>
      <c r="B92" s="23"/>
      <c r="C92" s="23"/>
      <c r="D92" s="23"/>
      <c r="E92" s="23"/>
      <c r="F92" s="23"/>
      <c r="G92" s="23"/>
      <c r="H92" s="23"/>
      <c r="I92" s="23"/>
      <c r="J92" s="23"/>
      <c r="K92" s="23"/>
      <c r="L92" s="23"/>
    </row>
    <row r="93" spans="1:12" x14ac:dyDescent="0.25">
      <c r="A93" s="23"/>
      <c r="B93" s="23"/>
      <c r="C93" s="23"/>
      <c r="D93" s="23"/>
      <c r="E93" s="23"/>
      <c r="F93" s="23"/>
      <c r="G93" s="23"/>
      <c r="H93" s="23"/>
      <c r="I93" s="23"/>
      <c r="J93" s="23"/>
      <c r="K93" s="23"/>
      <c r="L93" s="23"/>
    </row>
    <row r="94" spans="1:12" x14ac:dyDescent="0.25">
      <c r="A94" s="23"/>
      <c r="B94" s="23"/>
      <c r="C94" s="23"/>
      <c r="D94" s="23"/>
      <c r="E94" s="23"/>
      <c r="F94" s="23"/>
      <c r="G94" s="23"/>
      <c r="H94" s="23"/>
      <c r="I94" s="23"/>
      <c r="J94" s="23"/>
      <c r="K94" s="23"/>
      <c r="L94" s="23"/>
    </row>
    <row r="95" spans="1:12" x14ac:dyDescent="0.25">
      <c r="A95" s="23"/>
      <c r="B95" s="23"/>
      <c r="C95" s="23"/>
      <c r="D95" s="23"/>
      <c r="E95" s="23"/>
      <c r="F95" s="23"/>
      <c r="G95" s="23"/>
      <c r="H95" s="23"/>
      <c r="I95" s="23"/>
      <c r="J95" s="23"/>
      <c r="K95" s="23"/>
      <c r="L95" s="23"/>
    </row>
    <row r="96" spans="1:12" x14ac:dyDescent="0.25">
      <c r="A96" s="23"/>
      <c r="B96" s="23"/>
      <c r="C96" s="23"/>
      <c r="D96" s="23"/>
      <c r="E96" s="23"/>
      <c r="F96" s="23"/>
      <c r="G96" s="23"/>
      <c r="H96" s="23"/>
      <c r="I96" s="23"/>
      <c r="J96" s="23"/>
      <c r="K96" s="23"/>
      <c r="L96" s="23"/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filterMode="1"/>
  <dimension ref="A1:L360"/>
  <sheetViews>
    <sheetView tabSelected="1" zoomScale="80" zoomScaleNormal="80" workbookViewId="0">
      <pane ySplit="1" topLeftCell="A225" activePane="bottomLeft" state="frozen"/>
      <selection pane="bottomLeft" activeCell="B227" sqref="B227"/>
    </sheetView>
  </sheetViews>
  <sheetFormatPr defaultRowHeight="33" customHeight="1" x14ac:dyDescent="0.4"/>
  <cols>
    <col min="1" max="1" width="15.42578125" style="35" customWidth="1"/>
    <col min="2" max="2" width="21.85546875" style="35" customWidth="1"/>
    <col min="3" max="3" width="25.42578125" style="35" customWidth="1"/>
    <col min="4" max="4" width="66" style="35" customWidth="1"/>
    <col min="5" max="9" width="0" style="35" hidden="1" customWidth="1"/>
    <col min="10" max="10" width="29.42578125" style="35" customWidth="1"/>
    <col min="11" max="11" width="19.7109375" style="35" customWidth="1"/>
    <col min="12" max="12" width="32.7109375" style="69" customWidth="1"/>
    <col min="13" max="16384" width="9.140625" style="35"/>
  </cols>
  <sheetData>
    <row r="1" spans="1:12" ht="33" customHeight="1" x14ac:dyDescent="0.4">
      <c r="A1" s="36"/>
      <c r="B1" s="37"/>
      <c r="C1" s="37"/>
      <c r="D1" s="52" t="s">
        <v>16</v>
      </c>
      <c r="E1" s="37"/>
      <c r="F1" s="37"/>
      <c r="G1" s="37"/>
      <c r="H1" s="37"/>
      <c r="I1" s="37"/>
      <c r="J1" s="37"/>
      <c r="K1" s="37"/>
      <c r="L1" s="53"/>
    </row>
    <row r="2" spans="1:12" ht="33" hidden="1" customHeight="1" x14ac:dyDescent="0.4">
      <c r="A2" s="36" t="s">
        <v>0</v>
      </c>
      <c r="B2" s="37" t="s">
        <v>1</v>
      </c>
      <c r="C2" s="37" t="s">
        <v>2</v>
      </c>
      <c r="D2" s="37" t="s">
        <v>3</v>
      </c>
      <c r="E2" s="37" t="s">
        <v>4</v>
      </c>
      <c r="F2" s="37" t="s">
        <v>5</v>
      </c>
      <c r="G2" s="37" t="s">
        <v>6</v>
      </c>
      <c r="H2" s="37" t="s">
        <v>7</v>
      </c>
      <c r="I2" s="37" t="s">
        <v>8</v>
      </c>
      <c r="J2" s="54" t="s">
        <v>9</v>
      </c>
      <c r="K2" s="37" t="s">
        <v>10</v>
      </c>
      <c r="L2" s="53"/>
    </row>
    <row r="3" spans="1:12" ht="33" hidden="1" customHeight="1" x14ac:dyDescent="0.4">
      <c r="A3" s="36"/>
      <c r="B3" s="37"/>
      <c r="C3" s="37"/>
      <c r="D3" s="37" t="s">
        <v>11</v>
      </c>
      <c r="E3" s="55"/>
      <c r="F3" s="56"/>
      <c r="G3" s="49"/>
      <c r="H3" s="49"/>
      <c r="I3" s="49"/>
      <c r="J3" s="57">
        <v>662838.18000000005</v>
      </c>
      <c r="K3" s="58"/>
      <c r="L3" s="53"/>
    </row>
    <row r="4" spans="1:12" ht="33" hidden="1" customHeight="1" x14ac:dyDescent="0.4">
      <c r="A4" s="59" t="s">
        <v>17</v>
      </c>
      <c r="B4" s="38" t="s">
        <v>18</v>
      </c>
      <c r="C4" s="38" t="s">
        <v>19</v>
      </c>
      <c r="D4" s="38" t="s">
        <v>20</v>
      </c>
      <c r="E4" s="60" t="s">
        <v>13</v>
      </c>
      <c r="F4" s="61" t="s">
        <v>13</v>
      </c>
      <c r="G4" s="49" t="s">
        <v>13</v>
      </c>
      <c r="H4" s="49">
        <v>1321.43</v>
      </c>
      <c r="I4" s="49"/>
      <c r="J4" s="62">
        <v>4823200</v>
      </c>
      <c r="K4" s="53" t="s">
        <v>356</v>
      </c>
      <c r="L4" s="53"/>
    </row>
    <row r="5" spans="1:12" s="85" customFormat="1" ht="33" customHeight="1" x14ac:dyDescent="0.4">
      <c r="A5" s="80" t="s">
        <v>17</v>
      </c>
      <c r="B5" s="81" t="s">
        <v>21</v>
      </c>
      <c r="C5" s="81" t="s">
        <v>22</v>
      </c>
      <c r="D5" s="81" t="s">
        <v>23</v>
      </c>
      <c r="E5" s="60" t="s">
        <v>13</v>
      </c>
      <c r="F5" s="61" t="s">
        <v>13</v>
      </c>
      <c r="G5" s="49" t="s">
        <v>13</v>
      </c>
      <c r="H5" s="49"/>
      <c r="I5" s="49">
        <v>554.1</v>
      </c>
      <c r="J5" s="82">
        <v>-2022500</v>
      </c>
      <c r="K5" s="83" t="s">
        <v>353</v>
      </c>
      <c r="L5" s="84" t="s">
        <v>367</v>
      </c>
    </row>
    <row r="6" spans="1:12" ht="33" hidden="1" customHeight="1" x14ac:dyDescent="0.4">
      <c r="A6" s="59" t="s">
        <v>17</v>
      </c>
      <c r="B6" s="38" t="s">
        <v>24</v>
      </c>
      <c r="C6" s="38" t="s">
        <v>25</v>
      </c>
      <c r="D6" s="38" t="s">
        <v>26</v>
      </c>
      <c r="E6" s="60" t="s">
        <v>13</v>
      </c>
      <c r="F6" s="61" t="s">
        <v>13</v>
      </c>
      <c r="G6" s="49" t="s">
        <v>13</v>
      </c>
      <c r="H6" s="49">
        <v>555.64</v>
      </c>
      <c r="I6" s="49"/>
      <c r="J6" s="62">
        <v>2022500</v>
      </c>
      <c r="K6" s="53" t="s">
        <v>357</v>
      </c>
      <c r="L6" s="53"/>
    </row>
    <row r="7" spans="1:12" ht="33" hidden="1" customHeight="1" x14ac:dyDescent="0.4">
      <c r="A7" s="59"/>
      <c r="B7" s="38"/>
      <c r="C7" s="38"/>
      <c r="D7" s="38"/>
      <c r="E7" s="60"/>
      <c r="F7" s="61"/>
      <c r="G7" s="49"/>
      <c r="H7" s="49"/>
      <c r="I7" s="49"/>
      <c r="J7" s="62"/>
      <c r="K7" s="53"/>
      <c r="L7" s="53"/>
    </row>
    <row r="8" spans="1:12" ht="33" hidden="1" customHeight="1" x14ac:dyDescent="0.4">
      <c r="A8" s="36"/>
      <c r="B8" s="37"/>
      <c r="C8" s="37"/>
      <c r="D8" s="37"/>
      <c r="E8" s="54"/>
      <c r="F8" s="38"/>
      <c r="G8" s="39"/>
      <c r="H8" s="39"/>
      <c r="I8" s="39"/>
      <c r="J8" s="54">
        <f>SUM(J3:J7)</f>
        <v>5486038.1799999997</v>
      </c>
      <c r="K8" s="38" t="s">
        <v>27</v>
      </c>
      <c r="L8" s="53"/>
    </row>
    <row r="9" spans="1:12" ht="33" hidden="1" customHeight="1" x14ac:dyDescent="0.4">
      <c r="A9" s="40"/>
      <c r="B9" s="41"/>
      <c r="C9" s="41"/>
      <c r="D9" s="41"/>
      <c r="E9" s="42"/>
      <c r="F9" s="43"/>
      <c r="G9" s="48"/>
      <c r="H9" s="48"/>
      <c r="I9" s="48"/>
      <c r="J9" s="42">
        <f>48900+J4</f>
        <v>4872100</v>
      </c>
      <c r="K9" s="43"/>
      <c r="L9" s="53"/>
    </row>
    <row r="10" spans="1:12" ht="33" hidden="1" customHeight="1" x14ac:dyDescent="0.4">
      <c r="A10" s="44"/>
      <c r="B10" s="44"/>
      <c r="C10" s="44"/>
      <c r="D10" s="44"/>
      <c r="E10" s="44"/>
      <c r="F10" s="44"/>
      <c r="G10" s="44"/>
      <c r="H10" s="44"/>
      <c r="I10" s="44"/>
      <c r="J10" s="45">
        <f>J8-J9</f>
        <v>613938.1799999997</v>
      </c>
      <c r="K10" s="46"/>
      <c r="L10" s="53"/>
    </row>
    <row r="11" spans="1:12" ht="33" hidden="1" customHeight="1" x14ac:dyDescent="0.4">
      <c r="A11" s="36"/>
      <c r="B11" s="37"/>
      <c r="C11" s="37"/>
      <c r="D11" s="52" t="s">
        <v>28</v>
      </c>
      <c r="E11" s="37"/>
      <c r="F11" s="37"/>
      <c r="G11" s="37"/>
      <c r="H11" s="37"/>
      <c r="I11" s="37"/>
      <c r="J11" s="37"/>
      <c r="K11" s="37"/>
      <c r="L11" s="53"/>
    </row>
    <row r="12" spans="1:12" ht="33" hidden="1" customHeight="1" x14ac:dyDescent="0.4">
      <c r="A12" s="36" t="s">
        <v>0</v>
      </c>
      <c r="B12" s="37" t="s">
        <v>1</v>
      </c>
      <c r="C12" s="37" t="s">
        <v>2</v>
      </c>
      <c r="D12" s="37" t="s">
        <v>3</v>
      </c>
      <c r="E12" s="37" t="s">
        <v>4</v>
      </c>
      <c r="F12" s="37" t="s">
        <v>5</v>
      </c>
      <c r="G12" s="37" t="s">
        <v>6</v>
      </c>
      <c r="H12" s="37" t="s">
        <v>7</v>
      </c>
      <c r="I12" s="37" t="s">
        <v>8</v>
      </c>
      <c r="J12" s="54" t="s">
        <v>9</v>
      </c>
      <c r="K12" s="37" t="s">
        <v>10</v>
      </c>
      <c r="L12" s="53"/>
    </row>
    <row r="13" spans="1:12" ht="33" hidden="1" customHeight="1" x14ac:dyDescent="0.4">
      <c r="A13" s="36"/>
      <c r="B13" s="37"/>
      <c r="C13" s="37"/>
      <c r="D13" s="37" t="s">
        <v>11</v>
      </c>
      <c r="E13" s="55"/>
      <c r="F13" s="56"/>
      <c r="G13" s="49"/>
      <c r="H13" s="49"/>
      <c r="I13" s="49"/>
      <c r="J13" s="57">
        <f>J8</f>
        <v>5486038.1799999997</v>
      </c>
      <c r="K13" s="58"/>
      <c r="L13" s="53"/>
    </row>
    <row r="14" spans="1:12" ht="33" hidden="1" customHeight="1" x14ac:dyDescent="0.4">
      <c r="A14" s="59" t="s">
        <v>29</v>
      </c>
      <c r="B14" s="38" t="s">
        <v>30</v>
      </c>
      <c r="C14" s="38" t="s">
        <v>30</v>
      </c>
      <c r="D14" s="38" t="s">
        <v>31</v>
      </c>
      <c r="E14" s="60" t="s">
        <v>13</v>
      </c>
      <c r="F14" s="61" t="s">
        <v>13</v>
      </c>
      <c r="G14" s="49" t="s">
        <v>13</v>
      </c>
      <c r="H14" s="49">
        <v>40</v>
      </c>
      <c r="I14" s="49"/>
      <c r="J14" s="62">
        <v>142000</v>
      </c>
      <c r="K14" s="53" t="s">
        <v>354</v>
      </c>
      <c r="L14" s="53" t="s">
        <v>352</v>
      </c>
    </row>
    <row r="15" spans="1:12" s="85" customFormat="1" ht="33" customHeight="1" x14ac:dyDescent="0.4">
      <c r="A15" s="80" t="s">
        <v>29</v>
      </c>
      <c r="B15" s="81" t="s">
        <v>32</v>
      </c>
      <c r="C15" s="81" t="s">
        <v>33</v>
      </c>
      <c r="D15" s="81" t="s">
        <v>34</v>
      </c>
      <c r="E15" s="60" t="s">
        <v>13</v>
      </c>
      <c r="F15" s="61" t="s">
        <v>13</v>
      </c>
      <c r="G15" s="49" t="s">
        <v>13</v>
      </c>
      <c r="H15" s="49"/>
      <c r="I15" s="49">
        <v>6.18</v>
      </c>
      <c r="J15" s="82">
        <v>-22500</v>
      </c>
      <c r="K15" s="83" t="s">
        <v>354</v>
      </c>
      <c r="L15" s="83"/>
    </row>
    <row r="16" spans="1:12" s="85" customFormat="1" ht="33" customHeight="1" x14ac:dyDescent="0.4">
      <c r="A16" s="80" t="s">
        <v>29</v>
      </c>
      <c r="B16" s="81" t="s">
        <v>35</v>
      </c>
      <c r="C16" s="81" t="s">
        <v>36</v>
      </c>
      <c r="D16" s="81" t="s">
        <v>37</v>
      </c>
      <c r="E16" s="60" t="s">
        <v>13</v>
      </c>
      <c r="F16" s="61" t="s">
        <v>13</v>
      </c>
      <c r="G16" s="49" t="s">
        <v>13</v>
      </c>
      <c r="H16" s="49"/>
      <c r="I16" s="49">
        <v>19.23</v>
      </c>
      <c r="J16" s="82">
        <v>-70000</v>
      </c>
      <c r="K16" s="83" t="s">
        <v>354</v>
      </c>
      <c r="L16" s="83"/>
    </row>
    <row r="17" spans="1:12" s="85" customFormat="1" ht="33" customHeight="1" x14ac:dyDescent="0.4">
      <c r="A17" s="80" t="s">
        <v>29</v>
      </c>
      <c r="B17" s="81" t="s">
        <v>38</v>
      </c>
      <c r="C17" s="81" t="s">
        <v>36</v>
      </c>
      <c r="D17" s="81" t="s">
        <v>39</v>
      </c>
      <c r="E17" s="60" t="s">
        <v>13</v>
      </c>
      <c r="F17" s="61" t="s">
        <v>13</v>
      </c>
      <c r="G17" s="49" t="s">
        <v>13</v>
      </c>
      <c r="H17" s="49"/>
      <c r="I17" s="49">
        <v>9.89</v>
      </c>
      <c r="J17" s="82">
        <v>-36000</v>
      </c>
      <c r="K17" s="83" t="s">
        <v>354</v>
      </c>
      <c r="L17" s="83"/>
    </row>
    <row r="18" spans="1:12" ht="33" hidden="1" customHeight="1" x14ac:dyDescent="0.4">
      <c r="A18" s="59" t="s">
        <v>29</v>
      </c>
      <c r="B18" s="38" t="s">
        <v>40</v>
      </c>
      <c r="C18" s="38" t="s">
        <v>15</v>
      </c>
      <c r="D18" s="38" t="s">
        <v>41</v>
      </c>
      <c r="E18" s="60" t="s">
        <v>13</v>
      </c>
      <c r="F18" s="61" t="s">
        <v>13</v>
      </c>
      <c r="G18" s="49" t="s">
        <v>13</v>
      </c>
      <c r="H18" s="49"/>
      <c r="I18" s="49">
        <v>2039.07</v>
      </c>
      <c r="J18" s="62">
        <v>-7422100</v>
      </c>
      <c r="K18" s="53" t="s">
        <v>355</v>
      </c>
      <c r="L18" s="53"/>
    </row>
    <row r="19" spans="1:12" s="85" customFormat="1" ht="33" customHeight="1" x14ac:dyDescent="0.4">
      <c r="A19" s="80" t="s">
        <v>29</v>
      </c>
      <c r="B19" s="81" t="s">
        <v>42</v>
      </c>
      <c r="C19" s="81" t="s">
        <v>22</v>
      </c>
      <c r="D19" s="81" t="s">
        <v>43</v>
      </c>
      <c r="E19" s="60" t="s">
        <v>13</v>
      </c>
      <c r="F19" s="61" t="s">
        <v>13</v>
      </c>
      <c r="G19" s="49" t="s">
        <v>13</v>
      </c>
      <c r="H19" s="49"/>
      <c r="I19" s="49">
        <v>200.28</v>
      </c>
      <c r="J19" s="82">
        <v>-729000</v>
      </c>
      <c r="K19" s="83" t="s">
        <v>353</v>
      </c>
      <c r="L19" s="83"/>
    </row>
    <row r="20" spans="1:12" s="85" customFormat="1" ht="33" customHeight="1" x14ac:dyDescent="0.4">
      <c r="A20" s="80" t="s">
        <v>29</v>
      </c>
      <c r="B20" s="81" t="s">
        <v>44</v>
      </c>
      <c r="C20" s="81" t="s">
        <v>45</v>
      </c>
      <c r="D20" s="81" t="s">
        <v>46</v>
      </c>
      <c r="E20" s="60" t="s">
        <v>13</v>
      </c>
      <c r="F20" s="61" t="s">
        <v>13</v>
      </c>
      <c r="G20" s="49" t="s">
        <v>13</v>
      </c>
      <c r="H20" s="49"/>
      <c r="I20" s="49">
        <v>2.75</v>
      </c>
      <c r="J20" s="82">
        <v>-10000</v>
      </c>
      <c r="K20" s="83" t="s">
        <v>354</v>
      </c>
      <c r="L20" s="83"/>
    </row>
    <row r="21" spans="1:12" ht="33" hidden="1" customHeight="1" x14ac:dyDescent="0.4">
      <c r="A21" s="59" t="s">
        <v>29</v>
      </c>
      <c r="B21" s="38" t="s">
        <v>47</v>
      </c>
      <c r="C21" s="38" t="s">
        <v>48</v>
      </c>
      <c r="D21" s="38" t="s">
        <v>49</v>
      </c>
      <c r="E21" s="60" t="s">
        <v>13</v>
      </c>
      <c r="F21" s="61" t="s">
        <v>13</v>
      </c>
      <c r="G21" s="49" t="s">
        <v>13</v>
      </c>
      <c r="H21" s="49">
        <v>205.48</v>
      </c>
      <c r="I21" s="49"/>
      <c r="J21" s="62">
        <v>750000</v>
      </c>
      <c r="K21" s="53" t="s">
        <v>356</v>
      </c>
      <c r="L21" s="53"/>
    </row>
    <row r="22" spans="1:12" ht="33" hidden="1" customHeight="1" x14ac:dyDescent="0.4">
      <c r="A22" s="59" t="s">
        <v>29</v>
      </c>
      <c r="B22" s="38" t="s">
        <v>50</v>
      </c>
      <c r="C22" s="38" t="s">
        <v>51</v>
      </c>
      <c r="D22" s="38" t="s">
        <v>52</v>
      </c>
      <c r="E22" s="60" t="s">
        <v>13</v>
      </c>
      <c r="F22" s="61" t="s">
        <v>13</v>
      </c>
      <c r="G22" s="49" t="s">
        <v>13</v>
      </c>
      <c r="H22" s="49">
        <v>219.18</v>
      </c>
      <c r="I22" s="49"/>
      <c r="J22" s="62">
        <v>800000</v>
      </c>
      <c r="K22" s="53" t="s">
        <v>356</v>
      </c>
      <c r="L22" s="53"/>
    </row>
    <row r="23" spans="1:12" ht="33" hidden="1" customHeight="1" x14ac:dyDescent="0.4">
      <c r="A23" s="59" t="s">
        <v>29</v>
      </c>
      <c r="B23" s="38" t="s">
        <v>53</v>
      </c>
      <c r="C23" s="38" t="s">
        <v>54</v>
      </c>
      <c r="D23" s="38" t="s">
        <v>55</v>
      </c>
      <c r="E23" s="60" t="s">
        <v>13</v>
      </c>
      <c r="F23" s="61" t="s">
        <v>13</v>
      </c>
      <c r="G23" s="49" t="s">
        <v>13</v>
      </c>
      <c r="H23" s="49">
        <v>364.14</v>
      </c>
      <c r="I23" s="49"/>
      <c r="J23" s="62">
        <v>1300000</v>
      </c>
      <c r="K23" s="53" t="s">
        <v>356</v>
      </c>
      <c r="L23" s="53"/>
    </row>
    <row r="24" spans="1:12" ht="33" hidden="1" customHeight="1" x14ac:dyDescent="0.4">
      <c r="A24" s="59" t="s">
        <v>29</v>
      </c>
      <c r="B24" s="38" t="s">
        <v>56</v>
      </c>
      <c r="C24" s="38" t="s">
        <v>57</v>
      </c>
      <c r="D24" s="38" t="s">
        <v>55</v>
      </c>
      <c r="E24" s="60" t="s">
        <v>13</v>
      </c>
      <c r="F24" s="61" t="s">
        <v>13</v>
      </c>
      <c r="G24" s="49" t="s">
        <v>13</v>
      </c>
      <c r="H24" s="49">
        <v>192.84</v>
      </c>
      <c r="I24" s="49"/>
      <c r="J24" s="62">
        <v>700000</v>
      </c>
      <c r="K24" s="53" t="s">
        <v>356</v>
      </c>
      <c r="L24" s="53"/>
    </row>
    <row r="25" spans="1:12" ht="33" hidden="1" customHeight="1" x14ac:dyDescent="0.4">
      <c r="A25" s="59" t="s">
        <v>29</v>
      </c>
      <c r="B25" s="38" t="s">
        <v>58</v>
      </c>
      <c r="C25" s="38" t="s">
        <v>25</v>
      </c>
      <c r="D25" s="38" t="s">
        <v>59</v>
      </c>
      <c r="E25" s="60" t="s">
        <v>13</v>
      </c>
      <c r="F25" s="61" t="s">
        <v>13</v>
      </c>
      <c r="G25" s="49" t="s">
        <v>13</v>
      </c>
      <c r="H25" s="49">
        <v>2039.07</v>
      </c>
      <c r="I25" s="49"/>
      <c r="J25" s="62">
        <v>7422100</v>
      </c>
      <c r="K25" s="53" t="s">
        <v>357</v>
      </c>
      <c r="L25" s="53"/>
    </row>
    <row r="26" spans="1:12" ht="33" hidden="1" customHeight="1" x14ac:dyDescent="0.4">
      <c r="A26" s="59"/>
      <c r="B26" s="38"/>
      <c r="C26" s="38"/>
      <c r="D26" s="38"/>
      <c r="E26" s="60"/>
      <c r="F26" s="61"/>
      <c r="G26" s="49"/>
      <c r="H26" s="49"/>
      <c r="I26" s="49"/>
      <c r="J26" s="62"/>
      <c r="K26" s="53"/>
      <c r="L26" s="53"/>
    </row>
    <row r="27" spans="1:12" ht="33" hidden="1" customHeight="1" x14ac:dyDescent="0.4">
      <c r="A27" s="36"/>
      <c r="B27" s="37"/>
      <c r="C27" s="37"/>
      <c r="D27" s="37"/>
      <c r="E27" s="54"/>
      <c r="F27" s="38"/>
      <c r="G27" s="39"/>
      <c r="H27" s="39"/>
      <c r="I27" s="39"/>
      <c r="J27" s="54">
        <f>SUM(J13:J26)</f>
        <v>8310538.1799999997</v>
      </c>
      <c r="K27" s="38" t="s">
        <v>60</v>
      </c>
      <c r="L27" s="53"/>
    </row>
    <row r="28" spans="1:12" ht="33" hidden="1" customHeight="1" x14ac:dyDescent="0.4">
      <c r="A28" s="40"/>
      <c r="B28" s="41"/>
      <c r="C28" s="41"/>
      <c r="D28" s="41"/>
      <c r="E28" s="42"/>
      <c r="F28" s="43"/>
      <c r="G28" s="48"/>
      <c r="H28" s="48"/>
      <c r="I28" s="48"/>
      <c r="J28" s="42">
        <f>J9+J18+J21+J22+J23+J24</f>
        <v>1000000</v>
      </c>
      <c r="K28" s="43"/>
      <c r="L28" s="53"/>
    </row>
    <row r="29" spans="1:12" ht="33" hidden="1" customHeight="1" x14ac:dyDescent="0.4">
      <c r="A29" s="44"/>
      <c r="B29" s="44"/>
      <c r="C29" s="44"/>
      <c r="D29" s="44"/>
      <c r="E29" s="44"/>
      <c r="F29" s="44"/>
      <c r="G29" s="44"/>
      <c r="H29" s="44"/>
      <c r="I29" s="44"/>
      <c r="J29" s="45">
        <f>J27-J28</f>
        <v>7310538.1799999997</v>
      </c>
      <c r="K29" s="46"/>
      <c r="L29" s="53"/>
    </row>
    <row r="30" spans="1:12" ht="33" hidden="1" customHeight="1" x14ac:dyDescent="0.4">
      <c r="A30" s="36"/>
      <c r="B30" s="37"/>
      <c r="C30" s="37"/>
      <c r="D30" s="52" t="s">
        <v>61</v>
      </c>
      <c r="E30" s="37"/>
      <c r="F30" s="37"/>
      <c r="G30" s="37"/>
      <c r="H30" s="37"/>
      <c r="I30" s="37"/>
      <c r="J30" s="37"/>
      <c r="K30" s="37"/>
      <c r="L30" s="53"/>
    </row>
    <row r="31" spans="1:12" ht="33" hidden="1" customHeight="1" x14ac:dyDescent="0.4">
      <c r="A31" s="36" t="s">
        <v>0</v>
      </c>
      <c r="B31" s="37" t="s">
        <v>1</v>
      </c>
      <c r="C31" s="37" t="s">
        <v>2</v>
      </c>
      <c r="D31" s="37" t="s">
        <v>3</v>
      </c>
      <c r="E31" s="37" t="s">
        <v>4</v>
      </c>
      <c r="F31" s="37" t="s">
        <v>5</v>
      </c>
      <c r="G31" s="37" t="s">
        <v>6</v>
      </c>
      <c r="H31" s="37" t="s">
        <v>7</v>
      </c>
      <c r="I31" s="37" t="s">
        <v>8</v>
      </c>
      <c r="J31" s="54" t="s">
        <v>9</v>
      </c>
      <c r="K31" s="37" t="s">
        <v>10</v>
      </c>
      <c r="L31" s="53"/>
    </row>
    <row r="32" spans="1:12" ht="33" hidden="1" customHeight="1" x14ac:dyDescent="0.4">
      <c r="A32" s="36"/>
      <c r="B32" s="37"/>
      <c r="C32" s="37"/>
      <c r="D32" s="37" t="s">
        <v>11</v>
      </c>
      <c r="E32" s="55"/>
      <c r="F32" s="56"/>
      <c r="G32" s="49"/>
      <c r="H32" s="49"/>
      <c r="I32" s="49"/>
      <c r="J32" s="57">
        <f>J27</f>
        <v>8310538.1799999997</v>
      </c>
      <c r="K32" s="58"/>
      <c r="L32" s="53"/>
    </row>
    <row r="33" spans="1:12" ht="33" hidden="1" customHeight="1" x14ac:dyDescent="0.4">
      <c r="A33" s="59" t="s">
        <v>62</v>
      </c>
      <c r="B33" s="38" t="s">
        <v>63</v>
      </c>
      <c r="C33" s="38" t="s">
        <v>63</v>
      </c>
      <c r="D33" s="38" t="s">
        <v>64</v>
      </c>
      <c r="E33" s="60" t="s">
        <v>13</v>
      </c>
      <c r="F33" s="61" t="s">
        <v>13</v>
      </c>
      <c r="G33" s="49" t="s">
        <v>13</v>
      </c>
      <c r="H33" s="49">
        <v>2.81</v>
      </c>
      <c r="I33" s="49"/>
      <c r="J33" s="62">
        <v>10000</v>
      </c>
      <c r="K33" s="53" t="s">
        <v>354</v>
      </c>
      <c r="L33" s="53" t="s">
        <v>358</v>
      </c>
    </row>
    <row r="34" spans="1:12" ht="33" hidden="1" customHeight="1" x14ac:dyDescent="0.4">
      <c r="A34" s="59" t="s">
        <v>62</v>
      </c>
      <c r="B34" s="38" t="s">
        <v>65</v>
      </c>
      <c r="C34" s="38" t="s">
        <v>65</v>
      </c>
      <c r="D34" s="38" t="s">
        <v>66</v>
      </c>
      <c r="E34" s="60" t="s">
        <v>13</v>
      </c>
      <c r="F34" s="61" t="s">
        <v>13</v>
      </c>
      <c r="G34" s="49" t="s">
        <v>13</v>
      </c>
      <c r="H34" s="49"/>
      <c r="I34" s="49">
        <v>14.09</v>
      </c>
      <c r="J34" s="62">
        <v>-50000</v>
      </c>
      <c r="K34" s="53" t="s">
        <v>354</v>
      </c>
      <c r="L34" s="53" t="s">
        <v>359</v>
      </c>
    </row>
    <row r="35" spans="1:12" ht="33" hidden="1" customHeight="1" x14ac:dyDescent="0.4">
      <c r="A35" s="59" t="s">
        <v>62</v>
      </c>
      <c r="B35" s="38" t="s">
        <v>67</v>
      </c>
      <c r="C35" s="38" t="s">
        <v>67</v>
      </c>
      <c r="D35" s="38" t="s">
        <v>68</v>
      </c>
      <c r="E35" s="60" t="s">
        <v>13</v>
      </c>
      <c r="F35" s="61" t="s">
        <v>13</v>
      </c>
      <c r="G35" s="49" t="s">
        <v>13</v>
      </c>
      <c r="H35" s="49"/>
      <c r="I35" s="49">
        <v>14.09</v>
      </c>
      <c r="J35" s="62">
        <v>-50000</v>
      </c>
      <c r="K35" s="53" t="s">
        <v>354</v>
      </c>
      <c r="L35" s="53" t="s">
        <v>359</v>
      </c>
    </row>
    <row r="36" spans="1:12" ht="33" hidden="1" customHeight="1" x14ac:dyDescent="0.4">
      <c r="A36" s="59" t="s">
        <v>62</v>
      </c>
      <c r="B36" s="38" t="s">
        <v>69</v>
      </c>
      <c r="C36" s="38" t="s">
        <v>69</v>
      </c>
      <c r="D36" s="38" t="s">
        <v>70</v>
      </c>
      <c r="E36" s="60" t="s">
        <v>13</v>
      </c>
      <c r="F36" s="61" t="s">
        <v>13</v>
      </c>
      <c r="G36" s="49" t="s">
        <v>13</v>
      </c>
      <c r="H36" s="49">
        <v>2.82</v>
      </c>
      <c r="I36" s="49"/>
      <c r="J36" s="62">
        <v>10000</v>
      </c>
      <c r="K36" s="53" t="s">
        <v>354</v>
      </c>
      <c r="L36" s="53" t="s">
        <v>352</v>
      </c>
    </row>
    <row r="37" spans="1:12" ht="33" hidden="1" customHeight="1" x14ac:dyDescent="0.4">
      <c r="A37" s="59" t="s">
        <v>62</v>
      </c>
      <c r="B37" s="38" t="s">
        <v>71</v>
      </c>
      <c r="C37" s="38" t="s">
        <v>71</v>
      </c>
      <c r="D37" s="38" t="s">
        <v>72</v>
      </c>
      <c r="E37" s="60" t="s">
        <v>13</v>
      </c>
      <c r="F37" s="61" t="s">
        <v>13</v>
      </c>
      <c r="G37" s="49" t="s">
        <v>13</v>
      </c>
      <c r="H37" s="49"/>
      <c r="I37" s="49">
        <v>54.79</v>
      </c>
      <c r="J37" s="62">
        <v>-200000</v>
      </c>
      <c r="K37" s="53" t="s">
        <v>354</v>
      </c>
      <c r="L37" s="53" t="s">
        <v>352</v>
      </c>
    </row>
    <row r="38" spans="1:12" ht="33" hidden="1" customHeight="1" x14ac:dyDescent="0.4">
      <c r="A38" s="59" t="s">
        <v>62</v>
      </c>
      <c r="B38" s="38" t="s">
        <v>73</v>
      </c>
      <c r="C38" s="38" t="s">
        <v>73</v>
      </c>
      <c r="D38" s="38" t="s">
        <v>72</v>
      </c>
      <c r="E38" s="60" t="s">
        <v>13</v>
      </c>
      <c r="F38" s="61" t="s">
        <v>13</v>
      </c>
      <c r="G38" s="49" t="s">
        <v>13</v>
      </c>
      <c r="H38" s="49"/>
      <c r="I38" s="49">
        <v>136.99</v>
      </c>
      <c r="J38" s="62">
        <v>-500000</v>
      </c>
      <c r="K38" s="53" t="s">
        <v>354</v>
      </c>
      <c r="L38" s="53" t="s">
        <v>360</v>
      </c>
    </row>
    <row r="39" spans="1:12" ht="33" hidden="1" customHeight="1" x14ac:dyDescent="0.4">
      <c r="A39" s="59" t="s">
        <v>62</v>
      </c>
      <c r="B39" s="38" t="s">
        <v>74</v>
      </c>
      <c r="C39" s="38" t="s">
        <v>74</v>
      </c>
      <c r="D39" s="38" t="s">
        <v>72</v>
      </c>
      <c r="E39" s="60" t="s">
        <v>13</v>
      </c>
      <c r="F39" s="61" t="s">
        <v>13</v>
      </c>
      <c r="G39" s="49" t="s">
        <v>13</v>
      </c>
      <c r="H39" s="49"/>
      <c r="I39" s="49">
        <v>14.79</v>
      </c>
      <c r="J39" s="62">
        <v>-54000</v>
      </c>
      <c r="K39" s="53" t="s">
        <v>354</v>
      </c>
      <c r="L39" s="53" t="s">
        <v>361</v>
      </c>
    </row>
    <row r="40" spans="1:12" ht="33" hidden="1" customHeight="1" x14ac:dyDescent="0.4">
      <c r="A40" s="59" t="s">
        <v>62</v>
      </c>
      <c r="B40" s="38" t="s">
        <v>75</v>
      </c>
      <c r="C40" s="38" t="s">
        <v>75</v>
      </c>
      <c r="D40" s="38" t="s">
        <v>72</v>
      </c>
      <c r="E40" s="60" t="s">
        <v>13</v>
      </c>
      <c r="F40" s="61" t="s">
        <v>13</v>
      </c>
      <c r="G40" s="49" t="s">
        <v>13</v>
      </c>
      <c r="H40" s="49"/>
      <c r="I40" s="49">
        <v>27.4</v>
      </c>
      <c r="J40" s="62">
        <v>-100000</v>
      </c>
      <c r="K40" s="53" t="s">
        <v>354</v>
      </c>
      <c r="L40" s="53" t="s">
        <v>358</v>
      </c>
    </row>
    <row r="41" spans="1:12" s="85" customFormat="1" ht="33" customHeight="1" x14ac:dyDescent="0.4">
      <c r="A41" s="80" t="s">
        <v>62</v>
      </c>
      <c r="B41" s="81" t="s">
        <v>76</v>
      </c>
      <c r="C41" s="81" t="s">
        <v>36</v>
      </c>
      <c r="D41" s="81" t="s">
        <v>77</v>
      </c>
      <c r="E41" s="60" t="s">
        <v>13</v>
      </c>
      <c r="F41" s="61" t="s">
        <v>13</v>
      </c>
      <c r="G41" s="49" t="s">
        <v>13</v>
      </c>
      <c r="H41" s="49"/>
      <c r="I41" s="49">
        <v>19.18</v>
      </c>
      <c r="J41" s="82">
        <v>-70000</v>
      </c>
      <c r="K41" s="83" t="s">
        <v>354</v>
      </c>
      <c r="L41" s="83"/>
    </row>
    <row r="42" spans="1:12" s="85" customFormat="1" ht="33" customHeight="1" x14ac:dyDescent="0.4">
      <c r="A42" s="80" t="s">
        <v>62</v>
      </c>
      <c r="B42" s="81" t="s">
        <v>78</v>
      </c>
      <c r="C42" s="81" t="s">
        <v>79</v>
      </c>
      <c r="D42" s="81" t="s">
        <v>80</v>
      </c>
      <c r="E42" s="60" t="s">
        <v>13</v>
      </c>
      <c r="F42" s="61" t="s">
        <v>13</v>
      </c>
      <c r="G42" s="49" t="s">
        <v>13</v>
      </c>
      <c r="H42" s="49"/>
      <c r="I42" s="49">
        <v>12.33</v>
      </c>
      <c r="J42" s="82">
        <v>-45000</v>
      </c>
      <c r="K42" s="83" t="s">
        <v>354</v>
      </c>
      <c r="L42" s="83"/>
    </row>
    <row r="43" spans="1:12" ht="33" hidden="1" customHeight="1" x14ac:dyDescent="0.4">
      <c r="A43" s="59" t="s">
        <v>62</v>
      </c>
      <c r="B43" s="38" t="s">
        <v>81</v>
      </c>
      <c r="C43" s="38" t="s">
        <v>82</v>
      </c>
      <c r="D43" s="38" t="s">
        <v>55</v>
      </c>
      <c r="E43" s="60" t="s">
        <v>13</v>
      </c>
      <c r="F43" s="61" t="s">
        <v>13</v>
      </c>
      <c r="G43" s="49" t="s">
        <v>13</v>
      </c>
      <c r="H43" s="49">
        <v>924.36</v>
      </c>
      <c r="I43" s="49"/>
      <c r="J43" s="62">
        <v>3300000</v>
      </c>
      <c r="K43" s="53" t="s">
        <v>356</v>
      </c>
      <c r="L43" s="53"/>
    </row>
    <row r="44" spans="1:12" ht="33" hidden="1" customHeight="1" x14ac:dyDescent="0.4">
      <c r="A44" s="59" t="s">
        <v>62</v>
      </c>
      <c r="B44" s="38" t="s">
        <v>83</v>
      </c>
      <c r="C44" s="38" t="s">
        <v>84</v>
      </c>
      <c r="D44" s="38" t="s">
        <v>85</v>
      </c>
      <c r="E44" s="60" t="s">
        <v>13</v>
      </c>
      <c r="F44" s="61" t="s">
        <v>13</v>
      </c>
      <c r="G44" s="49" t="s">
        <v>13</v>
      </c>
      <c r="H44" s="49">
        <v>547.94000000000005</v>
      </c>
      <c r="I44" s="49"/>
      <c r="J44" s="62">
        <v>2000000</v>
      </c>
      <c r="K44" s="53" t="s">
        <v>356</v>
      </c>
      <c r="L44" s="53"/>
    </row>
    <row r="45" spans="1:12" ht="33" hidden="1" customHeight="1" x14ac:dyDescent="0.4">
      <c r="A45" s="59"/>
      <c r="B45" s="38"/>
      <c r="C45" s="38"/>
      <c r="D45" s="38"/>
      <c r="E45" s="60"/>
      <c r="F45" s="61"/>
      <c r="G45" s="49"/>
      <c r="H45" s="49"/>
      <c r="I45" s="49"/>
      <c r="J45" s="62"/>
      <c r="K45" s="53"/>
      <c r="L45" s="53"/>
    </row>
    <row r="46" spans="1:12" ht="33" hidden="1" customHeight="1" x14ac:dyDescent="0.4">
      <c r="A46" s="36"/>
      <c r="B46" s="37"/>
      <c r="C46" s="37"/>
      <c r="D46" s="37"/>
      <c r="E46" s="54"/>
      <c r="F46" s="38"/>
      <c r="G46" s="39"/>
      <c r="H46" s="39"/>
      <c r="I46" s="39"/>
      <c r="J46" s="54">
        <f>SUM(J32:J45)</f>
        <v>12561538.18</v>
      </c>
      <c r="K46" s="38" t="s">
        <v>86</v>
      </c>
      <c r="L46" s="53"/>
    </row>
    <row r="47" spans="1:12" ht="33" hidden="1" customHeight="1" x14ac:dyDescent="0.4">
      <c r="A47" s="40"/>
      <c r="B47" s="41"/>
      <c r="C47" s="41"/>
      <c r="D47" s="41"/>
      <c r="E47" s="42"/>
      <c r="F47" s="43"/>
      <c r="G47" s="48"/>
      <c r="H47" s="48"/>
      <c r="I47" s="48"/>
      <c r="J47" s="42">
        <f>J28+J43+J44</f>
        <v>6300000</v>
      </c>
      <c r="K47" s="43"/>
      <c r="L47" s="53"/>
    </row>
    <row r="48" spans="1:12" ht="33" hidden="1" customHeight="1" x14ac:dyDescent="0.4">
      <c r="A48" s="44"/>
      <c r="B48" s="44"/>
      <c r="C48" s="44"/>
      <c r="D48" s="44"/>
      <c r="E48" s="44"/>
      <c r="F48" s="44"/>
      <c r="G48" s="44"/>
      <c r="H48" s="44"/>
      <c r="I48" s="44"/>
      <c r="J48" s="45">
        <f>J46-J47</f>
        <v>6261538.1799999997</v>
      </c>
      <c r="K48" s="46"/>
      <c r="L48" s="53"/>
    </row>
    <row r="49" spans="1:12" ht="33" hidden="1" customHeight="1" x14ac:dyDescent="0.4">
      <c r="A49" s="36"/>
      <c r="B49" s="37"/>
      <c r="C49" s="37"/>
      <c r="D49" s="52" t="s">
        <v>87</v>
      </c>
      <c r="E49" s="37"/>
      <c r="F49" s="37"/>
      <c r="G49" s="37"/>
      <c r="H49" s="37"/>
      <c r="I49" s="37"/>
      <c r="J49" s="37"/>
      <c r="K49" s="37"/>
      <c r="L49" s="53"/>
    </row>
    <row r="50" spans="1:12" ht="33" hidden="1" customHeight="1" x14ac:dyDescent="0.4">
      <c r="A50" s="36" t="s">
        <v>0</v>
      </c>
      <c r="B50" s="37" t="s">
        <v>1</v>
      </c>
      <c r="C50" s="37" t="s">
        <v>2</v>
      </c>
      <c r="D50" s="37" t="s">
        <v>3</v>
      </c>
      <c r="E50" s="37" t="s">
        <v>4</v>
      </c>
      <c r="F50" s="37" t="s">
        <v>5</v>
      </c>
      <c r="G50" s="37" t="s">
        <v>6</v>
      </c>
      <c r="H50" s="37" t="s">
        <v>7</v>
      </c>
      <c r="I50" s="37" t="s">
        <v>8</v>
      </c>
      <c r="J50" s="54" t="s">
        <v>9</v>
      </c>
      <c r="K50" s="37" t="s">
        <v>10</v>
      </c>
      <c r="L50" s="53"/>
    </row>
    <row r="51" spans="1:12" ht="33" hidden="1" customHeight="1" x14ac:dyDescent="0.4">
      <c r="A51" s="36"/>
      <c r="B51" s="37"/>
      <c r="C51" s="37"/>
      <c r="D51" s="37" t="s">
        <v>11</v>
      </c>
      <c r="E51" s="55"/>
      <c r="F51" s="56"/>
      <c r="G51" s="49"/>
      <c r="H51" s="49"/>
      <c r="I51" s="49"/>
      <c r="J51" s="57">
        <f>J46</f>
        <v>12561538.18</v>
      </c>
      <c r="K51" s="58"/>
      <c r="L51" s="53"/>
    </row>
    <row r="52" spans="1:12" ht="33" hidden="1" customHeight="1" x14ac:dyDescent="0.4">
      <c r="A52" s="59" t="s">
        <v>88</v>
      </c>
      <c r="B52" s="38" t="s">
        <v>89</v>
      </c>
      <c r="C52" s="38" t="s">
        <v>89</v>
      </c>
      <c r="D52" s="38" t="s">
        <v>90</v>
      </c>
      <c r="E52" s="60" t="s">
        <v>13</v>
      </c>
      <c r="F52" s="61" t="s">
        <v>13</v>
      </c>
      <c r="G52" s="49" t="s">
        <v>13</v>
      </c>
      <c r="H52" s="49"/>
      <c r="I52" s="49">
        <v>29.58</v>
      </c>
      <c r="J52" s="62">
        <v>-105000</v>
      </c>
      <c r="K52" s="53" t="s">
        <v>354</v>
      </c>
      <c r="L52" s="53" t="s">
        <v>352</v>
      </c>
    </row>
    <row r="53" spans="1:12" ht="33" hidden="1" customHeight="1" x14ac:dyDescent="0.4">
      <c r="A53" s="59" t="s">
        <v>88</v>
      </c>
      <c r="B53" s="38" t="s">
        <v>91</v>
      </c>
      <c r="C53" s="38" t="s">
        <v>91</v>
      </c>
      <c r="D53" s="38" t="s">
        <v>92</v>
      </c>
      <c r="E53" s="60" t="s">
        <v>13</v>
      </c>
      <c r="F53" s="61" t="s">
        <v>13</v>
      </c>
      <c r="G53" s="49" t="s">
        <v>13</v>
      </c>
      <c r="H53" s="49"/>
      <c r="I53" s="49">
        <v>23.59</v>
      </c>
      <c r="J53" s="62">
        <v>-84000</v>
      </c>
      <c r="K53" s="53" t="s">
        <v>354</v>
      </c>
      <c r="L53" s="53" t="s">
        <v>352</v>
      </c>
    </row>
    <row r="54" spans="1:12" ht="33" hidden="1" customHeight="1" x14ac:dyDescent="0.4">
      <c r="A54" s="59" t="s">
        <v>88</v>
      </c>
      <c r="B54" s="38" t="s">
        <v>93</v>
      </c>
      <c r="C54" s="38" t="s">
        <v>93</v>
      </c>
      <c r="D54" s="38" t="s">
        <v>94</v>
      </c>
      <c r="E54" s="60" t="s">
        <v>13</v>
      </c>
      <c r="F54" s="61" t="s">
        <v>13</v>
      </c>
      <c r="G54" s="49" t="s">
        <v>13</v>
      </c>
      <c r="H54" s="49">
        <v>5.57</v>
      </c>
      <c r="I54" s="49"/>
      <c r="J54" s="62">
        <v>20000</v>
      </c>
      <c r="K54" s="53" t="s">
        <v>354</v>
      </c>
      <c r="L54" s="53" t="s">
        <v>362</v>
      </c>
    </row>
    <row r="55" spans="1:12" ht="33" hidden="1" customHeight="1" x14ac:dyDescent="0.4">
      <c r="A55" s="59" t="s">
        <v>88</v>
      </c>
      <c r="B55" s="38" t="s">
        <v>95</v>
      </c>
      <c r="C55" s="38" t="s">
        <v>95</v>
      </c>
      <c r="D55" s="38" t="s">
        <v>96</v>
      </c>
      <c r="E55" s="60" t="s">
        <v>13</v>
      </c>
      <c r="F55" s="61" t="s">
        <v>13</v>
      </c>
      <c r="G55" s="49" t="s">
        <v>13</v>
      </c>
      <c r="H55" s="49"/>
      <c r="I55" s="49">
        <v>33.42</v>
      </c>
      <c r="J55" s="62">
        <v>-120000</v>
      </c>
      <c r="K55" s="53" t="s">
        <v>354</v>
      </c>
      <c r="L55" s="53" t="s">
        <v>362</v>
      </c>
    </row>
    <row r="56" spans="1:12" ht="33" hidden="1" customHeight="1" x14ac:dyDescent="0.4">
      <c r="A56" s="59" t="s">
        <v>88</v>
      </c>
      <c r="B56" s="38" t="s">
        <v>97</v>
      </c>
      <c r="C56" s="38" t="s">
        <v>97</v>
      </c>
      <c r="D56" s="38" t="s">
        <v>98</v>
      </c>
      <c r="E56" s="60" t="s">
        <v>13</v>
      </c>
      <c r="F56" s="61" t="s">
        <v>13</v>
      </c>
      <c r="G56" s="49" t="s">
        <v>13</v>
      </c>
      <c r="H56" s="49"/>
      <c r="I56" s="49">
        <v>8.42</v>
      </c>
      <c r="J56" s="62">
        <v>-30000</v>
      </c>
      <c r="K56" s="53" t="s">
        <v>354</v>
      </c>
      <c r="L56" s="53" t="s">
        <v>352</v>
      </c>
    </row>
    <row r="57" spans="1:12" ht="33" hidden="1" customHeight="1" x14ac:dyDescent="0.4">
      <c r="A57" s="59" t="s">
        <v>88</v>
      </c>
      <c r="B57" s="38" t="s">
        <v>99</v>
      </c>
      <c r="C57" s="38" t="s">
        <v>99</v>
      </c>
      <c r="D57" s="38" t="s">
        <v>72</v>
      </c>
      <c r="E57" s="60" t="s">
        <v>13</v>
      </c>
      <c r="F57" s="61" t="s">
        <v>13</v>
      </c>
      <c r="G57" s="49" t="s">
        <v>13</v>
      </c>
      <c r="H57" s="49"/>
      <c r="I57" s="49">
        <v>68.31</v>
      </c>
      <c r="J57" s="62">
        <v>-250000</v>
      </c>
      <c r="K57" s="53" t="s">
        <v>354</v>
      </c>
      <c r="L57" s="53" t="s">
        <v>362</v>
      </c>
    </row>
    <row r="58" spans="1:12" ht="33" hidden="1" customHeight="1" x14ac:dyDescent="0.4">
      <c r="A58" s="59" t="s">
        <v>88</v>
      </c>
      <c r="B58" s="38" t="s">
        <v>100</v>
      </c>
      <c r="C58" s="38" t="s">
        <v>100</v>
      </c>
      <c r="D58" s="38" t="s">
        <v>72</v>
      </c>
      <c r="E58" s="60" t="s">
        <v>13</v>
      </c>
      <c r="F58" s="61" t="s">
        <v>13</v>
      </c>
      <c r="G58" s="49" t="s">
        <v>13</v>
      </c>
      <c r="H58" s="49"/>
      <c r="I58" s="49">
        <v>40.98</v>
      </c>
      <c r="J58" s="62">
        <v>-150000</v>
      </c>
      <c r="K58" s="53" t="s">
        <v>354</v>
      </c>
      <c r="L58" s="53" t="s">
        <v>362</v>
      </c>
    </row>
    <row r="59" spans="1:12" ht="33" hidden="1" customHeight="1" x14ac:dyDescent="0.4">
      <c r="A59" s="59" t="s">
        <v>88</v>
      </c>
      <c r="B59" s="38" t="s">
        <v>101</v>
      </c>
      <c r="C59" s="38" t="s">
        <v>101</v>
      </c>
      <c r="D59" s="38" t="s">
        <v>72</v>
      </c>
      <c r="E59" s="60" t="s">
        <v>13</v>
      </c>
      <c r="F59" s="61" t="s">
        <v>13</v>
      </c>
      <c r="G59" s="49" t="s">
        <v>13</v>
      </c>
      <c r="H59" s="49"/>
      <c r="I59" s="49">
        <v>68.31</v>
      </c>
      <c r="J59" s="62">
        <v>-250000</v>
      </c>
      <c r="K59" s="53" t="s">
        <v>354</v>
      </c>
      <c r="L59" s="53" t="s">
        <v>362</v>
      </c>
    </row>
    <row r="60" spans="1:12" ht="33" hidden="1" customHeight="1" x14ac:dyDescent="0.4">
      <c r="A60" s="59" t="s">
        <v>88</v>
      </c>
      <c r="B60" s="38" t="s">
        <v>102</v>
      </c>
      <c r="C60" s="38" t="s">
        <v>103</v>
      </c>
      <c r="D60" s="38" t="s">
        <v>104</v>
      </c>
      <c r="E60" s="60" t="s">
        <v>13</v>
      </c>
      <c r="F60" s="61" t="s">
        <v>13</v>
      </c>
      <c r="G60" s="49" t="s">
        <v>13</v>
      </c>
      <c r="H60" s="49">
        <v>300</v>
      </c>
      <c r="I60" s="49"/>
      <c r="J60" s="62">
        <v>1098000</v>
      </c>
      <c r="K60" s="53" t="s">
        <v>356</v>
      </c>
      <c r="L60" s="53"/>
    </row>
    <row r="61" spans="1:12" ht="33" hidden="1" customHeight="1" x14ac:dyDescent="0.4">
      <c r="A61" s="59" t="s">
        <v>88</v>
      </c>
      <c r="B61" s="38" t="s">
        <v>105</v>
      </c>
      <c r="C61" s="38" t="s">
        <v>106</v>
      </c>
      <c r="D61" s="38" t="s">
        <v>107</v>
      </c>
      <c r="E61" s="60" t="s">
        <v>13</v>
      </c>
      <c r="F61" s="61" t="s">
        <v>13</v>
      </c>
      <c r="G61" s="49" t="s">
        <v>13</v>
      </c>
      <c r="H61" s="49">
        <v>36.24</v>
      </c>
      <c r="I61" s="49"/>
      <c r="J61" s="62">
        <v>132600</v>
      </c>
      <c r="K61" s="53" t="s">
        <v>356</v>
      </c>
      <c r="L61" s="53"/>
    </row>
    <row r="62" spans="1:12" s="85" customFormat="1" ht="33" customHeight="1" x14ac:dyDescent="0.4">
      <c r="A62" s="80" t="s">
        <v>88</v>
      </c>
      <c r="B62" s="81" t="s">
        <v>108</v>
      </c>
      <c r="C62" s="81" t="s">
        <v>22</v>
      </c>
      <c r="D62" s="81" t="s">
        <v>109</v>
      </c>
      <c r="E62" s="60" t="s">
        <v>13</v>
      </c>
      <c r="F62" s="61" t="s">
        <v>13</v>
      </c>
      <c r="G62" s="49" t="s">
        <v>13</v>
      </c>
      <c r="H62" s="49"/>
      <c r="I62" s="49">
        <v>800.07</v>
      </c>
      <c r="J62" s="82">
        <v>-2928300</v>
      </c>
      <c r="K62" s="83" t="s">
        <v>353</v>
      </c>
      <c r="L62" s="83"/>
    </row>
    <row r="63" spans="1:12" s="85" customFormat="1" ht="33" customHeight="1" x14ac:dyDescent="0.4">
      <c r="A63" s="80" t="s">
        <v>88</v>
      </c>
      <c r="B63" s="81" t="s">
        <v>110</v>
      </c>
      <c r="C63" s="81" t="s">
        <v>22</v>
      </c>
      <c r="D63" s="81" t="s">
        <v>111</v>
      </c>
      <c r="E63" s="60" t="s">
        <v>13</v>
      </c>
      <c r="F63" s="61" t="s">
        <v>13</v>
      </c>
      <c r="G63" s="49" t="s">
        <v>13</v>
      </c>
      <c r="H63" s="49"/>
      <c r="I63" s="49">
        <v>520.76</v>
      </c>
      <c r="J63" s="82">
        <v>-1906000</v>
      </c>
      <c r="K63" s="83" t="s">
        <v>353</v>
      </c>
      <c r="L63" s="83"/>
    </row>
    <row r="64" spans="1:12" s="85" customFormat="1" ht="33" customHeight="1" x14ac:dyDescent="0.4">
      <c r="A64" s="80" t="s">
        <v>88</v>
      </c>
      <c r="B64" s="81" t="s">
        <v>112</v>
      </c>
      <c r="C64" s="81" t="s">
        <v>113</v>
      </c>
      <c r="D64" s="81" t="s">
        <v>114</v>
      </c>
      <c r="E64" s="60" t="s">
        <v>13</v>
      </c>
      <c r="F64" s="61" t="s">
        <v>13</v>
      </c>
      <c r="G64" s="49" t="s">
        <v>13</v>
      </c>
      <c r="H64" s="49"/>
      <c r="I64" s="49">
        <v>64.34</v>
      </c>
      <c r="J64" s="82">
        <v>-235500</v>
      </c>
      <c r="K64" s="83" t="s">
        <v>354</v>
      </c>
      <c r="L64" s="83"/>
    </row>
    <row r="65" spans="1:12" s="85" customFormat="1" ht="33" customHeight="1" x14ac:dyDescent="0.4">
      <c r="A65" s="80" t="s">
        <v>88</v>
      </c>
      <c r="B65" s="81" t="s">
        <v>115</v>
      </c>
      <c r="C65" s="81" t="s">
        <v>116</v>
      </c>
      <c r="D65" s="81" t="s">
        <v>117</v>
      </c>
      <c r="E65" s="60" t="s">
        <v>13</v>
      </c>
      <c r="F65" s="61" t="s">
        <v>13</v>
      </c>
      <c r="G65" s="49" t="s">
        <v>13</v>
      </c>
      <c r="H65" s="49"/>
      <c r="I65" s="49">
        <v>4.67</v>
      </c>
      <c r="J65" s="82">
        <v>-17100</v>
      </c>
      <c r="K65" s="83" t="s">
        <v>354</v>
      </c>
      <c r="L65" s="83"/>
    </row>
    <row r="66" spans="1:12" s="89" customFormat="1" ht="33" customHeight="1" x14ac:dyDescent="0.4">
      <c r="A66" s="86" t="s">
        <v>88</v>
      </c>
      <c r="B66" s="87" t="s">
        <v>118</v>
      </c>
      <c r="C66" s="87" t="s">
        <v>116</v>
      </c>
      <c r="D66" s="87" t="s">
        <v>119</v>
      </c>
      <c r="E66" s="60" t="s">
        <v>13</v>
      </c>
      <c r="F66" s="61" t="s">
        <v>13</v>
      </c>
      <c r="G66" s="49" t="s">
        <v>13</v>
      </c>
      <c r="H66" s="49"/>
      <c r="I66" s="49">
        <v>12.29</v>
      </c>
      <c r="J66" s="88">
        <v>-45000</v>
      </c>
      <c r="K66" s="83" t="s">
        <v>354</v>
      </c>
      <c r="L66" s="83"/>
    </row>
    <row r="67" spans="1:12" s="85" customFormat="1" ht="33" customHeight="1" x14ac:dyDescent="0.4">
      <c r="A67" s="80" t="s">
        <v>88</v>
      </c>
      <c r="B67" s="81" t="s">
        <v>120</v>
      </c>
      <c r="C67" s="81" t="s">
        <v>45</v>
      </c>
      <c r="D67" s="81" t="s">
        <v>121</v>
      </c>
      <c r="E67" s="60" t="s">
        <v>13</v>
      </c>
      <c r="F67" s="61" t="s">
        <v>13</v>
      </c>
      <c r="G67" s="49" t="s">
        <v>13</v>
      </c>
      <c r="H67" s="49"/>
      <c r="I67" s="49">
        <v>1.0900000000000001</v>
      </c>
      <c r="J67" s="82">
        <v>-4000</v>
      </c>
      <c r="K67" s="83" t="s">
        <v>354</v>
      </c>
      <c r="L67" s="83"/>
    </row>
    <row r="68" spans="1:12" s="85" customFormat="1" ht="33" customHeight="1" x14ac:dyDescent="0.4">
      <c r="A68" s="80" t="s">
        <v>88</v>
      </c>
      <c r="B68" s="81" t="s">
        <v>122</v>
      </c>
      <c r="C68" s="81" t="s">
        <v>113</v>
      </c>
      <c r="D68" s="81" t="s">
        <v>123</v>
      </c>
      <c r="E68" s="60" t="s">
        <v>13</v>
      </c>
      <c r="F68" s="61" t="s">
        <v>13</v>
      </c>
      <c r="G68" s="49" t="s">
        <v>13</v>
      </c>
      <c r="H68" s="49"/>
      <c r="I68" s="49">
        <v>31.69</v>
      </c>
      <c r="J68" s="82">
        <v>-116000</v>
      </c>
      <c r="K68" s="83" t="s">
        <v>354</v>
      </c>
      <c r="L68" s="83"/>
    </row>
    <row r="69" spans="1:12" ht="33" hidden="1" customHeight="1" x14ac:dyDescent="0.4">
      <c r="A69" s="59" t="s">
        <v>88</v>
      </c>
      <c r="B69" s="38" t="s">
        <v>124</v>
      </c>
      <c r="C69" s="38" t="s">
        <v>125</v>
      </c>
      <c r="D69" s="38" t="s">
        <v>126</v>
      </c>
      <c r="E69" s="60" t="s">
        <v>13</v>
      </c>
      <c r="F69" s="61" t="s">
        <v>13</v>
      </c>
      <c r="G69" s="49" t="s">
        <v>13</v>
      </c>
      <c r="H69" s="49"/>
      <c r="I69" s="49">
        <v>77.34</v>
      </c>
      <c r="J69" s="62">
        <v>-283062</v>
      </c>
      <c r="K69" s="53" t="s">
        <v>363</v>
      </c>
      <c r="L69" s="53" t="s">
        <v>363</v>
      </c>
    </row>
    <row r="70" spans="1:12" ht="33" hidden="1" customHeight="1" x14ac:dyDescent="0.4">
      <c r="A70" s="59" t="s">
        <v>88</v>
      </c>
      <c r="B70" s="38" t="s">
        <v>127</v>
      </c>
      <c r="C70" s="38" t="s">
        <v>128</v>
      </c>
      <c r="D70" s="38" t="s">
        <v>129</v>
      </c>
      <c r="E70" s="60" t="s">
        <v>13</v>
      </c>
      <c r="F70" s="61" t="s">
        <v>13</v>
      </c>
      <c r="G70" s="49" t="s">
        <v>13</v>
      </c>
      <c r="H70" s="49">
        <v>191.78</v>
      </c>
      <c r="I70" s="49"/>
      <c r="J70" s="62">
        <v>700000</v>
      </c>
      <c r="K70" s="53" t="s">
        <v>356</v>
      </c>
      <c r="L70" s="53"/>
    </row>
    <row r="71" spans="1:12" ht="33" hidden="1" customHeight="1" x14ac:dyDescent="0.4">
      <c r="A71" s="59" t="s">
        <v>88</v>
      </c>
      <c r="B71" s="38" t="s">
        <v>130</v>
      </c>
      <c r="C71" s="38" t="s">
        <v>25</v>
      </c>
      <c r="D71" s="38" t="s">
        <v>131</v>
      </c>
      <c r="E71" s="60" t="s">
        <v>13</v>
      </c>
      <c r="F71" s="61" t="s">
        <v>13</v>
      </c>
      <c r="G71" s="49" t="s">
        <v>13</v>
      </c>
      <c r="H71" s="49">
        <v>77.34</v>
      </c>
      <c r="I71" s="49"/>
      <c r="J71" s="62">
        <v>283062</v>
      </c>
      <c r="K71" s="53" t="s">
        <v>355</v>
      </c>
      <c r="L71" s="53"/>
    </row>
    <row r="72" spans="1:12" ht="33" hidden="1" customHeight="1" x14ac:dyDescent="0.4">
      <c r="A72" s="59"/>
      <c r="B72" s="38"/>
      <c r="C72" s="38"/>
      <c r="D72" s="38"/>
      <c r="E72" s="60"/>
      <c r="F72" s="61"/>
      <c r="G72" s="49"/>
      <c r="H72" s="49"/>
      <c r="I72" s="49"/>
      <c r="J72" s="62"/>
      <c r="K72" s="53"/>
      <c r="L72" s="53"/>
    </row>
    <row r="73" spans="1:12" ht="33" hidden="1" customHeight="1" x14ac:dyDescent="0.4">
      <c r="A73" s="36"/>
      <c r="B73" s="37"/>
      <c r="C73" s="37"/>
      <c r="D73" s="37"/>
      <c r="E73" s="54"/>
      <c r="F73" s="38"/>
      <c r="G73" s="39"/>
      <c r="H73" s="39"/>
      <c r="I73" s="39"/>
      <c r="J73" s="54">
        <f>SUM(J51:J72)</f>
        <v>8271238.1799999997</v>
      </c>
      <c r="K73" s="38" t="s">
        <v>136</v>
      </c>
      <c r="L73" s="53"/>
    </row>
    <row r="74" spans="1:12" ht="33" hidden="1" customHeight="1" x14ac:dyDescent="0.4">
      <c r="A74" s="40"/>
      <c r="B74" s="41"/>
      <c r="C74" s="41"/>
      <c r="D74" s="41"/>
      <c r="E74" s="42"/>
      <c r="F74" s="43"/>
      <c r="G74" s="48"/>
      <c r="H74" s="48"/>
      <c r="I74" s="48"/>
      <c r="J74" s="42">
        <f>J47+J60+J61+J70</f>
        <v>8230600</v>
      </c>
      <c r="K74" s="43"/>
      <c r="L74" s="53"/>
    </row>
    <row r="75" spans="1:12" ht="33" hidden="1" customHeight="1" x14ac:dyDescent="0.4">
      <c r="A75" s="44"/>
      <c r="B75" s="44"/>
      <c r="C75" s="44"/>
      <c r="D75" s="44"/>
      <c r="E75" s="44"/>
      <c r="F75" s="44"/>
      <c r="G75" s="44"/>
      <c r="H75" s="44"/>
      <c r="I75" s="44"/>
      <c r="J75" s="45">
        <f>J73-J74</f>
        <v>40638.179999999702</v>
      </c>
      <c r="K75" s="46"/>
      <c r="L75" s="53"/>
    </row>
    <row r="76" spans="1:12" ht="33" hidden="1" customHeight="1" x14ac:dyDescent="0.4">
      <c r="A76" s="36"/>
      <c r="B76" s="37"/>
      <c r="C76" s="37"/>
      <c r="D76" s="52" t="s">
        <v>137</v>
      </c>
      <c r="E76" s="37"/>
      <c r="F76" s="37"/>
      <c r="G76" s="37"/>
      <c r="H76" s="37"/>
      <c r="I76" s="37"/>
      <c r="J76" s="37"/>
      <c r="K76" s="37"/>
      <c r="L76" s="53"/>
    </row>
    <row r="77" spans="1:12" ht="33" hidden="1" customHeight="1" x14ac:dyDescent="0.4">
      <c r="A77" s="36" t="s">
        <v>0</v>
      </c>
      <c r="B77" s="37" t="s">
        <v>1</v>
      </c>
      <c r="C77" s="37" t="s">
        <v>2</v>
      </c>
      <c r="D77" s="37" t="s">
        <v>3</v>
      </c>
      <c r="E77" s="37" t="s">
        <v>4</v>
      </c>
      <c r="F77" s="37" t="s">
        <v>5</v>
      </c>
      <c r="G77" s="37" t="s">
        <v>6</v>
      </c>
      <c r="H77" s="37" t="s">
        <v>7</v>
      </c>
      <c r="I77" s="37" t="s">
        <v>8</v>
      </c>
      <c r="J77" s="54" t="s">
        <v>9</v>
      </c>
      <c r="K77" s="37" t="s">
        <v>10</v>
      </c>
      <c r="L77" s="53"/>
    </row>
    <row r="78" spans="1:12" ht="33" hidden="1" customHeight="1" x14ac:dyDescent="0.4">
      <c r="A78" s="36"/>
      <c r="B78" s="37"/>
      <c r="C78" s="37"/>
      <c r="D78" s="37" t="s">
        <v>11</v>
      </c>
      <c r="E78" s="55"/>
      <c r="F78" s="56"/>
      <c r="G78" s="49"/>
      <c r="H78" s="49"/>
      <c r="I78" s="49"/>
      <c r="J78" s="57">
        <f>J73</f>
        <v>8271238.1799999997</v>
      </c>
      <c r="K78" s="58"/>
      <c r="L78" s="53"/>
    </row>
    <row r="79" spans="1:12" ht="33" hidden="1" customHeight="1" x14ac:dyDescent="0.4">
      <c r="A79" s="59" t="s">
        <v>138</v>
      </c>
      <c r="B79" s="38" t="s">
        <v>139</v>
      </c>
      <c r="C79" s="38" t="s">
        <v>139</v>
      </c>
      <c r="D79" s="38" t="s">
        <v>72</v>
      </c>
      <c r="E79" s="60" t="s">
        <v>13</v>
      </c>
      <c r="F79" s="61" t="s">
        <v>13</v>
      </c>
      <c r="G79" s="49" t="s">
        <v>13</v>
      </c>
      <c r="H79" s="49"/>
      <c r="I79" s="49">
        <v>68.12</v>
      </c>
      <c r="J79" s="62">
        <v>-250000</v>
      </c>
      <c r="K79" s="53" t="s">
        <v>354</v>
      </c>
      <c r="L79" s="53" t="s">
        <v>362</v>
      </c>
    </row>
    <row r="80" spans="1:12" s="85" customFormat="1" ht="33" customHeight="1" x14ac:dyDescent="0.4">
      <c r="A80" s="80" t="s">
        <v>138</v>
      </c>
      <c r="B80" s="81" t="s">
        <v>140</v>
      </c>
      <c r="C80" s="81" t="s">
        <v>113</v>
      </c>
      <c r="D80" s="81" t="s">
        <v>141</v>
      </c>
      <c r="E80" s="60" t="s">
        <v>13</v>
      </c>
      <c r="F80" s="61" t="s">
        <v>13</v>
      </c>
      <c r="G80" s="49" t="s">
        <v>13</v>
      </c>
      <c r="H80" s="49"/>
      <c r="I80" s="49">
        <v>47.54</v>
      </c>
      <c r="J80" s="82">
        <v>-174000</v>
      </c>
      <c r="K80" s="83" t="s">
        <v>354</v>
      </c>
      <c r="L80" s="83"/>
    </row>
    <row r="81" spans="1:12" ht="33" hidden="1" customHeight="1" x14ac:dyDescent="0.4">
      <c r="A81" s="59" t="s">
        <v>138</v>
      </c>
      <c r="B81" s="38" t="s">
        <v>142</v>
      </c>
      <c r="C81" s="38" t="s">
        <v>15</v>
      </c>
      <c r="D81" s="38" t="s">
        <v>143</v>
      </c>
      <c r="E81" s="60" t="s">
        <v>13</v>
      </c>
      <c r="F81" s="61" t="s">
        <v>13</v>
      </c>
      <c r="G81" s="49" t="s">
        <v>13</v>
      </c>
      <c r="H81" s="49"/>
      <c r="I81" s="49">
        <v>2248.7600000000002</v>
      </c>
      <c r="J81" s="62">
        <v>-8230600</v>
      </c>
      <c r="K81" s="53" t="s">
        <v>355</v>
      </c>
      <c r="L81" s="53"/>
    </row>
    <row r="82" spans="1:12" ht="33" hidden="1" customHeight="1" x14ac:dyDescent="0.4">
      <c r="A82" s="59" t="s">
        <v>138</v>
      </c>
      <c r="B82" s="38" t="s">
        <v>144</v>
      </c>
      <c r="C82" s="38" t="s">
        <v>25</v>
      </c>
      <c r="D82" s="38" t="s">
        <v>145</v>
      </c>
      <c r="E82" s="60" t="s">
        <v>13</v>
      </c>
      <c r="F82" s="61" t="s">
        <v>13</v>
      </c>
      <c r="G82" s="49" t="s">
        <v>13</v>
      </c>
      <c r="H82" s="49">
        <v>1043.7</v>
      </c>
      <c r="I82" s="49"/>
      <c r="J82" s="62">
        <v>3820000</v>
      </c>
      <c r="K82" s="53" t="s">
        <v>357</v>
      </c>
      <c r="L82" s="53"/>
    </row>
    <row r="83" spans="1:12" ht="33" hidden="1" customHeight="1" x14ac:dyDescent="0.4">
      <c r="A83" s="59"/>
      <c r="B83" s="38"/>
      <c r="C83" s="38"/>
      <c r="D83" s="38"/>
      <c r="E83" s="60"/>
      <c r="F83" s="61"/>
      <c r="G83" s="49"/>
      <c r="H83" s="49"/>
      <c r="I83" s="49"/>
      <c r="J83" s="62"/>
      <c r="K83" s="53"/>
      <c r="L83" s="53"/>
    </row>
    <row r="84" spans="1:12" ht="33" hidden="1" customHeight="1" x14ac:dyDescent="0.4">
      <c r="A84" s="36"/>
      <c r="B84" s="37"/>
      <c r="C84" s="37"/>
      <c r="D84" s="37"/>
      <c r="E84" s="54"/>
      <c r="F84" s="38"/>
      <c r="G84" s="39"/>
      <c r="H84" s="39"/>
      <c r="I84" s="39"/>
      <c r="J84" s="54">
        <f>SUM(J78:J83)</f>
        <v>3436638.1799999997</v>
      </c>
      <c r="K84" s="38" t="s">
        <v>146</v>
      </c>
      <c r="L84" s="53"/>
    </row>
    <row r="85" spans="1:12" ht="33" hidden="1" customHeight="1" x14ac:dyDescent="0.4">
      <c r="A85" s="40"/>
      <c r="B85" s="41"/>
      <c r="C85" s="41"/>
      <c r="D85" s="41"/>
      <c r="E85" s="42"/>
      <c r="F85" s="43"/>
      <c r="G85" s="48"/>
      <c r="H85" s="48"/>
      <c r="I85" s="48"/>
      <c r="J85" s="42">
        <f>J74+J81</f>
        <v>0</v>
      </c>
      <c r="K85" s="43"/>
      <c r="L85" s="53"/>
    </row>
    <row r="86" spans="1:12" ht="33" hidden="1" customHeight="1" x14ac:dyDescent="0.4">
      <c r="A86" s="44"/>
      <c r="B86" s="44"/>
      <c r="C86" s="44"/>
      <c r="D86" s="44"/>
      <c r="E86" s="44"/>
      <c r="F86" s="44"/>
      <c r="G86" s="44"/>
      <c r="H86" s="44"/>
      <c r="I86" s="44"/>
      <c r="J86" s="45">
        <f>J84-J85</f>
        <v>3436638.1799999997</v>
      </c>
      <c r="K86" s="46"/>
      <c r="L86" s="53"/>
    </row>
    <row r="87" spans="1:12" ht="33" hidden="1" customHeight="1" x14ac:dyDescent="0.4">
      <c r="A87" s="36"/>
      <c r="B87" s="37"/>
      <c r="C87" s="37"/>
      <c r="D87" s="52" t="s">
        <v>150</v>
      </c>
      <c r="E87" s="37"/>
      <c r="F87" s="37"/>
      <c r="G87" s="37"/>
      <c r="H87" s="37"/>
      <c r="I87" s="37"/>
      <c r="J87" s="37"/>
      <c r="K87" s="37"/>
      <c r="L87" s="53"/>
    </row>
    <row r="88" spans="1:12" ht="33" hidden="1" customHeight="1" x14ac:dyDescent="0.4">
      <c r="A88" s="36" t="s">
        <v>0</v>
      </c>
      <c r="B88" s="37" t="s">
        <v>1</v>
      </c>
      <c r="C88" s="37" t="s">
        <v>2</v>
      </c>
      <c r="D88" s="37" t="s">
        <v>3</v>
      </c>
      <c r="E88" s="37" t="s">
        <v>4</v>
      </c>
      <c r="F88" s="37" t="s">
        <v>5</v>
      </c>
      <c r="G88" s="37" t="s">
        <v>6</v>
      </c>
      <c r="H88" s="37" t="s">
        <v>7</v>
      </c>
      <c r="I88" s="37" t="s">
        <v>8</v>
      </c>
      <c r="J88" s="54" t="s">
        <v>9</v>
      </c>
      <c r="K88" s="37" t="s">
        <v>10</v>
      </c>
      <c r="L88" s="53"/>
    </row>
    <row r="89" spans="1:12" ht="33" hidden="1" customHeight="1" x14ac:dyDescent="0.4">
      <c r="A89" s="36"/>
      <c r="B89" s="37"/>
      <c r="C89" s="37"/>
      <c r="D89" s="37" t="s">
        <v>11</v>
      </c>
      <c r="E89" s="55"/>
      <c r="F89" s="56"/>
      <c r="G89" s="49"/>
      <c r="H89" s="49"/>
      <c r="I89" s="49"/>
      <c r="J89" s="57">
        <f>J84</f>
        <v>3436638.1799999997</v>
      </c>
      <c r="K89" s="58"/>
      <c r="L89" s="53"/>
    </row>
    <row r="90" spans="1:12" ht="33" hidden="1" customHeight="1" x14ac:dyDescent="0.4">
      <c r="A90" s="59" t="s">
        <v>151</v>
      </c>
      <c r="B90" s="38" t="s">
        <v>152</v>
      </c>
      <c r="C90" s="38" t="s">
        <v>153</v>
      </c>
      <c r="D90" s="38" t="s">
        <v>154</v>
      </c>
      <c r="E90" s="60" t="s">
        <v>13</v>
      </c>
      <c r="F90" s="61" t="s">
        <v>13</v>
      </c>
      <c r="G90" s="49" t="s">
        <v>13</v>
      </c>
      <c r="H90" s="49">
        <v>226.1</v>
      </c>
      <c r="I90" s="49"/>
      <c r="J90" s="62">
        <v>829800</v>
      </c>
      <c r="K90" s="53" t="s">
        <v>356</v>
      </c>
      <c r="L90" s="53" t="s">
        <v>222</v>
      </c>
    </row>
    <row r="91" spans="1:12" ht="33" hidden="1" customHeight="1" x14ac:dyDescent="0.4">
      <c r="A91" s="59" t="s">
        <v>151</v>
      </c>
      <c r="B91" s="38" t="s">
        <v>155</v>
      </c>
      <c r="C91" s="38" t="s">
        <v>156</v>
      </c>
      <c r="D91" s="38" t="s">
        <v>157</v>
      </c>
      <c r="E91" s="60" t="s">
        <v>13</v>
      </c>
      <c r="F91" s="61" t="s">
        <v>13</v>
      </c>
      <c r="G91" s="49" t="s">
        <v>13</v>
      </c>
      <c r="H91" s="49">
        <v>19.07</v>
      </c>
      <c r="I91" s="49"/>
      <c r="J91" s="62">
        <v>70000</v>
      </c>
      <c r="K91" s="53" t="s">
        <v>356</v>
      </c>
      <c r="L91" s="53" t="s">
        <v>222</v>
      </c>
    </row>
    <row r="92" spans="1:12" ht="33" hidden="1" customHeight="1" x14ac:dyDescent="0.4">
      <c r="A92" s="59" t="s">
        <v>151</v>
      </c>
      <c r="B92" s="38" t="s">
        <v>158</v>
      </c>
      <c r="C92" s="38" t="s">
        <v>159</v>
      </c>
      <c r="D92" s="38" t="s">
        <v>160</v>
      </c>
      <c r="E92" s="60" t="s">
        <v>13</v>
      </c>
      <c r="F92" s="61" t="s">
        <v>13</v>
      </c>
      <c r="G92" s="49" t="s">
        <v>13</v>
      </c>
      <c r="H92" s="49"/>
      <c r="I92" s="49">
        <v>299.24</v>
      </c>
      <c r="J92" s="62">
        <v>-1098202</v>
      </c>
      <c r="K92" s="53" t="s">
        <v>364</v>
      </c>
      <c r="L92" s="53"/>
    </row>
    <row r="93" spans="1:12" ht="33" hidden="1" customHeight="1" x14ac:dyDescent="0.4">
      <c r="A93" s="59" t="s">
        <v>151</v>
      </c>
      <c r="B93" s="38" t="s">
        <v>161</v>
      </c>
      <c r="C93" s="38" t="s">
        <v>162</v>
      </c>
      <c r="D93" s="38" t="s">
        <v>163</v>
      </c>
      <c r="E93" s="60" t="s">
        <v>13</v>
      </c>
      <c r="F93" s="61" t="s">
        <v>13</v>
      </c>
      <c r="G93" s="49" t="s">
        <v>13</v>
      </c>
      <c r="H93" s="49">
        <v>299.24</v>
      </c>
      <c r="I93" s="49"/>
      <c r="J93" s="62">
        <v>1098202</v>
      </c>
      <c r="K93" s="53" t="s">
        <v>357</v>
      </c>
      <c r="L93" s="53"/>
    </row>
    <row r="94" spans="1:12" ht="33" hidden="1" customHeight="1" x14ac:dyDescent="0.4">
      <c r="A94" s="59"/>
      <c r="B94" s="38"/>
      <c r="C94" s="38"/>
      <c r="D94" s="38"/>
      <c r="E94" s="60"/>
      <c r="F94" s="61"/>
      <c r="G94" s="49"/>
      <c r="H94" s="49"/>
      <c r="I94" s="49"/>
      <c r="J94" s="62"/>
      <c r="K94" s="53"/>
      <c r="L94" s="53"/>
    </row>
    <row r="95" spans="1:12" ht="33" hidden="1" customHeight="1" x14ac:dyDescent="0.4">
      <c r="A95" s="36"/>
      <c r="B95" s="37"/>
      <c r="C95" s="37"/>
      <c r="D95" s="37"/>
      <c r="E95" s="54"/>
      <c r="F95" s="38"/>
      <c r="G95" s="39"/>
      <c r="H95" s="39"/>
      <c r="I95" s="39"/>
      <c r="J95" s="54">
        <f>SUM(J89:J94)</f>
        <v>4336438.18</v>
      </c>
      <c r="K95" s="38" t="s">
        <v>164</v>
      </c>
      <c r="L95" s="53"/>
    </row>
    <row r="96" spans="1:12" ht="33" hidden="1" customHeight="1" x14ac:dyDescent="0.4">
      <c r="A96" s="40"/>
      <c r="B96" s="41"/>
      <c r="C96" s="41"/>
      <c r="D96" s="41"/>
      <c r="E96" s="42"/>
      <c r="F96" s="43"/>
      <c r="G96" s="48"/>
      <c r="H96" s="48"/>
      <c r="I96" s="48"/>
      <c r="J96" s="42">
        <f>J90+J91</f>
        <v>899800</v>
      </c>
      <c r="K96" s="43"/>
      <c r="L96" s="53"/>
    </row>
    <row r="97" spans="1:12" ht="33" hidden="1" customHeight="1" x14ac:dyDescent="0.4">
      <c r="A97" s="44"/>
      <c r="B97" s="44"/>
      <c r="C97" s="44"/>
      <c r="D97" s="44"/>
      <c r="E97" s="44"/>
      <c r="F97" s="44"/>
      <c r="G97" s="44"/>
      <c r="H97" s="44"/>
      <c r="I97" s="44"/>
      <c r="J97" s="45">
        <f>J95-J96</f>
        <v>3436638.1799999997</v>
      </c>
      <c r="K97" s="46"/>
      <c r="L97" s="53"/>
    </row>
    <row r="98" spans="1:12" ht="33" hidden="1" customHeight="1" x14ac:dyDescent="0.4">
      <c r="A98" s="36"/>
      <c r="B98" s="37"/>
      <c r="C98" s="37"/>
      <c r="D98" s="52" t="s">
        <v>219</v>
      </c>
      <c r="E98" s="37"/>
      <c r="F98" s="37"/>
      <c r="G98" s="37"/>
      <c r="H98" s="37"/>
      <c r="I98" s="37"/>
      <c r="J98" s="37"/>
      <c r="K98" s="37"/>
      <c r="L98" s="53"/>
    </row>
    <row r="99" spans="1:12" ht="33" hidden="1" customHeight="1" x14ac:dyDescent="0.4">
      <c r="A99" s="36" t="s">
        <v>0</v>
      </c>
      <c r="B99" s="37" t="s">
        <v>1</v>
      </c>
      <c r="C99" s="37" t="s">
        <v>2</v>
      </c>
      <c r="D99" s="37" t="s">
        <v>3</v>
      </c>
      <c r="E99" s="37" t="s">
        <v>4</v>
      </c>
      <c r="F99" s="37" t="s">
        <v>5</v>
      </c>
      <c r="G99" s="37" t="s">
        <v>6</v>
      </c>
      <c r="H99" s="37" t="s">
        <v>7</v>
      </c>
      <c r="I99" s="37" t="s">
        <v>8</v>
      </c>
      <c r="J99" s="54" t="s">
        <v>9</v>
      </c>
      <c r="K99" s="37" t="s">
        <v>10</v>
      </c>
      <c r="L99" s="53"/>
    </row>
    <row r="100" spans="1:12" ht="33" hidden="1" customHeight="1" x14ac:dyDescent="0.4">
      <c r="A100" s="36"/>
      <c r="B100" s="37"/>
      <c r="C100" s="37"/>
      <c r="D100" s="37" t="s">
        <v>11</v>
      </c>
      <c r="E100" s="55"/>
      <c r="F100" s="56"/>
      <c r="G100" s="49"/>
      <c r="H100" s="49"/>
      <c r="I100" s="49"/>
      <c r="J100" s="57">
        <f>J95</f>
        <v>4336438.18</v>
      </c>
      <c r="K100" s="58"/>
      <c r="L100" s="53"/>
    </row>
    <row r="101" spans="1:12" ht="33" hidden="1" customHeight="1" x14ac:dyDescent="0.4">
      <c r="A101" s="59" t="s">
        <v>169</v>
      </c>
      <c r="B101" s="38" t="s">
        <v>170</v>
      </c>
      <c r="C101" s="38" t="s">
        <v>171</v>
      </c>
      <c r="D101" s="38" t="s">
        <v>172</v>
      </c>
      <c r="E101" s="60" t="s">
        <v>13</v>
      </c>
      <c r="F101" s="61" t="s">
        <v>13</v>
      </c>
      <c r="G101" s="49" t="s">
        <v>13</v>
      </c>
      <c r="H101" s="49">
        <v>109.41</v>
      </c>
      <c r="I101" s="49"/>
      <c r="J101" s="62">
        <v>408100</v>
      </c>
      <c r="K101" s="53" t="s">
        <v>356</v>
      </c>
      <c r="L101" s="53" t="s">
        <v>222</v>
      </c>
    </row>
    <row r="102" spans="1:12" ht="33" hidden="1" customHeight="1" x14ac:dyDescent="0.4">
      <c r="A102" s="59"/>
      <c r="B102" s="38"/>
      <c r="C102" s="38"/>
      <c r="D102" s="38"/>
      <c r="E102" s="60"/>
      <c r="F102" s="61"/>
      <c r="G102" s="49"/>
      <c r="H102" s="49"/>
      <c r="I102" s="49"/>
      <c r="J102" s="62"/>
      <c r="K102" s="53"/>
      <c r="L102" s="53"/>
    </row>
    <row r="103" spans="1:12" ht="33" hidden="1" customHeight="1" x14ac:dyDescent="0.4">
      <c r="A103" s="59"/>
      <c r="B103" s="38"/>
      <c r="C103" s="38"/>
      <c r="D103" s="38"/>
      <c r="E103" s="60"/>
      <c r="F103" s="61"/>
      <c r="G103" s="49"/>
      <c r="H103" s="49"/>
      <c r="I103" s="49"/>
      <c r="J103" s="62"/>
      <c r="K103" s="53"/>
      <c r="L103" s="53"/>
    </row>
    <row r="104" spans="1:12" ht="33" hidden="1" customHeight="1" x14ac:dyDescent="0.4">
      <c r="A104" s="59"/>
      <c r="B104" s="38"/>
      <c r="C104" s="38"/>
      <c r="D104" s="38"/>
      <c r="E104" s="60"/>
      <c r="F104" s="61"/>
      <c r="G104" s="49"/>
      <c r="H104" s="49"/>
      <c r="I104" s="49"/>
      <c r="J104" s="62"/>
      <c r="K104" s="53"/>
      <c r="L104" s="53"/>
    </row>
    <row r="105" spans="1:12" ht="33" hidden="1" customHeight="1" x14ac:dyDescent="0.4">
      <c r="A105" s="59"/>
      <c r="B105" s="38"/>
      <c r="C105" s="38"/>
      <c r="D105" s="38"/>
      <c r="E105" s="60"/>
      <c r="F105" s="61"/>
      <c r="G105" s="49"/>
      <c r="H105" s="49"/>
      <c r="I105" s="49"/>
      <c r="J105" s="62"/>
      <c r="K105" s="53"/>
      <c r="L105" s="53"/>
    </row>
    <row r="106" spans="1:12" ht="33" hidden="1" customHeight="1" x14ac:dyDescent="0.4">
      <c r="A106" s="36"/>
      <c r="B106" s="37"/>
      <c r="C106" s="37"/>
      <c r="D106" s="37"/>
      <c r="E106" s="54"/>
      <c r="F106" s="38"/>
      <c r="G106" s="39"/>
      <c r="H106" s="39"/>
      <c r="I106" s="39"/>
      <c r="J106" s="54">
        <f>SUM(J100:J105)</f>
        <v>4744538.18</v>
      </c>
      <c r="K106" s="38" t="s">
        <v>404</v>
      </c>
      <c r="L106" s="53"/>
    </row>
    <row r="107" spans="1:12" ht="33" hidden="1" customHeight="1" x14ac:dyDescent="0.4">
      <c r="A107" s="67"/>
      <c r="B107" s="49"/>
      <c r="C107" s="49"/>
      <c r="D107" s="49"/>
      <c r="E107" s="68"/>
      <c r="F107" s="69"/>
      <c r="G107" s="49"/>
      <c r="H107" s="49"/>
      <c r="I107" s="49"/>
      <c r="J107" s="68">
        <f>899800+J101</f>
        <v>1307900</v>
      </c>
      <c r="K107" s="69"/>
      <c r="L107" s="53"/>
    </row>
    <row r="108" spans="1:12" ht="33" hidden="1" customHeight="1" x14ac:dyDescent="0.4">
      <c r="A108" s="67"/>
      <c r="B108" s="49"/>
      <c r="C108" s="49"/>
      <c r="D108" s="49"/>
      <c r="E108" s="68"/>
      <c r="F108" s="69"/>
      <c r="G108" s="49"/>
      <c r="H108" s="49"/>
      <c r="I108" s="49"/>
      <c r="J108" s="68">
        <f>J106-J107</f>
        <v>3436638.1799999997</v>
      </c>
      <c r="K108" s="69"/>
      <c r="L108" s="53"/>
    </row>
    <row r="109" spans="1:12" ht="33" hidden="1" customHeight="1" x14ac:dyDescent="0.4">
      <c r="A109" s="36"/>
      <c r="B109" s="37"/>
      <c r="C109" s="37"/>
      <c r="D109" s="52" t="s">
        <v>220</v>
      </c>
      <c r="E109" s="37"/>
      <c r="F109" s="37"/>
      <c r="G109" s="37"/>
      <c r="H109" s="37"/>
      <c r="I109" s="37"/>
      <c r="J109" s="37"/>
      <c r="K109" s="37"/>
      <c r="L109" s="53"/>
    </row>
    <row r="110" spans="1:12" ht="33" hidden="1" customHeight="1" x14ac:dyDescent="0.4">
      <c r="A110" s="36" t="s">
        <v>0</v>
      </c>
      <c r="B110" s="37" t="s">
        <v>1</v>
      </c>
      <c r="C110" s="37" t="s">
        <v>2</v>
      </c>
      <c r="D110" s="37" t="s">
        <v>3</v>
      </c>
      <c r="E110" s="37" t="s">
        <v>4</v>
      </c>
      <c r="F110" s="37" t="s">
        <v>5</v>
      </c>
      <c r="G110" s="37" t="s">
        <v>6</v>
      </c>
      <c r="H110" s="37" t="s">
        <v>7</v>
      </c>
      <c r="I110" s="37" t="s">
        <v>8</v>
      </c>
      <c r="J110" s="54" t="s">
        <v>9</v>
      </c>
      <c r="K110" s="37" t="s">
        <v>10</v>
      </c>
      <c r="L110" s="53"/>
    </row>
    <row r="111" spans="1:12" ht="33" hidden="1" customHeight="1" x14ac:dyDescent="0.4">
      <c r="A111" s="36"/>
      <c r="B111" s="37"/>
      <c r="C111" s="37"/>
      <c r="D111" s="37" t="s">
        <v>11</v>
      </c>
      <c r="E111" s="55"/>
      <c r="F111" s="56"/>
      <c r="G111" s="49"/>
      <c r="H111" s="49"/>
      <c r="I111" s="49"/>
      <c r="J111" s="57">
        <f>J106</f>
        <v>4744538.18</v>
      </c>
      <c r="K111" s="58"/>
      <c r="L111" s="53"/>
    </row>
    <row r="112" spans="1:12" ht="33" hidden="1" customHeight="1" x14ac:dyDescent="0.4">
      <c r="A112" s="59" t="s">
        <v>173</v>
      </c>
      <c r="B112" s="38" t="s">
        <v>174</v>
      </c>
      <c r="C112" s="38" t="s">
        <v>174</v>
      </c>
      <c r="D112" s="38" t="s">
        <v>175</v>
      </c>
      <c r="E112" s="60" t="s">
        <v>13</v>
      </c>
      <c r="F112" s="61" t="s">
        <v>13</v>
      </c>
      <c r="G112" s="49" t="s">
        <v>13</v>
      </c>
      <c r="H112" s="49"/>
      <c r="I112" s="49">
        <v>3.78</v>
      </c>
      <c r="J112" s="62">
        <v>-13866</v>
      </c>
      <c r="K112" s="53" t="s">
        <v>354</v>
      </c>
      <c r="L112" s="53" t="s">
        <v>360</v>
      </c>
    </row>
    <row r="113" spans="1:12" ht="33" hidden="1" customHeight="1" x14ac:dyDescent="0.4">
      <c r="A113" s="59" t="s">
        <v>173</v>
      </c>
      <c r="B113" s="38" t="s">
        <v>176</v>
      </c>
      <c r="C113" s="38" t="s">
        <v>176</v>
      </c>
      <c r="D113" s="38" t="s">
        <v>72</v>
      </c>
      <c r="E113" s="60" t="s">
        <v>13</v>
      </c>
      <c r="F113" s="61" t="s">
        <v>13</v>
      </c>
      <c r="G113" s="49" t="s">
        <v>13</v>
      </c>
      <c r="H113" s="49"/>
      <c r="I113" s="49">
        <v>38.15</v>
      </c>
      <c r="J113" s="62">
        <v>-140000</v>
      </c>
      <c r="K113" s="53" t="s">
        <v>354</v>
      </c>
      <c r="L113" s="53" t="s">
        <v>365</v>
      </c>
    </row>
    <row r="114" spans="1:12" ht="33" hidden="1" customHeight="1" x14ac:dyDescent="0.4">
      <c r="A114" s="59" t="s">
        <v>173</v>
      </c>
      <c r="B114" s="38" t="s">
        <v>177</v>
      </c>
      <c r="C114" s="38" t="s">
        <v>177</v>
      </c>
      <c r="D114" s="38" t="s">
        <v>72</v>
      </c>
      <c r="E114" s="60" t="s">
        <v>13</v>
      </c>
      <c r="F114" s="61" t="s">
        <v>13</v>
      </c>
      <c r="G114" s="49" t="s">
        <v>13</v>
      </c>
      <c r="H114" s="49"/>
      <c r="I114" s="49">
        <v>68.12</v>
      </c>
      <c r="J114" s="62">
        <v>-250000</v>
      </c>
      <c r="K114" s="53" t="s">
        <v>354</v>
      </c>
      <c r="L114" s="53" t="s">
        <v>352</v>
      </c>
    </row>
    <row r="115" spans="1:12" ht="33" hidden="1" customHeight="1" x14ac:dyDescent="0.4">
      <c r="A115" s="59" t="s">
        <v>173</v>
      </c>
      <c r="B115" s="38" t="s">
        <v>193</v>
      </c>
      <c r="C115" s="38" t="s">
        <v>196</v>
      </c>
      <c r="D115" s="38" t="s">
        <v>197</v>
      </c>
      <c r="E115" s="60" t="s">
        <v>13</v>
      </c>
      <c r="F115" s="61" t="s">
        <v>13</v>
      </c>
      <c r="G115" s="49" t="s">
        <v>13</v>
      </c>
      <c r="H115" s="49">
        <v>95.58</v>
      </c>
      <c r="I115" s="49"/>
      <c r="J115" s="62">
        <v>356600</v>
      </c>
      <c r="K115" s="53" t="s">
        <v>356</v>
      </c>
      <c r="L115" s="53" t="s">
        <v>222</v>
      </c>
    </row>
    <row r="116" spans="1:12" ht="33" hidden="1" customHeight="1" x14ac:dyDescent="0.4">
      <c r="A116" s="59" t="s">
        <v>173</v>
      </c>
      <c r="B116" s="38" t="s">
        <v>194</v>
      </c>
      <c r="C116" s="38" t="s">
        <v>195</v>
      </c>
      <c r="D116" s="38" t="s">
        <v>198</v>
      </c>
      <c r="E116" s="60" t="s">
        <v>13</v>
      </c>
      <c r="F116" s="61" t="s">
        <v>13</v>
      </c>
      <c r="G116" s="49" t="s">
        <v>13</v>
      </c>
      <c r="H116" s="49">
        <v>239.49</v>
      </c>
      <c r="I116" s="49"/>
      <c r="J116" s="62">
        <v>893400</v>
      </c>
      <c r="K116" s="53" t="s">
        <v>356</v>
      </c>
      <c r="L116" s="53" t="s">
        <v>222</v>
      </c>
    </row>
    <row r="117" spans="1:12" s="85" customFormat="1" ht="33" customHeight="1" x14ac:dyDescent="0.4">
      <c r="A117" s="80" t="s">
        <v>173</v>
      </c>
      <c r="B117" s="81" t="s">
        <v>178</v>
      </c>
      <c r="C117" s="81" t="s">
        <v>179</v>
      </c>
      <c r="D117" s="81" t="s">
        <v>180</v>
      </c>
      <c r="E117" s="60" t="s">
        <v>13</v>
      </c>
      <c r="F117" s="61" t="s">
        <v>13</v>
      </c>
      <c r="G117" s="49" t="s">
        <v>13</v>
      </c>
      <c r="H117" s="49"/>
      <c r="I117" s="49">
        <v>5.45</v>
      </c>
      <c r="J117" s="82">
        <v>-20000</v>
      </c>
      <c r="K117" s="83" t="s">
        <v>354</v>
      </c>
      <c r="L117" s="83"/>
    </row>
    <row r="118" spans="1:12" s="85" customFormat="1" ht="33" customHeight="1" x14ac:dyDescent="0.4">
      <c r="A118" s="80" t="s">
        <v>173</v>
      </c>
      <c r="B118" s="81" t="s">
        <v>181</v>
      </c>
      <c r="C118" s="81" t="s">
        <v>179</v>
      </c>
      <c r="D118" s="81" t="s">
        <v>182</v>
      </c>
      <c r="E118" s="60" t="s">
        <v>13</v>
      </c>
      <c r="F118" s="61" t="s">
        <v>13</v>
      </c>
      <c r="G118" s="49" t="s">
        <v>13</v>
      </c>
      <c r="H118" s="49"/>
      <c r="I118" s="49">
        <v>5.45</v>
      </c>
      <c r="J118" s="82">
        <v>-20000</v>
      </c>
      <c r="K118" s="83" t="s">
        <v>354</v>
      </c>
      <c r="L118" s="83"/>
    </row>
    <row r="119" spans="1:12" s="85" customFormat="1" ht="33" customHeight="1" x14ac:dyDescent="0.4">
      <c r="A119" s="80" t="s">
        <v>173</v>
      </c>
      <c r="B119" s="81" t="s">
        <v>183</v>
      </c>
      <c r="C119" s="81" t="s">
        <v>184</v>
      </c>
      <c r="D119" s="81" t="s">
        <v>185</v>
      </c>
      <c r="E119" s="60" t="s">
        <v>13</v>
      </c>
      <c r="F119" s="61" t="s">
        <v>13</v>
      </c>
      <c r="G119" s="49" t="s">
        <v>13</v>
      </c>
      <c r="H119" s="49"/>
      <c r="I119" s="49">
        <v>117.03</v>
      </c>
      <c r="J119" s="82">
        <v>-429500</v>
      </c>
      <c r="K119" s="83" t="s">
        <v>353</v>
      </c>
      <c r="L119" s="83"/>
    </row>
    <row r="120" spans="1:12" s="85" customFormat="1" ht="33" customHeight="1" x14ac:dyDescent="0.4">
      <c r="A120" s="80" t="s">
        <v>173</v>
      </c>
      <c r="B120" s="81" t="s">
        <v>186</v>
      </c>
      <c r="C120" s="81" t="s">
        <v>184</v>
      </c>
      <c r="D120" s="81" t="s">
        <v>187</v>
      </c>
      <c r="E120" s="60" t="s">
        <v>13</v>
      </c>
      <c r="F120" s="61" t="s">
        <v>13</v>
      </c>
      <c r="G120" s="49" t="s">
        <v>13</v>
      </c>
      <c r="H120" s="49"/>
      <c r="I120" s="49">
        <v>141.35</v>
      </c>
      <c r="J120" s="82">
        <v>-518767.2</v>
      </c>
      <c r="K120" s="83" t="s">
        <v>353</v>
      </c>
      <c r="L120" s="83"/>
    </row>
    <row r="121" spans="1:12" s="85" customFormat="1" ht="33" customHeight="1" x14ac:dyDescent="0.4">
      <c r="A121" s="80" t="s">
        <v>173</v>
      </c>
      <c r="B121" s="81" t="s">
        <v>188</v>
      </c>
      <c r="C121" s="81" t="s">
        <v>189</v>
      </c>
      <c r="D121" s="81" t="s">
        <v>190</v>
      </c>
      <c r="E121" s="60" t="s">
        <v>13</v>
      </c>
      <c r="F121" s="61" t="s">
        <v>13</v>
      </c>
      <c r="G121" s="49" t="s">
        <v>13</v>
      </c>
      <c r="H121" s="49"/>
      <c r="I121" s="49">
        <v>130.79</v>
      </c>
      <c r="J121" s="82">
        <v>-480000</v>
      </c>
      <c r="K121" s="83" t="s">
        <v>354</v>
      </c>
      <c r="L121" s="83"/>
    </row>
    <row r="122" spans="1:12" s="85" customFormat="1" ht="33" customHeight="1" x14ac:dyDescent="0.4">
      <c r="A122" s="80" t="s">
        <v>173</v>
      </c>
      <c r="B122" s="81" t="s">
        <v>191</v>
      </c>
      <c r="C122" s="81" t="s">
        <v>189</v>
      </c>
      <c r="D122" s="81" t="s">
        <v>192</v>
      </c>
      <c r="E122" s="60" t="s">
        <v>13</v>
      </c>
      <c r="F122" s="61" t="s">
        <v>13</v>
      </c>
      <c r="G122" s="49" t="s">
        <v>13</v>
      </c>
      <c r="H122" s="49"/>
      <c r="I122" s="49">
        <v>49.59</v>
      </c>
      <c r="J122" s="82">
        <v>-182000</v>
      </c>
      <c r="K122" s="83" t="s">
        <v>354</v>
      </c>
      <c r="L122" s="83"/>
    </row>
    <row r="123" spans="1:12" ht="33" hidden="1" customHeight="1" x14ac:dyDescent="0.4">
      <c r="A123" s="59" t="s">
        <v>173</v>
      </c>
      <c r="B123" s="38" t="s">
        <v>199</v>
      </c>
      <c r="C123" s="38" t="s">
        <v>200</v>
      </c>
      <c r="D123" s="38" t="s">
        <v>201</v>
      </c>
      <c r="E123" s="60" t="s">
        <v>13</v>
      </c>
      <c r="F123" s="61" t="s">
        <v>13</v>
      </c>
      <c r="G123" s="49" t="s">
        <v>13</v>
      </c>
      <c r="H123" s="49">
        <v>247.26</v>
      </c>
      <c r="I123" s="49"/>
      <c r="J123" s="62">
        <v>900000</v>
      </c>
      <c r="K123" s="53" t="s">
        <v>356</v>
      </c>
      <c r="L123" s="53" t="s">
        <v>222</v>
      </c>
    </row>
    <row r="124" spans="1:12" ht="33" hidden="1" customHeight="1" x14ac:dyDescent="0.4">
      <c r="A124" s="59" t="s">
        <v>173</v>
      </c>
      <c r="B124" s="38" t="s">
        <v>202</v>
      </c>
      <c r="C124" s="38" t="s">
        <v>203</v>
      </c>
      <c r="D124" s="38" t="s">
        <v>204</v>
      </c>
      <c r="E124" s="60" t="s">
        <v>13</v>
      </c>
      <c r="F124" s="61" t="s">
        <v>13</v>
      </c>
      <c r="G124" s="49" t="s">
        <v>13</v>
      </c>
      <c r="H124" s="49">
        <v>302.2</v>
      </c>
      <c r="I124" s="49"/>
      <c r="J124" s="62">
        <v>1100000</v>
      </c>
      <c r="K124" s="53" t="s">
        <v>356</v>
      </c>
      <c r="L124" s="53" t="s">
        <v>222</v>
      </c>
    </row>
    <row r="125" spans="1:12" ht="33" hidden="1" customHeight="1" x14ac:dyDescent="0.4">
      <c r="A125" s="59" t="s">
        <v>173</v>
      </c>
      <c r="B125" s="38" t="s">
        <v>205</v>
      </c>
      <c r="C125" s="38" t="s">
        <v>206</v>
      </c>
      <c r="D125" s="38" t="s">
        <v>129</v>
      </c>
      <c r="E125" s="60" t="s">
        <v>13</v>
      </c>
      <c r="F125" s="61" t="s">
        <v>13</v>
      </c>
      <c r="G125" s="49" t="s">
        <v>13</v>
      </c>
      <c r="H125" s="49">
        <v>81.739999999999995</v>
      </c>
      <c r="I125" s="49"/>
      <c r="J125" s="62">
        <v>300000</v>
      </c>
      <c r="K125" s="53" t="s">
        <v>356</v>
      </c>
      <c r="L125" s="53" t="s">
        <v>222</v>
      </c>
    </row>
    <row r="126" spans="1:12" ht="33" hidden="1" customHeight="1" x14ac:dyDescent="0.4">
      <c r="A126" s="36"/>
      <c r="B126" s="37"/>
      <c r="C126" s="37"/>
      <c r="D126" s="37"/>
      <c r="E126" s="54"/>
      <c r="F126" s="38"/>
      <c r="G126" s="39"/>
      <c r="H126" s="39"/>
      <c r="I126" s="39"/>
      <c r="J126" s="54">
        <f>SUM(J111:J125)</f>
        <v>6240404.9799999995</v>
      </c>
      <c r="K126" s="38" t="s">
        <v>207</v>
      </c>
      <c r="L126" s="53"/>
    </row>
    <row r="127" spans="1:12" ht="33" hidden="1" customHeight="1" x14ac:dyDescent="0.4">
      <c r="A127" s="67"/>
      <c r="B127" s="49"/>
      <c r="C127" s="49"/>
      <c r="D127" s="49"/>
      <c r="E127" s="68"/>
      <c r="F127" s="69"/>
      <c r="G127" s="49"/>
      <c r="H127" s="49"/>
      <c r="I127" s="49"/>
      <c r="J127" s="68">
        <f>1307900+J115+J116+J123+J124+J125</f>
        <v>4857900</v>
      </c>
      <c r="K127" s="69"/>
      <c r="L127" s="53"/>
    </row>
    <row r="128" spans="1:12" ht="33" hidden="1" customHeight="1" x14ac:dyDescent="0.4">
      <c r="A128" s="67"/>
      <c r="B128" s="49"/>
      <c r="C128" s="49"/>
      <c r="D128" s="49"/>
      <c r="E128" s="68"/>
      <c r="F128" s="69"/>
      <c r="G128" s="49"/>
      <c r="H128" s="49"/>
      <c r="I128" s="49"/>
      <c r="J128" s="68">
        <f>J126-J127</f>
        <v>1382504.9799999995</v>
      </c>
      <c r="K128" s="69"/>
      <c r="L128" s="53"/>
    </row>
    <row r="129" spans="1:12" ht="33" hidden="1" customHeight="1" x14ac:dyDescent="0.4">
      <c r="A129" s="36"/>
      <c r="B129" s="37"/>
      <c r="C129" s="37"/>
      <c r="D129" s="52" t="s">
        <v>221</v>
      </c>
      <c r="E129" s="37"/>
      <c r="F129" s="37"/>
      <c r="G129" s="37"/>
      <c r="H129" s="37"/>
      <c r="I129" s="37"/>
      <c r="J129" s="37"/>
      <c r="K129" s="37"/>
      <c r="L129" s="53"/>
    </row>
    <row r="130" spans="1:12" ht="33" hidden="1" customHeight="1" x14ac:dyDescent="0.4">
      <c r="A130" s="36" t="s">
        <v>0</v>
      </c>
      <c r="B130" s="37" t="s">
        <v>1</v>
      </c>
      <c r="C130" s="37" t="s">
        <v>2</v>
      </c>
      <c r="D130" s="37" t="s">
        <v>3</v>
      </c>
      <c r="E130" s="37" t="s">
        <v>4</v>
      </c>
      <c r="F130" s="37" t="s">
        <v>5</v>
      </c>
      <c r="G130" s="37" t="s">
        <v>6</v>
      </c>
      <c r="H130" s="37" t="s">
        <v>7</v>
      </c>
      <c r="I130" s="37" t="s">
        <v>8</v>
      </c>
      <c r="J130" s="54" t="s">
        <v>9</v>
      </c>
      <c r="K130" s="37" t="s">
        <v>10</v>
      </c>
      <c r="L130" s="53"/>
    </row>
    <row r="131" spans="1:12" ht="33" hidden="1" customHeight="1" x14ac:dyDescent="0.4">
      <c r="A131" s="36"/>
      <c r="B131" s="37"/>
      <c r="C131" s="37"/>
      <c r="D131" s="37" t="s">
        <v>11</v>
      </c>
      <c r="E131" s="55"/>
      <c r="F131" s="56"/>
      <c r="G131" s="49"/>
      <c r="H131" s="49"/>
      <c r="I131" s="49"/>
      <c r="J131" s="57">
        <f>J126</f>
        <v>6240404.9799999995</v>
      </c>
      <c r="K131" s="58"/>
      <c r="L131" s="53"/>
    </row>
    <row r="132" spans="1:12" ht="33" hidden="1" customHeight="1" x14ac:dyDescent="0.4">
      <c r="A132" s="59" t="s">
        <v>208</v>
      </c>
      <c r="B132" s="38" t="s">
        <v>209</v>
      </c>
      <c r="C132" s="38" t="s">
        <v>210</v>
      </c>
      <c r="D132" s="38" t="s">
        <v>211</v>
      </c>
      <c r="E132" s="60" t="s">
        <v>13</v>
      </c>
      <c r="F132" s="61" t="s">
        <v>13</v>
      </c>
      <c r="G132" s="49" t="s">
        <v>13</v>
      </c>
      <c r="H132" s="49">
        <v>60.07</v>
      </c>
      <c r="I132" s="49"/>
      <c r="J132" s="62">
        <v>224000</v>
      </c>
      <c r="K132" s="53" t="s">
        <v>356</v>
      </c>
      <c r="L132" s="53" t="s">
        <v>313</v>
      </c>
    </row>
    <row r="133" spans="1:12" ht="33" hidden="1" customHeight="1" x14ac:dyDescent="0.4">
      <c r="A133" s="59" t="s">
        <v>208</v>
      </c>
      <c r="B133" s="38" t="s">
        <v>212</v>
      </c>
      <c r="C133" s="38" t="s">
        <v>213</v>
      </c>
      <c r="D133" s="38" t="s">
        <v>214</v>
      </c>
      <c r="E133" s="60" t="s">
        <v>13</v>
      </c>
      <c r="F133" s="61" t="s">
        <v>13</v>
      </c>
      <c r="G133" s="49" t="s">
        <v>13</v>
      </c>
      <c r="H133" s="49">
        <v>38.15</v>
      </c>
      <c r="I133" s="49"/>
      <c r="J133" s="62">
        <v>140000</v>
      </c>
      <c r="K133" s="53" t="s">
        <v>356</v>
      </c>
      <c r="L133" s="53" t="s">
        <v>313</v>
      </c>
    </row>
    <row r="134" spans="1:12" ht="33" hidden="1" customHeight="1" x14ac:dyDescent="0.4">
      <c r="A134" s="59" t="s">
        <v>208</v>
      </c>
      <c r="B134" s="38" t="s">
        <v>215</v>
      </c>
      <c r="C134" s="38" t="s">
        <v>216</v>
      </c>
      <c r="D134" s="38" t="s">
        <v>217</v>
      </c>
      <c r="E134" s="60" t="s">
        <v>13</v>
      </c>
      <c r="F134" s="61" t="s">
        <v>13</v>
      </c>
      <c r="G134" s="49" t="s">
        <v>13</v>
      </c>
      <c r="H134" s="49">
        <v>161.72</v>
      </c>
      <c r="I134" s="49"/>
      <c r="J134" s="62">
        <v>600000</v>
      </c>
      <c r="K134" s="53" t="s">
        <v>356</v>
      </c>
      <c r="L134" s="53" t="s">
        <v>313</v>
      </c>
    </row>
    <row r="135" spans="1:12" ht="33" hidden="1" customHeight="1" x14ac:dyDescent="0.4">
      <c r="A135" s="59"/>
      <c r="B135" s="38"/>
      <c r="C135" s="38"/>
      <c r="D135" s="38"/>
      <c r="E135" s="60"/>
      <c r="F135" s="61"/>
      <c r="G135" s="49"/>
      <c r="H135" s="49"/>
      <c r="I135" s="49"/>
      <c r="J135" s="62"/>
      <c r="K135" s="53"/>
      <c r="L135" s="53"/>
    </row>
    <row r="136" spans="1:12" ht="33" hidden="1" customHeight="1" x14ac:dyDescent="0.4">
      <c r="A136" s="36"/>
      <c r="B136" s="37"/>
      <c r="C136" s="37"/>
      <c r="D136" s="37"/>
      <c r="E136" s="54"/>
      <c r="F136" s="38"/>
      <c r="G136" s="39"/>
      <c r="H136" s="39"/>
      <c r="I136" s="39"/>
      <c r="J136" s="54">
        <f>SUM(J131:J135)</f>
        <v>7204404.9799999995</v>
      </c>
      <c r="K136" s="38" t="s">
        <v>218</v>
      </c>
      <c r="L136" s="53"/>
    </row>
    <row r="137" spans="1:12" ht="33" hidden="1" customHeight="1" x14ac:dyDescent="0.4">
      <c r="A137" s="67"/>
      <c r="B137" s="49"/>
      <c r="C137" s="49"/>
      <c r="D137" s="49"/>
      <c r="E137" s="49"/>
      <c r="F137" s="49"/>
      <c r="G137" s="49"/>
      <c r="H137" s="49"/>
      <c r="I137" s="49"/>
      <c r="J137" s="68">
        <v>4857900</v>
      </c>
      <c r="K137" s="69"/>
      <c r="L137" s="53"/>
    </row>
    <row r="138" spans="1:12" ht="33" hidden="1" customHeight="1" x14ac:dyDescent="0.4">
      <c r="A138" s="40"/>
      <c r="B138" s="48"/>
      <c r="C138" s="48"/>
      <c r="D138" s="70"/>
      <c r="E138" s="48"/>
      <c r="F138" s="48"/>
      <c r="G138" s="48"/>
      <c r="H138" s="48"/>
      <c r="I138" s="48"/>
      <c r="J138" s="71">
        <f>J137+J132+J133+J134</f>
        <v>5821900</v>
      </c>
      <c r="K138" s="72">
        <f>J136-J138</f>
        <v>1382504.9799999995</v>
      </c>
      <c r="L138" s="53"/>
    </row>
    <row r="139" spans="1:12" ht="33" hidden="1" customHeight="1" x14ac:dyDescent="0.4">
      <c r="A139" s="36"/>
      <c r="B139" s="37"/>
      <c r="C139" s="37"/>
      <c r="D139" s="52" t="s">
        <v>240</v>
      </c>
      <c r="E139" s="37"/>
      <c r="F139" s="37"/>
      <c r="G139" s="37"/>
      <c r="H139" s="37"/>
      <c r="I139" s="37"/>
      <c r="J139" s="37"/>
      <c r="K139" s="37"/>
      <c r="L139" s="53"/>
    </row>
    <row r="140" spans="1:12" ht="33" hidden="1" customHeight="1" x14ac:dyDescent="0.4">
      <c r="A140" s="36" t="s">
        <v>0</v>
      </c>
      <c r="B140" s="37" t="s">
        <v>1</v>
      </c>
      <c r="C140" s="37" t="s">
        <v>2</v>
      </c>
      <c r="D140" s="37" t="s">
        <v>3</v>
      </c>
      <c r="E140" s="37" t="s">
        <v>4</v>
      </c>
      <c r="F140" s="37" t="s">
        <v>5</v>
      </c>
      <c r="G140" s="37" t="s">
        <v>6</v>
      </c>
      <c r="H140" s="37" t="s">
        <v>7</v>
      </c>
      <c r="I140" s="37" t="s">
        <v>8</v>
      </c>
      <c r="J140" s="54" t="s">
        <v>9</v>
      </c>
      <c r="K140" s="37" t="s">
        <v>10</v>
      </c>
      <c r="L140" s="53"/>
    </row>
    <row r="141" spans="1:12" ht="33" hidden="1" customHeight="1" x14ac:dyDescent="0.4">
      <c r="A141" s="36"/>
      <c r="B141" s="37"/>
      <c r="C141" s="37"/>
      <c r="D141" s="37" t="s">
        <v>11</v>
      </c>
      <c r="E141" s="55"/>
      <c r="F141" s="56"/>
      <c r="G141" s="49"/>
      <c r="H141" s="49"/>
      <c r="I141" s="49"/>
      <c r="J141" s="57">
        <f>J136</f>
        <v>7204404.9799999995</v>
      </c>
      <c r="K141" s="58"/>
      <c r="L141" s="53"/>
    </row>
    <row r="142" spans="1:12" s="85" customFormat="1" ht="33" customHeight="1" x14ac:dyDescent="0.4">
      <c r="A142" s="80" t="s">
        <v>224</v>
      </c>
      <c r="B142" s="81" t="s">
        <v>225</v>
      </c>
      <c r="C142" s="81" t="s">
        <v>226</v>
      </c>
      <c r="D142" s="81" t="s">
        <v>227</v>
      </c>
      <c r="E142" s="60" t="s">
        <v>13</v>
      </c>
      <c r="F142" s="61" t="s">
        <v>13</v>
      </c>
      <c r="G142" s="49" t="s">
        <v>13</v>
      </c>
      <c r="H142" s="49"/>
      <c r="I142" s="49">
        <v>8.89</v>
      </c>
      <c r="J142" s="82">
        <v>-33000</v>
      </c>
      <c r="K142" s="83" t="s">
        <v>354</v>
      </c>
      <c r="L142" s="83"/>
    </row>
    <row r="143" spans="1:12" s="85" customFormat="1" ht="33" customHeight="1" x14ac:dyDescent="0.4">
      <c r="A143" s="80" t="s">
        <v>224</v>
      </c>
      <c r="B143" s="81" t="s">
        <v>228</v>
      </c>
      <c r="C143" s="81" t="s">
        <v>229</v>
      </c>
      <c r="D143" s="81" t="s">
        <v>230</v>
      </c>
      <c r="E143" s="60" t="s">
        <v>13</v>
      </c>
      <c r="F143" s="61" t="s">
        <v>13</v>
      </c>
      <c r="G143" s="49" t="s">
        <v>13</v>
      </c>
      <c r="H143" s="49"/>
      <c r="I143" s="49">
        <v>7.01</v>
      </c>
      <c r="J143" s="82">
        <v>-26000</v>
      </c>
      <c r="K143" s="83" t="s">
        <v>354</v>
      </c>
      <c r="L143" s="83"/>
    </row>
    <row r="144" spans="1:12" s="85" customFormat="1" ht="33" customHeight="1" x14ac:dyDescent="0.4">
      <c r="A144" s="80" t="s">
        <v>224</v>
      </c>
      <c r="B144" s="81" t="s">
        <v>231</v>
      </c>
      <c r="C144" s="81" t="s">
        <v>229</v>
      </c>
      <c r="D144" s="81" t="s">
        <v>232</v>
      </c>
      <c r="E144" s="60" t="s">
        <v>13</v>
      </c>
      <c r="F144" s="61" t="s">
        <v>13</v>
      </c>
      <c r="G144" s="49" t="s">
        <v>13</v>
      </c>
      <c r="H144" s="49"/>
      <c r="I144" s="49">
        <v>9.8699999999999992</v>
      </c>
      <c r="J144" s="82">
        <v>-36600</v>
      </c>
      <c r="K144" s="83" t="s">
        <v>354</v>
      </c>
      <c r="L144" s="83"/>
    </row>
    <row r="145" spans="1:12" s="85" customFormat="1" ht="33" customHeight="1" x14ac:dyDescent="0.4">
      <c r="A145" s="80" t="s">
        <v>224</v>
      </c>
      <c r="B145" s="81" t="s">
        <v>233</v>
      </c>
      <c r="C145" s="81" t="s">
        <v>234</v>
      </c>
      <c r="D145" s="81" t="s">
        <v>235</v>
      </c>
      <c r="E145" s="60" t="s">
        <v>13</v>
      </c>
      <c r="F145" s="61" t="s">
        <v>13</v>
      </c>
      <c r="G145" s="49" t="s">
        <v>13</v>
      </c>
      <c r="H145" s="49"/>
      <c r="I145" s="49">
        <v>11.59</v>
      </c>
      <c r="J145" s="82">
        <v>-43000</v>
      </c>
      <c r="K145" s="83" t="s">
        <v>354</v>
      </c>
      <c r="L145" s="83"/>
    </row>
    <row r="146" spans="1:12" ht="33" hidden="1" customHeight="1" x14ac:dyDescent="0.4">
      <c r="A146" s="59" t="s">
        <v>224</v>
      </c>
      <c r="B146" s="38" t="s">
        <v>236</v>
      </c>
      <c r="C146" s="38" t="s">
        <v>237</v>
      </c>
      <c r="D146" s="38" t="s">
        <v>238</v>
      </c>
      <c r="E146" s="60" t="s">
        <v>13</v>
      </c>
      <c r="F146" s="61" t="s">
        <v>13</v>
      </c>
      <c r="G146" s="49" t="s">
        <v>13</v>
      </c>
      <c r="H146" s="49"/>
      <c r="I146" s="49">
        <v>1309.4000000000001</v>
      </c>
      <c r="J146" s="62">
        <v>-4857900</v>
      </c>
      <c r="K146" s="53" t="s">
        <v>355</v>
      </c>
      <c r="L146" s="53"/>
    </row>
    <row r="147" spans="1:12" ht="33" hidden="1" customHeight="1" x14ac:dyDescent="0.4">
      <c r="A147" s="59"/>
      <c r="B147" s="38"/>
      <c r="C147" s="38"/>
      <c r="D147" s="38"/>
      <c r="E147" s="60"/>
      <c r="F147" s="61"/>
      <c r="G147" s="49"/>
      <c r="H147" s="49"/>
      <c r="I147" s="49"/>
      <c r="J147" s="62"/>
      <c r="K147" s="53"/>
      <c r="L147" s="53"/>
    </row>
    <row r="148" spans="1:12" ht="33" hidden="1" customHeight="1" x14ac:dyDescent="0.4">
      <c r="A148" s="59"/>
      <c r="B148" s="38"/>
      <c r="C148" s="38"/>
      <c r="D148" s="38"/>
      <c r="E148" s="60"/>
      <c r="F148" s="61"/>
      <c r="G148" s="49"/>
      <c r="H148" s="49"/>
      <c r="I148" s="49"/>
      <c r="J148" s="62"/>
      <c r="K148" s="53"/>
      <c r="L148" s="53"/>
    </row>
    <row r="149" spans="1:12" ht="33" hidden="1" customHeight="1" x14ac:dyDescent="0.4">
      <c r="A149" s="36"/>
      <c r="B149" s="37"/>
      <c r="C149" s="37"/>
      <c r="D149" s="37"/>
      <c r="E149" s="54"/>
      <c r="F149" s="38"/>
      <c r="G149" s="39"/>
      <c r="H149" s="39"/>
      <c r="I149" s="39"/>
      <c r="J149" s="54">
        <f>SUM(J141:J148)</f>
        <v>2207904.9799999995</v>
      </c>
      <c r="K149" s="38" t="s">
        <v>239</v>
      </c>
      <c r="L149" s="53"/>
    </row>
    <row r="150" spans="1:12" ht="33" hidden="1" customHeight="1" x14ac:dyDescent="0.4">
      <c r="A150" s="67"/>
      <c r="B150" s="49"/>
      <c r="C150" s="49"/>
      <c r="D150" s="49"/>
      <c r="E150" s="49"/>
      <c r="F150" s="49"/>
      <c r="G150" s="49"/>
      <c r="H150" s="49"/>
      <c r="I150" s="49"/>
      <c r="J150" s="68">
        <f>5821900+J146</f>
        <v>964000</v>
      </c>
      <c r="K150" s="69"/>
      <c r="L150" s="53"/>
    </row>
    <row r="151" spans="1:12" ht="33" hidden="1" customHeight="1" x14ac:dyDescent="0.4">
      <c r="A151" s="40"/>
      <c r="B151" s="48"/>
      <c r="C151" s="48"/>
      <c r="D151" s="70"/>
      <c r="E151" s="48"/>
      <c r="F151" s="48"/>
      <c r="G151" s="48"/>
      <c r="H151" s="48"/>
      <c r="I151" s="48"/>
      <c r="J151" s="72">
        <f>J149-J150</f>
        <v>1243904.9799999995</v>
      </c>
      <c r="K151" s="48"/>
      <c r="L151" s="53"/>
    </row>
    <row r="152" spans="1:12" ht="33" hidden="1" customHeight="1" x14ac:dyDescent="0.4">
      <c r="A152" s="36"/>
      <c r="B152" s="37"/>
      <c r="C152" s="37"/>
      <c r="D152" s="52" t="s">
        <v>262</v>
      </c>
      <c r="E152" s="37"/>
      <c r="F152" s="37"/>
      <c r="G152" s="37"/>
      <c r="H152" s="37"/>
      <c r="I152" s="37"/>
      <c r="J152" s="37"/>
      <c r="K152" s="37"/>
      <c r="L152" s="53"/>
    </row>
    <row r="153" spans="1:12" ht="33" hidden="1" customHeight="1" x14ac:dyDescent="0.4">
      <c r="A153" s="36" t="s">
        <v>0</v>
      </c>
      <c r="B153" s="37" t="s">
        <v>1</v>
      </c>
      <c r="C153" s="37" t="s">
        <v>2</v>
      </c>
      <c r="D153" s="37" t="s">
        <v>3</v>
      </c>
      <c r="E153" s="37" t="s">
        <v>4</v>
      </c>
      <c r="F153" s="37" t="s">
        <v>5</v>
      </c>
      <c r="G153" s="37" t="s">
        <v>6</v>
      </c>
      <c r="H153" s="37" t="s">
        <v>7</v>
      </c>
      <c r="I153" s="37" t="s">
        <v>8</v>
      </c>
      <c r="J153" s="54" t="s">
        <v>9</v>
      </c>
      <c r="K153" s="37" t="s">
        <v>10</v>
      </c>
      <c r="L153" s="53"/>
    </row>
    <row r="154" spans="1:12" ht="33" hidden="1" customHeight="1" x14ac:dyDescent="0.4">
      <c r="A154" s="36"/>
      <c r="B154" s="37"/>
      <c r="C154" s="37"/>
      <c r="D154" s="37" t="s">
        <v>11</v>
      </c>
      <c r="E154" s="55"/>
      <c r="F154" s="56"/>
      <c r="G154" s="49"/>
      <c r="H154" s="49"/>
      <c r="I154" s="49"/>
      <c r="J154" s="57">
        <f>J149</f>
        <v>2207904.9799999995</v>
      </c>
      <c r="K154" s="58"/>
      <c r="L154" s="53"/>
    </row>
    <row r="155" spans="1:12" ht="33" hidden="1" customHeight="1" x14ac:dyDescent="0.4">
      <c r="A155" s="59" t="s">
        <v>243</v>
      </c>
      <c r="B155" s="38" t="s">
        <v>244</v>
      </c>
      <c r="C155" s="38" t="s">
        <v>244</v>
      </c>
      <c r="D155" s="38" t="s">
        <v>245</v>
      </c>
      <c r="E155" s="60" t="s">
        <v>13</v>
      </c>
      <c r="F155" s="61" t="s">
        <v>13</v>
      </c>
      <c r="G155" s="49" t="s">
        <v>13</v>
      </c>
      <c r="H155" s="49">
        <v>9.43</v>
      </c>
      <c r="I155" s="49"/>
      <c r="J155" s="62">
        <v>35000</v>
      </c>
      <c r="K155" s="53" t="s">
        <v>354</v>
      </c>
      <c r="L155" s="53" t="s">
        <v>352</v>
      </c>
    </row>
    <row r="156" spans="1:12" ht="33" hidden="1" customHeight="1" x14ac:dyDescent="0.4">
      <c r="A156" s="59" t="s">
        <v>243</v>
      </c>
      <c r="B156" s="38" t="s">
        <v>246</v>
      </c>
      <c r="C156" s="38" t="s">
        <v>246</v>
      </c>
      <c r="D156" s="38" t="s">
        <v>247</v>
      </c>
      <c r="E156" s="60" t="s">
        <v>13</v>
      </c>
      <c r="F156" s="61" t="s">
        <v>13</v>
      </c>
      <c r="G156" s="49" t="s">
        <v>13</v>
      </c>
      <c r="H156" s="49"/>
      <c r="I156" s="49">
        <v>4.05</v>
      </c>
      <c r="J156" s="62">
        <v>-15000</v>
      </c>
      <c r="K156" s="53" t="s">
        <v>354</v>
      </c>
      <c r="L156" s="53" t="s">
        <v>352</v>
      </c>
    </row>
    <row r="157" spans="1:12" ht="33" hidden="1" customHeight="1" x14ac:dyDescent="0.4">
      <c r="A157" s="59" t="s">
        <v>243</v>
      </c>
      <c r="B157" s="38" t="s">
        <v>248</v>
      </c>
      <c r="C157" s="38" t="s">
        <v>248</v>
      </c>
      <c r="D157" s="38" t="s">
        <v>249</v>
      </c>
      <c r="E157" s="60" t="s">
        <v>13</v>
      </c>
      <c r="F157" s="61" t="s">
        <v>13</v>
      </c>
      <c r="G157" s="49" t="s">
        <v>13</v>
      </c>
      <c r="H157" s="49"/>
      <c r="I157" s="49">
        <v>78.7</v>
      </c>
      <c r="J157" s="62">
        <v>-292000</v>
      </c>
      <c r="K157" s="53" t="s">
        <v>354</v>
      </c>
      <c r="L157" s="53" t="s">
        <v>352</v>
      </c>
    </row>
    <row r="158" spans="1:12" ht="33" hidden="1" customHeight="1" x14ac:dyDescent="0.4">
      <c r="A158" s="59" t="s">
        <v>243</v>
      </c>
      <c r="B158" s="38" t="s">
        <v>250</v>
      </c>
      <c r="C158" s="38" t="s">
        <v>250</v>
      </c>
      <c r="D158" s="38" t="s">
        <v>251</v>
      </c>
      <c r="E158" s="60" t="s">
        <v>13</v>
      </c>
      <c r="F158" s="61" t="s">
        <v>13</v>
      </c>
      <c r="G158" s="49" t="s">
        <v>13</v>
      </c>
      <c r="H158" s="49"/>
      <c r="I158" s="49">
        <v>71.16</v>
      </c>
      <c r="J158" s="62">
        <v>-264000</v>
      </c>
      <c r="K158" s="53" t="s">
        <v>354</v>
      </c>
      <c r="L158" s="53" t="s">
        <v>352</v>
      </c>
    </row>
    <row r="159" spans="1:12" ht="33" hidden="1" customHeight="1" x14ac:dyDescent="0.4">
      <c r="A159" s="59" t="s">
        <v>243</v>
      </c>
      <c r="B159" s="38" t="s">
        <v>252</v>
      </c>
      <c r="C159" s="38" t="s">
        <v>252</v>
      </c>
      <c r="D159" s="38" t="s">
        <v>253</v>
      </c>
      <c r="E159" s="60" t="s">
        <v>13</v>
      </c>
      <c r="F159" s="61" t="s">
        <v>13</v>
      </c>
      <c r="G159" s="49" t="s">
        <v>13</v>
      </c>
      <c r="H159" s="49">
        <v>28.04</v>
      </c>
      <c r="I159" s="49"/>
      <c r="J159" s="62">
        <v>104000</v>
      </c>
      <c r="K159" s="53" t="s">
        <v>354</v>
      </c>
      <c r="L159" s="53" t="s">
        <v>352</v>
      </c>
    </row>
    <row r="160" spans="1:12" ht="33" hidden="1" customHeight="1" x14ac:dyDescent="0.4">
      <c r="A160" s="59" t="s">
        <v>243</v>
      </c>
      <c r="B160" s="38" t="s">
        <v>254</v>
      </c>
      <c r="C160" s="38" t="s">
        <v>254</v>
      </c>
      <c r="D160" s="38" t="s">
        <v>255</v>
      </c>
      <c r="E160" s="60" t="s">
        <v>13</v>
      </c>
      <c r="F160" s="61" t="s">
        <v>13</v>
      </c>
      <c r="G160" s="49" t="s">
        <v>13</v>
      </c>
      <c r="H160" s="49">
        <v>15.9</v>
      </c>
      <c r="I160" s="49"/>
      <c r="J160" s="62">
        <v>59000</v>
      </c>
      <c r="K160" s="53" t="s">
        <v>354</v>
      </c>
      <c r="L160" s="53" t="s">
        <v>352</v>
      </c>
    </row>
    <row r="161" spans="1:12" ht="33" hidden="1" customHeight="1" x14ac:dyDescent="0.4">
      <c r="A161" s="59" t="s">
        <v>243</v>
      </c>
      <c r="B161" s="38" t="s">
        <v>263</v>
      </c>
      <c r="C161" s="38" t="s">
        <v>263</v>
      </c>
      <c r="D161" s="38" t="s">
        <v>264</v>
      </c>
      <c r="E161" s="60" t="s">
        <v>13</v>
      </c>
      <c r="F161" s="61" t="s">
        <v>13</v>
      </c>
      <c r="G161" s="49" t="s">
        <v>13</v>
      </c>
      <c r="H161" s="49"/>
      <c r="I161" s="49">
        <v>12.12</v>
      </c>
      <c r="J161" s="62">
        <v>-45000</v>
      </c>
      <c r="K161" s="53" t="s">
        <v>354</v>
      </c>
      <c r="L161" s="53" t="s">
        <v>366</v>
      </c>
    </row>
    <row r="162" spans="1:12" ht="33" hidden="1" customHeight="1" x14ac:dyDescent="0.4">
      <c r="A162" s="59" t="s">
        <v>243</v>
      </c>
      <c r="B162" s="38" t="s">
        <v>265</v>
      </c>
      <c r="C162" s="38" t="s">
        <v>265</v>
      </c>
      <c r="D162" s="38" t="s">
        <v>72</v>
      </c>
      <c r="E162" s="60" t="s">
        <v>13</v>
      </c>
      <c r="F162" s="61" t="s">
        <v>13</v>
      </c>
      <c r="G162" s="49" t="s">
        <v>13</v>
      </c>
      <c r="H162" s="49"/>
      <c r="I162" s="49">
        <v>67.39</v>
      </c>
      <c r="J162" s="62">
        <v>-250000</v>
      </c>
      <c r="K162" s="53" t="s">
        <v>354</v>
      </c>
      <c r="L162" s="53" t="s">
        <v>366</v>
      </c>
    </row>
    <row r="163" spans="1:12" s="47" customFormat="1" ht="33" hidden="1" customHeight="1" x14ac:dyDescent="0.4">
      <c r="A163" s="64" t="s">
        <v>243</v>
      </c>
      <c r="B163" s="65" t="s">
        <v>283</v>
      </c>
      <c r="C163" s="65" t="s">
        <v>283</v>
      </c>
      <c r="D163" s="65" t="s">
        <v>72</v>
      </c>
      <c r="E163" s="73" t="s">
        <v>13</v>
      </c>
      <c r="F163" s="74" t="s">
        <v>13</v>
      </c>
      <c r="G163" s="75" t="s">
        <v>13</v>
      </c>
      <c r="H163" s="75"/>
      <c r="I163" s="75">
        <v>201.62</v>
      </c>
      <c r="J163" s="66">
        <v>-750000</v>
      </c>
      <c r="K163" s="63" t="s">
        <v>353</v>
      </c>
      <c r="L163" s="53" t="s">
        <v>368</v>
      </c>
    </row>
    <row r="164" spans="1:12" s="85" customFormat="1" ht="33" customHeight="1" x14ac:dyDescent="0.4">
      <c r="A164" s="80" t="s">
        <v>243</v>
      </c>
      <c r="B164" s="81" t="s">
        <v>256</v>
      </c>
      <c r="C164" s="81" t="s">
        <v>257</v>
      </c>
      <c r="D164" s="81" t="s">
        <v>258</v>
      </c>
      <c r="E164" s="60" t="s">
        <v>13</v>
      </c>
      <c r="F164" s="61" t="s">
        <v>13</v>
      </c>
      <c r="G164" s="49" t="s">
        <v>13</v>
      </c>
      <c r="H164" s="49"/>
      <c r="I164" s="49">
        <v>3.72</v>
      </c>
      <c r="J164" s="82">
        <v>-13800</v>
      </c>
      <c r="K164" s="83" t="s">
        <v>354</v>
      </c>
      <c r="L164" s="83"/>
    </row>
    <row r="165" spans="1:12" s="85" customFormat="1" ht="33" customHeight="1" x14ac:dyDescent="0.4">
      <c r="A165" s="80" t="s">
        <v>243</v>
      </c>
      <c r="B165" s="81" t="s">
        <v>259</v>
      </c>
      <c r="C165" s="81" t="s">
        <v>260</v>
      </c>
      <c r="D165" s="81" t="s">
        <v>261</v>
      </c>
      <c r="E165" s="60" t="s">
        <v>13</v>
      </c>
      <c r="F165" s="61" t="s">
        <v>13</v>
      </c>
      <c r="G165" s="49" t="s">
        <v>13</v>
      </c>
      <c r="H165" s="49"/>
      <c r="I165" s="49">
        <v>9.43</v>
      </c>
      <c r="J165" s="82">
        <v>-35000</v>
      </c>
      <c r="K165" s="83" t="s">
        <v>354</v>
      </c>
      <c r="L165" s="83"/>
    </row>
    <row r="166" spans="1:12" s="85" customFormat="1" ht="33" customHeight="1" x14ac:dyDescent="0.4">
      <c r="A166" s="80" t="s">
        <v>243</v>
      </c>
      <c r="B166" s="81" t="s">
        <v>266</v>
      </c>
      <c r="C166" s="81" t="s">
        <v>237</v>
      </c>
      <c r="D166" s="81" t="s">
        <v>267</v>
      </c>
      <c r="E166" s="60" t="s">
        <v>13</v>
      </c>
      <c r="F166" s="61" t="s">
        <v>13</v>
      </c>
      <c r="G166" s="49" t="s">
        <v>13</v>
      </c>
      <c r="H166" s="49"/>
      <c r="I166" s="49">
        <v>5376.4</v>
      </c>
      <c r="J166" s="82">
        <v>-20000000</v>
      </c>
      <c r="K166" s="84" t="s">
        <v>353</v>
      </c>
      <c r="L166" s="83" t="s">
        <v>367</v>
      </c>
    </row>
    <row r="167" spans="1:12" s="47" customFormat="1" ht="33" hidden="1" customHeight="1" x14ac:dyDescent="0.4">
      <c r="A167" s="64" t="s">
        <v>243</v>
      </c>
      <c r="B167" s="65" t="s">
        <v>268</v>
      </c>
      <c r="C167" s="65" t="s">
        <v>237</v>
      </c>
      <c r="D167" s="65" t="s">
        <v>269</v>
      </c>
      <c r="E167" s="73" t="s">
        <v>13</v>
      </c>
      <c r="F167" s="74" t="s">
        <v>13</v>
      </c>
      <c r="G167" s="75" t="s">
        <v>13</v>
      </c>
      <c r="H167" s="75">
        <v>201.62</v>
      </c>
      <c r="I167" s="75"/>
      <c r="J167" s="66">
        <v>750000</v>
      </c>
      <c r="K167" s="63" t="s">
        <v>357</v>
      </c>
      <c r="L167" s="53"/>
    </row>
    <row r="168" spans="1:12" s="47" customFormat="1" ht="33" hidden="1" customHeight="1" x14ac:dyDescent="0.4">
      <c r="A168" s="64" t="s">
        <v>243</v>
      </c>
      <c r="B168" s="65" t="s">
        <v>270</v>
      </c>
      <c r="C168" s="65" t="s">
        <v>237</v>
      </c>
      <c r="D168" s="65" t="s">
        <v>271</v>
      </c>
      <c r="E168" s="73" t="s">
        <v>13</v>
      </c>
      <c r="F168" s="74" t="s">
        <v>13</v>
      </c>
      <c r="G168" s="75" t="s">
        <v>13</v>
      </c>
      <c r="H168" s="75">
        <v>5376.4</v>
      </c>
      <c r="I168" s="75"/>
      <c r="J168" s="66">
        <v>20000000</v>
      </c>
      <c r="K168" s="63" t="s">
        <v>357</v>
      </c>
      <c r="L168" s="53"/>
    </row>
    <row r="169" spans="1:12" ht="33" hidden="1" customHeight="1" x14ac:dyDescent="0.4">
      <c r="A169" s="59"/>
      <c r="B169" s="38"/>
      <c r="C169" s="38"/>
      <c r="D169" s="38"/>
      <c r="E169" s="60"/>
      <c r="F169" s="61"/>
      <c r="G169" s="49"/>
      <c r="H169" s="49"/>
      <c r="I169" s="49"/>
      <c r="J169" s="62"/>
      <c r="K169" s="53"/>
      <c r="L169" s="53"/>
    </row>
    <row r="170" spans="1:12" ht="33" hidden="1" customHeight="1" x14ac:dyDescent="0.4">
      <c r="A170" s="59"/>
      <c r="B170" s="38"/>
      <c r="C170" s="38"/>
      <c r="D170" s="38"/>
      <c r="E170" s="60"/>
      <c r="F170" s="61"/>
      <c r="G170" s="49"/>
      <c r="H170" s="49"/>
      <c r="I170" s="49"/>
      <c r="J170" s="62"/>
      <c r="K170" s="53"/>
      <c r="L170" s="53"/>
    </row>
    <row r="171" spans="1:12" ht="33" hidden="1" customHeight="1" x14ac:dyDescent="0.4">
      <c r="A171" s="36"/>
      <c r="B171" s="37"/>
      <c r="C171" s="37"/>
      <c r="D171" s="37"/>
      <c r="E171" s="54"/>
      <c r="F171" s="38"/>
      <c r="G171" s="39"/>
      <c r="H171" s="39"/>
      <c r="I171" s="39"/>
      <c r="J171" s="54">
        <f>SUM(J154:J170)</f>
        <v>1491104.9800000004</v>
      </c>
      <c r="K171" s="38" t="s">
        <v>272</v>
      </c>
      <c r="L171" s="53"/>
    </row>
    <row r="172" spans="1:12" ht="33" hidden="1" customHeight="1" x14ac:dyDescent="0.4">
      <c r="A172" s="67"/>
      <c r="B172" s="49"/>
      <c r="C172" s="49"/>
      <c r="D172" s="49"/>
      <c r="E172" s="68"/>
      <c r="F172" s="69"/>
      <c r="G172" s="49"/>
      <c r="H172" s="49"/>
      <c r="I172" s="49"/>
      <c r="J172" s="68">
        <v>964000</v>
      </c>
      <c r="K172" s="69"/>
      <c r="L172" s="53"/>
    </row>
    <row r="173" spans="1:12" ht="33" hidden="1" customHeight="1" x14ac:dyDescent="0.4">
      <c r="A173" s="67"/>
      <c r="B173" s="49"/>
      <c r="C173" s="49"/>
      <c r="D173" s="49"/>
      <c r="E173" s="68"/>
      <c r="F173" s="69"/>
      <c r="G173" s="49"/>
      <c r="H173" s="49"/>
      <c r="I173" s="49"/>
      <c r="J173" s="68">
        <f>J171-J172</f>
        <v>527104.98000000045</v>
      </c>
      <c r="L173" s="53"/>
    </row>
    <row r="174" spans="1:12" ht="33" hidden="1" customHeight="1" x14ac:dyDescent="0.4">
      <c r="A174" s="36"/>
      <c r="B174" s="37"/>
      <c r="C174" s="37"/>
      <c r="D174" s="52" t="s">
        <v>282</v>
      </c>
      <c r="E174" s="37"/>
      <c r="F174" s="37"/>
      <c r="G174" s="37"/>
      <c r="H174" s="37"/>
      <c r="I174" s="37"/>
      <c r="J174" s="37"/>
      <c r="K174" s="37"/>
      <c r="L174" s="53"/>
    </row>
    <row r="175" spans="1:12" ht="33" hidden="1" customHeight="1" x14ac:dyDescent="0.4">
      <c r="A175" s="36" t="s">
        <v>0</v>
      </c>
      <c r="B175" s="37" t="s">
        <v>1</v>
      </c>
      <c r="C175" s="37" t="s">
        <v>2</v>
      </c>
      <c r="D175" s="37" t="s">
        <v>3</v>
      </c>
      <c r="E175" s="37" t="s">
        <v>4</v>
      </c>
      <c r="F175" s="37" t="s">
        <v>5</v>
      </c>
      <c r="G175" s="37" t="s">
        <v>6</v>
      </c>
      <c r="H175" s="37" t="s">
        <v>7</v>
      </c>
      <c r="I175" s="37" t="s">
        <v>8</v>
      </c>
      <c r="J175" s="54" t="s">
        <v>9</v>
      </c>
      <c r="K175" s="37" t="s">
        <v>10</v>
      </c>
      <c r="L175" s="53"/>
    </row>
    <row r="176" spans="1:12" ht="33" hidden="1" customHeight="1" x14ac:dyDescent="0.4">
      <c r="A176" s="36"/>
      <c r="B176" s="37"/>
      <c r="C176" s="37"/>
      <c r="D176" s="37" t="s">
        <v>11</v>
      </c>
      <c r="E176" s="55"/>
      <c r="F176" s="56"/>
      <c r="G176" s="49"/>
      <c r="H176" s="49"/>
      <c r="I176" s="49"/>
      <c r="J176" s="57">
        <f>J171</f>
        <v>1491104.9800000004</v>
      </c>
      <c r="K176" s="58"/>
      <c r="L176" s="53"/>
    </row>
    <row r="177" spans="1:12" ht="33" hidden="1" customHeight="1" x14ac:dyDescent="0.4">
      <c r="A177" s="59" t="s">
        <v>273</v>
      </c>
      <c r="B177" s="38" t="s">
        <v>274</v>
      </c>
      <c r="C177" s="38" t="s">
        <v>274</v>
      </c>
      <c r="D177" s="38" t="s">
        <v>72</v>
      </c>
      <c r="E177" s="60" t="s">
        <v>13</v>
      </c>
      <c r="F177" s="61" t="s">
        <v>13</v>
      </c>
      <c r="G177" s="49" t="s">
        <v>13</v>
      </c>
      <c r="H177" s="49"/>
      <c r="I177" s="49">
        <v>80.650000000000006</v>
      </c>
      <c r="J177" s="62">
        <v>-300000</v>
      </c>
      <c r="K177" s="53" t="s">
        <v>354</v>
      </c>
      <c r="L177" s="53" t="s">
        <v>352</v>
      </c>
    </row>
    <row r="178" spans="1:12" ht="33" hidden="1" customHeight="1" x14ac:dyDescent="0.4">
      <c r="A178" s="59" t="s">
        <v>273</v>
      </c>
      <c r="B178" s="38" t="s">
        <v>275</v>
      </c>
      <c r="C178" s="38" t="s">
        <v>276</v>
      </c>
      <c r="D178" s="38" t="s">
        <v>277</v>
      </c>
      <c r="E178" s="60" t="s">
        <v>13</v>
      </c>
      <c r="F178" s="61" t="s">
        <v>13</v>
      </c>
      <c r="G178" s="49" t="s">
        <v>13</v>
      </c>
      <c r="H178" s="49">
        <v>82.04</v>
      </c>
      <c r="I178" s="49"/>
      <c r="J178" s="62">
        <v>305200</v>
      </c>
      <c r="K178" s="53" t="s">
        <v>356</v>
      </c>
      <c r="L178" s="53" t="s">
        <v>313</v>
      </c>
    </row>
    <row r="179" spans="1:12" ht="33" hidden="1" customHeight="1" x14ac:dyDescent="0.4">
      <c r="A179" s="59" t="s">
        <v>273</v>
      </c>
      <c r="B179" s="38" t="s">
        <v>278</v>
      </c>
      <c r="C179" s="38" t="s">
        <v>279</v>
      </c>
      <c r="D179" s="38" t="s">
        <v>280</v>
      </c>
      <c r="E179" s="60" t="s">
        <v>13</v>
      </c>
      <c r="F179" s="61" t="s">
        <v>13</v>
      </c>
      <c r="G179" s="49" t="s">
        <v>13</v>
      </c>
      <c r="H179" s="49">
        <v>43.01</v>
      </c>
      <c r="I179" s="49"/>
      <c r="J179" s="62">
        <v>160000</v>
      </c>
      <c r="K179" s="53" t="s">
        <v>356</v>
      </c>
      <c r="L179" s="53" t="s">
        <v>313</v>
      </c>
    </row>
    <row r="180" spans="1:12" ht="33" hidden="1" customHeight="1" x14ac:dyDescent="0.4">
      <c r="A180" s="59"/>
      <c r="B180" s="38"/>
      <c r="C180" s="38"/>
      <c r="D180" s="38"/>
      <c r="E180" s="60"/>
      <c r="F180" s="61"/>
      <c r="G180" s="49"/>
      <c r="H180" s="49"/>
      <c r="I180" s="49"/>
      <c r="J180" s="62"/>
      <c r="K180" s="53"/>
      <c r="L180" s="53"/>
    </row>
    <row r="181" spans="1:12" ht="33" hidden="1" customHeight="1" x14ac:dyDescent="0.4">
      <c r="A181" s="36"/>
      <c r="B181" s="37"/>
      <c r="C181" s="37"/>
      <c r="D181" s="37"/>
      <c r="E181" s="54"/>
      <c r="F181" s="38"/>
      <c r="G181" s="39"/>
      <c r="H181" s="39"/>
      <c r="I181" s="39"/>
      <c r="J181" s="54">
        <f>SUM(J176:J180)</f>
        <v>1656304.9800000004</v>
      </c>
      <c r="K181" s="38" t="s">
        <v>281</v>
      </c>
      <c r="L181" s="53"/>
    </row>
    <row r="182" spans="1:12" ht="33" hidden="1" customHeight="1" x14ac:dyDescent="0.4">
      <c r="A182" s="67"/>
      <c r="B182" s="49"/>
      <c r="C182" s="49"/>
      <c r="D182" s="49"/>
      <c r="E182" s="68"/>
      <c r="F182" s="69"/>
      <c r="G182" s="49"/>
      <c r="H182" s="49"/>
      <c r="I182" s="49"/>
      <c r="J182" s="68">
        <f>964000+J179+J178</f>
        <v>1429200</v>
      </c>
      <c r="K182" s="69"/>
      <c r="L182" s="53"/>
    </row>
    <row r="183" spans="1:12" ht="33" hidden="1" customHeight="1" x14ac:dyDescent="0.4">
      <c r="A183" s="67"/>
      <c r="B183" s="49"/>
      <c r="C183" s="49"/>
      <c r="D183" s="49"/>
      <c r="E183" s="68"/>
      <c r="F183" s="69"/>
      <c r="G183" s="49"/>
      <c r="H183" s="49"/>
      <c r="I183" s="49"/>
      <c r="J183" s="68">
        <f>J181-J182</f>
        <v>227104.98000000045</v>
      </c>
      <c r="K183" s="69"/>
      <c r="L183" s="53"/>
    </row>
    <row r="184" spans="1:12" ht="33" hidden="1" customHeight="1" x14ac:dyDescent="0.4">
      <c r="A184" s="36"/>
      <c r="B184" s="37"/>
      <c r="C184" s="37"/>
      <c r="D184" s="52" t="s">
        <v>312</v>
      </c>
      <c r="E184" s="37"/>
      <c r="F184" s="37"/>
      <c r="G184" s="37"/>
      <c r="H184" s="37"/>
      <c r="I184" s="37"/>
      <c r="J184" s="37"/>
      <c r="K184" s="37"/>
      <c r="L184" s="53"/>
    </row>
    <row r="185" spans="1:12" ht="33" hidden="1" customHeight="1" x14ac:dyDescent="0.4">
      <c r="A185" s="36" t="s">
        <v>0</v>
      </c>
      <c r="B185" s="37" t="s">
        <v>1</v>
      </c>
      <c r="C185" s="37" t="s">
        <v>2</v>
      </c>
      <c r="D185" s="37" t="s">
        <v>3</v>
      </c>
      <c r="E185" s="37" t="s">
        <v>4</v>
      </c>
      <c r="F185" s="37" t="s">
        <v>5</v>
      </c>
      <c r="G185" s="37" t="s">
        <v>6</v>
      </c>
      <c r="H185" s="37" t="s">
        <v>7</v>
      </c>
      <c r="I185" s="37" t="s">
        <v>8</v>
      </c>
      <c r="J185" s="54" t="s">
        <v>9</v>
      </c>
      <c r="K185" s="37" t="s">
        <v>10</v>
      </c>
      <c r="L185" s="53"/>
    </row>
    <row r="186" spans="1:12" ht="33" hidden="1" customHeight="1" x14ac:dyDescent="0.4">
      <c r="A186" s="36"/>
      <c r="B186" s="37"/>
      <c r="C186" s="37"/>
      <c r="D186" s="37" t="s">
        <v>11</v>
      </c>
      <c r="E186" s="55"/>
      <c r="F186" s="56"/>
      <c r="G186" s="49"/>
      <c r="H186" s="49"/>
      <c r="I186" s="49"/>
      <c r="J186" s="57">
        <f>J181</f>
        <v>1656304.9800000004</v>
      </c>
      <c r="K186" s="58"/>
      <c r="L186" s="53"/>
    </row>
    <row r="187" spans="1:12" ht="33" hidden="1" customHeight="1" x14ac:dyDescent="0.4">
      <c r="A187" s="59" t="s">
        <v>284</v>
      </c>
      <c r="B187" s="38" t="s">
        <v>285</v>
      </c>
      <c r="C187" s="38" t="s">
        <v>286</v>
      </c>
      <c r="D187" s="38" t="s">
        <v>287</v>
      </c>
      <c r="E187" s="60" t="s">
        <v>13</v>
      </c>
      <c r="F187" s="61" t="s">
        <v>13</v>
      </c>
      <c r="G187" s="49" t="s">
        <v>13</v>
      </c>
      <c r="H187" s="49">
        <v>53.76</v>
      </c>
      <c r="I187" s="49"/>
      <c r="J187" s="62">
        <v>200000</v>
      </c>
      <c r="K187" s="53" t="s">
        <v>356</v>
      </c>
      <c r="L187" s="53" t="s">
        <v>313</v>
      </c>
    </row>
    <row r="188" spans="1:12" ht="33" hidden="1" customHeight="1" x14ac:dyDescent="0.4">
      <c r="A188" s="59"/>
      <c r="B188" s="38"/>
      <c r="C188" s="38"/>
      <c r="D188" s="38"/>
      <c r="E188" s="60"/>
      <c r="F188" s="61"/>
      <c r="G188" s="49"/>
      <c r="H188" s="49"/>
      <c r="I188" s="49"/>
      <c r="J188" s="62"/>
      <c r="K188" s="53"/>
      <c r="L188" s="53"/>
    </row>
    <row r="189" spans="1:12" ht="33" hidden="1" customHeight="1" x14ac:dyDescent="0.4">
      <c r="A189" s="59"/>
      <c r="B189" s="38"/>
      <c r="C189" s="38"/>
      <c r="D189" s="38"/>
      <c r="E189" s="60"/>
      <c r="F189" s="61"/>
      <c r="G189" s="49"/>
      <c r="H189" s="49"/>
      <c r="I189" s="49"/>
      <c r="J189" s="62"/>
      <c r="K189" s="53"/>
      <c r="L189" s="53"/>
    </row>
    <row r="190" spans="1:12" ht="33" hidden="1" customHeight="1" x14ac:dyDescent="0.4">
      <c r="A190" s="59"/>
      <c r="B190" s="38"/>
      <c r="C190" s="38"/>
      <c r="D190" s="38"/>
      <c r="E190" s="60"/>
      <c r="F190" s="61"/>
      <c r="G190" s="49"/>
      <c r="H190" s="49"/>
      <c r="I190" s="49"/>
      <c r="J190" s="62"/>
      <c r="K190" s="53"/>
      <c r="L190" s="53"/>
    </row>
    <row r="191" spans="1:12" ht="33" hidden="1" customHeight="1" x14ac:dyDescent="0.4">
      <c r="A191" s="36"/>
      <c r="B191" s="37"/>
      <c r="C191" s="37"/>
      <c r="D191" s="37"/>
      <c r="E191" s="54"/>
      <c r="F191" s="38"/>
      <c r="G191" s="39"/>
      <c r="H191" s="39"/>
      <c r="I191" s="39"/>
      <c r="J191" s="54">
        <f>SUM(J186:J190)</f>
        <v>1856304.9800000004</v>
      </c>
      <c r="K191" s="38" t="s">
        <v>288</v>
      </c>
      <c r="L191" s="53"/>
    </row>
    <row r="192" spans="1:12" ht="33" hidden="1" customHeight="1" x14ac:dyDescent="0.4">
      <c r="A192" s="67"/>
      <c r="B192" s="49"/>
      <c r="C192" s="49"/>
      <c r="D192" s="49"/>
      <c r="E192" s="49"/>
      <c r="F192" s="49"/>
      <c r="G192" s="49"/>
      <c r="H192" s="49"/>
      <c r="I192" s="49"/>
      <c r="J192" s="68">
        <v>1429200</v>
      </c>
      <c r="K192" s="69"/>
      <c r="L192" s="53"/>
    </row>
    <row r="193" spans="1:12" ht="33" hidden="1" customHeight="1" x14ac:dyDescent="0.4">
      <c r="A193" s="40"/>
      <c r="B193" s="48"/>
      <c r="C193" s="48"/>
      <c r="D193" s="70"/>
      <c r="E193" s="48"/>
      <c r="F193" s="48"/>
      <c r="G193" s="48"/>
      <c r="H193" s="48"/>
      <c r="I193" s="48"/>
      <c r="J193" s="71">
        <f>J187+J192</f>
        <v>1629200</v>
      </c>
      <c r="K193" s="48"/>
      <c r="L193" s="53"/>
    </row>
    <row r="194" spans="1:12" ht="33" hidden="1" customHeight="1" x14ac:dyDescent="0.4">
      <c r="A194" s="36"/>
      <c r="B194" s="37"/>
      <c r="C194" s="37"/>
      <c r="D194" s="52" t="s">
        <v>289</v>
      </c>
      <c r="E194" s="37"/>
      <c r="F194" s="37"/>
      <c r="G194" s="37"/>
      <c r="H194" s="37"/>
      <c r="I194" s="37"/>
      <c r="J194" s="37"/>
      <c r="K194" s="37"/>
      <c r="L194" s="53"/>
    </row>
    <row r="195" spans="1:12" ht="33" hidden="1" customHeight="1" x14ac:dyDescent="0.4">
      <c r="A195" s="36" t="s">
        <v>0</v>
      </c>
      <c r="B195" s="37" t="s">
        <v>1</v>
      </c>
      <c r="C195" s="37" t="s">
        <v>2</v>
      </c>
      <c r="D195" s="37" t="s">
        <v>3</v>
      </c>
      <c r="E195" s="37" t="s">
        <v>4</v>
      </c>
      <c r="F195" s="37" t="s">
        <v>5</v>
      </c>
      <c r="G195" s="37" t="s">
        <v>6</v>
      </c>
      <c r="H195" s="37" t="s">
        <v>7</v>
      </c>
      <c r="I195" s="37" t="s">
        <v>8</v>
      </c>
      <c r="J195" s="54" t="s">
        <v>9</v>
      </c>
      <c r="K195" s="37" t="s">
        <v>10</v>
      </c>
      <c r="L195" s="53"/>
    </row>
    <row r="196" spans="1:12" ht="33" hidden="1" customHeight="1" x14ac:dyDescent="0.4">
      <c r="A196" s="36"/>
      <c r="B196" s="37"/>
      <c r="C196" s="37"/>
      <c r="D196" s="37" t="s">
        <v>11</v>
      </c>
      <c r="E196" s="55"/>
      <c r="F196" s="56"/>
      <c r="G196" s="49"/>
      <c r="H196" s="49"/>
      <c r="I196" s="49"/>
      <c r="J196" s="57">
        <f>J191</f>
        <v>1856304.9800000004</v>
      </c>
      <c r="K196" s="58"/>
      <c r="L196" s="53"/>
    </row>
    <row r="197" spans="1:12" ht="33" hidden="1" customHeight="1" x14ac:dyDescent="0.4">
      <c r="A197" s="59" t="s">
        <v>290</v>
      </c>
      <c r="B197" s="38" t="s">
        <v>291</v>
      </c>
      <c r="C197" s="38" t="s">
        <v>291</v>
      </c>
      <c r="D197" s="38" t="s">
        <v>72</v>
      </c>
      <c r="E197" s="60" t="s">
        <v>13</v>
      </c>
      <c r="F197" s="61" t="s">
        <v>13</v>
      </c>
      <c r="G197" s="49" t="s">
        <v>13</v>
      </c>
      <c r="H197" s="49"/>
      <c r="I197" s="49">
        <v>94.09</v>
      </c>
      <c r="J197" s="62">
        <v>-350000</v>
      </c>
      <c r="K197" s="53" t="s">
        <v>370</v>
      </c>
      <c r="L197" s="53" t="s">
        <v>369</v>
      </c>
    </row>
    <row r="198" spans="1:12" ht="33" hidden="1" customHeight="1" x14ac:dyDescent="0.4">
      <c r="A198" s="59" t="s">
        <v>290</v>
      </c>
      <c r="B198" s="38" t="s">
        <v>292</v>
      </c>
      <c r="C198" s="38" t="s">
        <v>293</v>
      </c>
      <c r="D198" s="38" t="s">
        <v>294</v>
      </c>
      <c r="E198" s="60" t="s">
        <v>13</v>
      </c>
      <c r="F198" s="61" t="s">
        <v>13</v>
      </c>
      <c r="G198" s="49" t="s">
        <v>13</v>
      </c>
      <c r="H198" s="49">
        <v>1197.3800000000001</v>
      </c>
      <c r="I198" s="49"/>
      <c r="J198" s="62">
        <v>4454200</v>
      </c>
      <c r="K198" s="53" t="s">
        <v>356</v>
      </c>
      <c r="L198" s="53" t="s">
        <v>313</v>
      </c>
    </row>
    <row r="199" spans="1:12" s="85" customFormat="1" ht="33" customHeight="1" x14ac:dyDescent="0.4">
      <c r="A199" s="80" t="s">
        <v>290</v>
      </c>
      <c r="B199" s="81" t="s">
        <v>295</v>
      </c>
      <c r="C199" s="81" t="s">
        <v>296</v>
      </c>
      <c r="D199" s="81" t="s">
        <v>297</v>
      </c>
      <c r="E199" s="60"/>
      <c r="F199" s="61"/>
      <c r="G199" s="49"/>
      <c r="H199" s="49"/>
      <c r="I199" s="49"/>
      <c r="J199" s="82">
        <v>-965400</v>
      </c>
      <c r="K199" s="83" t="s">
        <v>353</v>
      </c>
      <c r="L199" s="83" t="s">
        <v>367</v>
      </c>
    </row>
    <row r="200" spans="1:12" s="85" customFormat="1" ht="33" customHeight="1" x14ac:dyDescent="0.4">
      <c r="A200" s="80" t="s">
        <v>290</v>
      </c>
      <c r="B200" s="81" t="s">
        <v>298</v>
      </c>
      <c r="C200" s="81" t="s">
        <v>296</v>
      </c>
      <c r="D200" s="81" t="s">
        <v>303</v>
      </c>
      <c r="E200" s="60"/>
      <c r="F200" s="61"/>
      <c r="G200" s="49"/>
      <c r="H200" s="49"/>
      <c r="I200" s="49"/>
      <c r="J200" s="82">
        <v>-339300</v>
      </c>
      <c r="K200" s="83" t="s">
        <v>353</v>
      </c>
      <c r="L200" s="83" t="s">
        <v>367</v>
      </c>
    </row>
    <row r="201" spans="1:12" s="85" customFormat="1" ht="33" customHeight="1" x14ac:dyDescent="0.4">
      <c r="A201" s="80" t="s">
        <v>290</v>
      </c>
      <c r="B201" s="81" t="s">
        <v>299</v>
      </c>
      <c r="C201" s="81" t="s">
        <v>296</v>
      </c>
      <c r="D201" s="81" t="s">
        <v>304</v>
      </c>
      <c r="E201" s="60"/>
      <c r="F201" s="61"/>
      <c r="G201" s="49"/>
      <c r="H201" s="49"/>
      <c r="I201" s="49"/>
      <c r="J201" s="82">
        <v>-500000</v>
      </c>
      <c r="K201" s="83" t="s">
        <v>353</v>
      </c>
      <c r="L201" s="83" t="s">
        <v>367</v>
      </c>
    </row>
    <row r="202" spans="1:12" s="85" customFormat="1" ht="33" customHeight="1" x14ac:dyDescent="0.4">
      <c r="A202" s="80" t="s">
        <v>290</v>
      </c>
      <c r="B202" s="81" t="s">
        <v>300</v>
      </c>
      <c r="C202" s="81" t="s">
        <v>296</v>
      </c>
      <c r="D202" s="81" t="s">
        <v>305</v>
      </c>
      <c r="E202" s="60"/>
      <c r="F202" s="61"/>
      <c r="G202" s="49"/>
      <c r="H202" s="49"/>
      <c r="I202" s="49"/>
      <c r="J202" s="82">
        <v>-887500</v>
      </c>
      <c r="K202" s="83" t="s">
        <v>353</v>
      </c>
      <c r="L202" s="83" t="s">
        <v>367</v>
      </c>
    </row>
    <row r="203" spans="1:12" s="85" customFormat="1" ht="33" customHeight="1" x14ac:dyDescent="0.4">
      <c r="A203" s="80" t="s">
        <v>290</v>
      </c>
      <c r="B203" s="81" t="s">
        <v>301</v>
      </c>
      <c r="C203" s="81" t="s">
        <v>296</v>
      </c>
      <c r="D203" s="81" t="s">
        <v>306</v>
      </c>
      <c r="E203" s="55"/>
      <c r="F203" s="56"/>
      <c r="G203" s="49"/>
      <c r="H203" s="49"/>
      <c r="I203" s="49"/>
      <c r="J203" s="82">
        <v>-1797500</v>
      </c>
      <c r="K203" s="83" t="s">
        <v>353</v>
      </c>
      <c r="L203" s="83" t="s">
        <v>367</v>
      </c>
    </row>
    <row r="204" spans="1:12" s="85" customFormat="1" ht="33" customHeight="1" x14ac:dyDescent="0.4">
      <c r="A204" s="80" t="s">
        <v>290</v>
      </c>
      <c r="B204" s="81" t="s">
        <v>302</v>
      </c>
      <c r="C204" s="81" t="s">
        <v>296</v>
      </c>
      <c r="D204" s="81" t="s">
        <v>307</v>
      </c>
      <c r="E204" s="55"/>
      <c r="F204" s="56"/>
      <c r="G204" s="49"/>
      <c r="H204" s="49"/>
      <c r="I204" s="49"/>
      <c r="J204" s="82">
        <v>-150000</v>
      </c>
      <c r="K204" s="83" t="s">
        <v>353</v>
      </c>
      <c r="L204" s="83" t="s">
        <v>367</v>
      </c>
    </row>
    <row r="205" spans="1:12" ht="33" hidden="1" customHeight="1" x14ac:dyDescent="0.4">
      <c r="A205" s="59" t="s">
        <v>290</v>
      </c>
      <c r="B205" s="38" t="s">
        <v>308</v>
      </c>
      <c r="C205" s="38" t="s">
        <v>309</v>
      </c>
      <c r="D205" s="38" t="s">
        <v>310</v>
      </c>
      <c r="E205" s="60"/>
      <c r="F205" s="61"/>
      <c r="G205" s="49"/>
      <c r="H205" s="49"/>
      <c r="I205" s="49"/>
      <c r="J205" s="62">
        <v>4639700</v>
      </c>
      <c r="K205" s="53" t="s">
        <v>357</v>
      </c>
      <c r="L205" s="53"/>
    </row>
    <row r="206" spans="1:12" ht="33" hidden="1" customHeight="1" x14ac:dyDescent="0.4">
      <c r="A206" s="59"/>
      <c r="B206" s="38"/>
      <c r="C206" s="38"/>
      <c r="D206" s="38"/>
      <c r="E206" s="60"/>
      <c r="F206" s="61"/>
      <c r="G206" s="49"/>
      <c r="H206" s="49"/>
      <c r="I206" s="49"/>
      <c r="J206" s="62"/>
      <c r="K206" s="53"/>
      <c r="L206" s="53"/>
    </row>
    <row r="207" spans="1:12" ht="33" hidden="1" customHeight="1" x14ac:dyDescent="0.4">
      <c r="A207" s="59"/>
      <c r="B207" s="38"/>
      <c r="C207" s="38"/>
      <c r="D207" s="38"/>
      <c r="E207" s="60"/>
      <c r="F207" s="61"/>
      <c r="G207" s="49"/>
      <c r="H207" s="49"/>
      <c r="I207" s="49"/>
      <c r="J207" s="62"/>
      <c r="K207" s="53"/>
      <c r="L207" s="53"/>
    </row>
    <row r="208" spans="1:12" ht="33" hidden="1" customHeight="1" x14ac:dyDescent="0.4">
      <c r="A208" s="59"/>
      <c r="B208" s="38"/>
      <c r="C208" s="38"/>
      <c r="D208" s="38"/>
      <c r="E208" s="60"/>
      <c r="F208" s="61"/>
      <c r="G208" s="49"/>
      <c r="H208" s="49"/>
      <c r="I208" s="49"/>
      <c r="J208" s="62"/>
      <c r="K208" s="53"/>
      <c r="L208" s="53"/>
    </row>
    <row r="209" spans="1:12" ht="33" hidden="1" customHeight="1" x14ac:dyDescent="0.4">
      <c r="A209" s="36"/>
      <c r="B209" s="37"/>
      <c r="C209" s="37"/>
      <c r="D209" s="37"/>
      <c r="E209" s="54"/>
      <c r="F209" s="38"/>
      <c r="G209" s="39"/>
      <c r="H209" s="39"/>
      <c r="I209" s="39"/>
      <c r="J209" s="54">
        <f>SUM(J196:J208)</f>
        <v>5960504.9800000004</v>
      </c>
      <c r="K209" s="38" t="s">
        <v>311</v>
      </c>
      <c r="L209" s="53"/>
    </row>
    <row r="210" spans="1:12" ht="33" hidden="1" customHeight="1" x14ac:dyDescent="0.4">
      <c r="A210" s="40"/>
      <c r="B210" s="48"/>
      <c r="C210" s="48"/>
      <c r="D210" s="48"/>
      <c r="E210" s="76"/>
      <c r="F210" s="49"/>
      <c r="G210" s="41"/>
      <c r="H210" s="41"/>
      <c r="I210" s="41"/>
      <c r="J210" s="77">
        <v>1629200</v>
      </c>
      <c r="K210" s="49"/>
      <c r="L210" s="53"/>
    </row>
    <row r="211" spans="1:12" ht="33" hidden="1" customHeight="1" x14ac:dyDescent="0.4">
      <c r="A211" s="40"/>
      <c r="B211" s="41"/>
      <c r="C211" s="41"/>
      <c r="D211" s="41"/>
      <c r="E211" s="42"/>
      <c r="F211" s="43"/>
      <c r="G211" s="48"/>
      <c r="H211" s="48"/>
      <c r="I211" s="48"/>
      <c r="J211" s="42">
        <f>J210+J198+J197</f>
        <v>5733400</v>
      </c>
      <c r="K211" s="43">
        <f>J209-J211</f>
        <v>227104.98000000045</v>
      </c>
      <c r="L211" s="53"/>
    </row>
    <row r="212" spans="1:12" ht="33" hidden="1" customHeight="1" x14ac:dyDescent="0.4">
      <c r="A212" s="36"/>
      <c r="B212" s="37"/>
      <c r="C212" s="37"/>
      <c r="D212" s="52" t="s">
        <v>314</v>
      </c>
      <c r="E212" s="37"/>
      <c r="F212" s="37"/>
      <c r="G212" s="37"/>
      <c r="H212" s="37"/>
      <c r="I212" s="37"/>
      <c r="J212" s="37"/>
      <c r="K212" s="37"/>
      <c r="L212" s="53"/>
    </row>
    <row r="213" spans="1:12" ht="33" hidden="1" customHeight="1" x14ac:dyDescent="0.4">
      <c r="A213" s="36" t="s">
        <v>0</v>
      </c>
      <c r="B213" s="37" t="s">
        <v>1</v>
      </c>
      <c r="C213" s="37" t="s">
        <v>2</v>
      </c>
      <c r="D213" s="37" t="s">
        <v>3</v>
      </c>
      <c r="E213" s="37" t="s">
        <v>4</v>
      </c>
      <c r="F213" s="37" t="s">
        <v>5</v>
      </c>
      <c r="G213" s="37" t="s">
        <v>6</v>
      </c>
      <c r="H213" s="37" t="s">
        <v>7</v>
      </c>
      <c r="I213" s="37" t="s">
        <v>8</v>
      </c>
      <c r="J213" s="54" t="s">
        <v>9</v>
      </c>
      <c r="K213" s="37" t="s">
        <v>10</v>
      </c>
      <c r="L213" s="53"/>
    </row>
    <row r="214" spans="1:12" ht="33" hidden="1" customHeight="1" x14ac:dyDescent="0.4">
      <c r="A214" s="36"/>
      <c r="B214" s="37"/>
      <c r="C214" s="37"/>
      <c r="D214" s="37" t="s">
        <v>11</v>
      </c>
      <c r="E214" s="55"/>
      <c r="F214" s="56"/>
      <c r="G214" s="49"/>
      <c r="H214" s="49"/>
      <c r="I214" s="49"/>
      <c r="J214" s="57">
        <f>J209</f>
        <v>5960504.9800000004</v>
      </c>
      <c r="K214" s="58"/>
      <c r="L214" s="53"/>
    </row>
    <row r="215" spans="1:12" ht="33" hidden="1" customHeight="1" x14ac:dyDescent="0.4">
      <c r="A215" s="59" t="s">
        <v>315</v>
      </c>
      <c r="B215" s="38" t="s">
        <v>316</v>
      </c>
      <c r="C215" s="38" t="s">
        <v>316</v>
      </c>
      <c r="D215" s="38" t="s">
        <v>317</v>
      </c>
      <c r="E215" s="60" t="s">
        <v>13</v>
      </c>
      <c r="F215" s="61" t="s">
        <v>13</v>
      </c>
      <c r="G215" s="49" t="s">
        <v>13</v>
      </c>
      <c r="H215" s="49">
        <v>24.91</v>
      </c>
      <c r="I215" s="49"/>
      <c r="J215" s="62">
        <v>95400</v>
      </c>
      <c r="K215" s="53" t="s">
        <v>353</v>
      </c>
      <c r="L215" s="53" t="s">
        <v>371</v>
      </c>
    </row>
    <row r="216" spans="1:12" ht="33" hidden="1" customHeight="1" x14ac:dyDescent="0.4">
      <c r="A216" s="59" t="s">
        <v>315</v>
      </c>
      <c r="B216" s="38" t="s">
        <v>318</v>
      </c>
      <c r="C216" s="38" t="s">
        <v>318</v>
      </c>
      <c r="D216" s="38" t="s">
        <v>72</v>
      </c>
      <c r="E216" s="60" t="s">
        <v>13</v>
      </c>
      <c r="F216" s="61" t="s">
        <v>13</v>
      </c>
      <c r="G216" s="49" t="s">
        <v>13</v>
      </c>
      <c r="H216" s="49"/>
      <c r="I216" s="49">
        <v>34.67</v>
      </c>
      <c r="J216" s="62">
        <v>-130000</v>
      </c>
      <c r="K216" s="53" t="s">
        <v>373</v>
      </c>
      <c r="L216" s="53" t="s">
        <v>372</v>
      </c>
    </row>
    <row r="217" spans="1:12" ht="33" hidden="1" customHeight="1" x14ac:dyDescent="0.4">
      <c r="A217" s="59" t="s">
        <v>315</v>
      </c>
      <c r="B217" s="38" t="s">
        <v>319</v>
      </c>
      <c r="C217" s="38" t="s">
        <v>319</v>
      </c>
      <c r="D217" s="38" t="s">
        <v>72</v>
      </c>
      <c r="E217" s="60" t="s">
        <v>13</v>
      </c>
      <c r="F217" s="61" t="s">
        <v>13</v>
      </c>
      <c r="G217" s="49" t="s">
        <v>13</v>
      </c>
      <c r="H217" s="49"/>
      <c r="I217" s="49">
        <v>78.33</v>
      </c>
      <c r="J217" s="62">
        <v>-300000</v>
      </c>
      <c r="K217" s="53" t="s">
        <v>373</v>
      </c>
      <c r="L217" s="53" t="s">
        <v>374</v>
      </c>
    </row>
    <row r="218" spans="1:12" ht="33" hidden="1" customHeight="1" x14ac:dyDescent="0.4">
      <c r="A218" s="59" t="s">
        <v>315</v>
      </c>
      <c r="B218" s="38" t="s">
        <v>320</v>
      </c>
      <c r="C218" s="38" t="s">
        <v>320</v>
      </c>
      <c r="D218" s="38" t="s">
        <v>72</v>
      </c>
      <c r="E218" s="60" t="s">
        <v>13</v>
      </c>
      <c r="F218" s="61" t="s">
        <v>13</v>
      </c>
      <c r="G218" s="49" t="s">
        <v>13</v>
      </c>
      <c r="H218" s="49"/>
      <c r="I218" s="49">
        <v>52.22</v>
      </c>
      <c r="J218" s="62">
        <v>-200000</v>
      </c>
      <c r="K218" s="53" t="s">
        <v>373</v>
      </c>
      <c r="L218" s="53" t="s">
        <v>374</v>
      </c>
    </row>
    <row r="219" spans="1:12" ht="33" hidden="1" customHeight="1" x14ac:dyDescent="0.4">
      <c r="A219" s="59" t="s">
        <v>315</v>
      </c>
      <c r="B219" s="38" t="s">
        <v>341</v>
      </c>
      <c r="C219" s="38" t="s">
        <v>13</v>
      </c>
      <c r="D219" s="38" t="s">
        <v>342</v>
      </c>
      <c r="E219" s="60" t="s">
        <v>13</v>
      </c>
      <c r="F219" s="61" t="s">
        <v>13</v>
      </c>
      <c r="G219" s="49" t="s">
        <v>13</v>
      </c>
      <c r="H219" s="49">
        <v>78</v>
      </c>
      <c r="I219" s="49"/>
      <c r="J219" s="62">
        <v>292500</v>
      </c>
      <c r="K219" s="53" t="s">
        <v>356</v>
      </c>
      <c r="L219" s="53" t="s">
        <v>351</v>
      </c>
    </row>
    <row r="220" spans="1:12" ht="33" hidden="1" customHeight="1" x14ac:dyDescent="0.4">
      <c r="A220" s="59" t="s">
        <v>315</v>
      </c>
      <c r="B220" s="38" t="s">
        <v>341</v>
      </c>
      <c r="C220" s="38" t="s">
        <v>13</v>
      </c>
      <c r="D220" s="38" t="s">
        <v>349</v>
      </c>
      <c r="E220" s="60" t="s">
        <v>13</v>
      </c>
      <c r="F220" s="61" t="s">
        <v>13</v>
      </c>
      <c r="G220" s="49" t="s">
        <v>13</v>
      </c>
      <c r="H220" s="49">
        <v>33.54</v>
      </c>
      <c r="I220" s="49"/>
      <c r="J220" s="62">
        <v>125500</v>
      </c>
      <c r="K220" s="53" t="s">
        <v>356</v>
      </c>
      <c r="L220" s="53" t="s">
        <v>351</v>
      </c>
    </row>
    <row r="221" spans="1:12" ht="33" hidden="1" customHeight="1" x14ac:dyDescent="0.4">
      <c r="A221" s="59" t="s">
        <v>315</v>
      </c>
      <c r="B221" s="38" t="s">
        <v>341</v>
      </c>
      <c r="C221" s="38" t="s">
        <v>13</v>
      </c>
      <c r="D221" s="38" t="s">
        <v>343</v>
      </c>
      <c r="E221" s="60" t="s">
        <v>13</v>
      </c>
      <c r="F221" s="61" t="s">
        <v>13</v>
      </c>
      <c r="G221" s="49" t="s">
        <v>13</v>
      </c>
      <c r="H221" s="49">
        <v>16</v>
      </c>
      <c r="I221" s="49"/>
      <c r="J221" s="62">
        <v>60000</v>
      </c>
      <c r="K221" s="53" t="s">
        <v>356</v>
      </c>
      <c r="L221" s="53" t="s">
        <v>351</v>
      </c>
    </row>
    <row r="222" spans="1:12" ht="33" hidden="1" customHeight="1" x14ac:dyDescent="0.4">
      <c r="A222" s="59" t="s">
        <v>315</v>
      </c>
      <c r="B222" s="38" t="s">
        <v>344</v>
      </c>
      <c r="C222" s="38" t="s">
        <v>345</v>
      </c>
      <c r="D222" s="38" t="s">
        <v>346</v>
      </c>
      <c r="E222" s="60" t="s">
        <v>13</v>
      </c>
      <c r="F222" s="61" t="s">
        <v>13</v>
      </c>
      <c r="G222" s="49" t="s">
        <v>13</v>
      </c>
      <c r="H222" s="49">
        <v>10.4</v>
      </c>
      <c r="I222" s="49"/>
      <c r="J222" s="62">
        <v>39000</v>
      </c>
      <c r="K222" s="53" t="s">
        <v>356</v>
      </c>
      <c r="L222" s="53" t="s">
        <v>351</v>
      </c>
    </row>
    <row r="223" spans="1:12" ht="33" hidden="1" customHeight="1" x14ac:dyDescent="0.4">
      <c r="A223" s="59" t="s">
        <v>315</v>
      </c>
      <c r="B223" s="38" t="s">
        <v>344</v>
      </c>
      <c r="C223" s="38" t="s">
        <v>345</v>
      </c>
      <c r="D223" s="38" t="s">
        <v>347</v>
      </c>
      <c r="E223" s="60" t="s">
        <v>13</v>
      </c>
      <c r="F223" s="61" t="s">
        <v>13</v>
      </c>
      <c r="G223" s="49" t="s">
        <v>13</v>
      </c>
      <c r="H223" s="49">
        <v>130.16999999999999</v>
      </c>
      <c r="I223" s="49"/>
      <c r="J223" s="62">
        <v>488000</v>
      </c>
      <c r="K223" s="53" t="s">
        <v>356</v>
      </c>
      <c r="L223" s="53" t="s">
        <v>351</v>
      </c>
    </row>
    <row r="224" spans="1:12" ht="33" hidden="1" customHeight="1" x14ac:dyDescent="0.4">
      <c r="A224" s="59" t="s">
        <v>315</v>
      </c>
      <c r="B224" s="38" t="s">
        <v>344</v>
      </c>
      <c r="C224" s="38" t="s">
        <v>345</v>
      </c>
      <c r="D224" s="38" t="s">
        <v>348</v>
      </c>
      <c r="E224" s="60" t="s">
        <v>13</v>
      </c>
      <c r="F224" s="61" t="s">
        <v>13</v>
      </c>
      <c r="G224" s="49" t="s">
        <v>13</v>
      </c>
      <c r="H224" s="49">
        <v>21.33</v>
      </c>
      <c r="I224" s="49"/>
      <c r="J224" s="62">
        <v>80000</v>
      </c>
      <c r="K224" s="53" t="s">
        <v>356</v>
      </c>
      <c r="L224" s="53" t="s">
        <v>351</v>
      </c>
    </row>
    <row r="225" spans="1:12" s="85" customFormat="1" ht="33" customHeight="1" x14ac:dyDescent="0.4">
      <c r="A225" s="80" t="s">
        <v>315</v>
      </c>
      <c r="B225" s="81" t="s">
        <v>321</v>
      </c>
      <c r="C225" s="81" t="s">
        <v>184</v>
      </c>
      <c r="D225" s="81" t="s">
        <v>322</v>
      </c>
      <c r="E225" s="60" t="s">
        <v>13</v>
      </c>
      <c r="F225" s="61" t="s">
        <v>13</v>
      </c>
      <c r="G225" s="49" t="s">
        <v>13</v>
      </c>
      <c r="H225" s="49"/>
      <c r="I225" s="49">
        <v>156.65</v>
      </c>
      <c r="J225" s="82">
        <v>-600000</v>
      </c>
      <c r="K225" s="83" t="s">
        <v>353</v>
      </c>
      <c r="L225" s="83"/>
    </row>
    <row r="226" spans="1:12" s="85" customFormat="1" ht="33" customHeight="1" x14ac:dyDescent="0.4">
      <c r="A226" s="80" t="s">
        <v>315</v>
      </c>
      <c r="B226" s="81" t="s">
        <v>323</v>
      </c>
      <c r="C226" s="81" t="s">
        <v>184</v>
      </c>
      <c r="D226" s="81" t="s">
        <v>324</v>
      </c>
      <c r="E226" s="60" t="s">
        <v>13</v>
      </c>
      <c r="F226" s="61" t="s">
        <v>13</v>
      </c>
      <c r="G226" s="49" t="s">
        <v>13</v>
      </c>
      <c r="H226" s="49"/>
      <c r="I226" s="49">
        <v>113.57</v>
      </c>
      <c r="J226" s="82">
        <v>-435000</v>
      </c>
      <c r="K226" s="83" t="s">
        <v>353</v>
      </c>
      <c r="L226" s="83"/>
    </row>
    <row r="227" spans="1:12" s="85" customFormat="1" ht="33" customHeight="1" x14ac:dyDescent="0.4">
      <c r="A227" s="80" t="s">
        <v>315</v>
      </c>
      <c r="B227" s="81" t="s">
        <v>325</v>
      </c>
      <c r="C227" s="81" t="s">
        <v>326</v>
      </c>
      <c r="D227" s="81" t="s">
        <v>327</v>
      </c>
      <c r="E227" s="60" t="s">
        <v>13</v>
      </c>
      <c r="F227" s="61" t="s">
        <v>13</v>
      </c>
      <c r="G227" s="49" t="s">
        <v>13</v>
      </c>
      <c r="H227" s="49"/>
      <c r="I227" s="49">
        <v>7.83</v>
      </c>
      <c r="J227" s="82">
        <v>-30000</v>
      </c>
      <c r="K227" s="83" t="s">
        <v>373</v>
      </c>
      <c r="L227" s="83"/>
    </row>
    <row r="228" spans="1:12" ht="33" customHeight="1" x14ac:dyDescent="0.4">
      <c r="A228" s="59" t="s">
        <v>315</v>
      </c>
      <c r="B228" s="38" t="s">
        <v>328</v>
      </c>
      <c r="C228" s="38" t="s">
        <v>326</v>
      </c>
      <c r="D228" s="38" t="s">
        <v>329</v>
      </c>
      <c r="E228" s="60" t="s">
        <v>13</v>
      </c>
      <c r="F228" s="61" t="s">
        <v>13</v>
      </c>
      <c r="G228" s="49" t="s">
        <v>13</v>
      </c>
      <c r="H228" s="49"/>
      <c r="I228" s="49">
        <v>4.2300000000000004</v>
      </c>
      <c r="J228" s="62">
        <v>-16200</v>
      </c>
      <c r="K228" s="53" t="s">
        <v>373</v>
      </c>
      <c r="L228" s="53"/>
    </row>
    <row r="229" spans="1:12" ht="33" customHeight="1" x14ac:dyDescent="0.4">
      <c r="A229" s="59" t="s">
        <v>315</v>
      </c>
      <c r="B229" s="38" t="s">
        <v>330</v>
      </c>
      <c r="C229" s="38" t="s">
        <v>326</v>
      </c>
      <c r="D229" s="38" t="s">
        <v>331</v>
      </c>
      <c r="E229" s="60" t="s">
        <v>13</v>
      </c>
      <c r="F229" s="61" t="s">
        <v>13</v>
      </c>
      <c r="G229" s="49" t="s">
        <v>13</v>
      </c>
      <c r="H229" s="49"/>
      <c r="I229" s="49">
        <v>31.07</v>
      </c>
      <c r="J229" s="62">
        <v>-119000</v>
      </c>
      <c r="K229" s="53" t="s">
        <v>373</v>
      </c>
      <c r="L229" s="53"/>
    </row>
    <row r="230" spans="1:12" ht="33" customHeight="1" x14ac:dyDescent="0.4">
      <c r="A230" s="59" t="s">
        <v>315</v>
      </c>
      <c r="B230" s="38" t="s">
        <v>332</v>
      </c>
      <c r="C230" s="38" t="s">
        <v>326</v>
      </c>
      <c r="D230" s="38" t="s">
        <v>333</v>
      </c>
      <c r="E230" s="60" t="s">
        <v>13</v>
      </c>
      <c r="F230" s="61" t="s">
        <v>13</v>
      </c>
      <c r="G230" s="49" t="s">
        <v>13</v>
      </c>
      <c r="H230" s="49"/>
      <c r="I230" s="49">
        <v>15.14</v>
      </c>
      <c r="J230" s="62">
        <v>-58000</v>
      </c>
      <c r="K230" s="53" t="s">
        <v>373</v>
      </c>
      <c r="L230" s="53"/>
    </row>
    <row r="231" spans="1:12" ht="33" hidden="1" customHeight="1" x14ac:dyDescent="0.4">
      <c r="A231" s="59" t="s">
        <v>315</v>
      </c>
      <c r="B231" s="38" t="s">
        <v>334</v>
      </c>
      <c r="C231" s="38" t="s">
        <v>237</v>
      </c>
      <c r="D231" s="38" t="s">
        <v>335</v>
      </c>
      <c r="E231" s="60" t="s">
        <v>13</v>
      </c>
      <c r="F231" s="61" t="s">
        <v>13</v>
      </c>
      <c r="G231" s="49" t="s">
        <v>13</v>
      </c>
      <c r="H231" s="49"/>
      <c r="I231" s="49">
        <v>1496.93</v>
      </c>
      <c r="J231" s="62">
        <v>-5733400</v>
      </c>
      <c r="K231" s="53" t="s">
        <v>355</v>
      </c>
      <c r="L231" s="53"/>
    </row>
    <row r="232" spans="1:12" ht="33" hidden="1" customHeight="1" x14ac:dyDescent="0.4">
      <c r="A232" s="59" t="s">
        <v>315</v>
      </c>
      <c r="B232" s="38" t="s">
        <v>336</v>
      </c>
      <c r="C232" s="38" t="s">
        <v>237</v>
      </c>
      <c r="D232" s="38" t="s">
        <v>337</v>
      </c>
      <c r="E232" s="60" t="s">
        <v>13</v>
      </c>
      <c r="F232" s="61" t="s">
        <v>13</v>
      </c>
      <c r="G232" s="49" t="s">
        <v>13</v>
      </c>
      <c r="H232" s="49">
        <v>1770.97</v>
      </c>
      <c r="I232" s="49"/>
      <c r="J232" s="62">
        <v>6783000</v>
      </c>
      <c r="K232" s="53" t="s">
        <v>357</v>
      </c>
      <c r="L232" s="53"/>
    </row>
    <row r="233" spans="1:12" ht="33" hidden="1" customHeight="1" x14ac:dyDescent="0.4">
      <c r="A233" s="59" t="s">
        <v>315</v>
      </c>
      <c r="B233" s="38" t="s">
        <v>338</v>
      </c>
      <c r="C233" s="38" t="s">
        <v>339</v>
      </c>
      <c r="D233" s="38" t="s">
        <v>340</v>
      </c>
      <c r="E233" s="60" t="s">
        <v>13</v>
      </c>
      <c r="F233" s="61" t="s">
        <v>13</v>
      </c>
      <c r="G233" s="49" t="s">
        <v>13</v>
      </c>
      <c r="H233" s="49">
        <v>5629.75</v>
      </c>
      <c r="I233" s="49"/>
      <c r="J233" s="62">
        <v>21562500</v>
      </c>
      <c r="K233" s="53" t="s">
        <v>356</v>
      </c>
      <c r="L233" s="53" t="s">
        <v>351</v>
      </c>
    </row>
    <row r="234" spans="1:12" ht="33" hidden="1" customHeight="1" x14ac:dyDescent="0.4">
      <c r="A234" s="59"/>
      <c r="B234" s="38"/>
      <c r="C234" s="38"/>
      <c r="D234" s="38"/>
      <c r="E234" s="60"/>
      <c r="F234" s="61"/>
      <c r="G234" s="49"/>
      <c r="H234" s="49"/>
      <c r="I234" s="49"/>
      <c r="J234" s="57">
        <f>SUM(J214:J233)</f>
        <v>27864804.98</v>
      </c>
      <c r="K234" s="53" t="s">
        <v>350</v>
      </c>
      <c r="L234" s="53"/>
    </row>
    <row r="235" spans="1:12" ht="24" hidden="1" customHeight="1" x14ac:dyDescent="0.4">
      <c r="A235" s="40"/>
      <c r="B235" s="48"/>
      <c r="C235" s="48"/>
      <c r="D235" s="48"/>
      <c r="E235" s="76"/>
      <c r="F235" s="49"/>
      <c r="G235" s="41"/>
      <c r="H235" s="41"/>
      <c r="I235" s="41"/>
      <c r="J235" s="77">
        <f>21562500+J219+J220+J221+J222+J223+J224</f>
        <v>22647500</v>
      </c>
      <c r="K235" s="49"/>
    </row>
    <row r="236" spans="1:12" ht="19.5" hidden="1" customHeight="1" x14ac:dyDescent="0.4">
      <c r="A236" s="40"/>
      <c r="B236" s="41"/>
      <c r="C236" s="41"/>
      <c r="D236" s="41"/>
      <c r="E236" s="42"/>
      <c r="F236" s="43"/>
      <c r="G236" s="48"/>
      <c r="H236" s="48"/>
      <c r="I236" s="48"/>
      <c r="J236" s="42">
        <f>J234-J235</f>
        <v>5217304.9800000004</v>
      </c>
      <c r="K236" s="43"/>
    </row>
    <row r="237" spans="1:12" ht="33" hidden="1" customHeight="1" x14ac:dyDescent="0.4">
      <c r="A237" s="36"/>
      <c r="B237" s="37"/>
      <c r="C237" s="37"/>
      <c r="D237" s="52" t="s">
        <v>401</v>
      </c>
      <c r="E237" s="37"/>
      <c r="F237" s="37"/>
      <c r="G237" s="37"/>
      <c r="H237" s="37"/>
      <c r="I237" s="37"/>
      <c r="J237" s="37"/>
      <c r="K237" s="37"/>
      <c r="L237" s="53"/>
    </row>
    <row r="238" spans="1:12" ht="33" hidden="1" customHeight="1" x14ac:dyDescent="0.4">
      <c r="A238" s="36" t="s">
        <v>0</v>
      </c>
      <c r="B238" s="37" t="s">
        <v>1</v>
      </c>
      <c r="C238" s="37" t="s">
        <v>2</v>
      </c>
      <c r="D238" s="37" t="s">
        <v>3</v>
      </c>
      <c r="E238" s="37" t="s">
        <v>4</v>
      </c>
      <c r="F238" s="37" t="s">
        <v>5</v>
      </c>
      <c r="G238" s="37" t="s">
        <v>6</v>
      </c>
      <c r="H238" s="37" t="s">
        <v>7</v>
      </c>
      <c r="I238" s="37" t="s">
        <v>8</v>
      </c>
      <c r="J238" s="54" t="s">
        <v>9</v>
      </c>
      <c r="K238" s="37" t="s">
        <v>10</v>
      </c>
      <c r="L238" s="53"/>
    </row>
    <row r="239" spans="1:12" ht="33" hidden="1" customHeight="1" x14ac:dyDescent="0.4">
      <c r="A239" s="36"/>
      <c r="B239" s="37"/>
      <c r="C239" s="37"/>
      <c r="D239" s="37" t="s">
        <v>11</v>
      </c>
      <c r="E239" s="55"/>
      <c r="F239" s="56"/>
      <c r="G239" s="49"/>
      <c r="H239" s="49"/>
      <c r="I239" s="49"/>
      <c r="J239" s="57">
        <f>J234</f>
        <v>27864804.98</v>
      </c>
      <c r="K239" s="58"/>
      <c r="L239" s="53"/>
    </row>
    <row r="240" spans="1:12" ht="33" hidden="1" customHeight="1" x14ac:dyDescent="0.4">
      <c r="A240" s="59" t="s">
        <v>375</v>
      </c>
      <c r="B240" s="38" t="s">
        <v>376</v>
      </c>
      <c r="C240" s="38" t="s">
        <v>376</v>
      </c>
      <c r="D240" s="38" t="s">
        <v>377</v>
      </c>
      <c r="E240" s="60" t="s">
        <v>13</v>
      </c>
      <c r="F240" s="61" t="s">
        <v>13</v>
      </c>
      <c r="G240" s="49" t="s">
        <v>13</v>
      </c>
      <c r="H240" s="49">
        <v>4.7</v>
      </c>
      <c r="I240" s="49"/>
      <c r="J240" s="62">
        <v>18000</v>
      </c>
      <c r="K240" s="53" t="s">
        <v>354</v>
      </c>
      <c r="L240" s="53" t="s">
        <v>361</v>
      </c>
    </row>
    <row r="241" spans="1:12" ht="33" hidden="1" customHeight="1" x14ac:dyDescent="0.4">
      <c r="A241" s="59" t="s">
        <v>375</v>
      </c>
      <c r="B241" s="38" t="s">
        <v>378</v>
      </c>
      <c r="C241" s="38" t="s">
        <v>378</v>
      </c>
      <c r="D241" s="38" t="s">
        <v>379</v>
      </c>
      <c r="E241" s="60" t="s">
        <v>13</v>
      </c>
      <c r="F241" s="61" t="s">
        <v>13</v>
      </c>
      <c r="G241" s="49" t="s">
        <v>13</v>
      </c>
      <c r="H241" s="49">
        <v>6.89</v>
      </c>
      <c r="I241" s="49"/>
      <c r="J241" s="62">
        <v>26400</v>
      </c>
      <c r="K241" s="53" t="s">
        <v>354</v>
      </c>
      <c r="L241" s="53" t="s">
        <v>402</v>
      </c>
    </row>
    <row r="242" spans="1:12" ht="33" hidden="1" customHeight="1" x14ac:dyDescent="0.4">
      <c r="A242" s="59" t="s">
        <v>375</v>
      </c>
      <c r="B242" s="38" t="s">
        <v>380</v>
      </c>
      <c r="C242" s="38" t="s">
        <v>380</v>
      </c>
      <c r="D242" s="38" t="s">
        <v>72</v>
      </c>
      <c r="E242" s="60" t="s">
        <v>13</v>
      </c>
      <c r="F242" s="61" t="s">
        <v>13</v>
      </c>
      <c r="G242" s="49" t="s">
        <v>13</v>
      </c>
      <c r="H242" s="49"/>
      <c r="I242" s="49">
        <v>52.22</v>
      </c>
      <c r="J242" s="62">
        <v>-200000</v>
      </c>
      <c r="K242" s="53" t="s">
        <v>353</v>
      </c>
      <c r="L242" s="53" t="s">
        <v>403</v>
      </c>
    </row>
    <row r="243" spans="1:12" ht="33" hidden="1" customHeight="1" x14ac:dyDescent="0.4">
      <c r="A243" s="59" t="s">
        <v>375</v>
      </c>
      <c r="B243" s="38" t="s">
        <v>381</v>
      </c>
      <c r="C243" s="38" t="s">
        <v>382</v>
      </c>
      <c r="D243" s="38" t="s">
        <v>383</v>
      </c>
      <c r="E243" s="60" t="s">
        <v>13</v>
      </c>
      <c r="F243" s="61" t="s">
        <v>13</v>
      </c>
      <c r="G243" s="49" t="s">
        <v>13</v>
      </c>
      <c r="H243" s="49">
        <v>32.299999999999997</v>
      </c>
      <c r="I243" s="49"/>
      <c r="J243" s="62">
        <v>123700</v>
      </c>
      <c r="K243" s="53" t="s">
        <v>356</v>
      </c>
      <c r="L243" s="53"/>
    </row>
    <row r="244" spans="1:12" ht="33" hidden="1" customHeight="1" x14ac:dyDescent="0.4">
      <c r="A244" s="59" t="s">
        <v>375</v>
      </c>
      <c r="B244" s="38" t="s">
        <v>384</v>
      </c>
      <c r="C244" s="38" t="s">
        <v>385</v>
      </c>
      <c r="D244" s="38" t="s">
        <v>386</v>
      </c>
      <c r="E244" s="60" t="s">
        <v>13</v>
      </c>
      <c r="F244" s="61" t="s">
        <v>13</v>
      </c>
      <c r="G244" s="49" t="s">
        <v>13</v>
      </c>
      <c r="H244" s="49">
        <v>147.04</v>
      </c>
      <c r="I244" s="49"/>
      <c r="J244" s="62">
        <v>566000</v>
      </c>
      <c r="K244" s="53" t="s">
        <v>356</v>
      </c>
      <c r="L244" s="53"/>
    </row>
    <row r="245" spans="1:12" ht="33" customHeight="1" x14ac:dyDescent="0.4">
      <c r="A245" s="59" t="s">
        <v>375</v>
      </c>
      <c r="B245" s="38" t="s">
        <v>387</v>
      </c>
      <c r="C245" s="38" t="s">
        <v>388</v>
      </c>
      <c r="D245" s="38" t="s">
        <v>389</v>
      </c>
      <c r="E245" s="60" t="s">
        <v>13</v>
      </c>
      <c r="F245" s="61" t="s">
        <v>13</v>
      </c>
      <c r="G245" s="49" t="s">
        <v>13</v>
      </c>
      <c r="H245" s="49"/>
      <c r="I245" s="49">
        <v>9.14</v>
      </c>
      <c r="J245" s="62">
        <v>-35000</v>
      </c>
      <c r="K245" s="53" t="s">
        <v>353</v>
      </c>
      <c r="L245" s="53"/>
    </row>
    <row r="246" spans="1:12" ht="33" customHeight="1" x14ac:dyDescent="0.4">
      <c r="A246" s="59" t="s">
        <v>375</v>
      </c>
      <c r="B246" s="38" t="s">
        <v>390</v>
      </c>
      <c r="C246" s="38" t="s">
        <v>391</v>
      </c>
      <c r="D246" s="38" t="s">
        <v>392</v>
      </c>
      <c r="E246" s="60" t="s">
        <v>13</v>
      </c>
      <c r="F246" s="61" t="s">
        <v>13</v>
      </c>
      <c r="G246" s="49" t="s">
        <v>13</v>
      </c>
      <c r="H246" s="49"/>
      <c r="I246" s="49">
        <v>7.61</v>
      </c>
      <c r="J246" s="62">
        <v>-29150</v>
      </c>
      <c r="K246" s="53" t="s">
        <v>354</v>
      </c>
      <c r="L246" s="53"/>
    </row>
    <row r="247" spans="1:12" ht="33" hidden="1" customHeight="1" x14ac:dyDescent="0.4">
      <c r="A247" s="59" t="s">
        <v>375</v>
      </c>
      <c r="B247" s="38" t="s">
        <v>393</v>
      </c>
      <c r="C247" s="38" t="s">
        <v>237</v>
      </c>
      <c r="D247" s="38" t="s">
        <v>394</v>
      </c>
      <c r="E247" s="60" t="s">
        <v>13</v>
      </c>
      <c r="F247" s="61" t="s">
        <v>13</v>
      </c>
      <c r="G247" s="49" t="s">
        <v>13</v>
      </c>
      <c r="H247" s="49"/>
      <c r="I247" s="49">
        <v>5913.04</v>
      </c>
      <c r="J247" s="62">
        <v>-22647500</v>
      </c>
      <c r="K247" s="53" t="s">
        <v>355</v>
      </c>
      <c r="L247" s="53"/>
    </row>
    <row r="248" spans="1:12" ht="33" customHeight="1" x14ac:dyDescent="0.4">
      <c r="A248" s="59" t="s">
        <v>375</v>
      </c>
      <c r="B248" s="38" t="s">
        <v>395</v>
      </c>
      <c r="C248" s="38" t="s">
        <v>396</v>
      </c>
      <c r="D248" s="38" t="s">
        <v>397</v>
      </c>
      <c r="E248" s="60" t="s">
        <v>13</v>
      </c>
      <c r="F248" s="61" t="s">
        <v>13</v>
      </c>
      <c r="G248" s="49" t="s">
        <v>13</v>
      </c>
      <c r="H248" s="49"/>
      <c r="I248" s="49">
        <v>13.05</v>
      </c>
      <c r="J248" s="62">
        <v>-50000</v>
      </c>
      <c r="K248" s="53" t="s">
        <v>353</v>
      </c>
      <c r="L248" s="53"/>
    </row>
    <row r="249" spans="1:12" ht="33" hidden="1" customHeight="1" x14ac:dyDescent="0.4">
      <c r="A249" s="59" t="s">
        <v>375</v>
      </c>
      <c r="B249" s="38" t="s">
        <v>398</v>
      </c>
      <c r="C249" s="38" t="s">
        <v>13</v>
      </c>
      <c r="D249" s="38" t="s">
        <v>399</v>
      </c>
      <c r="E249" s="60" t="s">
        <v>13</v>
      </c>
      <c r="F249" s="61" t="s">
        <v>13</v>
      </c>
      <c r="G249" s="49" t="s">
        <v>13</v>
      </c>
      <c r="H249" s="49">
        <v>1174.9100000000001</v>
      </c>
      <c r="I249" s="49"/>
      <c r="J249" s="62">
        <v>4500000</v>
      </c>
      <c r="K249" s="53" t="s">
        <v>356</v>
      </c>
      <c r="L249" s="53"/>
    </row>
    <row r="250" spans="1:12" ht="33" hidden="1" customHeight="1" x14ac:dyDescent="0.4">
      <c r="A250" s="59"/>
      <c r="B250" s="38"/>
      <c r="C250" s="38"/>
      <c r="D250" s="38"/>
      <c r="E250" s="60"/>
      <c r="F250" s="61"/>
      <c r="G250" s="49"/>
      <c r="H250" s="49"/>
      <c r="I250" s="49"/>
      <c r="J250" s="62"/>
      <c r="K250" s="53"/>
      <c r="L250" s="53"/>
    </row>
    <row r="251" spans="1:12" ht="33" hidden="1" customHeight="1" x14ac:dyDescent="0.4">
      <c r="A251" s="59"/>
      <c r="B251" s="38"/>
      <c r="C251" s="38"/>
      <c r="D251" s="38"/>
      <c r="E251" s="60"/>
      <c r="F251" s="61"/>
      <c r="G251" s="49"/>
      <c r="H251" s="49"/>
      <c r="I251" s="49"/>
      <c r="J251" s="62"/>
      <c r="K251" s="53"/>
      <c r="L251" s="53"/>
    </row>
    <row r="252" spans="1:12" ht="33" hidden="1" customHeight="1" x14ac:dyDescent="0.4">
      <c r="A252" s="59"/>
      <c r="B252" s="38"/>
      <c r="C252" s="38"/>
      <c r="D252" s="38"/>
      <c r="E252" s="60"/>
      <c r="F252" s="61"/>
      <c r="G252" s="49"/>
      <c r="H252" s="49"/>
      <c r="I252" s="49"/>
      <c r="J252" s="57">
        <f>SUM(J239:J251)</f>
        <v>10137254.98</v>
      </c>
      <c r="K252" s="53" t="s">
        <v>400</v>
      </c>
      <c r="L252" s="53"/>
    </row>
    <row r="253" spans="1:12" ht="33" hidden="1" customHeight="1" x14ac:dyDescent="0.4">
      <c r="A253" s="67"/>
      <c r="B253" s="49"/>
      <c r="C253" s="49"/>
      <c r="D253" s="49"/>
      <c r="E253" s="68"/>
      <c r="F253" s="69"/>
      <c r="G253" s="49"/>
      <c r="H253" s="49"/>
      <c r="I253" s="49"/>
      <c r="J253" s="68">
        <f>J244+J243</f>
        <v>689700</v>
      </c>
      <c r="K253" s="69"/>
    </row>
    <row r="254" spans="1:12" ht="33" hidden="1" customHeight="1" x14ac:dyDescent="0.4">
      <c r="A254" s="67"/>
      <c r="B254" s="49"/>
      <c r="C254" s="49"/>
      <c r="D254" s="49"/>
      <c r="E254" s="68"/>
      <c r="F254" s="69"/>
      <c r="G254" s="49"/>
      <c r="H254" s="49"/>
      <c r="I254" s="49"/>
      <c r="J254" s="68">
        <f>J252-J253-J249</f>
        <v>4947554.9800000004</v>
      </c>
      <c r="K254" s="69"/>
    </row>
    <row r="255" spans="1:12" ht="33" hidden="1" customHeight="1" x14ac:dyDescent="0.4">
      <c r="A255" s="67"/>
      <c r="B255" s="49"/>
      <c r="C255" s="49"/>
      <c r="D255" s="49"/>
      <c r="E255" s="68"/>
      <c r="F255" s="69"/>
      <c r="G255" s="49"/>
      <c r="H255" s="49"/>
      <c r="I255" s="49"/>
      <c r="J255" s="68"/>
      <c r="K255" s="69"/>
    </row>
    <row r="256" spans="1:12" ht="33" hidden="1" customHeight="1" x14ac:dyDescent="0.4">
      <c r="A256" s="67"/>
      <c r="B256" s="49"/>
      <c r="C256" s="49"/>
      <c r="D256" s="49"/>
      <c r="E256" s="68"/>
      <c r="F256" s="69"/>
      <c r="G256" s="49"/>
      <c r="H256" s="49"/>
      <c r="I256" s="49"/>
      <c r="J256" s="68"/>
      <c r="K256" s="69"/>
    </row>
    <row r="257" spans="1:11" ht="33" hidden="1" customHeight="1" x14ac:dyDescent="0.4">
      <c r="A257" s="67"/>
      <c r="B257" s="49"/>
      <c r="C257" s="49"/>
      <c r="D257" s="49"/>
      <c r="E257" s="68"/>
      <c r="F257" s="69"/>
      <c r="G257" s="49"/>
      <c r="H257" s="49"/>
      <c r="I257" s="49"/>
      <c r="J257" s="68"/>
      <c r="K257" s="69"/>
    </row>
    <row r="258" spans="1:11" ht="33" hidden="1" customHeight="1" x14ac:dyDescent="0.4">
      <c r="A258" s="67"/>
      <c r="B258" s="49"/>
      <c r="C258" s="49"/>
      <c r="D258" s="49"/>
      <c r="E258" s="68"/>
      <c r="F258" s="69"/>
      <c r="G258" s="49"/>
      <c r="H258" s="49"/>
      <c r="I258" s="49"/>
      <c r="J258" s="68"/>
      <c r="K258" s="69"/>
    </row>
    <row r="259" spans="1:11" ht="33" hidden="1" customHeight="1" x14ac:dyDescent="0.4">
      <c r="A259" s="67"/>
      <c r="B259" s="49"/>
      <c r="C259" s="49"/>
      <c r="D259" s="49"/>
      <c r="E259" s="68"/>
      <c r="F259" s="69"/>
      <c r="G259" s="49"/>
      <c r="H259" s="49"/>
      <c r="I259" s="49"/>
      <c r="J259" s="68"/>
      <c r="K259" s="69"/>
    </row>
    <row r="260" spans="1:11" ht="33" hidden="1" customHeight="1" x14ac:dyDescent="0.4">
      <c r="A260" s="67"/>
      <c r="B260" s="49"/>
      <c r="C260" s="49"/>
      <c r="D260" s="49"/>
      <c r="E260" s="68"/>
      <c r="F260" s="69"/>
      <c r="G260" s="49"/>
      <c r="H260" s="49"/>
      <c r="I260" s="49"/>
      <c r="J260" s="68"/>
      <c r="K260" s="69"/>
    </row>
    <row r="261" spans="1:11" ht="33" hidden="1" customHeight="1" x14ac:dyDescent="0.4">
      <c r="A261" s="67"/>
      <c r="B261" s="49"/>
      <c r="C261" s="49"/>
      <c r="D261" s="49"/>
      <c r="E261" s="68"/>
      <c r="F261" s="69"/>
      <c r="G261" s="49"/>
      <c r="H261" s="49"/>
      <c r="I261" s="49"/>
      <c r="J261" s="68"/>
      <c r="K261" s="69"/>
    </row>
    <row r="262" spans="1:11" ht="33" hidden="1" customHeight="1" x14ac:dyDescent="0.4">
      <c r="A262" s="67"/>
      <c r="B262" s="49"/>
      <c r="C262" s="49"/>
      <c r="D262" s="49"/>
      <c r="E262" s="68"/>
      <c r="F262" s="69"/>
      <c r="G262" s="49"/>
      <c r="H262" s="49"/>
      <c r="I262" s="49"/>
      <c r="J262" s="68"/>
      <c r="K262" s="69"/>
    </row>
    <row r="263" spans="1:11" ht="33" hidden="1" customHeight="1" x14ac:dyDescent="0.4">
      <c r="A263" s="67"/>
      <c r="B263" s="49"/>
      <c r="C263" s="49"/>
      <c r="D263" s="49"/>
      <c r="E263" s="68"/>
      <c r="F263" s="69"/>
      <c r="G263" s="49"/>
      <c r="H263" s="49"/>
      <c r="I263" s="49"/>
      <c r="J263" s="68"/>
      <c r="K263" s="69"/>
    </row>
    <row r="264" spans="1:11" ht="33" hidden="1" customHeight="1" x14ac:dyDescent="0.4">
      <c r="A264" s="67"/>
      <c r="B264" s="49"/>
      <c r="C264" s="49"/>
      <c r="D264" s="49"/>
      <c r="E264" s="68"/>
      <c r="F264" s="69"/>
      <c r="G264" s="49"/>
      <c r="H264" s="49"/>
      <c r="I264" s="49"/>
      <c r="J264" s="68"/>
      <c r="K264" s="69"/>
    </row>
    <row r="265" spans="1:11" ht="33" hidden="1" customHeight="1" x14ac:dyDescent="0.4">
      <c r="A265" s="67"/>
      <c r="B265" s="49"/>
      <c r="C265" s="49"/>
      <c r="D265" s="49"/>
      <c r="E265" s="68"/>
      <c r="F265" s="69"/>
      <c r="G265" s="49"/>
      <c r="H265" s="49"/>
      <c r="I265" s="49"/>
      <c r="J265" s="68"/>
      <c r="K265" s="69"/>
    </row>
    <row r="266" spans="1:11" ht="33" hidden="1" customHeight="1" x14ac:dyDescent="0.4">
      <c r="A266" s="67"/>
      <c r="B266" s="49"/>
      <c r="C266" s="49"/>
      <c r="D266" s="49"/>
      <c r="E266" s="68"/>
      <c r="F266" s="69"/>
      <c r="G266" s="49"/>
      <c r="H266" s="49"/>
      <c r="I266" s="49"/>
      <c r="J266" s="68"/>
      <c r="K266" s="69"/>
    </row>
    <row r="267" spans="1:11" ht="33" hidden="1" customHeight="1" x14ac:dyDescent="0.4">
      <c r="A267" s="67"/>
      <c r="B267" s="49"/>
      <c r="C267" s="49"/>
      <c r="D267" s="49"/>
      <c r="E267" s="68"/>
      <c r="F267" s="69"/>
      <c r="G267" s="49"/>
      <c r="H267" s="49"/>
      <c r="I267" s="49"/>
      <c r="J267" s="68"/>
      <c r="K267" s="69"/>
    </row>
    <row r="268" spans="1:11" ht="33" hidden="1" customHeight="1" x14ac:dyDescent="0.4">
      <c r="A268" s="40"/>
      <c r="B268" s="48"/>
      <c r="C268" s="48"/>
      <c r="D268" s="48"/>
      <c r="E268" s="78"/>
      <c r="F268" s="79"/>
      <c r="G268" s="49"/>
      <c r="H268" s="49"/>
      <c r="I268" s="49"/>
      <c r="J268" s="78"/>
      <c r="K268" s="79"/>
    </row>
    <row r="269" spans="1:11" ht="33" hidden="1" customHeight="1" x14ac:dyDescent="0.4">
      <c r="A269" s="40"/>
      <c r="B269" s="48"/>
      <c r="C269" s="48"/>
      <c r="D269" s="48"/>
      <c r="E269" s="76"/>
      <c r="F269" s="49"/>
      <c r="G269" s="41"/>
      <c r="H269" s="41"/>
      <c r="I269" s="41"/>
      <c r="J269" s="76"/>
      <c r="K269" s="49"/>
    </row>
    <row r="270" spans="1:11" ht="33" hidden="1" customHeight="1" x14ac:dyDescent="0.4">
      <c r="A270" s="40"/>
      <c r="B270" s="41"/>
      <c r="C270" s="41"/>
      <c r="D270" s="41"/>
      <c r="E270" s="42"/>
      <c r="F270" s="43"/>
      <c r="G270" s="48"/>
      <c r="H270" s="48"/>
      <c r="I270" s="48"/>
      <c r="J270" s="42"/>
      <c r="K270" s="43"/>
    </row>
    <row r="271" spans="1:11" ht="33" hidden="1" customHeight="1" x14ac:dyDescent="0.4">
      <c r="A271" s="67"/>
      <c r="B271" s="49"/>
      <c r="C271" s="49"/>
      <c r="D271" s="49"/>
      <c r="E271" s="49"/>
      <c r="F271" s="49"/>
      <c r="G271" s="49"/>
      <c r="H271" s="49"/>
      <c r="I271" s="49"/>
      <c r="J271" s="68"/>
      <c r="K271" s="69"/>
    </row>
    <row r="272" spans="1:11" ht="33" hidden="1" customHeight="1" x14ac:dyDescent="0.4">
      <c r="A272" s="40"/>
      <c r="B272" s="48"/>
      <c r="C272" s="48"/>
      <c r="D272" s="70"/>
      <c r="E272" s="48"/>
      <c r="F272" s="48"/>
      <c r="G272" s="48"/>
      <c r="H272" s="48"/>
      <c r="I272" s="48"/>
      <c r="J272" s="48"/>
      <c r="K272" s="48"/>
    </row>
    <row r="273" spans="1:11" ht="33" hidden="1" customHeight="1" x14ac:dyDescent="0.4">
      <c r="A273" s="40"/>
      <c r="B273" s="48"/>
      <c r="C273" s="48"/>
      <c r="D273" s="48"/>
      <c r="E273" s="48"/>
      <c r="F273" s="48"/>
      <c r="G273" s="48"/>
      <c r="H273" s="48"/>
      <c r="I273" s="48"/>
      <c r="J273" s="76"/>
      <c r="K273" s="48"/>
    </row>
    <row r="274" spans="1:11" ht="33" hidden="1" customHeight="1" x14ac:dyDescent="0.4">
      <c r="A274" s="40"/>
      <c r="B274" s="48"/>
      <c r="C274" s="48"/>
      <c r="D274" s="48"/>
      <c r="E274" s="78"/>
      <c r="F274" s="79"/>
      <c r="G274" s="49"/>
      <c r="H274" s="49"/>
      <c r="I274" s="49"/>
      <c r="J274" s="78"/>
      <c r="K274" s="79"/>
    </row>
    <row r="275" spans="1:11" ht="33" hidden="1" customHeight="1" x14ac:dyDescent="0.4">
      <c r="A275" s="67"/>
      <c r="B275" s="49"/>
      <c r="C275" s="49"/>
      <c r="D275" s="49"/>
      <c r="E275" s="68"/>
      <c r="F275" s="69"/>
      <c r="G275" s="49"/>
      <c r="H275" s="49"/>
      <c r="I275" s="49"/>
      <c r="J275" s="68"/>
      <c r="K275" s="69"/>
    </row>
    <row r="276" spans="1:11" ht="33" hidden="1" customHeight="1" x14ac:dyDescent="0.4">
      <c r="A276" s="67"/>
      <c r="B276" s="49"/>
      <c r="C276" s="49"/>
      <c r="D276" s="49"/>
      <c r="E276" s="68"/>
      <c r="F276" s="69"/>
      <c r="G276" s="49"/>
      <c r="H276" s="49"/>
      <c r="I276" s="49"/>
      <c r="J276" s="68"/>
      <c r="K276" s="69"/>
    </row>
    <row r="277" spans="1:11" ht="33" hidden="1" customHeight="1" x14ac:dyDescent="0.4">
      <c r="A277" s="67"/>
      <c r="B277" s="49"/>
      <c r="C277" s="49"/>
      <c r="D277" s="49"/>
      <c r="E277" s="68"/>
      <c r="F277" s="69"/>
      <c r="G277" s="49"/>
      <c r="H277" s="49"/>
      <c r="I277" s="49"/>
      <c r="J277" s="68"/>
      <c r="K277" s="69"/>
    </row>
    <row r="278" spans="1:11" ht="33" hidden="1" customHeight="1" x14ac:dyDescent="0.4">
      <c r="A278" s="67"/>
      <c r="B278" s="49"/>
      <c r="C278" s="49"/>
      <c r="D278" s="49"/>
      <c r="E278" s="68"/>
      <c r="F278" s="69"/>
      <c r="G278" s="49"/>
      <c r="H278" s="49"/>
      <c r="I278" s="49"/>
      <c r="J278" s="68"/>
      <c r="K278" s="69"/>
    </row>
    <row r="279" spans="1:11" ht="33" hidden="1" customHeight="1" x14ac:dyDescent="0.4">
      <c r="A279" s="40"/>
      <c r="B279" s="48"/>
      <c r="C279" s="48"/>
      <c r="D279" s="48"/>
      <c r="E279" s="76"/>
      <c r="F279" s="49"/>
      <c r="G279" s="41"/>
      <c r="H279" s="41"/>
      <c r="I279" s="41"/>
      <c r="J279" s="76"/>
      <c r="K279" s="49"/>
    </row>
    <row r="280" spans="1:11" ht="33" hidden="1" customHeight="1" x14ac:dyDescent="0.4">
      <c r="A280" s="40"/>
      <c r="B280" s="41"/>
      <c r="C280" s="41"/>
      <c r="D280" s="41"/>
      <c r="E280" s="42"/>
      <c r="F280" s="43"/>
      <c r="G280" s="48"/>
      <c r="H280" s="48"/>
      <c r="I280" s="48"/>
      <c r="J280" s="42"/>
      <c r="K280" s="43"/>
    </row>
    <row r="281" spans="1:11" ht="33" hidden="1" customHeight="1" x14ac:dyDescent="0.4">
      <c r="A281" s="67"/>
      <c r="B281" s="49"/>
      <c r="C281" s="49"/>
      <c r="D281" s="49"/>
      <c r="E281" s="49"/>
      <c r="F281" s="49"/>
      <c r="G281" s="49"/>
      <c r="H281" s="49"/>
      <c r="I281" s="49"/>
      <c r="J281" s="68"/>
      <c r="K281" s="69"/>
    </row>
    <row r="282" spans="1:11" ht="33" hidden="1" customHeight="1" x14ac:dyDescent="0.4">
      <c r="A282" s="40"/>
      <c r="B282" s="48"/>
      <c r="C282" s="48"/>
      <c r="D282" s="70"/>
      <c r="E282" s="48"/>
      <c r="F282" s="48"/>
      <c r="G282" s="48"/>
      <c r="H282" s="48"/>
      <c r="I282" s="48"/>
      <c r="J282" s="48"/>
      <c r="K282" s="48"/>
    </row>
    <row r="283" spans="1:11" ht="33" hidden="1" customHeight="1" x14ac:dyDescent="0.4">
      <c r="A283" s="40"/>
      <c r="B283" s="48"/>
      <c r="C283" s="48"/>
      <c r="D283" s="48"/>
      <c r="E283" s="48"/>
      <c r="F283" s="48"/>
      <c r="G283" s="48"/>
      <c r="H283" s="48"/>
      <c r="I283" s="48"/>
      <c r="J283" s="76"/>
      <c r="K283" s="48"/>
    </row>
    <row r="284" spans="1:11" ht="33" hidden="1" customHeight="1" x14ac:dyDescent="0.4">
      <c r="A284" s="40"/>
      <c r="B284" s="48"/>
      <c r="C284" s="48"/>
      <c r="D284" s="48"/>
      <c r="E284" s="78"/>
      <c r="F284" s="79"/>
      <c r="G284" s="49"/>
      <c r="H284" s="49"/>
      <c r="I284" s="49"/>
      <c r="J284" s="78"/>
      <c r="K284" s="79"/>
    </row>
    <row r="285" spans="1:11" ht="33" hidden="1" customHeight="1" x14ac:dyDescent="0.4">
      <c r="A285" s="67"/>
      <c r="B285" s="49"/>
      <c r="C285" s="49"/>
      <c r="D285" s="49"/>
      <c r="E285" s="68"/>
      <c r="F285" s="69"/>
      <c r="G285" s="49"/>
      <c r="H285" s="49"/>
      <c r="I285" s="49"/>
      <c r="J285" s="68"/>
      <c r="K285" s="69"/>
    </row>
    <row r="286" spans="1:11" ht="33" hidden="1" customHeight="1" x14ac:dyDescent="0.4">
      <c r="A286" s="67"/>
      <c r="B286" s="49"/>
      <c r="C286" s="49"/>
      <c r="D286" s="49"/>
      <c r="E286" s="68"/>
      <c r="F286" s="69"/>
      <c r="G286" s="49"/>
      <c r="H286" s="49"/>
      <c r="I286" s="49"/>
      <c r="J286" s="68"/>
      <c r="K286" s="69"/>
    </row>
    <row r="287" spans="1:11" ht="33" hidden="1" customHeight="1" x14ac:dyDescent="0.4">
      <c r="A287" s="40"/>
      <c r="B287" s="48"/>
      <c r="C287" s="48"/>
      <c r="D287" s="48"/>
      <c r="E287" s="76"/>
      <c r="F287" s="49"/>
      <c r="G287" s="41"/>
      <c r="H287" s="41"/>
      <c r="I287" s="41"/>
      <c r="J287" s="76"/>
      <c r="K287" s="49"/>
    </row>
    <row r="288" spans="1:11" ht="33" hidden="1" customHeight="1" x14ac:dyDescent="0.4">
      <c r="A288" s="40"/>
      <c r="B288" s="41"/>
      <c r="C288" s="41"/>
      <c r="D288" s="41"/>
      <c r="E288" s="42"/>
      <c r="F288" s="43"/>
      <c r="G288" s="48"/>
      <c r="H288" s="48"/>
      <c r="I288" s="48"/>
      <c r="J288" s="42"/>
      <c r="K288" s="43"/>
    </row>
    <row r="289" spans="1:11" ht="33" hidden="1" customHeight="1" x14ac:dyDescent="0.4">
      <c r="A289" s="67"/>
      <c r="B289" s="49"/>
      <c r="C289" s="49"/>
      <c r="D289" s="49"/>
      <c r="E289" s="49"/>
      <c r="F289" s="49"/>
      <c r="G289" s="49"/>
      <c r="H289" s="49"/>
      <c r="I289" s="49"/>
      <c r="J289" s="68"/>
      <c r="K289" s="69"/>
    </row>
    <row r="290" spans="1:11" ht="33" hidden="1" customHeight="1" x14ac:dyDescent="0.4">
      <c r="A290" s="40"/>
      <c r="B290" s="48"/>
      <c r="C290" s="48"/>
      <c r="D290" s="70"/>
      <c r="E290" s="48"/>
      <c r="F290" s="48"/>
      <c r="G290" s="48"/>
      <c r="H290" s="48"/>
      <c r="I290" s="48"/>
      <c r="J290" s="48"/>
      <c r="K290" s="48"/>
    </row>
    <row r="291" spans="1:11" ht="33" hidden="1" customHeight="1" x14ac:dyDescent="0.4">
      <c r="A291" s="40"/>
      <c r="B291" s="48"/>
      <c r="C291" s="48"/>
      <c r="D291" s="48"/>
      <c r="E291" s="48"/>
      <c r="F291" s="48"/>
      <c r="G291" s="48"/>
      <c r="H291" s="48"/>
      <c r="I291" s="48"/>
      <c r="J291" s="76"/>
      <c r="K291" s="48"/>
    </row>
    <row r="292" spans="1:11" ht="33" hidden="1" customHeight="1" x14ac:dyDescent="0.4">
      <c r="A292" s="40"/>
      <c r="B292" s="48"/>
      <c r="C292" s="48"/>
      <c r="D292" s="48"/>
      <c r="E292" s="78"/>
      <c r="F292" s="79"/>
      <c r="G292" s="49"/>
      <c r="H292" s="49"/>
      <c r="I292" s="49"/>
      <c r="J292" s="78"/>
      <c r="K292" s="79"/>
    </row>
    <row r="293" spans="1:11" ht="33" hidden="1" customHeight="1" x14ac:dyDescent="0.4">
      <c r="A293" s="67"/>
      <c r="B293" s="49"/>
      <c r="C293" s="49"/>
      <c r="D293" s="49"/>
      <c r="E293" s="68"/>
      <c r="F293" s="69"/>
      <c r="G293" s="49"/>
      <c r="H293" s="49"/>
      <c r="I293" s="49"/>
      <c r="J293" s="68"/>
      <c r="K293" s="69"/>
    </row>
    <row r="294" spans="1:11" ht="33" hidden="1" customHeight="1" x14ac:dyDescent="0.4">
      <c r="A294" s="67"/>
      <c r="B294" s="49"/>
      <c r="C294" s="49"/>
      <c r="D294" s="49"/>
      <c r="E294" s="68"/>
      <c r="F294" s="69"/>
      <c r="G294" s="49"/>
      <c r="H294" s="49"/>
      <c r="I294" s="49"/>
      <c r="J294" s="68"/>
      <c r="K294" s="69"/>
    </row>
    <row r="295" spans="1:11" ht="33" hidden="1" customHeight="1" x14ac:dyDescent="0.4">
      <c r="A295" s="67"/>
      <c r="B295" s="49"/>
      <c r="C295" s="49"/>
      <c r="D295" s="49"/>
      <c r="E295" s="68"/>
      <c r="F295" s="69"/>
      <c r="G295" s="49"/>
      <c r="H295" s="49"/>
      <c r="I295" s="49"/>
      <c r="J295" s="68"/>
      <c r="K295" s="69"/>
    </row>
    <row r="296" spans="1:11" ht="33" hidden="1" customHeight="1" x14ac:dyDescent="0.4">
      <c r="A296" s="67"/>
      <c r="B296" s="49"/>
      <c r="C296" s="49"/>
      <c r="D296" s="49"/>
      <c r="E296" s="68"/>
      <c r="F296" s="69"/>
      <c r="G296" s="49"/>
      <c r="H296" s="49"/>
      <c r="I296" s="49"/>
      <c r="J296" s="68"/>
      <c r="K296" s="69"/>
    </row>
    <row r="297" spans="1:11" ht="33" hidden="1" customHeight="1" x14ac:dyDescent="0.4">
      <c r="A297" s="67"/>
      <c r="B297" s="49"/>
      <c r="C297" s="49"/>
      <c r="D297" s="49"/>
      <c r="E297" s="68"/>
      <c r="F297" s="69"/>
      <c r="G297" s="49"/>
      <c r="H297" s="49"/>
      <c r="I297" s="49"/>
      <c r="J297" s="68"/>
      <c r="K297" s="69"/>
    </row>
    <row r="298" spans="1:11" ht="33" hidden="1" customHeight="1" x14ac:dyDescent="0.4">
      <c r="A298" s="67"/>
      <c r="B298" s="49"/>
      <c r="C298" s="49"/>
      <c r="D298" s="49"/>
      <c r="E298" s="68"/>
      <c r="F298" s="69"/>
      <c r="G298" s="49"/>
      <c r="H298" s="49"/>
      <c r="I298" s="49"/>
      <c r="J298" s="68"/>
      <c r="K298" s="69"/>
    </row>
    <row r="299" spans="1:11" ht="33" hidden="1" customHeight="1" x14ac:dyDescent="0.4">
      <c r="A299" s="67"/>
      <c r="B299" s="49"/>
      <c r="C299" s="49"/>
      <c r="D299" s="49"/>
      <c r="E299" s="68"/>
      <c r="F299" s="69"/>
      <c r="G299" s="49"/>
      <c r="H299" s="49"/>
      <c r="I299" s="49"/>
      <c r="J299" s="68"/>
      <c r="K299" s="69"/>
    </row>
    <row r="300" spans="1:11" ht="33" hidden="1" customHeight="1" x14ac:dyDescent="0.4">
      <c r="A300" s="67"/>
      <c r="B300" s="49"/>
      <c r="C300" s="49"/>
      <c r="D300" s="49"/>
      <c r="E300" s="68"/>
      <c r="F300" s="69"/>
      <c r="G300" s="49"/>
      <c r="H300" s="49"/>
      <c r="I300" s="49"/>
      <c r="J300" s="68"/>
      <c r="K300" s="69"/>
    </row>
    <row r="301" spans="1:11" ht="33" hidden="1" customHeight="1" x14ac:dyDescent="0.4">
      <c r="A301" s="67"/>
      <c r="B301" s="49"/>
      <c r="C301" s="49"/>
      <c r="D301" s="49"/>
      <c r="E301" s="68"/>
      <c r="F301" s="69"/>
      <c r="G301" s="49"/>
      <c r="H301" s="49"/>
      <c r="I301" s="49"/>
      <c r="J301" s="68"/>
      <c r="K301" s="69"/>
    </row>
    <row r="302" spans="1:11" ht="33" hidden="1" customHeight="1" x14ac:dyDescent="0.4">
      <c r="A302" s="67"/>
      <c r="B302" s="49"/>
      <c r="C302" s="49"/>
      <c r="D302" s="49"/>
      <c r="E302" s="68"/>
      <c r="F302" s="69"/>
      <c r="G302" s="49"/>
      <c r="H302" s="49"/>
      <c r="I302" s="49"/>
      <c r="J302" s="68"/>
      <c r="K302" s="69"/>
    </row>
    <row r="303" spans="1:11" ht="33" hidden="1" customHeight="1" x14ac:dyDescent="0.4">
      <c r="A303" s="67"/>
      <c r="B303" s="49"/>
      <c r="C303" s="49"/>
      <c r="D303" s="49"/>
      <c r="E303" s="68"/>
      <c r="F303" s="69"/>
      <c r="G303" s="49"/>
      <c r="H303" s="49"/>
      <c r="I303" s="49"/>
      <c r="J303" s="68"/>
      <c r="K303" s="69"/>
    </row>
    <row r="304" spans="1:11" ht="33" hidden="1" customHeight="1" x14ac:dyDescent="0.4">
      <c r="A304" s="67"/>
      <c r="B304" s="49"/>
      <c r="C304" s="49"/>
      <c r="D304" s="49"/>
      <c r="E304" s="68"/>
      <c r="F304" s="69"/>
      <c r="G304" s="49"/>
      <c r="H304" s="49"/>
      <c r="I304" s="49"/>
      <c r="J304" s="68"/>
      <c r="K304" s="69"/>
    </row>
    <row r="305" spans="1:11" ht="33" hidden="1" customHeight="1" x14ac:dyDescent="0.4">
      <c r="A305" s="67"/>
      <c r="B305" s="49"/>
      <c r="C305" s="49"/>
      <c r="D305" s="49"/>
      <c r="E305" s="68"/>
      <c r="F305" s="69"/>
      <c r="G305" s="49"/>
      <c r="H305" s="49"/>
      <c r="I305" s="49"/>
      <c r="J305" s="68"/>
      <c r="K305" s="69"/>
    </row>
    <row r="306" spans="1:11" ht="33" hidden="1" customHeight="1" x14ac:dyDescent="0.4">
      <c r="A306" s="67"/>
      <c r="B306" s="49"/>
      <c r="C306" s="49"/>
      <c r="D306" s="49"/>
      <c r="E306" s="68"/>
      <c r="F306" s="69"/>
      <c r="G306" s="49"/>
      <c r="H306" s="49"/>
      <c r="I306" s="49"/>
      <c r="J306" s="68"/>
      <c r="K306" s="69"/>
    </row>
    <row r="307" spans="1:11" ht="33" hidden="1" customHeight="1" x14ac:dyDescent="0.4">
      <c r="A307" s="67"/>
      <c r="B307" s="49"/>
      <c r="C307" s="49"/>
      <c r="D307" s="49"/>
      <c r="E307" s="68"/>
      <c r="F307" s="69"/>
      <c r="G307" s="49"/>
      <c r="H307" s="49"/>
      <c r="I307" s="49"/>
      <c r="J307" s="68"/>
      <c r="K307" s="69"/>
    </row>
    <row r="308" spans="1:11" ht="33" hidden="1" customHeight="1" x14ac:dyDescent="0.4">
      <c r="A308" s="67"/>
      <c r="B308" s="49"/>
      <c r="C308" s="49"/>
      <c r="D308" s="49"/>
      <c r="E308" s="68"/>
      <c r="F308" s="69"/>
      <c r="G308" s="49"/>
      <c r="H308" s="49"/>
      <c r="I308" s="49"/>
      <c r="J308" s="68"/>
      <c r="K308" s="69"/>
    </row>
    <row r="309" spans="1:11" ht="33" hidden="1" customHeight="1" x14ac:dyDescent="0.4">
      <c r="A309" s="67"/>
      <c r="B309" s="49"/>
      <c r="C309" s="49"/>
      <c r="D309" s="49"/>
      <c r="E309" s="68"/>
      <c r="F309" s="69"/>
      <c r="G309" s="49"/>
      <c r="H309" s="49"/>
      <c r="I309" s="49"/>
      <c r="J309" s="68"/>
      <c r="K309" s="69"/>
    </row>
    <row r="310" spans="1:11" ht="33" hidden="1" customHeight="1" x14ac:dyDescent="0.4">
      <c r="A310" s="67"/>
      <c r="B310" s="49"/>
      <c r="C310" s="49"/>
      <c r="D310" s="49"/>
      <c r="E310" s="68"/>
      <c r="F310" s="69"/>
      <c r="G310" s="49"/>
      <c r="H310" s="49"/>
      <c r="I310" s="49"/>
      <c r="J310" s="68"/>
      <c r="K310" s="69"/>
    </row>
    <row r="311" spans="1:11" ht="33" hidden="1" customHeight="1" x14ac:dyDescent="0.4">
      <c r="A311" s="67"/>
      <c r="B311" s="49"/>
      <c r="C311" s="49"/>
      <c r="D311" s="49"/>
      <c r="E311" s="68"/>
      <c r="F311" s="69"/>
      <c r="G311" s="49"/>
      <c r="H311" s="49"/>
      <c r="I311" s="49"/>
      <c r="J311" s="68"/>
      <c r="K311" s="69"/>
    </row>
    <row r="312" spans="1:11" ht="33" hidden="1" customHeight="1" x14ac:dyDescent="0.4">
      <c r="A312" s="67"/>
      <c r="B312" s="49"/>
      <c r="C312" s="49"/>
      <c r="D312" s="49"/>
      <c r="E312" s="68"/>
      <c r="F312" s="69"/>
      <c r="G312" s="49"/>
      <c r="H312" s="49"/>
      <c r="I312" s="49"/>
      <c r="J312" s="68"/>
      <c r="K312" s="69"/>
    </row>
    <row r="313" spans="1:11" ht="33" hidden="1" customHeight="1" x14ac:dyDescent="0.4">
      <c r="A313" s="67"/>
      <c r="B313" s="49"/>
      <c r="C313" s="49"/>
      <c r="D313" s="49"/>
      <c r="E313" s="68"/>
      <c r="F313" s="69"/>
      <c r="G313" s="49"/>
      <c r="H313" s="49"/>
      <c r="I313" s="49"/>
      <c r="J313" s="68"/>
      <c r="K313" s="69"/>
    </row>
    <row r="314" spans="1:11" ht="33" hidden="1" customHeight="1" x14ac:dyDescent="0.4">
      <c r="A314" s="67"/>
      <c r="B314" s="49"/>
      <c r="C314" s="49"/>
      <c r="D314" s="49"/>
      <c r="E314" s="68"/>
      <c r="F314" s="69"/>
      <c r="G314" s="49"/>
      <c r="H314" s="49"/>
      <c r="I314" s="49"/>
      <c r="J314" s="68"/>
      <c r="K314" s="69"/>
    </row>
    <row r="315" spans="1:11" ht="33" hidden="1" customHeight="1" x14ac:dyDescent="0.4">
      <c r="A315" s="40"/>
      <c r="B315" s="48"/>
      <c r="C315" s="48"/>
      <c r="D315" s="48"/>
      <c r="E315" s="78"/>
      <c r="F315" s="79"/>
      <c r="G315" s="49"/>
      <c r="H315" s="49"/>
      <c r="I315" s="49"/>
      <c r="J315" s="78"/>
      <c r="K315" s="79"/>
    </row>
    <row r="316" spans="1:11" ht="33" hidden="1" customHeight="1" x14ac:dyDescent="0.4">
      <c r="A316" s="40"/>
      <c r="B316" s="48"/>
      <c r="C316" s="48"/>
      <c r="D316" s="48"/>
      <c r="E316" s="76"/>
      <c r="F316" s="49"/>
      <c r="G316" s="41"/>
      <c r="H316" s="41"/>
      <c r="I316" s="41"/>
      <c r="J316" s="76"/>
      <c r="K316" s="49"/>
    </row>
    <row r="317" spans="1:11" ht="33" hidden="1" customHeight="1" x14ac:dyDescent="0.4">
      <c r="A317" s="40"/>
      <c r="B317" s="41"/>
      <c r="C317" s="41"/>
      <c r="D317" s="41"/>
      <c r="E317" s="42"/>
      <c r="F317" s="43"/>
      <c r="G317" s="48"/>
      <c r="H317" s="48"/>
      <c r="I317" s="48"/>
      <c r="J317" s="42"/>
      <c r="K317" s="43"/>
    </row>
    <row r="318" spans="1:11" ht="33" hidden="1" customHeight="1" x14ac:dyDescent="0.4">
      <c r="J318" s="50"/>
    </row>
    <row r="319" spans="1:11" ht="33" hidden="1" customHeight="1" x14ac:dyDescent="0.4">
      <c r="A319" s="40"/>
      <c r="B319" s="48"/>
      <c r="C319" s="48"/>
      <c r="D319" s="70"/>
      <c r="E319" s="48"/>
      <c r="F319" s="48"/>
      <c r="G319" s="48"/>
      <c r="H319" s="48"/>
      <c r="I319" s="48"/>
      <c r="J319" s="48"/>
      <c r="K319" s="48"/>
    </row>
    <row r="320" spans="1:11" ht="33" hidden="1" customHeight="1" x14ac:dyDescent="0.4">
      <c r="A320" s="40"/>
      <c r="B320" s="48"/>
      <c r="C320" s="48"/>
      <c r="D320" s="48"/>
      <c r="E320" s="48"/>
      <c r="F320" s="48"/>
      <c r="G320" s="48"/>
      <c r="H320" s="48"/>
      <c r="I320" s="48"/>
      <c r="J320" s="76"/>
      <c r="K320" s="48"/>
    </row>
    <row r="321" spans="1:11" ht="33" hidden="1" customHeight="1" x14ac:dyDescent="0.4">
      <c r="A321" s="40"/>
      <c r="B321" s="48"/>
      <c r="C321" s="48"/>
      <c r="D321" s="48"/>
      <c r="E321" s="78"/>
      <c r="F321" s="79"/>
      <c r="G321" s="49"/>
      <c r="H321" s="49"/>
      <c r="I321" s="49"/>
      <c r="J321" s="78"/>
      <c r="K321" s="79"/>
    </row>
    <row r="322" spans="1:11" ht="33" hidden="1" customHeight="1" x14ac:dyDescent="0.4">
      <c r="A322" s="67"/>
      <c r="B322" s="49"/>
      <c r="C322" s="49"/>
      <c r="D322" s="49"/>
      <c r="E322" s="68"/>
      <c r="F322" s="69"/>
      <c r="G322" s="49"/>
      <c r="H322" s="49"/>
      <c r="I322" s="49"/>
      <c r="J322" s="68"/>
      <c r="K322" s="69"/>
    </row>
    <row r="323" spans="1:11" ht="33" hidden="1" customHeight="1" x14ac:dyDescent="0.4">
      <c r="A323" s="67"/>
      <c r="B323" s="49"/>
      <c r="C323" s="49"/>
      <c r="D323" s="49"/>
      <c r="E323" s="68"/>
      <c r="F323" s="69"/>
      <c r="G323" s="49"/>
      <c r="H323" s="49"/>
      <c r="I323" s="49"/>
      <c r="J323" s="68"/>
      <c r="K323" s="69"/>
    </row>
    <row r="324" spans="1:11" ht="33" hidden="1" customHeight="1" x14ac:dyDescent="0.4">
      <c r="A324" s="67"/>
      <c r="B324" s="49"/>
      <c r="C324" s="49"/>
      <c r="D324" s="49"/>
      <c r="E324" s="68"/>
      <c r="F324" s="69"/>
      <c r="G324" s="49"/>
      <c r="H324" s="49"/>
      <c r="I324" s="49"/>
      <c r="J324" s="68"/>
      <c r="K324" s="69"/>
    </row>
    <row r="325" spans="1:11" ht="33" hidden="1" customHeight="1" x14ac:dyDescent="0.4">
      <c r="A325" s="67"/>
      <c r="B325" s="49"/>
      <c r="C325" s="49"/>
      <c r="D325" s="49"/>
      <c r="E325" s="68"/>
      <c r="F325" s="69"/>
      <c r="G325" s="49"/>
      <c r="H325" s="49"/>
      <c r="I325" s="49"/>
      <c r="J325" s="68"/>
      <c r="K325" s="69"/>
    </row>
    <row r="326" spans="1:11" ht="33" hidden="1" customHeight="1" x14ac:dyDescent="0.4">
      <c r="A326" s="40"/>
      <c r="B326" s="48"/>
      <c r="C326" s="48"/>
      <c r="D326" s="48"/>
      <c r="E326" s="76"/>
      <c r="F326" s="49"/>
      <c r="G326" s="41"/>
      <c r="H326" s="41"/>
      <c r="I326" s="41"/>
      <c r="J326" s="76"/>
      <c r="K326" s="49"/>
    </row>
    <row r="327" spans="1:11" ht="33" hidden="1" customHeight="1" x14ac:dyDescent="0.4">
      <c r="A327" s="40"/>
      <c r="B327" s="41"/>
      <c r="C327" s="41"/>
      <c r="D327" s="41"/>
      <c r="E327" s="42"/>
      <c r="F327" s="43"/>
      <c r="G327" s="48"/>
      <c r="H327" s="48"/>
      <c r="I327" s="48"/>
      <c r="J327" s="42"/>
      <c r="K327" s="43"/>
    </row>
    <row r="328" spans="1:11" ht="33" hidden="1" customHeight="1" x14ac:dyDescent="0.4">
      <c r="J328" s="50"/>
    </row>
    <row r="329" spans="1:11" ht="33" hidden="1" customHeight="1" x14ac:dyDescent="0.4">
      <c r="A329" s="40"/>
      <c r="B329" s="48"/>
      <c r="C329" s="48"/>
      <c r="D329" s="70"/>
      <c r="E329" s="48"/>
      <c r="F329" s="48"/>
      <c r="G329" s="48"/>
      <c r="H329" s="48"/>
      <c r="I329" s="48"/>
      <c r="J329" s="48"/>
      <c r="K329" s="48"/>
    </row>
    <row r="330" spans="1:11" ht="33" hidden="1" customHeight="1" x14ac:dyDescent="0.4">
      <c r="A330" s="40"/>
      <c r="B330" s="48"/>
      <c r="C330" s="48"/>
      <c r="D330" s="48"/>
      <c r="E330" s="48"/>
      <c r="F330" s="48"/>
      <c r="G330" s="48"/>
      <c r="H330" s="48"/>
      <c r="I330" s="48"/>
      <c r="J330" s="76"/>
      <c r="K330" s="48"/>
    </row>
    <row r="331" spans="1:11" ht="33" hidden="1" customHeight="1" x14ac:dyDescent="0.4">
      <c r="A331" s="40"/>
      <c r="B331" s="48"/>
      <c r="C331" s="48"/>
      <c r="D331" s="48"/>
      <c r="E331" s="78"/>
      <c r="F331" s="79"/>
      <c r="G331" s="49"/>
      <c r="H331" s="49"/>
      <c r="I331" s="49"/>
      <c r="J331" s="78"/>
      <c r="K331" s="79"/>
    </row>
    <row r="332" spans="1:11" ht="33" hidden="1" customHeight="1" x14ac:dyDescent="0.4">
      <c r="A332" s="67"/>
      <c r="B332" s="49"/>
      <c r="C332" s="49"/>
      <c r="D332" s="49"/>
      <c r="E332" s="68"/>
      <c r="F332" s="69"/>
      <c r="G332" s="49"/>
      <c r="H332" s="49"/>
      <c r="I332" s="49"/>
      <c r="J332" s="68"/>
      <c r="K332" s="69"/>
    </row>
    <row r="333" spans="1:11" ht="33" hidden="1" customHeight="1" x14ac:dyDescent="0.4">
      <c r="A333" s="67"/>
      <c r="B333" s="49"/>
      <c r="C333" s="49"/>
      <c r="D333" s="49"/>
      <c r="E333" s="68"/>
      <c r="F333" s="69"/>
      <c r="G333" s="49"/>
      <c r="H333" s="49"/>
      <c r="I333" s="49"/>
      <c r="J333" s="68"/>
      <c r="K333" s="69"/>
    </row>
    <row r="334" spans="1:11" ht="33" hidden="1" customHeight="1" x14ac:dyDescent="0.4">
      <c r="A334" s="67"/>
      <c r="B334" s="49"/>
      <c r="C334" s="49"/>
      <c r="D334" s="49"/>
      <c r="E334" s="68"/>
      <c r="F334" s="69"/>
      <c r="G334" s="49"/>
      <c r="H334" s="49"/>
      <c r="I334" s="49"/>
      <c r="J334" s="68"/>
      <c r="K334" s="69"/>
    </row>
    <row r="335" spans="1:11" ht="33" hidden="1" customHeight="1" x14ac:dyDescent="0.4">
      <c r="A335" s="67"/>
      <c r="B335" s="49"/>
      <c r="C335" s="49"/>
      <c r="D335" s="49"/>
      <c r="E335" s="68"/>
      <c r="F335" s="69"/>
      <c r="G335" s="49"/>
      <c r="H335" s="49"/>
      <c r="I335" s="49"/>
      <c r="J335" s="68"/>
      <c r="K335" s="69"/>
    </row>
    <row r="336" spans="1:11" ht="33" hidden="1" customHeight="1" x14ac:dyDescent="0.4">
      <c r="A336" s="67"/>
      <c r="B336" s="49"/>
      <c r="C336" s="49"/>
      <c r="D336" s="49"/>
      <c r="E336" s="68"/>
      <c r="F336" s="69"/>
      <c r="G336" s="49"/>
      <c r="H336" s="49"/>
      <c r="I336" s="49"/>
      <c r="J336" s="68"/>
      <c r="K336" s="69"/>
    </row>
    <row r="337" spans="1:11" ht="33" hidden="1" customHeight="1" x14ac:dyDescent="0.4">
      <c r="A337" s="67"/>
      <c r="B337" s="49"/>
      <c r="C337" s="49"/>
      <c r="D337" s="49"/>
      <c r="E337" s="68"/>
      <c r="F337" s="69"/>
      <c r="G337" s="49"/>
      <c r="H337" s="49"/>
      <c r="I337" s="49"/>
      <c r="J337" s="68"/>
      <c r="K337" s="69"/>
    </row>
    <row r="338" spans="1:11" ht="33" hidden="1" customHeight="1" x14ac:dyDescent="0.4">
      <c r="A338" s="67"/>
      <c r="B338" s="49"/>
      <c r="C338" s="49"/>
      <c r="D338" s="49"/>
      <c r="E338" s="68"/>
      <c r="F338" s="69"/>
      <c r="G338" s="49"/>
      <c r="H338" s="49"/>
      <c r="I338" s="49"/>
      <c r="J338" s="68"/>
      <c r="K338" s="69"/>
    </row>
    <row r="339" spans="1:11" ht="33" hidden="1" customHeight="1" x14ac:dyDescent="0.4">
      <c r="A339" s="67"/>
      <c r="B339" s="49"/>
      <c r="C339" s="49"/>
      <c r="D339" s="49"/>
      <c r="E339" s="68"/>
      <c r="F339" s="69"/>
      <c r="G339" s="49"/>
      <c r="H339" s="49"/>
      <c r="I339" s="49"/>
      <c r="J339" s="68"/>
      <c r="K339" s="69"/>
    </row>
    <row r="340" spans="1:11" ht="33" hidden="1" customHeight="1" x14ac:dyDescent="0.4">
      <c r="A340" s="67"/>
      <c r="B340" s="49"/>
      <c r="C340" s="49"/>
      <c r="D340" s="49"/>
      <c r="E340" s="68"/>
      <c r="F340" s="69"/>
      <c r="G340" s="49"/>
      <c r="H340" s="49"/>
      <c r="I340" s="49"/>
      <c r="J340" s="68"/>
      <c r="K340" s="69"/>
    </row>
    <row r="341" spans="1:11" ht="33" hidden="1" customHeight="1" x14ac:dyDescent="0.4">
      <c r="A341" s="40"/>
      <c r="B341" s="48"/>
      <c r="C341" s="48"/>
      <c r="D341" s="48"/>
      <c r="E341" s="76"/>
      <c r="F341" s="49"/>
      <c r="G341" s="41"/>
      <c r="H341" s="41"/>
      <c r="I341" s="41"/>
      <c r="J341" s="76"/>
      <c r="K341" s="49"/>
    </row>
    <row r="342" spans="1:11" ht="33" hidden="1" customHeight="1" x14ac:dyDescent="0.4">
      <c r="A342" s="40"/>
      <c r="B342" s="41"/>
      <c r="C342" s="41"/>
      <c r="D342" s="41"/>
      <c r="E342" s="42"/>
      <c r="F342" s="43"/>
      <c r="G342" s="48"/>
      <c r="H342" s="48"/>
      <c r="I342" s="48"/>
      <c r="J342" s="42"/>
      <c r="K342" s="43"/>
    </row>
    <row r="343" spans="1:11" ht="33" hidden="1" customHeight="1" x14ac:dyDescent="0.4">
      <c r="J343" s="50"/>
      <c r="K343" s="51"/>
    </row>
    <row r="344" spans="1:11" ht="33" hidden="1" customHeight="1" x14ac:dyDescent="0.4">
      <c r="A344" s="40"/>
      <c r="B344" s="48"/>
      <c r="C344" s="48"/>
      <c r="D344" s="70"/>
      <c r="E344" s="48"/>
      <c r="F344" s="48"/>
      <c r="G344" s="48"/>
      <c r="H344" s="48"/>
      <c r="I344" s="48"/>
      <c r="J344" s="48"/>
      <c r="K344" s="48"/>
    </row>
    <row r="345" spans="1:11" ht="33" hidden="1" customHeight="1" x14ac:dyDescent="0.4">
      <c r="A345" s="40"/>
      <c r="B345" s="48"/>
      <c r="C345" s="48"/>
      <c r="D345" s="48"/>
      <c r="E345" s="48"/>
      <c r="F345" s="48"/>
      <c r="G345" s="48"/>
      <c r="H345" s="48"/>
      <c r="I345" s="48"/>
      <c r="J345" s="76"/>
      <c r="K345" s="48"/>
    </row>
    <row r="346" spans="1:11" ht="33" hidden="1" customHeight="1" x14ac:dyDescent="0.4">
      <c r="A346" s="40"/>
      <c r="B346" s="48"/>
      <c r="C346" s="48"/>
      <c r="D346" s="48"/>
      <c r="E346" s="78"/>
      <c r="F346" s="79"/>
      <c r="G346" s="49"/>
      <c r="H346" s="49"/>
      <c r="I346" s="49"/>
      <c r="J346" s="78"/>
      <c r="K346" s="79"/>
    </row>
    <row r="347" spans="1:11" ht="33" hidden="1" customHeight="1" x14ac:dyDescent="0.4">
      <c r="A347" s="67"/>
      <c r="B347" s="49"/>
      <c r="C347" s="49"/>
      <c r="D347" s="49"/>
      <c r="E347" s="68"/>
      <c r="F347" s="69"/>
      <c r="G347" s="49"/>
      <c r="H347" s="49"/>
      <c r="I347" s="49"/>
      <c r="J347" s="68"/>
      <c r="K347" s="69"/>
    </row>
    <row r="348" spans="1:11" ht="33" hidden="1" customHeight="1" x14ac:dyDescent="0.4">
      <c r="A348" s="67"/>
      <c r="B348" s="49"/>
      <c r="C348" s="49"/>
      <c r="D348" s="49"/>
      <c r="E348" s="68"/>
      <c r="F348" s="69"/>
      <c r="G348" s="49"/>
      <c r="H348" s="49"/>
      <c r="I348" s="49"/>
      <c r="J348" s="68"/>
      <c r="K348" s="69"/>
    </row>
    <row r="349" spans="1:11" ht="33" hidden="1" customHeight="1" x14ac:dyDescent="0.4">
      <c r="A349" s="67"/>
      <c r="B349" s="49"/>
      <c r="C349" s="49"/>
      <c r="D349" s="49"/>
      <c r="E349" s="68"/>
      <c r="F349" s="69"/>
      <c r="G349" s="49"/>
      <c r="H349" s="49"/>
      <c r="I349" s="49"/>
      <c r="J349" s="68"/>
      <c r="K349" s="69"/>
    </row>
    <row r="350" spans="1:11" ht="33" hidden="1" customHeight="1" x14ac:dyDescent="0.4">
      <c r="A350" s="67"/>
      <c r="B350" s="49"/>
      <c r="C350" s="49"/>
      <c r="D350" s="49"/>
      <c r="E350" s="68"/>
      <c r="F350" s="69"/>
      <c r="G350" s="49"/>
      <c r="H350" s="49"/>
      <c r="I350" s="49"/>
      <c r="J350" s="68"/>
      <c r="K350" s="69"/>
    </row>
    <row r="351" spans="1:11" ht="33" hidden="1" customHeight="1" x14ac:dyDescent="0.4">
      <c r="A351" s="67"/>
      <c r="B351" s="49"/>
      <c r="C351" s="49"/>
      <c r="D351" s="49"/>
      <c r="E351" s="68"/>
      <c r="F351" s="69"/>
      <c r="G351" s="49"/>
      <c r="H351" s="49"/>
      <c r="I351" s="49"/>
      <c r="J351" s="68"/>
      <c r="K351" s="69"/>
    </row>
    <row r="352" spans="1:11" ht="33" hidden="1" customHeight="1" x14ac:dyDescent="0.4">
      <c r="A352" s="67"/>
      <c r="B352" s="49"/>
      <c r="C352" s="49"/>
      <c r="D352" s="49"/>
      <c r="E352" s="68"/>
      <c r="F352" s="69"/>
      <c r="G352" s="49"/>
      <c r="H352" s="49"/>
      <c r="I352" s="49"/>
      <c r="J352" s="68"/>
      <c r="K352" s="69"/>
    </row>
    <row r="353" spans="1:11" ht="33" hidden="1" customHeight="1" x14ac:dyDescent="0.4">
      <c r="A353" s="40"/>
      <c r="B353" s="48"/>
      <c r="C353" s="48"/>
      <c r="D353" s="48"/>
      <c r="E353" s="76"/>
      <c r="F353" s="49"/>
      <c r="G353" s="41"/>
      <c r="H353" s="41"/>
      <c r="I353" s="41"/>
      <c r="J353" s="76"/>
      <c r="K353" s="49"/>
    </row>
    <row r="354" spans="1:11" ht="33" hidden="1" customHeight="1" x14ac:dyDescent="0.4">
      <c r="A354" s="40"/>
      <c r="B354" s="41"/>
      <c r="C354" s="41"/>
      <c r="D354" s="41"/>
      <c r="E354" s="42"/>
      <c r="F354" s="43"/>
      <c r="G354" s="48"/>
      <c r="H354" s="48"/>
      <c r="I354" s="48"/>
      <c r="J354" s="42"/>
      <c r="K354" s="43"/>
    </row>
    <row r="355" spans="1:11" ht="33" hidden="1" customHeight="1" x14ac:dyDescent="0.4">
      <c r="J355" s="50"/>
      <c r="K355" s="51"/>
    </row>
    <row r="357" spans="1:11" ht="33" customHeight="1" x14ac:dyDescent="0.4">
      <c r="J357" s="35">
        <f>SUBTOTAL(9,J4:J356)</f>
        <v>-36280617.200000003</v>
      </c>
    </row>
    <row r="359" spans="1:11" ht="33" customHeight="1" x14ac:dyDescent="0.4">
      <c r="J359" s="35">
        <v>11246067.199999999</v>
      </c>
    </row>
    <row r="360" spans="1:11" ht="33" customHeight="1" x14ac:dyDescent="0.4">
      <c r="J360" s="35">
        <f>J359+J357</f>
        <v>-25034550.000000004</v>
      </c>
    </row>
  </sheetData>
  <autoFilter ref="A1:K355">
    <filterColumn colId="1">
      <filters>
        <filter val="WW-PV-24030001"/>
        <filter val="WW-PV-24030002"/>
        <filter val="WW-PV-24030003"/>
        <filter val="WW-PV-24030004"/>
        <filter val="WW-PV-24030005"/>
        <filter val="WW-PV-24030006"/>
        <filter val="WW-PV-24030007"/>
        <filter val="WW-PV-24030008"/>
        <filter val="WW-PV-24030009"/>
        <filter val="WW-PV-24030010"/>
        <filter val="WW-PV-24030011"/>
        <filter val="WW-PV-24030012"/>
        <filter val="WW-PV-24030013"/>
        <filter val="WW-PV-24030014"/>
        <filter val="WW-PV-24030015"/>
        <filter val="WW-PV-24030016"/>
        <filter val="WW-PV-24030017"/>
        <filter val="WW-PV-24030018"/>
        <filter val="WW-PV-24030019"/>
        <filter val="WW-PV-24030021"/>
        <filter val="WW-PV-24030022"/>
        <filter val="WW-PV-24030023"/>
        <filter val="WW-PV-24030025"/>
        <filter val="WW-PV-24030026"/>
        <filter val="WW-PV-24030027"/>
        <filter val="WW-PV-24030028"/>
        <filter val="WW-PV-24030029"/>
        <filter val="WW-PV-24030030"/>
        <filter val="WW-PV-24030031"/>
        <filter val="WW-PV-24030032"/>
        <filter val="WW-PV-24030035"/>
        <filter val="WW-PV-24030036"/>
        <filter val="WW-PV-24030037"/>
        <filter val="WW-PV-24030039"/>
        <filter val="WW-PV-24030040"/>
        <filter val="WW-PV-24030041"/>
        <filter val="WW-PV-24030042"/>
        <filter val="WW-PV-24030043"/>
        <filter val="WW-PV-24030044"/>
        <filter val="WW-PV-24030045"/>
        <filter val="WW-PV-24030046"/>
        <filter val="WW-PV-24030047"/>
        <filter val="WW-PV-24030048"/>
        <filter val="WW-PV-24030049"/>
        <filter val="WW-PV-24030050"/>
        <filter val="WW-PV-24030051"/>
        <filter val="WW-PV-24030052"/>
        <filter val="WW-PV-24030053"/>
        <filter val="WW-PV-24030054"/>
        <filter val="WW-PV-24030055"/>
        <filter val="WW-PV-24030056"/>
      </filters>
    </filterColumn>
    <filterColumn colId="10">
      <filters>
        <filter val="COGS"/>
        <filter val="OPEX"/>
        <filter val="OPRX"/>
      </filters>
    </filterColumn>
  </autoFilter>
  <pageMargins left="0.7" right="0.7" top="0.75" bottom="0.75" header="0.3" footer="0.3"/>
  <pageSetup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CASH ON HAND (USD)</vt:lpstr>
      <vt:lpstr>CASH ON HAND (MMK)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2024-04-02T14:56:35Z</dcterms:modified>
</cp:coreProperties>
</file>