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2020~2023\4.. FPO\FPO\1.Supplier company\1.BOSCH\2023\3.FPO-REM-2023-11-0003(Bosch)\"/>
    </mc:Choice>
  </mc:AlternateContent>
  <bookViews>
    <workbookView xWindow="0" yWindow="0" windowWidth="20490" windowHeight="7755" activeTab="1"/>
  </bookViews>
  <sheets>
    <sheet name="Summary" sheetId="1" r:id="rId1"/>
    <sheet name="Sheet1" sheetId="2" r:id="rId2"/>
  </sheets>
  <definedNames>
    <definedName name="_xlnm._FilterDatabase" localSheetId="1" hidden="1">Sheet1!$A$2:$AK$15</definedName>
    <definedName name="_xlnm._FilterDatabase" localSheetId="0" hidden="1">Summary!$A$2:$H$17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O6" i="2" l="1"/>
  <c r="AS11" i="2" l="1"/>
  <c r="AR4" i="2"/>
  <c r="AR5" i="2"/>
  <c r="AR6" i="2"/>
  <c r="AR7" i="2"/>
  <c r="AR8" i="2"/>
  <c r="AR9" i="2"/>
  <c r="AR10" i="2"/>
  <c r="AR11" i="2"/>
  <c r="AR12" i="2"/>
  <c r="AR13" i="2"/>
  <c r="AR14" i="2"/>
  <c r="AR15" i="2"/>
  <c r="AR16" i="2"/>
  <c r="AR17" i="2"/>
  <c r="AR3" i="2"/>
  <c r="X9" i="2"/>
  <c r="AR2" i="2" l="1"/>
  <c r="AE3" i="2"/>
  <c r="AQ4" i="2"/>
  <c r="AQ5" i="2"/>
  <c r="AQ6" i="2"/>
  <c r="AQ7" i="2"/>
  <c r="AQ8" i="2"/>
  <c r="AQ9" i="2"/>
  <c r="AQ10" i="2"/>
  <c r="AQ11" i="2"/>
  <c r="AQ12" i="2"/>
  <c r="AQ13" i="2"/>
  <c r="AQ14" i="2"/>
  <c r="AQ15" i="2"/>
  <c r="AQ16" i="2"/>
  <c r="AQ17" i="2"/>
  <c r="AQ3" i="2"/>
  <c r="AP11" i="2"/>
  <c r="AP9" i="2"/>
  <c r="AP4" i="2"/>
  <c r="AP5" i="2"/>
  <c r="AP6" i="2"/>
  <c r="AP7" i="2"/>
  <c r="AP8" i="2"/>
  <c r="AP10" i="2"/>
  <c r="AP12" i="2"/>
  <c r="AP13" i="2"/>
  <c r="AP14" i="2"/>
  <c r="AP15" i="2"/>
  <c r="AP16" i="2"/>
  <c r="AP17" i="2"/>
  <c r="AP3" i="2"/>
  <c r="AE11" i="2"/>
  <c r="AC11" i="2"/>
  <c r="AO4" i="2"/>
  <c r="AO5" i="2"/>
  <c r="AO7" i="2"/>
  <c r="AO8" i="2"/>
  <c r="AO9" i="2"/>
  <c r="AO10" i="2"/>
  <c r="AO11" i="2"/>
  <c r="AO12" i="2"/>
  <c r="AO13" i="2"/>
  <c r="AO14" i="2"/>
  <c r="AO15" i="2"/>
  <c r="AO16" i="2"/>
  <c r="AO17" i="2"/>
  <c r="AO3" i="2"/>
  <c r="AM4" i="2" l="1"/>
  <c r="AM5" i="2"/>
  <c r="AM6" i="2"/>
  <c r="AM7" i="2"/>
  <c r="AM8" i="2"/>
  <c r="AM9" i="2"/>
  <c r="AM10" i="2"/>
  <c r="AM11" i="2"/>
  <c r="AM12" i="2"/>
  <c r="AM13" i="2"/>
  <c r="AM14" i="2"/>
  <c r="AM15" i="2"/>
  <c r="AM16" i="2"/>
  <c r="AM17" i="2"/>
  <c r="AM3" i="2"/>
  <c r="AJ3" i="2" l="1"/>
  <c r="X17" i="2" l="1"/>
  <c r="AC17" i="2" s="1"/>
  <c r="AB17" i="2"/>
  <c r="AJ17" i="2"/>
  <c r="X14" i="2"/>
  <c r="AC14" i="2" s="1"/>
  <c r="AB14" i="2"/>
  <c r="AJ14" i="2"/>
  <c r="AE17" i="2" l="1"/>
  <c r="AE14" i="2"/>
  <c r="AJ4" i="2"/>
  <c r="AJ5" i="2"/>
  <c r="AJ6" i="2"/>
  <c r="AJ7" i="2"/>
  <c r="AJ8" i="2"/>
  <c r="AJ9" i="2"/>
  <c r="AJ10" i="2"/>
  <c r="AJ11" i="2"/>
  <c r="AJ12" i="2"/>
  <c r="AJ13" i="2"/>
  <c r="AJ16" i="2"/>
  <c r="AJ15" i="2"/>
  <c r="AJ18" i="2" l="1"/>
  <c r="AB4" i="2"/>
  <c r="AB5" i="2"/>
  <c r="AB6" i="2"/>
  <c r="AB7" i="2"/>
  <c r="AB8" i="2"/>
  <c r="AB9" i="2"/>
  <c r="AB10" i="2"/>
  <c r="AB11" i="2"/>
  <c r="AB12" i="2"/>
  <c r="AB13" i="2"/>
  <c r="AB16" i="2"/>
  <c r="AB15" i="2"/>
  <c r="AB3" i="2"/>
  <c r="X4" i="2"/>
  <c r="AC4" i="2" s="1"/>
  <c r="X5" i="2"/>
  <c r="AC5" i="2" s="1"/>
  <c r="X6" i="2"/>
  <c r="AC6" i="2" s="1"/>
  <c r="X7" i="2"/>
  <c r="AC7" i="2" s="1"/>
  <c r="X8" i="2"/>
  <c r="AC8" i="2" s="1"/>
  <c r="AC9" i="2"/>
  <c r="X10" i="2"/>
  <c r="AC10" i="2" s="1"/>
  <c r="X11" i="2"/>
  <c r="X12" i="2"/>
  <c r="AC12" i="2" s="1"/>
  <c r="X13" i="2"/>
  <c r="AC13" i="2" s="1"/>
  <c r="X16" i="2"/>
  <c r="AC16" i="2" s="1"/>
  <c r="X15" i="2"/>
  <c r="AC15" i="2" s="1"/>
  <c r="AE13" i="2" l="1"/>
  <c r="AE9" i="2"/>
  <c r="AE5" i="2"/>
  <c r="AE12" i="2"/>
  <c r="AE8" i="2"/>
  <c r="AE4" i="2"/>
  <c r="AE15" i="2"/>
  <c r="AE7" i="2"/>
  <c r="AE16" i="2"/>
  <c r="AE10" i="2"/>
  <c r="AE6" i="2"/>
  <c r="X3" i="2"/>
  <c r="AC3" i="2" s="1"/>
</calcChain>
</file>

<file path=xl/sharedStrings.xml><?xml version="1.0" encoding="utf-8"?>
<sst xmlns="http://schemas.openxmlformats.org/spreadsheetml/2006/main" count="247" uniqueCount="90">
  <si>
    <t>No</t>
  </si>
  <si>
    <t>Useage Model</t>
  </si>
  <si>
    <t>Item Brand</t>
  </si>
  <si>
    <t>Item Description</t>
  </si>
  <si>
    <t>Partumber</t>
  </si>
  <si>
    <t>Other Partumber</t>
  </si>
  <si>
    <t>Final Order Propose Qty</t>
  </si>
  <si>
    <t>Remark</t>
  </si>
  <si>
    <t>EC290BP</t>
  </si>
  <si>
    <t>No.</t>
  </si>
  <si>
    <t>BU</t>
  </si>
  <si>
    <t>Brand</t>
  </si>
  <si>
    <t>Part Number</t>
  </si>
  <si>
    <t>Replacement PN</t>
  </si>
  <si>
    <t>Other P/N</t>
  </si>
  <si>
    <t>Life Time</t>
  </si>
  <si>
    <t>Machine Model</t>
  </si>
  <si>
    <t>Components</t>
  </si>
  <si>
    <t>Usage Qty</t>
  </si>
  <si>
    <t>BR Sale</t>
  </si>
  <si>
    <t>Average Sale Qty</t>
  </si>
  <si>
    <t>On Order Qty</t>
  </si>
  <si>
    <t>Branch Stock Qty</t>
  </si>
  <si>
    <t>Stock (In Hand + On Order)</t>
  </si>
  <si>
    <t>Safety Level</t>
  </si>
  <si>
    <t>Lead Time (Month)</t>
  </si>
  <si>
    <t>Order Calculation</t>
  </si>
  <si>
    <t>Purchase Price(US$)</t>
  </si>
  <si>
    <t>Total Purchase Price</t>
  </si>
  <si>
    <t>Reman</t>
  </si>
  <si>
    <t>Within 6 month</t>
  </si>
  <si>
    <t>Engine</t>
  </si>
  <si>
    <t>Apr</t>
  </si>
  <si>
    <t>May</t>
  </si>
  <si>
    <t>Jun</t>
  </si>
  <si>
    <t>Order calculation for Aug'23</t>
  </si>
  <si>
    <t>Zexel</t>
  </si>
  <si>
    <t>Delivery Valve</t>
  </si>
  <si>
    <t>Plunger</t>
  </si>
  <si>
    <t>Bosch</t>
  </si>
  <si>
    <t>Injector</t>
  </si>
  <si>
    <t>0432191292</t>
  </si>
  <si>
    <t>Nozzle</t>
  </si>
  <si>
    <t>0433171964</t>
  </si>
  <si>
    <t>Hole-Type Nozzle</t>
  </si>
  <si>
    <t>0433172203</t>
  </si>
  <si>
    <t>Valve Set</t>
  </si>
  <si>
    <t>F00RJ01479</t>
  </si>
  <si>
    <t>F00RJ01941</t>
  </si>
  <si>
    <t>F00RJ02130</t>
  </si>
  <si>
    <t>Parts Set Sealing Ring (High Pressure Seal)</t>
  </si>
  <si>
    <t>F00VC99002</t>
  </si>
  <si>
    <t>0433171849</t>
  </si>
  <si>
    <t>Fuel Injection Pump</t>
  </si>
  <si>
    <t>0414191012</t>
  </si>
  <si>
    <t>0414693005</t>
  </si>
  <si>
    <t>Metering Unit</t>
  </si>
  <si>
    <t>0928400746</t>
  </si>
  <si>
    <t>Bosch China</t>
  </si>
  <si>
    <t>DLLA152P2422</t>
  </si>
  <si>
    <t>Control Valve</t>
  </si>
  <si>
    <t>F00RJ02035</t>
  </si>
  <si>
    <t>A61/B5.9</t>
  </si>
  <si>
    <t>KOMATSU PC200/B5.9</t>
  </si>
  <si>
    <t>EC290BLC</t>
  </si>
  <si>
    <t>EC290BPrime</t>
  </si>
  <si>
    <t>PC300/SWDM22</t>
  </si>
  <si>
    <t>EC210BP/EC290BPrime</t>
  </si>
  <si>
    <t>R290/PC200</t>
  </si>
  <si>
    <t>EC290BPrime, WP7, EC210BP,EC210DL,PC300,PC200</t>
  </si>
  <si>
    <t>75HP,90HP</t>
  </si>
  <si>
    <t>Man Truck &amp; Bus AG</t>
  </si>
  <si>
    <t>WP7, ME210</t>
  </si>
  <si>
    <t>Diesel Inner Part</t>
  </si>
  <si>
    <t>On Hand Stock Qty (Bosch)</t>
  </si>
  <si>
    <t>Jul</t>
  </si>
  <si>
    <t>Aug</t>
  </si>
  <si>
    <t>Sep</t>
  </si>
  <si>
    <t>Sale Prospect</t>
  </si>
  <si>
    <t>ASS</t>
  </si>
  <si>
    <t>Closing(3.Nov.2023)</t>
  </si>
  <si>
    <t>6month issued</t>
  </si>
  <si>
    <t>ASS approved qty</t>
  </si>
  <si>
    <t>ASS Calculation</t>
  </si>
  <si>
    <t>(BU+BR)6moth sale</t>
  </si>
  <si>
    <t>This injection pump always buy ATT BU, please approve request Qty</t>
  </si>
  <si>
    <t xml:space="preserve">when we WP 7 injector repair , need Nozzle &amp; Control Valve, please approve </t>
  </si>
  <si>
    <t>This valve set use EC210BP &amp; EC290BP and PHK BR arrive injector repair job as least 30pc /1 time</t>
  </si>
  <si>
    <t xml:space="preserve">For This High Pressure Pump, can use EC290BP &amp; EC210DL  So, plesae approve at least -20 Qty </t>
  </si>
  <si>
    <t>This valve set use PC300 and PHK BR arrive injector repair job as least 30pc /1 time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</si>
</sst>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vertical="center"/>
    </xf>
    <xf numFmtId="0" fontId="0" fillId="0" borderId="0" xfId="0" applyFill="1" applyAlignment="1">
      <alignment vertic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 vertical="center"/>
    </xf>
    <xf numFmtId="2" fontId="1" fillId="0" borderId="4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wrapText="1"/>
    </xf>
    <xf numFmtId="0" fontId="0" fillId="0" borderId="4" xfId="0" applyFill="1" applyBorder="1" applyAlignment="1">
      <alignment horizontal="center" vertical="center" wrapText="1"/>
    </xf>
    <xf numFmtId="0" fontId="0" fillId="0" borderId="0" xfId="0" applyFill="1" applyAlignment="1">
      <alignment horizontal="center" wrapText="1"/>
    </xf>
    <xf numFmtId="0" fontId="0" fillId="0" borderId="0" xfId="0" applyFill="1" applyAlignment="1">
      <alignment horizontal="left" vertical="center" wrapText="1"/>
    </xf>
    <xf numFmtId="0" fontId="0" fillId="0" borderId="0" xfId="0" applyFill="1" applyAlignment="1">
      <alignment horizontal="left" wrapText="1"/>
    </xf>
    <xf numFmtId="0" fontId="0" fillId="0" borderId="0" xfId="0" applyFill="1" applyAlignment="1">
      <alignment horizontal="center" vertical="center" wrapText="1"/>
    </xf>
    <xf numFmtId="1" fontId="0" fillId="0" borderId="0" xfId="0" applyNumberFormat="1" applyFill="1" applyAlignment="1">
      <alignment wrapText="1"/>
    </xf>
    <xf numFmtId="0" fontId="0" fillId="0" borderId="4" xfId="0" applyFill="1" applyBorder="1" applyAlignment="1">
      <alignment horizontal="left" vertical="center"/>
    </xf>
    <xf numFmtId="1" fontId="0" fillId="0" borderId="4" xfId="0" applyNumberFormat="1" applyFill="1" applyBorder="1" applyAlignment="1">
      <alignment horizontal="center" vertical="center"/>
    </xf>
    <xf numFmtId="4" fontId="0" fillId="0" borderId="4" xfId="0" applyNumberFormat="1" applyFill="1" applyBorder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Fill="1" applyAlignment="1">
      <alignment horizontal="left"/>
    </xf>
    <xf numFmtId="0" fontId="0" fillId="0" borderId="0" xfId="0" applyFill="1"/>
    <xf numFmtId="1" fontId="0" fillId="0" borderId="0" xfId="0" applyNumberFormat="1" applyFill="1"/>
    <xf numFmtId="0" fontId="0" fillId="0" borderId="4" xfId="0" quotePrefix="1" applyFill="1" applyBorder="1" applyAlignment="1">
      <alignment horizontal="center" vertical="center"/>
    </xf>
    <xf numFmtId="4" fontId="0" fillId="0" borderId="4" xfId="0" applyNumberFormat="1" applyFill="1" applyBorder="1" applyAlignment="1">
      <alignment horizontal="center"/>
    </xf>
    <xf numFmtId="164" fontId="0" fillId="0" borderId="0" xfId="0" applyNumberFormat="1" applyFill="1"/>
    <xf numFmtId="0" fontId="0" fillId="2" borderId="5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5" xfId="0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0" fontId="0" fillId="0" borderId="5" xfId="0" applyFill="1" applyBorder="1" applyAlignment="1">
      <alignment horizontal="left" vertical="center" wrapText="1"/>
    </xf>
    <xf numFmtId="0" fontId="0" fillId="0" borderId="6" xfId="0" applyFill="1" applyBorder="1" applyAlignment="1">
      <alignment horizontal="left" vertical="center" wrapText="1"/>
    </xf>
    <xf numFmtId="1" fontId="0" fillId="0" borderId="5" xfId="0" applyNumberFormat="1" applyFill="1" applyBorder="1" applyAlignment="1">
      <alignment horizontal="center" vertical="center" wrapText="1"/>
    </xf>
    <xf numFmtId="1" fontId="0" fillId="0" borderId="6" xfId="0" applyNumberForma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wrapText="1"/>
    </xf>
    <xf numFmtId="0" fontId="0" fillId="0" borderId="0" xfId="0" applyFill="1" applyAlignment="1">
      <alignment horizont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left" vertical="center" wrapText="1"/>
    </xf>
    <xf numFmtId="0" fontId="0" fillId="3" borderId="4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left" vertical="center" wrapText="1"/>
    </xf>
  </cellXfs>
  <cellStyles count="1">
    <cellStyle name="Normal" xfId="0" builtinId="0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workbookViewId="0">
      <selection activeCell="E14" sqref="E14:G14"/>
    </sheetView>
  </sheetViews>
  <sheetFormatPr defaultRowHeight="15" x14ac:dyDescent="0.25"/>
  <cols>
    <col min="1" max="1" width="3.625" bestFit="1" customWidth="1"/>
    <col min="2" max="2" width="46.625" bestFit="1" customWidth="1"/>
    <col min="3" max="3" width="15.25" bestFit="1" customWidth="1"/>
    <col min="4" max="4" width="30.625" bestFit="1" customWidth="1"/>
    <col min="5" max="5" width="16.75" bestFit="1" customWidth="1"/>
    <col min="6" max="6" width="25.75" bestFit="1" customWidth="1"/>
    <col min="7" max="7" width="11.875" bestFit="1" customWidth="1"/>
    <col min="8" max="8" width="54.875" bestFit="1" customWidth="1"/>
  </cols>
  <sheetData>
    <row r="1" spans="1:8" s="1" customFormat="1" ht="24" customHeight="1" x14ac:dyDescent="0.25">
      <c r="A1" s="33" t="s">
        <v>35</v>
      </c>
      <c r="B1" s="34"/>
      <c r="C1" s="34"/>
      <c r="D1" s="34"/>
      <c r="E1" s="34"/>
      <c r="F1" s="34"/>
      <c r="G1" s="34"/>
      <c r="H1" s="35"/>
    </row>
    <row r="2" spans="1:8" s="5" customFormat="1" ht="36" customHeight="1" x14ac:dyDescent="0.25">
      <c r="A2" s="2" t="s">
        <v>0</v>
      </c>
      <c r="B2" s="3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4" t="s">
        <v>6</v>
      </c>
      <c r="H2" s="2" t="s">
        <v>7</v>
      </c>
    </row>
    <row r="3" spans="1:8" s="9" customFormat="1" x14ac:dyDescent="0.25">
      <c r="A3" s="6">
        <v>1</v>
      </c>
      <c r="B3" s="7" t="s">
        <v>62</v>
      </c>
      <c r="C3" s="7" t="s">
        <v>36</v>
      </c>
      <c r="D3" s="7" t="s">
        <v>37</v>
      </c>
      <c r="E3" s="7">
        <v>9413610351</v>
      </c>
      <c r="F3" s="7"/>
      <c r="G3" s="7">
        <v>30</v>
      </c>
      <c r="H3" s="8" t="s">
        <v>73</v>
      </c>
    </row>
    <row r="4" spans="1:8" x14ac:dyDescent="0.25">
      <c r="A4" s="6">
        <v>2</v>
      </c>
      <c r="B4" s="10" t="s">
        <v>63</v>
      </c>
      <c r="C4" s="11" t="s">
        <v>36</v>
      </c>
      <c r="D4" s="11" t="s">
        <v>38</v>
      </c>
      <c r="E4" s="11">
        <v>9413614194</v>
      </c>
      <c r="F4" s="11"/>
      <c r="G4" s="10">
        <v>60</v>
      </c>
      <c r="H4" s="8" t="s">
        <v>73</v>
      </c>
    </row>
    <row r="5" spans="1:8" x14ac:dyDescent="0.25">
      <c r="A5" s="6">
        <v>3</v>
      </c>
      <c r="B5" s="10" t="s">
        <v>64</v>
      </c>
      <c r="C5" s="11" t="s">
        <v>39</v>
      </c>
      <c r="D5" s="11" t="s">
        <v>40</v>
      </c>
      <c r="E5" s="11" t="s">
        <v>41</v>
      </c>
      <c r="F5" s="11"/>
      <c r="G5" s="10">
        <v>6</v>
      </c>
      <c r="H5" s="8" t="s">
        <v>73</v>
      </c>
    </row>
    <row r="6" spans="1:8" x14ac:dyDescent="0.25">
      <c r="A6" s="6">
        <v>4</v>
      </c>
      <c r="B6" s="10" t="s">
        <v>65</v>
      </c>
      <c r="C6" s="11" t="s">
        <v>39</v>
      </c>
      <c r="D6" s="11" t="s">
        <v>42</v>
      </c>
      <c r="E6" s="11" t="s">
        <v>43</v>
      </c>
      <c r="F6" s="11"/>
      <c r="G6" s="10">
        <v>180</v>
      </c>
      <c r="H6" s="8" t="s">
        <v>73</v>
      </c>
    </row>
    <row r="7" spans="1:8" x14ac:dyDescent="0.25">
      <c r="A7" s="6">
        <v>5</v>
      </c>
      <c r="B7" s="10" t="s">
        <v>66</v>
      </c>
      <c r="C7" s="11" t="s">
        <v>39</v>
      </c>
      <c r="D7" s="11" t="s">
        <v>44</v>
      </c>
      <c r="E7" s="11" t="s">
        <v>45</v>
      </c>
      <c r="F7" s="11"/>
      <c r="G7" s="10">
        <v>180</v>
      </c>
      <c r="H7" s="8" t="s">
        <v>73</v>
      </c>
    </row>
    <row r="8" spans="1:8" x14ac:dyDescent="0.25">
      <c r="A8" s="6">
        <v>6</v>
      </c>
      <c r="B8" s="10" t="s">
        <v>67</v>
      </c>
      <c r="C8" s="11" t="s">
        <v>39</v>
      </c>
      <c r="D8" s="11" t="s">
        <v>46</v>
      </c>
      <c r="E8" s="11" t="s">
        <v>47</v>
      </c>
      <c r="F8" s="11"/>
      <c r="G8" s="10">
        <v>132</v>
      </c>
      <c r="H8" s="8" t="s">
        <v>73</v>
      </c>
    </row>
    <row r="9" spans="1:8" x14ac:dyDescent="0.25">
      <c r="A9" s="6">
        <v>7</v>
      </c>
      <c r="B9" s="10" t="s">
        <v>66</v>
      </c>
      <c r="C9" s="11" t="s">
        <v>39</v>
      </c>
      <c r="D9" s="11" t="s">
        <v>46</v>
      </c>
      <c r="E9" s="11" t="s">
        <v>48</v>
      </c>
      <c r="F9" s="11"/>
      <c r="G9" s="10">
        <v>180</v>
      </c>
      <c r="H9" s="8" t="s">
        <v>73</v>
      </c>
    </row>
    <row r="10" spans="1:8" x14ac:dyDescent="0.25">
      <c r="A10" s="6">
        <v>8</v>
      </c>
      <c r="B10" s="10" t="s">
        <v>68</v>
      </c>
      <c r="C10" s="11" t="s">
        <v>39</v>
      </c>
      <c r="D10" s="11" t="s">
        <v>46</v>
      </c>
      <c r="E10" s="11" t="s">
        <v>49</v>
      </c>
      <c r="F10" s="11"/>
      <c r="G10" s="10">
        <v>11</v>
      </c>
      <c r="H10" s="8" t="s">
        <v>73</v>
      </c>
    </row>
    <row r="11" spans="1:8" x14ac:dyDescent="0.25">
      <c r="A11" s="6">
        <v>9</v>
      </c>
      <c r="B11" s="10" t="s">
        <v>69</v>
      </c>
      <c r="C11" s="11" t="s">
        <v>39</v>
      </c>
      <c r="D11" s="11" t="s">
        <v>50</v>
      </c>
      <c r="E11" s="11" t="s">
        <v>51</v>
      </c>
      <c r="F11" s="11"/>
      <c r="G11" s="10">
        <v>474</v>
      </c>
      <c r="H11" s="8" t="s">
        <v>73</v>
      </c>
    </row>
    <row r="12" spans="1:8" x14ac:dyDescent="0.25">
      <c r="A12" s="6">
        <v>10</v>
      </c>
      <c r="B12" s="10" t="s">
        <v>64</v>
      </c>
      <c r="C12" s="11" t="s">
        <v>39</v>
      </c>
      <c r="D12" s="11" t="s">
        <v>42</v>
      </c>
      <c r="E12" s="11" t="s">
        <v>52</v>
      </c>
      <c r="F12" s="11"/>
      <c r="G12" s="10">
        <v>30</v>
      </c>
      <c r="H12" s="8" t="s">
        <v>73</v>
      </c>
    </row>
    <row r="13" spans="1:8" x14ac:dyDescent="0.25">
      <c r="A13" s="6">
        <v>11</v>
      </c>
      <c r="B13" s="10" t="s">
        <v>70</v>
      </c>
      <c r="C13" s="11" t="s">
        <v>39</v>
      </c>
      <c r="D13" s="11" t="s">
        <v>53</v>
      </c>
      <c r="E13" s="11" t="s">
        <v>54</v>
      </c>
      <c r="F13" s="11"/>
      <c r="G13" s="10">
        <v>30</v>
      </c>
      <c r="H13" s="8" t="s">
        <v>73</v>
      </c>
    </row>
    <row r="14" spans="1:8" x14ac:dyDescent="0.25">
      <c r="A14" s="6">
        <v>12</v>
      </c>
      <c r="B14" s="10" t="s">
        <v>8</v>
      </c>
      <c r="C14" s="11" t="s">
        <v>39</v>
      </c>
      <c r="D14" s="11" t="s">
        <v>53</v>
      </c>
      <c r="E14" s="11" t="s">
        <v>55</v>
      </c>
      <c r="F14" s="11"/>
      <c r="G14" s="10">
        <v>30</v>
      </c>
      <c r="H14" s="8" t="s">
        <v>31</v>
      </c>
    </row>
    <row r="15" spans="1:8" x14ac:dyDescent="0.25">
      <c r="A15" s="6"/>
      <c r="B15" s="10" t="s">
        <v>71</v>
      </c>
      <c r="C15" s="11" t="s">
        <v>39</v>
      </c>
      <c r="D15" s="11" t="s">
        <v>56</v>
      </c>
      <c r="E15" s="11" t="s">
        <v>57</v>
      </c>
      <c r="F15" s="11"/>
      <c r="G15" s="10">
        <v>30</v>
      </c>
      <c r="H15" s="8" t="s">
        <v>73</v>
      </c>
    </row>
    <row r="16" spans="1:8" x14ac:dyDescent="0.25">
      <c r="A16" s="6"/>
      <c r="B16" s="10" t="s">
        <v>72</v>
      </c>
      <c r="C16" s="11" t="s">
        <v>58</v>
      </c>
      <c r="D16" s="11" t="s">
        <v>42</v>
      </c>
      <c r="E16" s="11" t="s">
        <v>59</v>
      </c>
      <c r="F16" s="11"/>
      <c r="G16" s="10">
        <v>30</v>
      </c>
      <c r="H16" s="8" t="s">
        <v>73</v>
      </c>
    </row>
    <row r="17" spans="1:8" x14ac:dyDescent="0.25">
      <c r="A17" s="6">
        <v>13</v>
      </c>
      <c r="B17" s="10" t="s">
        <v>72</v>
      </c>
      <c r="C17" s="11" t="s">
        <v>58</v>
      </c>
      <c r="D17" s="11" t="s">
        <v>60</v>
      </c>
      <c r="E17" s="11" t="s">
        <v>61</v>
      </c>
      <c r="F17" s="11"/>
      <c r="G17" s="10">
        <v>30</v>
      </c>
      <c r="H17" s="8" t="s">
        <v>73</v>
      </c>
    </row>
  </sheetData>
  <autoFilter ref="A2:H17"/>
  <mergeCells count="1">
    <mergeCell ref="A1:H1"/>
  </mergeCells>
  <conditionalFormatting sqref="E1:F3">
    <cfRule type="duplicateValues" dxfId="3" priority="3"/>
  </conditionalFormatting>
  <conditionalFormatting sqref="E1:F3">
    <cfRule type="duplicateValues" dxfId="2" priority="2"/>
  </conditionalFormatting>
  <conditionalFormatting sqref="E1:F1048576">
    <cfRule type="duplicateValues" dxfId="1" priority="1"/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S31"/>
  <sheetViews>
    <sheetView tabSelected="1" topLeftCell="X14" zoomScale="90" zoomScaleNormal="90" workbookViewId="0">
      <selection activeCell="BB2" sqref="BB2"/>
    </sheetView>
  </sheetViews>
  <sheetFormatPr defaultColWidth="9.125" defaultRowHeight="15" x14ac:dyDescent="0.25"/>
  <cols>
    <col min="1" max="1" width="4.125" style="25" bestFit="1" customWidth="1"/>
    <col min="2" max="2" width="9.125" style="25"/>
    <col min="3" max="3" width="13.125" style="25" customWidth="1"/>
    <col min="4" max="4" width="18.25" style="25" customWidth="1"/>
    <col min="5" max="5" width="14.375" style="25" customWidth="1"/>
    <col min="6" max="6" width="8.375" style="25" hidden="1" customWidth="1"/>
    <col min="7" max="7" width="9.125" style="25" hidden="1" customWidth="1"/>
    <col min="8" max="8" width="9.375" style="25" customWidth="1"/>
    <col min="9" max="9" width="26.625" style="24" customWidth="1"/>
    <col min="10" max="10" width="14" style="25" customWidth="1"/>
    <col min="11" max="11" width="5.25" style="25" hidden="1" customWidth="1"/>
    <col min="12" max="23" width="4.125" style="25" hidden="1" customWidth="1"/>
    <col min="24" max="24" width="7.25" style="25" customWidth="1"/>
    <col min="25" max="25" width="5.125" style="25" customWidth="1"/>
    <col min="26" max="26" width="7.625" style="25" customWidth="1"/>
    <col min="27" max="27" width="7.125" style="25" customWidth="1"/>
    <col min="28" max="28" width="8.25" style="25" customWidth="1"/>
    <col min="29" max="29" width="6.375" style="25" customWidth="1"/>
    <col min="30" max="30" width="6.125" style="25" customWidth="1"/>
    <col min="31" max="31" width="6.25" style="25" customWidth="1"/>
    <col min="32" max="33" width="14.25" style="25" customWidth="1"/>
    <col min="34" max="34" width="45.375" style="25" customWidth="1"/>
    <col min="35" max="37" width="20" style="25" hidden="1" customWidth="1"/>
    <col min="38" max="38" width="0" style="23" hidden="1" customWidth="1"/>
    <col min="39" max="39" width="6" style="24" hidden="1" customWidth="1"/>
    <col min="40" max="40" width="5.125" style="24" hidden="1" customWidth="1"/>
    <col min="41" max="41" width="0" style="25" hidden="1" customWidth="1"/>
    <col min="42" max="42" width="5.875" style="25" hidden="1" customWidth="1"/>
    <col min="43" max="43" width="6.25" style="25" hidden="1" customWidth="1"/>
    <col min="44" max="44" width="11.625" style="25" hidden="1" customWidth="1"/>
    <col min="45" max="52" width="0" style="25" hidden="1" customWidth="1"/>
    <col min="53" max="16384" width="9.125" style="25"/>
  </cols>
  <sheetData>
    <row r="1" spans="1:45" s="13" customFormat="1" ht="28.5" customHeight="1" x14ac:dyDescent="0.25">
      <c r="A1" s="36" t="s">
        <v>9</v>
      </c>
      <c r="B1" s="36" t="s">
        <v>10</v>
      </c>
      <c r="C1" s="36" t="s">
        <v>11</v>
      </c>
      <c r="D1" s="36" t="s">
        <v>3</v>
      </c>
      <c r="E1" s="36" t="s">
        <v>12</v>
      </c>
      <c r="F1" s="36" t="s">
        <v>13</v>
      </c>
      <c r="G1" s="36" t="s">
        <v>14</v>
      </c>
      <c r="H1" s="36" t="s">
        <v>15</v>
      </c>
      <c r="I1" s="38" t="s">
        <v>16</v>
      </c>
      <c r="J1" s="36" t="s">
        <v>17</v>
      </c>
      <c r="K1" s="36" t="s">
        <v>18</v>
      </c>
      <c r="L1" s="42">
        <v>2023</v>
      </c>
      <c r="M1" s="43"/>
      <c r="N1" s="43"/>
      <c r="O1" s="43"/>
      <c r="P1" s="43"/>
      <c r="Q1" s="44"/>
      <c r="R1" s="42" t="s">
        <v>19</v>
      </c>
      <c r="S1" s="43"/>
      <c r="T1" s="43"/>
      <c r="U1" s="43"/>
      <c r="V1" s="43"/>
      <c r="W1" s="44"/>
      <c r="X1" s="40" t="s">
        <v>20</v>
      </c>
      <c r="Y1" s="36" t="s">
        <v>74</v>
      </c>
      <c r="Z1" s="36" t="s">
        <v>21</v>
      </c>
      <c r="AA1" s="36" t="s">
        <v>22</v>
      </c>
      <c r="AB1" s="36" t="s">
        <v>23</v>
      </c>
      <c r="AC1" s="36" t="s">
        <v>24</v>
      </c>
      <c r="AD1" s="36" t="s">
        <v>25</v>
      </c>
      <c r="AE1" s="36" t="s">
        <v>26</v>
      </c>
      <c r="AF1" s="36" t="s">
        <v>6</v>
      </c>
      <c r="AG1" s="47" t="s">
        <v>82</v>
      </c>
      <c r="AH1" s="30"/>
      <c r="AI1" s="36" t="s">
        <v>27</v>
      </c>
      <c r="AJ1" s="36" t="s">
        <v>28</v>
      </c>
      <c r="AK1" s="36" t="s">
        <v>7</v>
      </c>
      <c r="AL1" s="45" t="s">
        <v>79</v>
      </c>
      <c r="AM1" s="46"/>
      <c r="AN1" s="46"/>
    </row>
    <row r="2" spans="1:45" s="13" customFormat="1" ht="59.25" customHeight="1" x14ac:dyDescent="0.25">
      <c r="A2" s="37"/>
      <c r="B2" s="37"/>
      <c r="C2" s="37"/>
      <c r="D2" s="37"/>
      <c r="E2" s="37"/>
      <c r="F2" s="37"/>
      <c r="G2" s="37"/>
      <c r="H2" s="37"/>
      <c r="I2" s="39"/>
      <c r="J2" s="37"/>
      <c r="K2" s="37"/>
      <c r="L2" s="14" t="s">
        <v>32</v>
      </c>
      <c r="M2" s="14" t="s">
        <v>33</v>
      </c>
      <c r="N2" s="14" t="s">
        <v>34</v>
      </c>
      <c r="O2" s="14" t="s">
        <v>75</v>
      </c>
      <c r="P2" s="14" t="s">
        <v>76</v>
      </c>
      <c r="Q2" s="14" t="s">
        <v>77</v>
      </c>
      <c r="R2" s="14" t="s">
        <v>32</v>
      </c>
      <c r="S2" s="14" t="s">
        <v>33</v>
      </c>
      <c r="T2" s="14" t="s">
        <v>34</v>
      </c>
      <c r="U2" s="14" t="s">
        <v>75</v>
      </c>
      <c r="V2" s="14" t="s">
        <v>76</v>
      </c>
      <c r="W2" s="14" t="s">
        <v>77</v>
      </c>
      <c r="X2" s="41"/>
      <c r="Y2" s="37"/>
      <c r="Z2" s="37"/>
      <c r="AA2" s="37"/>
      <c r="AB2" s="37"/>
      <c r="AC2" s="37"/>
      <c r="AD2" s="37"/>
      <c r="AE2" s="37"/>
      <c r="AF2" s="37"/>
      <c r="AG2" s="48"/>
      <c r="AH2" s="31"/>
      <c r="AI2" s="37"/>
      <c r="AJ2" s="37"/>
      <c r="AK2" s="37"/>
      <c r="AL2" s="15" t="s">
        <v>80</v>
      </c>
      <c r="AM2" s="16" t="s">
        <v>84</v>
      </c>
      <c r="AN2" s="17" t="s">
        <v>81</v>
      </c>
      <c r="AO2" s="18" t="s">
        <v>83</v>
      </c>
      <c r="AR2" s="19">
        <f>SUM(AR3:AR17)</f>
        <v>28888.413696145122</v>
      </c>
    </row>
    <row r="3" spans="1:45" x14ac:dyDescent="0.25">
      <c r="A3" s="7">
        <v>1</v>
      </c>
      <c r="B3" s="7" t="s">
        <v>29</v>
      </c>
      <c r="C3" s="7" t="s">
        <v>36</v>
      </c>
      <c r="D3" s="20" t="s">
        <v>37</v>
      </c>
      <c r="E3" s="7">
        <v>9413610351</v>
      </c>
      <c r="F3" s="7"/>
      <c r="G3" s="7"/>
      <c r="H3" s="7" t="s">
        <v>30</v>
      </c>
      <c r="I3" s="20" t="s">
        <v>62</v>
      </c>
      <c r="J3" s="7" t="s">
        <v>73</v>
      </c>
      <c r="K3" s="7">
        <v>6</v>
      </c>
      <c r="L3" s="7">
        <v>6</v>
      </c>
      <c r="M3" s="7">
        <v>6</v>
      </c>
      <c r="N3" s="7">
        <v>0</v>
      </c>
      <c r="O3" s="7">
        <v>12</v>
      </c>
      <c r="P3" s="7">
        <v>0</v>
      </c>
      <c r="Q3" s="7">
        <v>6</v>
      </c>
      <c r="R3" s="7">
        <v>0</v>
      </c>
      <c r="S3" s="7">
        <v>0</v>
      </c>
      <c r="T3" s="7">
        <v>0</v>
      </c>
      <c r="U3" s="7">
        <v>0</v>
      </c>
      <c r="V3" s="7">
        <v>0</v>
      </c>
      <c r="W3" s="7">
        <v>0</v>
      </c>
      <c r="X3" s="21">
        <f t="shared" ref="X3:X15" si="0">SUM(L3:W3)/6</f>
        <v>5</v>
      </c>
      <c r="Y3" s="7">
        <v>5</v>
      </c>
      <c r="Z3" s="7">
        <v>0</v>
      </c>
      <c r="AA3" s="7">
        <v>0</v>
      </c>
      <c r="AB3" s="7">
        <f t="shared" ref="AB3:AB17" si="1">SUM(Y3:AA3)</f>
        <v>5</v>
      </c>
      <c r="AC3" s="7">
        <f>X3*AD3</f>
        <v>30</v>
      </c>
      <c r="AD3" s="7">
        <v>6</v>
      </c>
      <c r="AE3" s="7">
        <f>AC3+(AC3-AB3)</f>
        <v>55</v>
      </c>
      <c r="AF3" s="7">
        <v>30</v>
      </c>
      <c r="AG3" s="7">
        <v>30</v>
      </c>
      <c r="AH3" s="7"/>
      <c r="AI3" s="22">
        <v>7.04</v>
      </c>
      <c r="AJ3" s="22">
        <f>AI3*AF3</f>
        <v>211.2</v>
      </c>
      <c r="AK3" s="20" t="s">
        <v>78</v>
      </c>
      <c r="AL3" s="23">
        <v>5</v>
      </c>
      <c r="AM3" s="24">
        <f>SUM(L3:W3)</f>
        <v>30</v>
      </c>
      <c r="AN3" s="24">
        <v>36</v>
      </c>
      <c r="AO3" s="25">
        <f>AM3-(AL3+Z3)</f>
        <v>25</v>
      </c>
      <c r="AP3" s="25">
        <f>AF3/6</f>
        <v>5</v>
      </c>
      <c r="AQ3" s="25">
        <f>AG3/6</f>
        <v>5</v>
      </c>
      <c r="AR3" s="26">
        <f>AG3*AI3</f>
        <v>211.2</v>
      </c>
    </row>
    <row r="4" spans="1:45" x14ac:dyDescent="0.25">
      <c r="A4" s="7">
        <v>2</v>
      </c>
      <c r="B4" s="7" t="s">
        <v>29</v>
      </c>
      <c r="C4" s="7" t="s">
        <v>36</v>
      </c>
      <c r="D4" s="20" t="s">
        <v>38</v>
      </c>
      <c r="E4" s="7">
        <v>9413614194</v>
      </c>
      <c r="F4" s="7"/>
      <c r="G4" s="7"/>
      <c r="H4" s="7" t="s">
        <v>30</v>
      </c>
      <c r="I4" s="20" t="s">
        <v>63</v>
      </c>
      <c r="J4" s="7" t="s">
        <v>73</v>
      </c>
      <c r="K4" s="7">
        <v>6</v>
      </c>
      <c r="L4" s="7">
        <v>6</v>
      </c>
      <c r="M4" s="7">
        <v>6</v>
      </c>
      <c r="N4" s="7">
        <v>6</v>
      </c>
      <c r="O4" s="7">
        <v>18</v>
      </c>
      <c r="P4" s="7">
        <v>0</v>
      </c>
      <c r="Q4" s="7">
        <v>0</v>
      </c>
      <c r="R4" s="7">
        <v>0</v>
      </c>
      <c r="S4" s="7">
        <v>0</v>
      </c>
      <c r="T4" s="7">
        <v>0</v>
      </c>
      <c r="U4" s="7">
        <v>0</v>
      </c>
      <c r="V4" s="7">
        <v>0</v>
      </c>
      <c r="W4" s="7">
        <v>0</v>
      </c>
      <c r="X4" s="21">
        <f t="shared" si="0"/>
        <v>6</v>
      </c>
      <c r="Y4" s="7">
        <v>2</v>
      </c>
      <c r="Z4" s="7">
        <v>0</v>
      </c>
      <c r="AA4" s="7">
        <v>0</v>
      </c>
      <c r="AB4" s="7">
        <f t="shared" si="1"/>
        <v>2</v>
      </c>
      <c r="AC4" s="7">
        <f t="shared" ref="AC4:AC17" si="2">X4*AD4</f>
        <v>36</v>
      </c>
      <c r="AD4" s="7">
        <v>6</v>
      </c>
      <c r="AE4" s="7">
        <f t="shared" ref="AE4:AE15" si="3">AC4+(AC4-AB4)</f>
        <v>70</v>
      </c>
      <c r="AF4" s="7">
        <v>60</v>
      </c>
      <c r="AG4" s="7">
        <v>60</v>
      </c>
      <c r="AH4" s="7"/>
      <c r="AI4" s="22">
        <v>14.82</v>
      </c>
      <c r="AJ4" s="22">
        <f t="shared" ref="AJ4:AJ15" si="4">AI4*AF4</f>
        <v>889.2</v>
      </c>
      <c r="AK4" s="20" t="s">
        <v>78</v>
      </c>
      <c r="AL4" s="23">
        <v>2</v>
      </c>
      <c r="AM4" s="24">
        <f t="shared" ref="AM4:AM17" si="5">SUM(L4:W4)</f>
        <v>36</v>
      </c>
      <c r="AN4" s="24">
        <v>42</v>
      </c>
      <c r="AO4" s="25">
        <f t="shared" ref="AO4:AO17" si="6">AM4-(AL4+Z4)</f>
        <v>34</v>
      </c>
      <c r="AP4" s="25">
        <f t="shared" ref="AP4:AP17" si="7">AF4/6</f>
        <v>10</v>
      </c>
      <c r="AQ4" s="25">
        <f t="shared" ref="AQ4:AQ17" si="8">AG4/6</f>
        <v>10</v>
      </c>
      <c r="AR4" s="26">
        <f t="shared" ref="AR4:AR17" si="9">AG4*AI4</f>
        <v>889.2</v>
      </c>
    </row>
    <row r="5" spans="1:45" x14ac:dyDescent="0.25">
      <c r="A5" s="7">
        <v>3</v>
      </c>
      <c r="B5" s="7" t="s">
        <v>29</v>
      </c>
      <c r="C5" s="7" t="s">
        <v>39</v>
      </c>
      <c r="D5" s="20" t="s">
        <v>40</v>
      </c>
      <c r="E5" s="7" t="s">
        <v>41</v>
      </c>
      <c r="F5" s="7"/>
      <c r="G5" s="7"/>
      <c r="H5" s="7" t="s">
        <v>30</v>
      </c>
      <c r="I5" s="20" t="s">
        <v>64</v>
      </c>
      <c r="J5" s="7" t="s">
        <v>73</v>
      </c>
      <c r="K5" s="7">
        <v>6</v>
      </c>
      <c r="L5" s="7">
        <v>0</v>
      </c>
      <c r="M5" s="7">
        <v>0</v>
      </c>
      <c r="N5" s="7">
        <v>6</v>
      </c>
      <c r="O5" s="7">
        <v>0</v>
      </c>
      <c r="P5" s="7">
        <v>0</v>
      </c>
      <c r="Q5" s="7">
        <v>0</v>
      </c>
      <c r="R5" s="7">
        <v>0</v>
      </c>
      <c r="S5" s="7">
        <v>0</v>
      </c>
      <c r="T5" s="7">
        <v>0</v>
      </c>
      <c r="U5" s="7">
        <v>6</v>
      </c>
      <c r="V5" s="7">
        <v>0</v>
      </c>
      <c r="W5" s="7">
        <v>0</v>
      </c>
      <c r="X5" s="21">
        <f t="shared" si="0"/>
        <v>2</v>
      </c>
      <c r="Y5" s="7">
        <v>0</v>
      </c>
      <c r="Z5" s="7">
        <v>0</v>
      </c>
      <c r="AA5" s="7">
        <v>0</v>
      </c>
      <c r="AB5" s="7">
        <f t="shared" si="1"/>
        <v>0</v>
      </c>
      <c r="AC5" s="7">
        <f t="shared" si="2"/>
        <v>12</v>
      </c>
      <c r="AD5" s="7">
        <v>6</v>
      </c>
      <c r="AE5" s="7">
        <f t="shared" si="3"/>
        <v>24</v>
      </c>
      <c r="AF5" s="7">
        <v>6</v>
      </c>
      <c r="AG5" s="7">
        <v>6</v>
      </c>
      <c r="AH5" s="7"/>
      <c r="AI5" s="22">
        <v>54.54</v>
      </c>
      <c r="AJ5" s="22">
        <f t="shared" si="4"/>
        <v>327.24</v>
      </c>
      <c r="AK5" s="20" t="s">
        <v>78</v>
      </c>
      <c r="AL5" s="23">
        <v>0</v>
      </c>
      <c r="AM5" s="24">
        <f t="shared" si="5"/>
        <v>12</v>
      </c>
      <c r="AN5" s="24">
        <v>12</v>
      </c>
      <c r="AO5" s="25">
        <f t="shared" si="6"/>
        <v>12</v>
      </c>
      <c r="AP5" s="25">
        <f t="shared" si="7"/>
        <v>1</v>
      </c>
      <c r="AQ5" s="25">
        <f t="shared" si="8"/>
        <v>1</v>
      </c>
      <c r="AR5" s="26">
        <f t="shared" si="9"/>
        <v>327.24</v>
      </c>
    </row>
    <row r="6" spans="1:45" ht="30" customHeight="1" x14ac:dyDescent="0.25">
      <c r="A6" s="7">
        <v>4</v>
      </c>
      <c r="B6" s="7" t="s">
        <v>29</v>
      </c>
      <c r="C6" s="7" t="s">
        <v>39</v>
      </c>
      <c r="D6" s="20" t="s">
        <v>42</v>
      </c>
      <c r="E6" s="7" t="s">
        <v>43</v>
      </c>
      <c r="F6" s="7"/>
      <c r="G6" s="7"/>
      <c r="H6" s="7" t="s">
        <v>30</v>
      </c>
      <c r="I6" s="20" t="s">
        <v>65</v>
      </c>
      <c r="J6" s="7" t="s">
        <v>73</v>
      </c>
      <c r="K6" s="7">
        <v>6</v>
      </c>
      <c r="L6" s="7">
        <v>11</v>
      </c>
      <c r="M6" s="7">
        <v>34</v>
      </c>
      <c r="N6" s="7">
        <v>8</v>
      </c>
      <c r="O6" s="7">
        <v>0</v>
      </c>
      <c r="P6" s="7">
        <v>36</v>
      </c>
      <c r="Q6" s="7">
        <v>27</v>
      </c>
      <c r="R6" s="7">
        <v>36</v>
      </c>
      <c r="S6" s="7">
        <v>0</v>
      </c>
      <c r="T6" s="7">
        <v>30</v>
      </c>
      <c r="U6" s="7">
        <v>0</v>
      </c>
      <c r="V6" s="7">
        <v>0</v>
      </c>
      <c r="W6" s="7">
        <v>0</v>
      </c>
      <c r="X6" s="21">
        <f t="shared" si="0"/>
        <v>30.333333333333332</v>
      </c>
      <c r="Y6" s="7">
        <v>91</v>
      </c>
      <c r="Z6" s="7">
        <v>102</v>
      </c>
      <c r="AA6" s="7">
        <v>0</v>
      </c>
      <c r="AB6" s="7">
        <f t="shared" si="1"/>
        <v>193</v>
      </c>
      <c r="AC6" s="7">
        <f t="shared" si="2"/>
        <v>182</v>
      </c>
      <c r="AD6" s="7">
        <v>6</v>
      </c>
      <c r="AE6" s="7">
        <f t="shared" si="3"/>
        <v>171</v>
      </c>
      <c r="AF6" s="14">
        <v>180</v>
      </c>
      <c r="AG6" s="50">
        <v>80</v>
      </c>
      <c r="AH6" s="50" t="s">
        <v>87</v>
      </c>
      <c r="AI6" s="22">
        <v>33.69</v>
      </c>
      <c r="AJ6" s="22">
        <f t="shared" si="4"/>
        <v>6064.2</v>
      </c>
      <c r="AK6" s="20" t="s">
        <v>78</v>
      </c>
      <c r="AL6" s="23">
        <v>91</v>
      </c>
      <c r="AM6" s="24">
        <f t="shared" si="5"/>
        <v>182</v>
      </c>
      <c r="AN6" s="24">
        <v>136</v>
      </c>
      <c r="AO6" s="25">
        <f>AM6-(AL6+Z6)</f>
        <v>-11</v>
      </c>
      <c r="AP6" s="25">
        <f t="shared" si="7"/>
        <v>30</v>
      </c>
      <c r="AQ6" s="25">
        <f t="shared" si="8"/>
        <v>13.333333333333334</v>
      </c>
      <c r="AR6" s="26">
        <f t="shared" si="9"/>
        <v>2695.2</v>
      </c>
    </row>
    <row r="7" spans="1:45" ht="30" customHeight="1" x14ac:dyDescent="0.25">
      <c r="A7" s="7">
        <v>5</v>
      </c>
      <c r="B7" s="7" t="s">
        <v>29</v>
      </c>
      <c r="C7" s="7" t="s">
        <v>39</v>
      </c>
      <c r="D7" s="20" t="s">
        <v>44</v>
      </c>
      <c r="E7" s="27" t="s">
        <v>45</v>
      </c>
      <c r="F7" s="7"/>
      <c r="G7" s="7"/>
      <c r="H7" s="7" t="s">
        <v>30</v>
      </c>
      <c r="I7" s="20" t="s">
        <v>66</v>
      </c>
      <c r="J7" s="7" t="s">
        <v>73</v>
      </c>
      <c r="K7" s="7">
        <v>6</v>
      </c>
      <c r="L7" s="7">
        <v>0</v>
      </c>
      <c r="M7" s="7">
        <v>0</v>
      </c>
      <c r="N7" s="7">
        <v>45</v>
      </c>
      <c r="O7" s="7">
        <v>0</v>
      </c>
      <c r="P7" s="7">
        <v>0</v>
      </c>
      <c r="Q7" s="7">
        <v>6</v>
      </c>
      <c r="R7" s="7">
        <v>60</v>
      </c>
      <c r="S7" s="7">
        <v>0</v>
      </c>
      <c r="T7" s="7">
        <v>45</v>
      </c>
      <c r="U7" s="7">
        <v>0</v>
      </c>
      <c r="V7" s="7">
        <v>0</v>
      </c>
      <c r="W7" s="7">
        <v>0</v>
      </c>
      <c r="X7" s="21">
        <f t="shared" si="0"/>
        <v>26</v>
      </c>
      <c r="Y7" s="7">
        <v>102</v>
      </c>
      <c r="Z7" s="7">
        <v>60</v>
      </c>
      <c r="AA7" s="7">
        <v>0</v>
      </c>
      <c r="AB7" s="7">
        <f t="shared" si="1"/>
        <v>162</v>
      </c>
      <c r="AC7" s="7">
        <f t="shared" si="2"/>
        <v>156</v>
      </c>
      <c r="AD7" s="7">
        <v>6</v>
      </c>
      <c r="AE7" s="7">
        <f t="shared" si="3"/>
        <v>150</v>
      </c>
      <c r="AF7" s="14">
        <v>180</v>
      </c>
      <c r="AG7" s="50">
        <v>60</v>
      </c>
      <c r="AH7" s="50" t="s">
        <v>89</v>
      </c>
      <c r="AI7" s="22">
        <v>26.55</v>
      </c>
      <c r="AJ7" s="22">
        <f t="shared" si="4"/>
        <v>4779</v>
      </c>
      <c r="AK7" s="20" t="s">
        <v>78</v>
      </c>
      <c r="AL7" s="23">
        <v>102</v>
      </c>
      <c r="AM7" s="24">
        <f t="shared" si="5"/>
        <v>156</v>
      </c>
      <c r="AN7" s="24">
        <v>51</v>
      </c>
      <c r="AO7" s="25">
        <f t="shared" si="6"/>
        <v>-6</v>
      </c>
      <c r="AP7" s="25">
        <f t="shared" si="7"/>
        <v>30</v>
      </c>
      <c r="AQ7" s="25">
        <f t="shared" si="8"/>
        <v>10</v>
      </c>
      <c r="AR7" s="26">
        <f t="shared" si="9"/>
        <v>1593</v>
      </c>
    </row>
    <row r="8" spans="1:45" ht="30" customHeight="1" x14ac:dyDescent="0.25">
      <c r="A8" s="7">
        <v>6</v>
      </c>
      <c r="B8" s="7" t="s">
        <v>29</v>
      </c>
      <c r="C8" s="7" t="s">
        <v>39</v>
      </c>
      <c r="D8" s="20" t="s">
        <v>46</v>
      </c>
      <c r="E8" s="7" t="s">
        <v>47</v>
      </c>
      <c r="F8" s="7"/>
      <c r="G8" s="7"/>
      <c r="H8" s="7" t="s">
        <v>30</v>
      </c>
      <c r="I8" s="20" t="s">
        <v>67</v>
      </c>
      <c r="J8" s="7" t="s">
        <v>73</v>
      </c>
      <c r="K8" s="7">
        <v>6</v>
      </c>
      <c r="L8" s="7">
        <v>17</v>
      </c>
      <c r="M8" s="7">
        <v>50</v>
      </c>
      <c r="N8" s="7">
        <v>4</v>
      </c>
      <c r="O8" s="7">
        <v>0</v>
      </c>
      <c r="P8" s="7">
        <v>30</v>
      </c>
      <c r="Q8" s="7">
        <v>27</v>
      </c>
      <c r="R8" s="7">
        <v>30</v>
      </c>
      <c r="S8" s="7">
        <v>0</v>
      </c>
      <c r="T8" s="7">
        <v>0</v>
      </c>
      <c r="U8" s="7">
        <v>0</v>
      </c>
      <c r="V8" s="7">
        <v>0</v>
      </c>
      <c r="W8" s="7">
        <v>0</v>
      </c>
      <c r="X8" s="21">
        <f t="shared" si="0"/>
        <v>26.333333333333332</v>
      </c>
      <c r="Y8" s="7">
        <v>170</v>
      </c>
      <c r="Z8" s="7">
        <v>0</v>
      </c>
      <c r="AA8" s="7">
        <v>0</v>
      </c>
      <c r="AB8" s="7">
        <f t="shared" si="1"/>
        <v>170</v>
      </c>
      <c r="AC8" s="7">
        <f t="shared" si="2"/>
        <v>158</v>
      </c>
      <c r="AD8" s="7">
        <v>6</v>
      </c>
      <c r="AE8" s="7">
        <f t="shared" si="3"/>
        <v>146</v>
      </c>
      <c r="AF8" s="7">
        <v>132</v>
      </c>
      <c r="AG8" s="32">
        <v>102</v>
      </c>
      <c r="AH8" s="50" t="s">
        <v>87</v>
      </c>
      <c r="AI8" s="28">
        <v>26.55</v>
      </c>
      <c r="AJ8" s="22">
        <f t="shared" si="4"/>
        <v>3504.6</v>
      </c>
      <c r="AK8" s="20" t="s">
        <v>78</v>
      </c>
      <c r="AL8" s="23">
        <v>170</v>
      </c>
      <c r="AM8" s="24">
        <f t="shared" si="5"/>
        <v>158</v>
      </c>
      <c r="AN8" s="24">
        <v>148</v>
      </c>
      <c r="AO8" s="25">
        <f t="shared" si="6"/>
        <v>-12</v>
      </c>
      <c r="AP8" s="25">
        <f t="shared" si="7"/>
        <v>22</v>
      </c>
      <c r="AQ8" s="25">
        <f t="shared" si="8"/>
        <v>17</v>
      </c>
      <c r="AR8" s="26">
        <f t="shared" si="9"/>
        <v>2708.1</v>
      </c>
    </row>
    <row r="9" spans="1:45" x14ac:dyDescent="0.25">
      <c r="A9" s="7">
        <v>7</v>
      </c>
      <c r="B9" s="7" t="s">
        <v>29</v>
      </c>
      <c r="C9" s="7" t="s">
        <v>39</v>
      </c>
      <c r="D9" s="20" t="s">
        <v>46</v>
      </c>
      <c r="E9" s="7" t="s">
        <v>48</v>
      </c>
      <c r="F9" s="7"/>
      <c r="G9" s="7"/>
      <c r="H9" s="7" t="s">
        <v>30</v>
      </c>
      <c r="I9" s="20" t="s">
        <v>66</v>
      </c>
      <c r="J9" s="7" t="s">
        <v>73</v>
      </c>
      <c r="K9" s="7">
        <v>6</v>
      </c>
      <c r="L9" s="7">
        <v>0</v>
      </c>
      <c r="M9" s="7">
        <v>0</v>
      </c>
      <c r="N9" s="7">
        <v>60</v>
      </c>
      <c r="O9" s="7">
        <v>0</v>
      </c>
      <c r="P9" s="7">
        <v>0</v>
      </c>
      <c r="Q9" s="7">
        <v>6</v>
      </c>
      <c r="R9" s="7">
        <v>60</v>
      </c>
      <c r="S9" s="7">
        <v>0</v>
      </c>
      <c r="T9" s="7">
        <v>60</v>
      </c>
      <c r="U9" s="7">
        <v>0</v>
      </c>
      <c r="V9" s="7">
        <v>0</v>
      </c>
      <c r="W9" s="7">
        <v>0</v>
      </c>
      <c r="X9" s="21">
        <f>SUM(L9:W9)/6</f>
        <v>31</v>
      </c>
      <c r="Y9" s="7">
        <v>64</v>
      </c>
      <c r="Z9" s="7">
        <v>0</v>
      </c>
      <c r="AA9" s="7">
        <v>0</v>
      </c>
      <c r="AB9" s="7">
        <f t="shared" si="1"/>
        <v>64</v>
      </c>
      <c r="AC9" s="7">
        <f t="shared" si="2"/>
        <v>186</v>
      </c>
      <c r="AD9" s="7">
        <v>6</v>
      </c>
      <c r="AE9" s="7">
        <f t="shared" si="3"/>
        <v>308</v>
      </c>
      <c r="AF9" s="7">
        <v>180</v>
      </c>
      <c r="AG9" s="7">
        <v>180</v>
      </c>
      <c r="AH9" s="7"/>
      <c r="AI9" s="28">
        <v>40.630000000000003</v>
      </c>
      <c r="AJ9" s="22">
        <f t="shared" si="4"/>
        <v>7313.4000000000005</v>
      </c>
      <c r="AK9" s="20" t="s">
        <v>78</v>
      </c>
      <c r="AL9" s="23">
        <v>64</v>
      </c>
      <c r="AM9" s="24">
        <f t="shared" si="5"/>
        <v>186</v>
      </c>
      <c r="AN9" s="24">
        <v>66</v>
      </c>
      <c r="AO9" s="25">
        <f t="shared" si="6"/>
        <v>122</v>
      </c>
      <c r="AP9" s="25">
        <f>AF9/6</f>
        <v>30</v>
      </c>
      <c r="AQ9" s="25">
        <f t="shared" si="8"/>
        <v>30</v>
      </c>
      <c r="AR9" s="26">
        <f t="shared" si="9"/>
        <v>7313.4000000000005</v>
      </c>
    </row>
    <row r="10" spans="1:45" x14ac:dyDescent="0.25">
      <c r="A10" s="7">
        <v>8</v>
      </c>
      <c r="B10" s="7" t="s">
        <v>29</v>
      </c>
      <c r="C10" s="7" t="s">
        <v>39</v>
      </c>
      <c r="D10" s="20" t="s">
        <v>46</v>
      </c>
      <c r="E10" s="7" t="s">
        <v>49</v>
      </c>
      <c r="F10" s="7"/>
      <c r="G10" s="7"/>
      <c r="H10" s="7" t="s">
        <v>30</v>
      </c>
      <c r="I10" s="20" t="s">
        <v>68</v>
      </c>
      <c r="J10" s="7" t="s">
        <v>73</v>
      </c>
      <c r="K10" s="7">
        <v>6</v>
      </c>
      <c r="L10" s="7">
        <v>6</v>
      </c>
      <c r="M10" s="7">
        <v>2</v>
      </c>
      <c r="N10" s="7">
        <v>6</v>
      </c>
      <c r="O10" s="7">
        <v>0</v>
      </c>
      <c r="P10" s="7">
        <v>6</v>
      </c>
      <c r="Q10" s="7">
        <v>0</v>
      </c>
      <c r="R10" s="7">
        <v>0</v>
      </c>
      <c r="S10" s="7">
        <v>0</v>
      </c>
      <c r="T10" s="7">
        <v>0</v>
      </c>
      <c r="U10" s="7">
        <v>0</v>
      </c>
      <c r="V10" s="7">
        <v>0</v>
      </c>
      <c r="W10" s="7">
        <v>0</v>
      </c>
      <c r="X10" s="21">
        <f t="shared" si="0"/>
        <v>3.3333333333333335</v>
      </c>
      <c r="Y10" s="7">
        <v>25</v>
      </c>
      <c r="Z10" s="7">
        <v>0</v>
      </c>
      <c r="AA10" s="7">
        <v>0</v>
      </c>
      <c r="AB10" s="7">
        <f t="shared" si="1"/>
        <v>25</v>
      </c>
      <c r="AC10" s="7">
        <f t="shared" si="2"/>
        <v>20</v>
      </c>
      <c r="AD10" s="7">
        <v>6</v>
      </c>
      <c r="AE10" s="7">
        <f t="shared" si="3"/>
        <v>15</v>
      </c>
      <c r="AF10" s="7">
        <v>11</v>
      </c>
      <c r="AG10" s="32">
        <v>10</v>
      </c>
      <c r="AH10" s="7"/>
      <c r="AI10" s="28">
        <v>30.12</v>
      </c>
      <c r="AJ10" s="22">
        <f t="shared" si="4"/>
        <v>331.32</v>
      </c>
      <c r="AK10" s="20" t="s">
        <v>78</v>
      </c>
      <c r="AL10" s="23">
        <v>25</v>
      </c>
      <c r="AM10" s="24">
        <f t="shared" si="5"/>
        <v>20</v>
      </c>
      <c r="AN10" s="24">
        <v>26</v>
      </c>
      <c r="AO10" s="25">
        <f t="shared" si="6"/>
        <v>-5</v>
      </c>
      <c r="AP10" s="25">
        <f t="shared" si="7"/>
        <v>1.8333333333333333</v>
      </c>
      <c r="AQ10" s="29">
        <f t="shared" si="8"/>
        <v>1.6666666666666667</v>
      </c>
      <c r="AR10" s="26">
        <f t="shared" si="9"/>
        <v>301.2</v>
      </c>
    </row>
    <row r="11" spans="1:45" ht="30" x14ac:dyDescent="0.25">
      <c r="A11" s="7">
        <v>9</v>
      </c>
      <c r="B11" s="7" t="s">
        <v>29</v>
      </c>
      <c r="C11" s="7" t="s">
        <v>39</v>
      </c>
      <c r="D11" s="20" t="s">
        <v>50</v>
      </c>
      <c r="E11" s="7" t="s">
        <v>51</v>
      </c>
      <c r="F11" s="7"/>
      <c r="G11" s="7"/>
      <c r="H11" s="7" t="s">
        <v>30</v>
      </c>
      <c r="I11" s="49" t="s">
        <v>69</v>
      </c>
      <c r="J11" s="7" t="s">
        <v>73</v>
      </c>
      <c r="K11" s="7">
        <v>6</v>
      </c>
      <c r="L11" s="7">
        <v>23</v>
      </c>
      <c r="M11" s="7">
        <v>52</v>
      </c>
      <c r="N11" s="7">
        <v>82</v>
      </c>
      <c r="O11" s="7">
        <v>0</v>
      </c>
      <c r="P11" s="7">
        <v>53</v>
      </c>
      <c r="Q11" s="7">
        <v>51</v>
      </c>
      <c r="R11" s="7">
        <v>0</v>
      </c>
      <c r="S11" s="7">
        <v>0</v>
      </c>
      <c r="T11" s="7">
        <v>60</v>
      </c>
      <c r="U11" s="7">
        <v>0</v>
      </c>
      <c r="V11" s="7">
        <v>0</v>
      </c>
      <c r="W11" s="7">
        <v>0</v>
      </c>
      <c r="X11" s="21">
        <f t="shared" si="0"/>
        <v>53.5</v>
      </c>
      <c r="Y11" s="7">
        <v>56</v>
      </c>
      <c r="Z11" s="7">
        <v>0</v>
      </c>
      <c r="AA11" s="7">
        <v>2</v>
      </c>
      <c r="AB11" s="7">
        <f t="shared" si="1"/>
        <v>58</v>
      </c>
      <c r="AC11" s="7">
        <f>X11*AD11</f>
        <v>321</v>
      </c>
      <c r="AD11" s="7">
        <v>6</v>
      </c>
      <c r="AE11" s="7">
        <f>AC11+(AC11-AB11)</f>
        <v>584</v>
      </c>
      <c r="AF11" s="7">
        <v>474</v>
      </c>
      <c r="AG11" s="32">
        <v>300</v>
      </c>
      <c r="AH11" s="7"/>
      <c r="AI11" s="28">
        <v>29.55</v>
      </c>
      <c r="AJ11" s="22">
        <f t="shared" si="4"/>
        <v>14006.7</v>
      </c>
      <c r="AK11" s="20" t="s">
        <v>78</v>
      </c>
      <c r="AL11" s="23">
        <v>58</v>
      </c>
      <c r="AM11" s="24">
        <f t="shared" si="5"/>
        <v>321</v>
      </c>
      <c r="AN11" s="24">
        <v>281</v>
      </c>
      <c r="AO11" s="25">
        <f t="shared" si="6"/>
        <v>263</v>
      </c>
      <c r="AP11" s="25">
        <f>AF11/6</f>
        <v>79</v>
      </c>
      <c r="AQ11" s="29">
        <f t="shared" si="8"/>
        <v>50</v>
      </c>
      <c r="AR11" s="26">
        <f t="shared" si="9"/>
        <v>8865</v>
      </c>
      <c r="AS11" s="25">
        <f>300/6</f>
        <v>50</v>
      </c>
    </row>
    <row r="12" spans="1:45" x14ac:dyDescent="0.25">
      <c r="A12" s="7">
        <v>10</v>
      </c>
      <c r="B12" s="7" t="s">
        <v>29</v>
      </c>
      <c r="C12" s="7" t="s">
        <v>39</v>
      </c>
      <c r="D12" s="20" t="s">
        <v>42</v>
      </c>
      <c r="E12" s="7">
        <v>433171849</v>
      </c>
      <c r="F12" s="7"/>
      <c r="G12" s="7"/>
      <c r="H12" s="7" t="s">
        <v>30</v>
      </c>
      <c r="I12" s="20" t="s">
        <v>64</v>
      </c>
      <c r="J12" s="7" t="s">
        <v>73</v>
      </c>
      <c r="K12" s="7">
        <v>6</v>
      </c>
      <c r="L12" s="7">
        <v>6</v>
      </c>
      <c r="M12" s="7">
        <v>18</v>
      </c>
      <c r="N12" s="7">
        <v>0</v>
      </c>
      <c r="O12" s="7">
        <v>0</v>
      </c>
      <c r="P12" s="7">
        <v>0</v>
      </c>
      <c r="Q12" s="7">
        <v>6</v>
      </c>
      <c r="R12" s="7">
        <v>12</v>
      </c>
      <c r="S12" s="7">
        <v>0</v>
      </c>
      <c r="T12" s="7">
        <v>12</v>
      </c>
      <c r="U12" s="7">
        <v>0</v>
      </c>
      <c r="V12" s="7">
        <v>0</v>
      </c>
      <c r="W12" s="7">
        <v>6</v>
      </c>
      <c r="X12" s="21">
        <f t="shared" si="0"/>
        <v>10</v>
      </c>
      <c r="Y12" s="7">
        <v>24</v>
      </c>
      <c r="Z12" s="7">
        <v>0</v>
      </c>
      <c r="AA12" s="7">
        <v>0</v>
      </c>
      <c r="AB12" s="7">
        <f t="shared" si="1"/>
        <v>24</v>
      </c>
      <c r="AC12" s="7">
        <f t="shared" si="2"/>
        <v>60</v>
      </c>
      <c r="AD12" s="7">
        <v>6</v>
      </c>
      <c r="AE12" s="7">
        <f t="shared" si="3"/>
        <v>96</v>
      </c>
      <c r="AF12" s="7">
        <v>30</v>
      </c>
      <c r="AG12" s="7">
        <v>30</v>
      </c>
      <c r="AH12" s="7"/>
      <c r="AI12" s="28">
        <v>1.67</v>
      </c>
      <c r="AJ12" s="22">
        <f t="shared" si="4"/>
        <v>50.099999999999994</v>
      </c>
      <c r="AK12" s="20" t="s">
        <v>78</v>
      </c>
      <c r="AL12" s="23">
        <v>24</v>
      </c>
      <c r="AM12" s="24">
        <f t="shared" si="5"/>
        <v>60</v>
      </c>
      <c r="AN12" s="24">
        <v>30</v>
      </c>
      <c r="AO12" s="25">
        <f t="shared" si="6"/>
        <v>36</v>
      </c>
      <c r="AP12" s="25">
        <f t="shared" si="7"/>
        <v>5</v>
      </c>
      <c r="AQ12" s="25">
        <f t="shared" si="8"/>
        <v>5</v>
      </c>
      <c r="AR12" s="26">
        <f t="shared" si="9"/>
        <v>50.099999999999994</v>
      </c>
    </row>
    <row r="13" spans="1:45" ht="30" x14ac:dyDescent="0.25">
      <c r="A13" s="7">
        <v>11</v>
      </c>
      <c r="B13" s="7" t="s">
        <v>29</v>
      </c>
      <c r="C13" s="7" t="s">
        <v>39</v>
      </c>
      <c r="D13" s="20" t="s">
        <v>53</v>
      </c>
      <c r="E13" s="27" t="s">
        <v>54</v>
      </c>
      <c r="F13" s="7"/>
      <c r="G13" s="7"/>
      <c r="H13" s="7" t="s">
        <v>30</v>
      </c>
      <c r="I13" s="20" t="s">
        <v>70</v>
      </c>
      <c r="J13" s="7" t="s">
        <v>73</v>
      </c>
      <c r="K13" s="7">
        <v>6</v>
      </c>
      <c r="L13" s="7">
        <v>0</v>
      </c>
      <c r="M13" s="7">
        <v>6</v>
      </c>
      <c r="N13" s="7">
        <v>4</v>
      </c>
      <c r="O13" s="7">
        <v>3</v>
      </c>
      <c r="P13" s="7">
        <v>12</v>
      </c>
      <c r="Q13" s="7">
        <v>0</v>
      </c>
      <c r="R13" s="7">
        <v>0</v>
      </c>
      <c r="S13" s="7">
        <v>0</v>
      </c>
      <c r="T13" s="7">
        <v>0</v>
      </c>
      <c r="U13" s="7">
        <v>0</v>
      </c>
      <c r="V13" s="7">
        <v>0</v>
      </c>
      <c r="W13" s="7">
        <v>0</v>
      </c>
      <c r="X13" s="21">
        <f t="shared" si="0"/>
        <v>4.166666666666667</v>
      </c>
      <c r="Y13" s="7">
        <v>1</v>
      </c>
      <c r="Z13" s="7">
        <v>0</v>
      </c>
      <c r="AA13" s="7">
        <v>0</v>
      </c>
      <c r="AB13" s="7">
        <f t="shared" si="1"/>
        <v>1</v>
      </c>
      <c r="AC13" s="7">
        <f t="shared" si="2"/>
        <v>25</v>
      </c>
      <c r="AD13" s="7">
        <v>6</v>
      </c>
      <c r="AE13" s="7">
        <f t="shared" si="3"/>
        <v>49</v>
      </c>
      <c r="AF13" s="7">
        <v>30</v>
      </c>
      <c r="AG13" s="32">
        <v>20</v>
      </c>
      <c r="AH13" s="50" t="s">
        <v>85</v>
      </c>
      <c r="AI13" s="28">
        <v>63.61</v>
      </c>
      <c r="AJ13" s="22">
        <f t="shared" si="4"/>
        <v>1908.3</v>
      </c>
      <c r="AK13" s="20" t="s">
        <v>78</v>
      </c>
      <c r="AL13" s="23">
        <v>1</v>
      </c>
      <c r="AM13" s="24">
        <f t="shared" si="5"/>
        <v>25</v>
      </c>
      <c r="AN13" s="24">
        <v>29</v>
      </c>
      <c r="AO13" s="25">
        <f t="shared" si="6"/>
        <v>24</v>
      </c>
      <c r="AP13" s="25">
        <f t="shared" si="7"/>
        <v>5</v>
      </c>
      <c r="AQ13" s="25">
        <f t="shared" si="8"/>
        <v>3.3333333333333335</v>
      </c>
      <c r="AR13" s="26">
        <f t="shared" si="9"/>
        <v>1272.2</v>
      </c>
    </row>
    <row r="14" spans="1:45" ht="30" x14ac:dyDescent="0.25">
      <c r="A14" s="7">
        <v>12</v>
      </c>
      <c r="B14" s="7" t="s">
        <v>29</v>
      </c>
      <c r="C14" s="7" t="s">
        <v>58</v>
      </c>
      <c r="D14" s="20" t="s">
        <v>42</v>
      </c>
      <c r="E14" s="7" t="s">
        <v>59</v>
      </c>
      <c r="F14" s="7"/>
      <c r="G14" s="7"/>
      <c r="H14" s="7" t="s">
        <v>30</v>
      </c>
      <c r="I14" s="20" t="s">
        <v>72</v>
      </c>
      <c r="J14" s="7" t="s">
        <v>73</v>
      </c>
      <c r="K14" s="7">
        <v>6</v>
      </c>
      <c r="L14" s="7">
        <v>0</v>
      </c>
      <c r="M14" s="7">
        <v>0</v>
      </c>
      <c r="N14" s="7">
        <v>0</v>
      </c>
      <c r="O14" s="7">
        <v>0</v>
      </c>
      <c r="P14" s="7">
        <v>6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  <c r="V14" s="7">
        <v>0</v>
      </c>
      <c r="W14" s="7">
        <v>0</v>
      </c>
      <c r="X14" s="21">
        <f t="shared" ref="X14" si="10">SUM(L14:W14)/6</f>
        <v>1</v>
      </c>
      <c r="Y14" s="7">
        <v>0</v>
      </c>
      <c r="Z14" s="7">
        <v>0</v>
      </c>
      <c r="AA14" s="7">
        <v>6</v>
      </c>
      <c r="AB14" s="7">
        <f t="shared" si="1"/>
        <v>6</v>
      </c>
      <c r="AC14" s="7">
        <f t="shared" si="2"/>
        <v>6</v>
      </c>
      <c r="AD14" s="7">
        <v>6</v>
      </c>
      <c r="AE14" s="7">
        <f t="shared" ref="AE14" si="11">AC14+(AC14-AB14)</f>
        <v>6</v>
      </c>
      <c r="AF14" s="7">
        <v>30</v>
      </c>
      <c r="AG14" s="32">
        <v>24</v>
      </c>
      <c r="AH14" s="51" t="s">
        <v>86</v>
      </c>
      <c r="AI14" s="28">
        <v>12.5</v>
      </c>
      <c r="AJ14" s="22">
        <f t="shared" ref="AJ14" si="12">AI14*AF14</f>
        <v>375</v>
      </c>
      <c r="AK14" s="20" t="s">
        <v>78</v>
      </c>
      <c r="AL14" s="23">
        <v>6</v>
      </c>
      <c r="AM14" s="24">
        <f t="shared" si="5"/>
        <v>6</v>
      </c>
      <c r="AO14" s="25">
        <f t="shared" si="6"/>
        <v>0</v>
      </c>
      <c r="AP14" s="25">
        <f t="shared" si="7"/>
        <v>5</v>
      </c>
      <c r="AQ14" s="25">
        <f t="shared" si="8"/>
        <v>4</v>
      </c>
      <c r="AR14" s="26">
        <f t="shared" si="9"/>
        <v>300</v>
      </c>
    </row>
    <row r="15" spans="1:45" x14ac:dyDescent="0.25">
      <c r="A15" s="7">
        <v>13</v>
      </c>
      <c r="B15" s="7" t="s">
        <v>29</v>
      </c>
      <c r="C15" s="7" t="s">
        <v>58</v>
      </c>
      <c r="D15" s="20" t="s">
        <v>60</v>
      </c>
      <c r="E15" s="7" t="s">
        <v>61</v>
      </c>
      <c r="F15" s="7"/>
      <c r="G15" s="7"/>
      <c r="H15" s="7" t="s">
        <v>30</v>
      </c>
      <c r="I15" s="20" t="s">
        <v>72</v>
      </c>
      <c r="J15" s="7" t="s">
        <v>73</v>
      </c>
      <c r="K15" s="7">
        <v>6</v>
      </c>
      <c r="L15" s="7">
        <v>0</v>
      </c>
      <c r="M15" s="7">
        <v>0</v>
      </c>
      <c r="N15" s="7">
        <v>0</v>
      </c>
      <c r="O15" s="7">
        <v>0</v>
      </c>
      <c r="P15" s="7">
        <v>0</v>
      </c>
      <c r="Q15" s="7">
        <v>3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  <c r="W15" s="7">
        <v>0</v>
      </c>
      <c r="X15" s="21">
        <f t="shared" si="0"/>
        <v>0.5</v>
      </c>
      <c r="Y15" s="7">
        <v>0</v>
      </c>
      <c r="Z15" s="7">
        <v>0</v>
      </c>
      <c r="AA15" s="7">
        <v>0</v>
      </c>
      <c r="AB15" s="7">
        <f t="shared" si="1"/>
        <v>0</v>
      </c>
      <c r="AC15" s="7">
        <f t="shared" si="2"/>
        <v>3</v>
      </c>
      <c r="AD15" s="7">
        <v>6</v>
      </c>
      <c r="AE15" s="7">
        <f t="shared" si="3"/>
        <v>6</v>
      </c>
      <c r="AF15" s="7">
        <v>30</v>
      </c>
      <c r="AG15" s="32">
        <v>24</v>
      </c>
      <c r="AH15" s="14"/>
      <c r="AI15" s="28">
        <v>16.961451247165535</v>
      </c>
      <c r="AJ15" s="22">
        <f t="shared" si="4"/>
        <v>508.84353741496602</v>
      </c>
      <c r="AK15" s="20" t="s">
        <v>78</v>
      </c>
      <c r="AL15" s="23">
        <v>0</v>
      </c>
      <c r="AM15" s="24">
        <f t="shared" si="5"/>
        <v>3</v>
      </c>
      <c r="AN15" s="24">
        <v>3</v>
      </c>
      <c r="AO15" s="25">
        <f t="shared" si="6"/>
        <v>3</v>
      </c>
      <c r="AP15" s="25">
        <f t="shared" si="7"/>
        <v>5</v>
      </c>
      <c r="AQ15" s="25">
        <f t="shared" si="8"/>
        <v>4</v>
      </c>
      <c r="AR15" s="26">
        <f t="shared" si="9"/>
        <v>407.07482993197283</v>
      </c>
    </row>
    <row r="16" spans="1:45" ht="30" x14ac:dyDescent="0.25">
      <c r="A16" s="7">
        <v>14</v>
      </c>
      <c r="B16" s="7" t="s">
        <v>29</v>
      </c>
      <c r="C16" s="7" t="s">
        <v>39</v>
      </c>
      <c r="D16" s="20" t="s">
        <v>53</v>
      </c>
      <c r="E16" s="7" t="s">
        <v>55</v>
      </c>
      <c r="F16" s="7"/>
      <c r="G16" s="7"/>
      <c r="H16" s="7" t="s">
        <v>30</v>
      </c>
      <c r="I16" s="20" t="s">
        <v>8</v>
      </c>
      <c r="J16" s="7" t="s">
        <v>31</v>
      </c>
      <c r="K16" s="7">
        <v>6</v>
      </c>
      <c r="L16" s="7">
        <v>0</v>
      </c>
      <c r="M16" s="7">
        <v>2</v>
      </c>
      <c r="N16" s="7">
        <v>0</v>
      </c>
      <c r="O16" s="7">
        <v>0</v>
      </c>
      <c r="P16" s="7">
        <v>2</v>
      </c>
      <c r="Q16" s="7">
        <v>6</v>
      </c>
      <c r="R16" s="7">
        <v>0</v>
      </c>
      <c r="S16" s="7">
        <v>1</v>
      </c>
      <c r="T16" s="7">
        <v>0</v>
      </c>
      <c r="U16" s="7">
        <v>0</v>
      </c>
      <c r="V16" s="7">
        <v>0</v>
      </c>
      <c r="W16" s="7">
        <v>0</v>
      </c>
      <c r="X16" s="21">
        <f>SUM(L16:W16)/6</f>
        <v>1.8333333333333333</v>
      </c>
      <c r="Y16" s="7">
        <v>2</v>
      </c>
      <c r="Z16" s="7">
        <v>0</v>
      </c>
      <c r="AA16" s="7">
        <v>0</v>
      </c>
      <c r="AB16" s="7">
        <f t="shared" si="1"/>
        <v>2</v>
      </c>
      <c r="AC16" s="7">
        <f t="shared" si="2"/>
        <v>11</v>
      </c>
      <c r="AD16" s="7">
        <v>6</v>
      </c>
      <c r="AE16" s="7">
        <f>AC16+(AC16-AB16)</f>
        <v>20</v>
      </c>
      <c r="AF16" s="7">
        <v>30</v>
      </c>
      <c r="AG16" s="7">
        <v>16</v>
      </c>
      <c r="AH16" s="51" t="s">
        <v>88</v>
      </c>
      <c r="AI16" s="28">
        <v>96.910430839002274</v>
      </c>
      <c r="AJ16" s="22">
        <f>AI16*AF16</f>
        <v>2907.3129251700684</v>
      </c>
      <c r="AK16" s="20" t="s">
        <v>78</v>
      </c>
      <c r="AL16" s="23">
        <v>5</v>
      </c>
      <c r="AM16" s="24">
        <f t="shared" si="5"/>
        <v>11</v>
      </c>
      <c r="AN16" s="24">
        <v>11</v>
      </c>
      <c r="AO16" s="25">
        <f t="shared" si="6"/>
        <v>6</v>
      </c>
      <c r="AP16" s="25">
        <f t="shared" si="7"/>
        <v>5</v>
      </c>
      <c r="AQ16" s="25">
        <f t="shared" si="8"/>
        <v>2.6666666666666665</v>
      </c>
      <c r="AR16" s="26">
        <f t="shared" si="9"/>
        <v>1550.5668934240364</v>
      </c>
    </row>
    <row r="17" spans="1:44" x14ac:dyDescent="0.25">
      <c r="A17" s="7">
        <v>15</v>
      </c>
      <c r="B17" s="7" t="s">
        <v>29</v>
      </c>
      <c r="C17" s="7" t="s">
        <v>39</v>
      </c>
      <c r="D17" s="20" t="s">
        <v>56</v>
      </c>
      <c r="E17" s="7" t="s">
        <v>57</v>
      </c>
      <c r="F17" s="7"/>
      <c r="G17" s="7"/>
      <c r="H17" s="7" t="s">
        <v>30</v>
      </c>
      <c r="I17" s="20" t="s">
        <v>71</v>
      </c>
      <c r="J17" s="7" t="s">
        <v>73</v>
      </c>
      <c r="K17" s="7">
        <v>6</v>
      </c>
      <c r="L17" s="7">
        <v>4</v>
      </c>
      <c r="M17" s="7">
        <v>0</v>
      </c>
      <c r="N17" s="7">
        <v>0</v>
      </c>
      <c r="O17" s="7">
        <v>5</v>
      </c>
      <c r="P17" s="7">
        <v>0</v>
      </c>
      <c r="Q17" s="7">
        <v>0</v>
      </c>
      <c r="R17" s="7">
        <v>0</v>
      </c>
      <c r="S17" s="7">
        <v>0</v>
      </c>
      <c r="T17" s="7">
        <v>0</v>
      </c>
      <c r="U17" s="7">
        <v>0</v>
      </c>
      <c r="V17" s="7">
        <v>0</v>
      </c>
      <c r="W17" s="7">
        <v>0</v>
      </c>
      <c r="X17" s="21">
        <f>SUM(L17:W17)/6</f>
        <v>1.5</v>
      </c>
      <c r="Y17" s="7">
        <v>4</v>
      </c>
      <c r="Z17" s="7">
        <v>0</v>
      </c>
      <c r="AA17" s="7">
        <v>0</v>
      </c>
      <c r="AB17" s="7">
        <f t="shared" si="1"/>
        <v>4</v>
      </c>
      <c r="AC17" s="7">
        <f t="shared" si="2"/>
        <v>9</v>
      </c>
      <c r="AD17" s="7">
        <v>6</v>
      </c>
      <c r="AE17" s="7">
        <f>AC17+(AC17-AB17)</f>
        <v>14</v>
      </c>
      <c r="AF17" s="7">
        <v>30</v>
      </c>
      <c r="AG17" s="7">
        <v>10</v>
      </c>
      <c r="AH17" s="7"/>
      <c r="AI17" s="28">
        <v>40.493197278911573</v>
      </c>
      <c r="AJ17" s="22">
        <f>AI17*AF17</f>
        <v>1214.7959183673472</v>
      </c>
      <c r="AK17" s="20" t="s">
        <v>78</v>
      </c>
      <c r="AL17" s="23">
        <v>4</v>
      </c>
      <c r="AM17" s="24">
        <f t="shared" si="5"/>
        <v>9</v>
      </c>
      <c r="AN17" s="24">
        <v>9</v>
      </c>
      <c r="AO17" s="25">
        <f t="shared" si="6"/>
        <v>5</v>
      </c>
      <c r="AP17" s="25">
        <f t="shared" si="7"/>
        <v>5</v>
      </c>
      <c r="AQ17" s="25">
        <f t="shared" si="8"/>
        <v>1.6666666666666667</v>
      </c>
      <c r="AR17" s="26">
        <f t="shared" si="9"/>
        <v>404.93197278911572</v>
      </c>
    </row>
    <row r="18" spans="1:44" x14ac:dyDescent="0.25">
      <c r="E18" s="24"/>
      <c r="AJ18" s="12">
        <f>SUM(AJ3:AJ15)</f>
        <v>40269.103537414965</v>
      </c>
    </row>
    <row r="19" spans="1:44" x14ac:dyDescent="0.25">
      <c r="E19" s="24"/>
    </row>
    <row r="20" spans="1:44" x14ac:dyDescent="0.25">
      <c r="E20" s="24"/>
    </row>
    <row r="21" spans="1:44" x14ac:dyDescent="0.25">
      <c r="E21" s="24"/>
    </row>
    <row r="22" spans="1:44" x14ac:dyDescent="0.25">
      <c r="E22" s="24"/>
    </row>
    <row r="23" spans="1:44" x14ac:dyDescent="0.25">
      <c r="E23" s="24"/>
    </row>
    <row r="24" spans="1:44" x14ac:dyDescent="0.25">
      <c r="E24" s="24"/>
    </row>
    <row r="25" spans="1:44" x14ac:dyDescent="0.25">
      <c r="E25" s="24"/>
    </row>
    <row r="26" spans="1:44" x14ac:dyDescent="0.25">
      <c r="E26" s="24"/>
    </row>
    <row r="27" spans="1:44" x14ac:dyDescent="0.25">
      <c r="E27" s="24"/>
    </row>
    <row r="28" spans="1:44" x14ac:dyDescent="0.25">
      <c r="E28" s="24"/>
    </row>
    <row r="29" spans="1:44" x14ac:dyDescent="0.25">
      <c r="E29" s="24"/>
    </row>
    <row r="30" spans="1:44" x14ac:dyDescent="0.25">
      <c r="E30" s="24"/>
    </row>
    <row r="31" spans="1:44" x14ac:dyDescent="0.25">
      <c r="E31" s="24"/>
    </row>
  </sheetData>
  <autoFilter ref="A2:AK15"/>
  <mergeCells count="27">
    <mergeCell ref="AL1:AN1"/>
    <mergeCell ref="AG1:AG2"/>
    <mergeCell ref="AE1:AE2"/>
    <mergeCell ref="AF1:AF2"/>
    <mergeCell ref="AI1:AI2"/>
    <mergeCell ref="AJ1:AJ2"/>
    <mergeCell ref="AK1:AK2"/>
    <mergeCell ref="AD1:AD2"/>
    <mergeCell ref="I1:I2"/>
    <mergeCell ref="J1:J2"/>
    <mergeCell ref="K1:K2"/>
    <mergeCell ref="X1:X2"/>
    <mergeCell ref="L1:Q1"/>
    <mergeCell ref="R1:W1"/>
    <mergeCell ref="Z1:Z2"/>
    <mergeCell ref="AA1:AA2"/>
    <mergeCell ref="AB1:AB2"/>
    <mergeCell ref="AC1:AC2"/>
    <mergeCell ref="Y1:Y2"/>
    <mergeCell ref="F1:F2"/>
    <mergeCell ref="G1:G2"/>
    <mergeCell ref="H1:H2"/>
    <mergeCell ref="A1:A2"/>
    <mergeCell ref="B1:B2"/>
    <mergeCell ref="C1:C2"/>
    <mergeCell ref="D1:D2"/>
    <mergeCell ref="E1:E2"/>
  </mergeCells>
  <conditionalFormatting sqref="E1:E17 E32:E1048576">
    <cfRule type="duplicateValues" dxfId="0" priority="1"/>
  </conditionalFormatting>
  <pageMargins left="0.24" right="0.16" top="0.75" bottom="0.75" header="0.3" footer="0.3"/>
  <pageSetup paperSize="9" scale="6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Summary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Kyu Kyu Aung</cp:lastModifiedBy>
  <cp:lastPrinted>2023-11-08T07:54:02Z</cp:lastPrinted>
  <dcterms:created xsi:type="dcterms:W3CDTF">2022-12-30T04:51:50Z</dcterms:created>
  <dcterms:modified xsi:type="dcterms:W3CDTF">2023-11-08T07:54:39Z</dcterms:modified>
</cp:coreProperties>
</file>