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0157" sheetId="1" r:id="rId1"/>
    <sheet name="0157 (Quo)" sheetId="3" r:id="rId2"/>
    <sheet name="Component Repair Recommendation" sheetId="2" state="hidden" r:id="rId3"/>
  </sheets>
  <externalReferences>
    <externalReference r:id="rId4"/>
  </externalReferences>
  <definedNames>
    <definedName name="_xlnm._FilterDatabase" localSheetId="1" hidden="1">'0157 (Quo)'!$A$11:$S$17</definedName>
  </definedNames>
  <calcPr calcId="152511"/>
  <fileRecoveryPr autoRecover="0"/>
</workbook>
</file>

<file path=xl/calcChain.xml><?xml version="1.0" encoding="utf-8"?>
<calcChain xmlns="http://schemas.openxmlformats.org/spreadsheetml/2006/main">
  <c r="I16" i="3" l="1"/>
  <c r="I15" i="3"/>
  <c r="I12" i="3"/>
  <c r="I18" i="3" s="1"/>
  <c r="L16" i="3"/>
  <c r="L15" i="3"/>
  <c r="L12" i="3"/>
  <c r="M13" i="3" l="1"/>
  <c r="M14" i="3"/>
  <c r="M15" i="3"/>
  <c r="M16" i="3"/>
  <c r="M12" i="3"/>
  <c r="M17" i="3" l="1"/>
  <c r="F15" i="3"/>
  <c r="F16" i="3"/>
  <c r="F12" i="3"/>
  <c r="F14" i="3" l="1"/>
  <c r="F13" i="3"/>
</calcChain>
</file>

<file path=xl/comments1.xml><?xml version="1.0" encoding="utf-8"?>
<comments xmlns="http://schemas.openxmlformats.org/spreadsheetml/2006/main">
  <authors>
    <author>Author</author>
  </authors>
  <commentList>
    <comment ref="D12" authorId="0" shapeId="0">
      <text>
        <r>
          <rPr>
            <b/>
            <sz val="9"/>
            <color indexed="81"/>
            <rFont val="Tahoma"/>
            <charset val="1"/>
          </rPr>
          <t xml:space="preserve">Ko HOY
</t>
        </r>
      </text>
    </comment>
  </commentList>
</comments>
</file>

<file path=xl/sharedStrings.xml><?xml version="1.0" encoding="utf-8"?>
<sst xmlns="http://schemas.openxmlformats.org/spreadsheetml/2006/main" count="117" uniqueCount="64">
  <si>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</si>
  <si>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</si>
  <si>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</si>
  <si>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</si>
  <si>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</si>
  <si>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</si>
  <si>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</si>
  <si>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</si>
  <si>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</si>
  <si>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</si>
  <si>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</si>
  <si>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</si>
  <si>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</si>
  <si>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</si>
  <si>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</si>
  <si>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</si>
  <si>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</si>
  <si>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</si>
  <si>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</si>
  <si>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</si>
  <si>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</si>
  <si>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</si>
  <si>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</si>
  <si>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</si>
  <si>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</si>
  <si>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</si>
  <si>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</si>
  <si>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</si>
  <si>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</si>
  <si>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Reman Customer</t>
  </si>
  <si>
    <t>Nozzle</t>
  </si>
  <si>
    <t>100-2023110162</t>
  </si>
  <si>
    <t>Shwe Htun Co.,Ltd</t>
  </si>
  <si>
    <t>MAHINDRA75HP</t>
  </si>
  <si>
    <t>Inline pump-1,Nozzle-4pcs</t>
  </si>
  <si>
    <t>DSLA140P1762</t>
  </si>
  <si>
    <t>Plunger</t>
  </si>
  <si>
    <t>F002B10675</t>
  </si>
  <si>
    <t>Valve</t>
  </si>
  <si>
    <t>Holder O-Ring</t>
  </si>
  <si>
    <t>With Sample</t>
  </si>
  <si>
    <t>Nozzle Seal</t>
  </si>
  <si>
    <t>F595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</si>
  <si>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</si>
  <si>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</si>
  <si>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</si>
  <si>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</si>
  <si>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</si>
  <si>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</si>
  <si>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</si>
  <si>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</si>
  <si>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</si>
  <si>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</si>
  <si>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</si>
  <si>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F002B10595</t>
  </si>
  <si>
    <t>F002C40679</t>
  </si>
  <si>
    <t>need repair</t>
  </si>
  <si>
    <t>bosch</t>
  </si>
  <si>
    <t>Bosch</t>
  </si>
  <si>
    <t>Ex Stock</t>
  </si>
  <si>
    <t>need to repair</t>
  </si>
  <si>
    <t>other</t>
  </si>
  <si>
    <t>f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</si>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</sst>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15" fontId="1" fillId="0" borderId="0" xfId="0" applyNumberFormat="1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2" xfId="1" applyFont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43" fontId="1" fillId="0" borderId="1" xfId="1" applyFont="1" applyBorder="1" applyAlignment="1">
      <alignment horizontal="center" vertical="center" wrapText="1"/>
    </xf>
    <xf numFmtId="164" fontId="1" fillId="0" borderId="2" xfId="1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/>
    </xf>
    <xf numFmtId="164" fontId="1" fillId="0" borderId="0" xfId="0" applyNumberFormat="1" applyFont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2">
          <cell r="F2" t="str">
            <v>Part Number</v>
          </cell>
          <cell r="AK2" t="str">
            <v>Closing Qty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8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60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542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54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47</v>
          </cell>
        </row>
        <row r="60">
          <cell r="F60" t="str">
            <v>0281002744(REM)</v>
          </cell>
          <cell r="AK60">
            <v>14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0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83</v>
          </cell>
        </row>
        <row r="89">
          <cell r="F89" t="str">
            <v>0433171968</v>
          </cell>
          <cell r="AK89">
            <v>146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59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140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127</v>
          </cell>
        </row>
        <row r="149">
          <cell r="F149">
            <v>3418520004</v>
          </cell>
          <cell r="AK149">
            <v>173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36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87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492</v>
          </cell>
        </row>
        <row r="164">
          <cell r="F164" t="str">
            <v>F00RJ01479</v>
          </cell>
          <cell r="AK164">
            <v>162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554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42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21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0</v>
          </cell>
        </row>
        <row r="251">
          <cell r="F251">
            <v>9410618334</v>
          </cell>
          <cell r="AK251">
            <v>37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26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0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16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0</v>
          </cell>
        </row>
        <row r="392">
          <cell r="F392" t="str">
            <v>0414673999</v>
          </cell>
          <cell r="AK392">
            <v>0</v>
          </cell>
        </row>
        <row r="393">
          <cell r="F393" t="str">
            <v>0445120345</v>
          </cell>
          <cell r="AK393">
            <v>6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showGridLines="0" topLeftCell="A4" zoomScaleNormal="100" workbookViewId="0">
      <selection activeCell="D16" sqref="D16"/>
    </sheetView>
  </sheetViews>
  <sheetFormatPr defaultRowHeight="15" x14ac:dyDescent="0.25"/>
  <cols>
    <col min="1" max="1" width="4" style="2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32</v>
      </c>
      <c r="D1" s="2"/>
      <c r="E1" s="75"/>
      <c r="F1" s="75"/>
    </row>
    <row r="2" spans="1:9" ht="15.75" customHeight="1" x14ac:dyDescent="0.25">
      <c r="A2" s="23" t="s">
        <v>14</v>
      </c>
      <c r="B2" s="1"/>
      <c r="C2" s="15" t="s">
        <v>33</v>
      </c>
      <c r="D2" s="2"/>
      <c r="E2" s="75"/>
      <c r="F2" s="76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29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34</v>
      </c>
      <c r="D6" s="5"/>
      <c r="E6" s="4"/>
    </row>
    <row r="7" spans="1:9" ht="15.75" x14ac:dyDescent="0.25">
      <c r="A7" s="23" t="s">
        <v>13</v>
      </c>
      <c r="B7" s="8"/>
      <c r="C7" s="8" t="s">
        <v>31</v>
      </c>
      <c r="D7" s="5"/>
      <c r="E7" s="4"/>
    </row>
    <row r="8" spans="1:9" ht="15.75" x14ac:dyDescent="0.25">
      <c r="A8" s="23" t="s">
        <v>11</v>
      </c>
      <c r="B8" s="8"/>
      <c r="C8" s="15" t="s">
        <v>23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30</v>
      </c>
      <c r="C12" s="28" t="s">
        <v>35</v>
      </c>
      <c r="D12" s="28"/>
      <c r="E12" s="25">
        <v>4</v>
      </c>
      <c r="F12" s="78" t="s">
        <v>42</v>
      </c>
      <c r="G12" s="11"/>
      <c r="H12" s="10"/>
    </row>
    <row r="13" spans="1:9" ht="23.25" customHeight="1" x14ac:dyDescent="0.25">
      <c r="A13" s="26">
        <v>2</v>
      </c>
      <c r="B13" s="13" t="s">
        <v>36</v>
      </c>
      <c r="C13" s="12" t="s">
        <v>37</v>
      </c>
      <c r="D13" s="44"/>
      <c r="E13" s="29">
        <v>4</v>
      </c>
      <c r="F13" s="79"/>
      <c r="G13" s="11" t="s">
        <v>56</v>
      </c>
      <c r="H13" s="10"/>
    </row>
    <row r="14" spans="1:9" ht="23.25" customHeight="1" x14ac:dyDescent="0.25">
      <c r="A14" s="26">
        <v>3</v>
      </c>
      <c r="B14" s="13" t="s">
        <v>38</v>
      </c>
      <c r="C14" s="12">
        <v>9412038577</v>
      </c>
      <c r="D14" s="44"/>
      <c r="E14" s="29">
        <v>4</v>
      </c>
      <c r="F14" s="79"/>
      <c r="G14" s="11"/>
      <c r="H14" s="10"/>
    </row>
    <row r="15" spans="1:9" ht="23.25" customHeight="1" x14ac:dyDescent="0.25">
      <c r="A15" s="26">
        <v>4</v>
      </c>
      <c r="B15" s="13" t="s">
        <v>39</v>
      </c>
      <c r="C15" s="12" t="s">
        <v>40</v>
      </c>
      <c r="D15" s="12" t="s">
        <v>23</v>
      </c>
      <c r="E15" s="29">
        <v>4</v>
      </c>
      <c r="F15" s="79"/>
      <c r="G15" s="11"/>
      <c r="H15" s="10"/>
    </row>
    <row r="16" spans="1:9" ht="23.25" customHeight="1" x14ac:dyDescent="0.25">
      <c r="A16" s="27">
        <v>5</v>
      </c>
      <c r="B16" s="13" t="s">
        <v>41</v>
      </c>
      <c r="C16" s="12" t="s">
        <v>40</v>
      </c>
      <c r="D16" s="12" t="s">
        <v>23</v>
      </c>
      <c r="E16" s="29">
        <v>4</v>
      </c>
      <c r="F16" s="80"/>
      <c r="G16" s="11"/>
      <c r="H16" s="10"/>
    </row>
    <row r="17" spans="1:6" ht="27.75" customHeight="1" x14ac:dyDescent="0.25"/>
    <row r="18" spans="1:6" ht="27.75" customHeight="1" x14ac:dyDescent="0.25">
      <c r="A18" s="77"/>
      <c r="B18" s="77"/>
      <c r="C18" s="77"/>
      <c r="D18" s="77"/>
      <c r="E18" s="77"/>
      <c r="F18" s="77"/>
    </row>
    <row r="19" spans="1:6" x14ac:dyDescent="0.25">
      <c r="B19" s="39"/>
      <c r="C19" s="40"/>
      <c r="D19" s="41"/>
      <c r="E19" s="41"/>
    </row>
    <row r="20" spans="1:6" x14ac:dyDescent="0.25">
      <c r="B20" s="39"/>
      <c r="C20" s="40"/>
      <c r="D20" s="41"/>
      <c r="E20" s="41"/>
    </row>
    <row r="21" spans="1:6" x14ac:dyDescent="0.25">
      <c r="B21" s="39"/>
      <c r="C21" s="42"/>
      <c r="D21" s="41"/>
      <c r="E21" s="41"/>
    </row>
    <row r="22" spans="1:6" ht="15.75" x14ac:dyDescent="0.25">
      <c r="B22" s="43"/>
      <c r="C22" s="43"/>
      <c r="D22" s="43"/>
      <c r="E22" s="43"/>
    </row>
    <row r="23" spans="1:6" ht="15.75" x14ac:dyDescent="0.25">
      <c r="B23" s="43"/>
      <c r="C23" s="43"/>
      <c r="D23" s="43"/>
      <c r="E23" s="43"/>
    </row>
    <row r="24" spans="1:6" ht="15.75" x14ac:dyDescent="0.25">
      <c r="B24" s="41"/>
      <c r="C24" s="43"/>
      <c r="D24" s="43"/>
      <c r="E24" s="43"/>
    </row>
  </sheetData>
  <mergeCells count="4">
    <mergeCell ref="E1:F1"/>
    <mergeCell ref="E2:F2"/>
    <mergeCell ref="A18:F18"/>
    <mergeCell ref="F12:F16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4"/>
  <sheetViews>
    <sheetView showGridLines="0" tabSelected="1" zoomScaleNormal="100" workbookViewId="0">
      <selection activeCell="I8" sqref="I8"/>
    </sheetView>
  </sheetViews>
  <sheetFormatPr defaultRowHeight="15" x14ac:dyDescent="0.25"/>
  <cols>
    <col min="1" max="1" width="4" style="2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10" width="11.140625" style="6" customWidth="1"/>
    <col min="11" max="11" width="19.85546875" style="57" customWidth="1"/>
    <col min="12" max="12" width="19.85546875" style="73" hidden="1" customWidth="1"/>
    <col min="13" max="13" width="19.85546875" style="57" customWidth="1"/>
    <col min="14" max="15" width="19.85546875" style="6" customWidth="1"/>
    <col min="16" max="16" width="41.5703125" customWidth="1"/>
    <col min="17" max="17" width="15.28515625" customWidth="1"/>
  </cols>
  <sheetData>
    <row r="1" spans="1:19" ht="17.25" customHeight="1" x14ac:dyDescent="0.25">
      <c r="A1" s="23" t="s">
        <v>3</v>
      </c>
      <c r="B1" s="1"/>
      <c r="C1" s="8" t="s">
        <v>32</v>
      </c>
      <c r="D1" s="2"/>
      <c r="E1" s="47"/>
      <c r="F1" s="47"/>
      <c r="G1" s="47"/>
      <c r="H1" s="47"/>
      <c r="I1" s="47"/>
      <c r="J1" s="47"/>
      <c r="K1" s="51"/>
      <c r="L1" s="67"/>
      <c r="M1" s="51"/>
      <c r="N1" s="47"/>
      <c r="O1" s="47"/>
      <c r="P1" s="47"/>
    </row>
    <row r="2" spans="1:19" ht="15.75" customHeight="1" x14ac:dyDescent="0.25">
      <c r="A2" s="23" t="s">
        <v>14</v>
      </c>
      <c r="B2" s="1"/>
      <c r="C2" s="15" t="s">
        <v>33</v>
      </c>
      <c r="D2" s="2"/>
      <c r="E2" s="47"/>
      <c r="F2" s="47"/>
      <c r="G2" s="47"/>
      <c r="H2" s="47"/>
      <c r="I2" s="47"/>
      <c r="J2" s="47"/>
      <c r="K2" s="51"/>
      <c r="L2" s="67"/>
      <c r="M2" s="51"/>
      <c r="N2" s="47"/>
      <c r="O2" s="47"/>
      <c r="P2" s="1"/>
    </row>
    <row r="3" spans="1:19" ht="15.75" customHeight="1" x14ac:dyDescent="0.25">
      <c r="A3" s="23" t="s">
        <v>4</v>
      </c>
      <c r="B3" s="60"/>
      <c r="C3" s="15" t="s">
        <v>23</v>
      </c>
      <c r="D3" s="2"/>
      <c r="E3" s="60"/>
      <c r="F3" s="60"/>
      <c r="G3" s="60"/>
      <c r="H3" s="60"/>
      <c r="I3" s="66"/>
      <c r="J3" s="60"/>
      <c r="K3" s="52"/>
      <c r="L3" s="68"/>
      <c r="M3" s="52"/>
      <c r="N3" s="60"/>
      <c r="O3" s="60"/>
    </row>
    <row r="4" spans="1:19" ht="15.75" customHeight="1" x14ac:dyDescent="0.25">
      <c r="A4" s="23" t="s">
        <v>5</v>
      </c>
      <c r="B4" s="60"/>
      <c r="C4" s="15" t="s">
        <v>28</v>
      </c>
      <c r="D4" s="2"/>
      <c r="E4" s="4"/>
      <c r="F4" s="4"/>
      <c r="G4" s="4"/>
      <c r="H4" s="4"/>
      <c r="I4" s="4"/>
      <c r="J4" s="4"/>
      <c r="K4" s="53"/>
      <c r="L4" s="69"/>
      <c r="M4" s="53"/>
      <c r="N4" s="4"/>
      <c r="O4" s="4"/>
    </row>
    <row r="5" spans="1:19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4"/>
      <c r="I5" s="4"/>
      <c r="J5" s="4"/>
      <c r="K5" s="53"/>
      <c r="L5" s="69"/>
      <c r="M5" s="53"/>
      <c r="N5" s="4"/>
      <c r="O5" s="4"/>
      <c r="S5" t="s">
        <v>27</v>
      </c>
    </row>
    <row r="6" spans="1:19" ht="15.75" x14ac:dyDescent="0.25">
      <c r="A6" s="23" t="s">
        <v>10</v>
      </c>
      <c r="B6" s="8"/>
      <c r="C6" s="8" t="s">
        <v>34</v>
      </c>
      <c r="D6" s="5"/>
      <c r="E6" s="4"/>
      <c r="F6" s="4"/>
      <c r="G6" s="4"/>
      <c r="H6" s="4"/>
      <c r="I6" s="4"/>
      <c r="J6" s="4"/>
      <c r="K6" s="53"/>
      <c r="L6" s="69"/>
      <c r="M6" s="53"/>
      <c r="N6" s="4"/>
      <c r="O6" s="4"/>
    </row>
    <row r="7" spans="1:19" ht="15.75" x14ac:dyDescent="0.25">
      <c r="A7" s="23" t="s">
        <v>13</v>
      </c>
      <c r="B7" s="8"/>
      <c r="C7" s="8" t="s">
        <v>31</v>
      </c>
      <c r="D7" s="5"/>
      <c r="E7" s="4"/>
      <c r="F7" s="4"/>
      <c r="G7" s="4"/>
      <c r="H7" s="4"/>
      <c r="I7" s="4"/>
      <c r="J7" s="4"/>
      <c r="K7" s="53"/>
      <c r="L7" s="69"/>
      <c r="M7" s="53"/>
      <c r="N7" s="4"/>
      <c r="O7" s="4"/>
    </row>
    <row r="8" spans="1:19" ht="15.75" x14ac:dyDescent="0.25">
      <c r="A8" s="23" t="s">
        <v>11</v>
      </c>
      <c r="B8" s="8"/>
      <c r="C8" s="15" t="s">
        <v>23</v>
      </c>
      <c r="D8" s="5"/>
      <c r="E8" s="4"/>
      <c r="F8" s="4"/>
      <c r="G8" s="4"/>
      <c r="H8" s="4"/>
      <c r="I8" s="4"/>
      <c r="J8" s="4"/>
      <c r="K8" s="53"/>
      <c r="L8" s="69"/>
      <c r="M8" s="53"/>
      <c r="N8" s="4"/>
      <c r="O8" s="4"/>
    </row>
    <row r="9" spans="1:19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4"/>
      <c r="J9" s="4"/>
      <c r="K9" s="53"/>
      <c r="L9" s="69"/>
      <c r="M9" s="53"/>
      <c r="N9" s="4"/>
      <c r="O9" s="4"/>
    </row>
    <row r="10" spans="1:19" ht="15.75" x14ac:dyDescent="0.25">
      <c r="A10" s="60"/>
      <c r="B10" s="8"/>
      <c r="C10" s="8"/>
      <c r="D10" s="5"/>
      <c r="E10" s="5"/>
      <c r="F10" s="5"/>
      <c r="G10" s="5" t="s">
        <v>62</v>
      </c>
      <c r="H10" s="5"/>
      <c r="I10" s="5"/>
      <c r="J10" s="5"/>
      <c r="K10" s="54"/>
      <c r="L10" s="70"/>
      <c r="M10" s="54"/>
      <c r="N10" s="5"/>
      <c r="O10" s="5"/>
      <c r="Q10" s="10"/>
      <c r="R10" s="10"/>
    </row>
    <row r="11" spans="1:1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64" t="s">
        <v>2</v>
      </c>
      <c r="F11" s="30" t="s">
        <v>57</v>
      </c>
      <c r="G11" s="30" t="s">
        <v>61</v>
      </c>
      <c r="H11" s="30"/>
      <c r="I11" s="30"/>
      <c r="J11" s="30"/>
      <c r="K11" s="55" t="s">
        <v>43</v>
      </c>
      <c r="L11" s="71"/>
      <c r="M11" s="55" t="s">
        <v>44</v>
      </c>
      <c r="N11" s="30" t="s">
        <v>45</v>
      </c>
      <c r="O11" s="30" t="s">
        <v>46</v>
      </c>
      <c r="P11" s="62" t="s">
        <v>9</v>
      </c>
      <c r="Q11" s="11"/>
      <c r="R11" s="10"/>
    </row>
    <row r="12" spans="1:19" ht="26.25" customHeight="1" x14ac:dyDescent="0.25">
      <c r="A12" s="64">
        <v>1</v>
      </c>
      <c r="B12" s="13" t="s">
        <v>30</v>
      </c>
      <c r="C12" s="28" t="s">
        <v>35</v>
      </c>
      <c r="D12" s="46" t="s">
        <v>55</v>
      </c>
      <c r="E12" s="64">
        <v>4</v>
      </c>
      <c r="F12" s="13" t="e">
        <f>INDEX('[1]Balance (Stock Control)'!$AK:$AK,MATCH(C12,'[1]Balance (Stock Control)'!$F:$F,0))</f>
        <v>#N/A</v>
      </c>
      <c r="G12" s="13"/>
      <c r="H12" s="59">
        <v>80000</v>
      </c>
      <c r="I12" s="59">
        <f>H12*E12</f>
        <v>320000</v>
      </c>
      <c r="J12" s="59">
        <v>100800</v>
      </c>
      <c r="K12" s="56">
        <v>30.089552238805972</v>
      </c>
      <c r="L12" s="59">
        <f>K12*3500</f>
        <v>105313.4328358209</v>
      </c>
      <c r="M12" s="56">
        <f>K12*E12</f>
        <v>120.35820895522389</v>
      </c>
      <c r="N12" s="13" t="s">
        <v>63</v>
      </c>
      <c r="O12" s="13" t="s">
        <v>63</v>
      </c>
      <c r="P12" s="48"/>
      <c r="Q12" s="11"/>
      <c r="R12" s="10"/>
    </row>
    <row r="13" spans="1:19" ht="23.25" customHeight="1" x14ac:dyDescent="0.25">
      <c r="A13" s="64">
        <v>2</v>
      </c>
      <c r="B13" s="13" t="s">
        <v>36</v>
      </c>
      <c r="C13" s="12" t="s">
        <v>54</v>
      </c>
      <c r="D13" s="44" t="s">
        <v>37</v>
      </c>
      <c r="E13" s="64">
        <v>4</v>
      </c>
      <c r="F13" s="13">
        <f>INDEX('[1]Balance (Stock Control)'!$AK:$AK,MATCH(C13,'[1]Balance (Stock Control)'!$F:$F,0))</f>
        <v>36</v>
      </c>
      <c r="G13" s="13"/>
      <c r="H13" s="13"/>
      <c r="I13" s="13"/>
      <c r="J13" s="13"/>
      <c r="K13" s="56">
        <v>10.114317360000001</v>
      </c>
      <c r="L13" s="56"/>
      <c r="M13" s="56">
        <f t="shared" ref="M13:M16" si="0">K13*E13</f>
        <v>40.457269440000005</v>
      </c>
      <c r="N13" s="13" t="s">
        <v>58</v>
      </c>
      <c r="O13" s="13" t="s">
        <v>59</v>
      </c>
      <c r="P13" s="50" t="s">
        <v>60</v>
      </c>
      <c r="Q13" s="11" t="s">
        <v>56</v>
      </c>
      <c r="R13" s="10"/>
    </row>
    <row r="14" spans="1:19" ht="23.25" customHeight="1" x14ac:dyDescent="0.25">
      <c r="A14" s="64">
        <v>3</v>
      </c>
      <c r="B14" s="13" t="s">
        <v>38</v>
      </c>
      <c r="C14" s="12">
        <v>9412038577</v>
      </c>
      <c r="D14" s="44"/>
      <c r="E14" s="64">
        <v>4</v>
      </c>
      <c r="F14" s="13">
        <f>INDEX('[1]Balance (Stock Control)'!$AK:$AK,MATCH(C14,'[1]Balance (Stock Control)'!$F:$F,0))</f>
        <v>21</v>
      </c>
      <c r="G14" s="13"/>
      <c r="H14" s="13"/>
      <c r="I14" s="13"/>
      <c r="J14" s="13"/>
      <c r="K14" s="56">
        <v>5.383419299999999</v>
      </c>
      <c r="L14" s="56"/>
      <c r="M14" s="56">
        <f t="shared" si="0"/>
        <v>21.533677199999996</v>
      </c>
      <c r="N14" s="13" t="s">
        <v>58</v>
      </c>
      <c r="O14" s="13" t="s">
        <v>59</v>
      </c>
      <c r="P14" s="63"/>
      <c r="Q14" s="11"/>
      <c r="R14" s="10"/>
    </row>
    <row r="15" spans="1:19" ht="23.25" customHeight="1" x14ac:dyDescent="0.25">
      <c r="A15" s="64">
        <v>4</v>
      </c>
      <c r="B15" s="13" t="s">
        <v>39</v>
      </c>
      <c r="C15" s="12" t="s">
        <v>40</v>
      </c>
      <c r="D15" s="37" t="s">
        <v>23</v>
      </c>
      <c r="E15" s="64">
        <v>4</v>
      </c>
      <c r="F15" s="13" t="e">
        <f>INDEX('[1]Balance (Stock Control)'!$AK:$AK,MATCH(C15,'[1]Balance (Stock Control)'!$F:$F,0))</f>
        <v>#N/A</v>
      </c>
      <c r="G15" s="13"/>
      <c r="H15" s="59">
        <v>2000</v>
      </c>
      <c r="I15" s="59">
        <f t="shared" ref="I15:I16" si="1">H15*E15</f>
        <v>8000</v>
      </c>
      <c r="J15" s="56">
        <v>2520</v>
      </c>
      <c r="K15" s="56">
        <v>0.75223880597014925</v>
      </c>
      <c r="L15" s="59">
        <f t="shared" ref="L15:L16" si="2">K15*3500</f>
        <v>2632.8358208955224</v>
      </c>
      <c r="M15" s="56">
        <f t="shared" si="0"/>
        <v>3.008955223880597</v>
      </c>
      <c r="N15" s="13" t="s">
        <v>63</v>
      </c>
      <c r="O15" s="13" t="s">
        <v>63</v>
      </c>
      <c r="P15" s="49"/>
      <c r="Q15" s="11"/>
      <c r="R15" s="10"/>
    </row>
    <row r="16" spans="1:19" ht="23.25" customHeight="1" x14ac:dyDescent="0.25">
      <c r="A16" s="64">
        <v>5</v>
      </c>
      <c r="B16" s="13" t="s">
        <v>41</v>
      </c>
      <c r="C16" s="12" t="s">
        <v>40</v>
      </c>
      <c r="D16" s="64" t="s">
        <v>23</v>
      </c>
      <c r="E16" s="45">
        <v>4</v>
      </c>
      <c r="F16" s="13" t="e">
        <f>INDEX('[1]Balance (Stock Control)'!$AK:$AK,MATCH(C16,'[1]Balance (Stock Control)'!$F:$F,0))</f>
        <v>#N/A</v>
      </c>
      <c r="G16" s="13"/>
      <c r="H16" s="59">
        <v>2000</v>
      </c>
      <c r="I16" s="59">
        <f t="shared" si="1"/>
        <v>8000</v>
      </c>
      <c r="J16" s="56">
        <v>2520</v>
      </c>
      <c r="K16" s="56">
        <v>0.75223880597014925</v>
      </c>
      <c r="L16" s="59">
        <f t="shared" si="2"/>
        <v>2632.8358208955224</v>
      </c>
      <c r="M16" s="56">
        <f t="shared" si="0"/>
        <v>3.008955223880597</v>
      </c>
      <c r="N16" s="13" t="s">
        <v>63</v>
      </c>
      <c r="O16" s="13" t="s">
        <v>63</v>
      </c>
      <c r="P16" s="49" t="s">
        <v>42</v>
      </c>
      <c r="Q16" s="11"/>
      <c r="R16" s="10"/>
    </row>
    <row r="17" spans="1:16" ht="27.75" customHeight="1" x14ac:dyDescent="0.25">
      <c r="D17" s="38"/>
      <c r="K17" s="31" t="s">
        <v>47</v>
      </c>
      <c r="L17" s="31"/>
      <c r="M17" s="58">
        <f>SUM(M12:M16)</f>
        <v>188.3670660429851</v>
      </c>
    </row>
    <row r="18" spans="1:16" ht="27.75" customHeight="1" x14ac:dyDescent="0.25">
      <c r="A18" s="65"/>
      <c r="B18" s="65"/>
      <c r="C18" s="65"/>
      <c r="D18" s="65"/>
      <c r="E18" s="65"/>
      <c r="F18" s="61"/>
      <c r="G18" s="61"/>
      <c r="H18" s="65"/>
      <c r="I18" s="74">
        <f>I12+I15+I16</f>
        <v>336000</v>
      </c>
      <c r="J18" s="65"/>
      <c r="K18" s="65"/>
      <c r="L18" s="72"/>
      <c r="M18" s="65"/>
      <c r="N18" s="65"/>
      <c r="O18" s="65"/>
      <c r="P18" s="65"/>
    </row>
    <row r="19" spans="1:16" x14ac:dyDescent="0.25">
      <c r="B19" s="32" t="s">
        <v>48</v>
      </c>
      <c r="C19" s="33">
        <v>45250</v>
      </c>
      <c r="D19"/>
      <c r="E19"/>
    </row>
    <row r="20" spans="1:16" x14ac:dyDescent="0.25">
      <c r="B20" s="32" t="s">
        <v>49</v>
      </c>
      <c r="C20" s="33">
        <v>45251</v>
      </c>
      <c r="D20"/>
      <c r="E20"/>
    </row>
    <row r="21" spans="1:16" x14ac:dyDescent="0.25">
      <c r="B21" s="32" t="s">
        <v>50</v>
      </c>
      <c r="C21" s="34"/>
      <c r="D21"/>
      <c r="E21"/>
    </row>
    <row r="22" spans="1:16" ht="15.75" x14ac:dyDescent="0.25">
      <c r="B22" s="35" t="s">
        <v>51</v>
      </c>
      <c r="C22" s="35" t="s">
        <v>52</v>
      </c>
      <c r="D22" s="35"/>
      <c r="E22" s="35"/>
    </row>
    <row r="23" spans="1:16" ht="15.75" x14ac:dyDescent="0.25">
      <c r="B23" s="35"/>
      <c r="C23" s="35" t="s">
        <v>53</v>
      </c>
      <c r="D23" s="35"/>
      <c r="E23" s="35"/>
    </row>
    <row r="24" spans="1:16" ht="15.75" x14ac:dyDescent="0.25">
      <c r="B24" s="36"/>
      <c r="C24" s="35"/>
      <c r="D24" s="35"/>
      <c r="E24" s="35"/>
    </row>
  </sheetData>
  <autoFilter ref="A11:S17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81" t="s">
        <v>15</v>
      </c>
      <c r="B1" s="81" t="s">
        <v>16</v>
      </c>
      <c r="C1" s="81" t="s">
        <v>3</v>
      </c>
      <c r="D1" s="81" t="s">
        <v>17</v>
      </c>
      <c r="E1" s="81" t="s">
        <v>18</v>
      </c>
      <c r="F1" s="81" t="s">
        <v>19</v>
      </c>
      <c r="G1" s="81" t="s">
        <v>20</v>
      </c>
      <c r="H1" s="81" t="s">
        <v>21</v>
      </c>
      <c r="I1" s="81" t="s">
        <v>9</v>
      </c>
    </row>
    <row r="2" spans="1:9" x14ac:dyDescent="0.25">
      <c r="A2" s="81"/>
      <c r="B2" s="81"/>
      <c r="C2" s="81"/>
      <c r="D2" s="81"/>
      <c r="E2" s="81"/>
      <c r="F2" s="81"/>
      <c r="G2" s="81"/>
      <c r="H2" s="81"/>
      <c r="I2" s="81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0157</vt:lpstr>
      <vt:lpstr>0157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2023-12-06T04:57:37Z</dcterms:modified>
</cp:coreProperties>
</file>