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Working" sheetId="1" r:id="rId1"/>
    <sheet name="Sheet2" sheetId="6" r:id="rId2"/>
    <sheet name="Sheet1" sheetId="5" r:id="rId3"/>
    <sheet name="INQ (3)" sheetId="7" r:id="rId4"/>
  </sheets>
  <definedNames>
    <definedName name="_xlnm._FilterDatabase" localSheetId="2" hidden="1">Sheet1!#REF!</definedName>
    <definedName name="_xlnm._FilterDatabase" localSheetId="0" hidden="1">Working!$A$4:$CJ$67</definedName>
  </definedNames>
  <calcPr calcId="152511"/>
</workbook>
</file>

<file path=xl/calcChain.xml><?xml version="1.0" encoding="utf-8"?>
<calcChain xmlns="http://schemas.openxmlformats.org/spreadsheetml/2006/main">
  <c r="CE66" i="1" l="1"/>
  <c r="CE65" i="1"/>
  <c r="CE64" i="1"/>
  <c r="CE63" i="1"/>
  <c r="CE62" i="1"/>
  <c r="CE61" i="1"/>
  <c r="CE60" i="1"/>
  <c r="CE59" i="1"/>
  <c r="CE58" i="1"/>
  <c r="CE57" i="1"/>
  <c r="CE56" i="1"/>
  <c r="CE55" i="1"/>
  <c r="CE54" i="1"/>
  <c r="CE53" i="1"/>
  <c r="CE52" i="1"/>
  <c r="CE51" i="1"/>
  <c r="CE50" i="1"/>
  <c r="CE49" i="1"/>
  <c r="CE48" i="1"/>
  <c r="CE47" i="1"/>
  <c r="CE46" i="1"/>
  <c r="CE45" i="1"/>
  <c r="CE44" i="1"/>
  <c r="CE43" i="1"/>
  <c r="CE42" i="1"/>
  <c r="CE41" i="1"/>
  <c r="CE40" i="1"/>
  <c r="CE39" i="1"/>
  <c r="CE38" i="1"/>
  <c r="CE37" i="1"/>
  <c r="CE36" i="1"/>
  <c r="CE35" i="1"/>
  <c r="CE34" i="1"/>
  <c r="CE33" i="1"/>
  <c r="CE32" i="1"/>
  <c r="CE31" i="1"/>
  <c r="CE30" i="1"/>
  <c r="CE29" i="1"/>
  <c r="CE28" i="1"/>
  <c r="CE27" i="1"/>
  <c r="CE26" i="1"/>
  <c r="CE25" i="1"/>
  <c r="CE24" i="1"/>
  <c r="CE23" i="1"/>
  <c r="CE22" i="1"/>
  <c r="CE21" i="1"/>
  <c r="CE20" i="1"/>
  <c r="CE19" i="1"/>
  <c r="CE18" i="1"/>
  <c r="CE17" i="1"/>
  <c r="CE16" i="1"/>
  <c r="CE15" i="1"/>
  <c r="CE14" i="1"/>
  <c r="CE13" i="1"/>
  <c r="CE12" i="1"/>
  <c r="CE11" i="1"/>
  <c r="CE10" i="1"/>
  <c r="CE9" i="1"/>
  <c r="CE8" i="1"/>
  <c r="CE7" i="1"/>
  <c r="CE6" i="1"/>
  <c r="CE5" i="1"/>
  <c r="L66" i="7" l="1"/>
  <c r="L67" i="7" s="1"/>
  <c r="L61" i="7"/>
  <c r="L60" i="7"/>
  <c r="K59" i="7"/>
  <c r="L59" i="7" s="1"/>
  <c r="L58" i="7"/>
  <c r="L57" i="7"/>
  <c r="L56" i="7"/>
  <c r="L55" i="7"/>
  <c r="L62" i="7" l="1"/>
  <c r="K50" i="7"/>
  <c r="K44" i="7"/>
  <c r="L44" i="7" s="1"/>
  <c r="K45" i="7"/>
  <c r="CH48" i="1"/>
  <c r="K43" i="7"/>
  <c r="K42" i="7"/>
  <c r="K41" i="7"/>
  <c r="L35" i="7"/>
  <c r="L34" i="7"/>
  <c r="L33" i="7"/>
  <c r="K32" i="7"/>
  <c r="L32" i="7" s="1"/>
  <c r="K31" i="7"/>
  <c r="L31" i="7" s="1"/>
  <c r="K14" i="7"/>
  <c r="K12" i="7"/>
  <c r="K13" i="7"/>
  <c r="K11" i="7"/>
  <c r="CH7" i="1"/>
  <c r="CH62" i="1"/>
  <c r="CH46" i="1"/>
  <c r="CH45" i="1"/>
  <c r="CH42" i="1"/>
  <c r="CH26" i="1"/>
  <c r="CH25" i="1"/>
  <c r="CH12" i="1"/>
  <c r="CH11" i="1"/>
  <c r="CH10" i="1"/>
  <c r="CH9" i="1"/>
  <c r="N5" i="1"/>
  <c r="N46" i="1"/>
  <c r="N12" i="1"/>
  <c r="N11" i="1"/>
  <c r="N8" i="1"/>
  <c r="N7" i="1"/>
  <c r="N49" i="1"/>
  <c r="N48" i="1"/>
  <c r="N44" i="1"/>
  <c r="N43" i="1"/>
  <c r="N42" i="1"/>
  <c r="N26" i="1"/>
  <c r="N25" i="1"/>
  <c r="L36" i="7" l="1"/>
  <c r="L50" i="7" l="1"/>
  <c r="L14" i="7"/>
  <c r="K26" i="7"/>
  <c r="L26" i="7" s="1"/>
  <c r="L27" i="7" s="1"/>
  <c r="K7" i="7"/>
  <c r="L7" i="7" s="1"/>
  <c r="L51" i="7" l="1"/>
  <c r="CH5" i="1"/>
  <c r="L43" i="7" l="1"/>
  <c r="L41" i="7"/>
  <c r="L45" i="7"/>
  <c r="L42" i="7"/>
  <c r="K20" i="7"/>
  <c r="L20" i="7" s="1"/>
  <c r="K19" i="7"/>
  <c r="L19" i="7" s="1"/>
  <c r="L12" i="7"/>
  <c r="L13" i="7"/>
  <c r="L11" i="7"/>
  <c r="L15" i="7" l="1"/>
  <c r="L21" i="7"/>
  <c r="L46" i="7"/>
  <c r="CF66" i="1" l="1"/>
  <c r="CG66" i="1" s="1"/>
  <c r="CF65" i="1"/>
  <c r="CG65" i="1" s="1"/>
  <c r="CF63" i="1"/>
  <c r="CG63" i="1" s="1"/>
  <c r="CF61" i="1"/>
  <c r="CG61" i="1" s="1"/>
  <c r="CF60" i="1"/>
  <c r="CG60" i="1" s="1"/>
  <c r="CF59" i="1"/>
  <c r="CG59" i="1" s="1"/>
  <c r="CF58" i="1"/>
  <c r="CG58" i="1" s="1"/>
  <c r="CF57" i="1"/>
  <c r="CG57" i="1" s="1"/>
  <c r="CF56" i="1"/>
  <c r="CG56" i="1" s="1"/>
  <c r="CF55" i="1"/>
  <c r="CG55" i="1" s="1"/>
  <c r="CF54" i="1"/>
  <c r="CG54" i="1" s="1"/>
  <c r="CF50" i="1"/>
  <c r="CG50" i="1" s="1"/>
  <c r="CF47" i="1"/>
  <c r="CG47" i="1" s="1"/>
  <c r="CF41" i="1"/>
  <c r="CG41" i="1" s="1"/>
  <c r="CF40" i="1"/>
  <c r="CG40" i="1" s="1"/>
  <c r="CF39" i="1"/>
  <c r="CG39" i="1" s="1"/>
  <c r="CF38" i="1"/>
  <c r="CG38" i="1" s="1"/>
  <c r="CF37" i="1"/>
  <c r="CG37" i="1" s="1"/>
  <c r="CF36" i="1"/>
  <c r="CG36" i="1" s="1"/>
  <c r="CF35" i="1"/>
  <c r="CG35" i="1" s="1"/>
  <c r="CF34" i="1"/>
  <c r="CG34" i="1" s="1"/>
  <c r="CF33" i="1"/>
  <c r="CG33" i="1" s="1"/>
  <c r="CF32" i="1"/>
  <c r="CG32" i="1" s="1"/>
  <c r="CF31" i="1"/>
  <c r="CG31" i="1" s="1"/>
  <c r="CF30" i="1"/>
  <c r="CG30" i="1" s="1"/>
  <c r="CF29" i="1"/>
  <c r="CG29" i="1" s="1"/>
  <c r="CF28" i="1"/>
  <c r="CG28" i="1" s="1"/>
  <c r="CF27" i="1"/>
  <c r="CG27" i="1" s="1"/>
  <c r="CF24" i="1"/>
  <c r="CG24" i="1" s="1"/>
  <c r="CF23" i="1"/>
  <c r="CG23" i="1" s="1"/>
  <c r="CF22" i="1"/>
  <c r="CG22" i="1" s="1"/>
  <c r="CF21" i="1"/>
  <c r="CG21" i="1" s="1"/>
  <c r="CF19" i="1"/>
  <c r="CG19" i="1" s="1"/>
  <c r="CF18" i="1"/>
  <c r="CG18" i="1" s="1"/>
  <c r="CF17" i="1"/>
  <c r="CG17" i="1" s="1"/>
  <c r="CF16" i="1"/>
  <c r="CG16" i="1" s="1"/>
  <c r="CF15" i="1"/>
  <c r="CG15" i="1" s="1"/>
  <c r="CF14" i="1"/>
  <c r="CG14" i="1" s="1"/>
  <c r="CF9" i="1"/>
  <c r="CF8" i="1"/>
  <c r="CG8" i="1" s="1"/>
  <c r="CF7" i="1"/>
  <c r="CG7" i="1" s="1"/>
  <c r="CF6" i="1"/>
  <c r="CG6" i="1" s="1"/>
  <c r="Q64" i="1" l="1"/>
  <c r="O64" i="1"/>
  <c r="CF64" i="1" s="1"/>
  <c r="CG64" i="1" s="1"/>
  <c r="O62" i="1" l="1"/>
  <c r="Q52" i="1"/>
  <c r="O52" i="1"/>
  <c r="CF52" i="1" s="1"/>
  <c r="CG52" i="1" s="1"/>
  <c r="Q62" i="1"/>
  <c r="CF62" i="1" l="1"/>
  <c r="CG62" i="1" s="1"/>
  <c r="O10" i="1" l="1"/>
  <c r="CF10" i="1" s="1"/>
  <c r="O13" i="1" l="1"/>
  <c r="CF13" i="1" s="1"/>
  <c r="CG13" i="1" s="1"/>
  <c r="Q11" i="1"/>
  <c r="O11" i="1"/>
  <c r="O12" i="1"/>
  <c r="Q12" i="1"/>
  <c r="Q5" i="1"/>
  <c r="O5" i="1"/>
  <c r="CF12" i="1" l="1"/>
  <c r="CG12" i="1" s="1"/>
  <c r="CF5" i="1"/>
  <c r="CG5" i="1" s="1"/>
  <c r="CF11" i="1"/>
  <c r="CG11" i="1" s="1"/>
  <c r="CH67" i="1" l="1"/>
  <c r="O25" i="1" l="1"/>
  <c r="CF25" i="1" s="1"/>
  <c r="CG25" i="1" s="1"/>
  <c r="O49" i="1" l="1"/>
  <c r="CF49" i="1" s="1"/>
  <c r="CG49" i="1" s="1"/>
  <c r="O45" i="1"/>
  <c r="CF45" i="1" s="1"/>
  <c r="CG45" i="1" s="1"/>
  <c r="O43" i="1"/>
  <c r="Q43" i="1"/>
  <c r="Q44" i="1"/>
  <c r="O44" i="1"/>
  <c r="CF44" i="1" s="1"/>
  <c r="CG44" i="1" s="1"/>
  <c r="O26" i="1"/>
  <c r="CF26" i="1" s="1"/>
  <c r="CG26" i="1" s="1"/>
  <c r="O53" i="1"/>
  <c r="O42" i="1"/>
  <c r="CF42" i="1" s="1"/>
  <c r="CG42" i="1" s="1"/>
  <c r="O51" i="1"/>
  <c r="CF43" i="1" l="1"/>
  <c r="CG43" i="1" s="1"/>
  <c r="CF51" i="1"/>
  <c r="CG51" i="1" s="1"/>
  <c r="CF53" i="1"/>
  <c r="CG53" i="1" s="1"/>
  <c r="O48" i="1" l="1"/>
  <c r="CF48" i="1" s="1"/>
  <c r="CG48" i="1" s="1"/>
  <c r="O20" i="1" l="1"/>
  <c r="CF20" i="1" s="1"/>
  <c r="CG20" i="1" s="1"/>
  <c r="Q46" i="1" l="1"/>
  <c r="O46" i="1"/>
  <c r="CF46" i="1" l="1"/>
  <c r="CG46" i="1" s="1"/>
  <c r="CG10" i="1"/>
  <c r="CG9" i="1"/>
</calcChain>
</file>

<file path=xl/comments1.xml><?xml version="1.0" encoding="utf-8"?>
<comments xmlns="http://schemas.openxmlformats.org/spreadsheetml/2006/main">
  <authors>
    <author>Author</author>
  </authors>
  <commentList>
    <comment ref="N5" authorId="0" shapeId="0">
      <text>
        <r>
          <rPr>
            <b/>
            <sz val="9"/>
            <color indexed="81"/>
            <rFont val="Tahoma"/>
            <charset val="1"/>
          </rPr>
          <t>PO 117 - 700 Case</t>
        </r>
      </text>
    </comment>
    <comment ref="O5" authorId="0" shapeId="0">
      <text>
        <r>
          <rPr>
            <b/>
            <sz val="9"/>
            <color indexed="81"/>
            <rFont val="Tahoma"/>
            <family val="2"/>
          </rPr>
          <t xml:space="preserve">All branch order forecast for 3 month during promotion period.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" authorId="0" shapeId="0">
      <text>
        <r>
          <rPr>
            <b/>
            <sz val="9"/>
            <color indexed="81"/>
            <rFont val="Tahoma"/>
            <family val="2"/>
          </rPr>
          <t>YGN order forecast for 3 month during promotion period.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" authorId="0" shapeId="0">
      <text>
        <r>
          <rPr>
            <b/>
            <sz val="9"/>
            <color indexed="81"/>
            <rFont val="Tahoma"/>
            <charset val="1"/>
          </rPr>
          <t>PO 118 - 400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8" authorId="0" shapeId="0">
      <text>
        <r>
          <rPr>
            <b/>
            <sz val="9"/>
            <color indexed="81"/>
            <rFont val="Tahoma"/>
            <charset val="1"/>
          </rPr>
          <t>PO 118 - 208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9" authorId="0" shapeId="0">
      <text>
        <r>
          <rPr>
            <b/>
            <sz val="9"/>
            <color indexed="81"/>
            <rFont val="Tahoma"/>
            <family val="2"/>
          </rPr>
          <t>All branch branding and sale forecast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" authorId="0" shapeId="0">
      <text>
        <r>
          <rPr>
            <b/>
            <sz val="9"/>
            <color indexed="81"/>
            <rFont val="Tahoma"/>
            <family val="2"/>
          </rPr>
          <t>Every monthly order - 240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charset val="1"/>
          </rPr>
          <t>PO 118 - 50 Case</t>
        </r>
      </text>
    </comment>
    <comment ref="O11" authorId="0" shapeId="0">
      <text>
        <r>
          <rPr>
            <b/>
            <sz val="9"/>
            <color indexed="81"/>
            <rFont val="Tahoma"/>
            <family val="2"/>
          </rPr>
          <t>All branch - 5 case for 3 month promotion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YGN order - 10 case for 3 month promotion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2" authorId="0" shapeId="0">
      <text>
        <r>
          <rPr>
            <b/>
            <sz val="9"/>
            <color indexed="81"/>
            <rFont val="Tahoma"/>
            <charset val="1"/>
          </rPr>
          <t>PO 118 - 150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2" authorId="0" shapeId="0">
      <text>
        <r>
          <rPr>
            <b/>
            <sz val="9"/>
            <color indexed="81"/>
            <rFont val="Tahoma"/>
            <family val="2"/>
          </rPr>
          <t>All branch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>YGN order - 30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3" authorId="0" shapeId="0">
      <text>
        <r>
          <rPr>
            <sz val="9"/>
            <color indexed="81"/>
            <rFont val="Tahoma"/>
            <family val="2"/>
          </rPr>
          <t xml:space="preserve">Ko Aung Ko Latt order forecast - 10 case
</t>
        </r>
      </text>
    </comment>
    <comment ref="O20" authorId="0" shapeId="0">
      <text>
        <r>
          <rPr>
            <b/>
            <sz val="9"/>
            <color indexed="81"/>
            <rFont val="Tahoma"/>
            <family val="2"/>
          </rPr>
          <t xml:space="preserve">Thet Paing Soe - 30 Case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5" authorId="0" shapeId="0">
      <text>
        <r>
          <rPr>
            <b/>
            <sz val="9"/>
            <color indexed="81"/>
            <rFont val="Tahoma"/>
            <charset val="1"/>
          </rPr>
          <t>PO 121 - 150 Case</t>
        </r>
      </text>
    </comment>
    <comment ref="N26" authorId="0" shapeId="0">
      <text>
        <r>
          <rPr>
            <b/>
            <sz val="9"/>
            <color indexed="81"/>
            <rFont val="Tahoma"/>
            <charset val="1"/>
          </rPr>
          <t>PO 121 - 100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0" authorId="0" shapeId="0">
      <text>
        <r>
          <rPr>
            <sz val="9"/>
            <color indexed="81"/>
            <rFont val="Tahoma"/>
            <family val="2"/>
          </rPr>
          <t xml:space="preserve">Thet Paing Soe - 15 Can
</t>
        </r>
      </text>
    </comment>
    <comment ref="O31" authorId="0" shapeId="0">
      <text>
        <r>
          <rPr>
            <b/>
            <sz val="9"/>
            <color indexed="81"/>
            <rFont val="Tahoma"/>
            <family val="2"/>
          </rPr>
          <t>All branch - 20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4" authorId="0" shapeId="0">
      <text>
        <r>
          <rPr>
            <b/>
            <sz val="9"/>
            <color indexed="81"/>
            <rFont val="Tahoma"/>
            <charset val="1"/>
          </rPr>
          <t>All branch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42" authorId="0" shapeId="0">
      <text>
        <r>
          <rPr>
            <b/>
            <sz val="9"/>
            <color indexed="81"/>
            <rFont val="Tahoma"/>
            <charset val="1"/>
          </rPr>
          <t>PO 121 - 200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2" authorId="0" shapeId="0">
      <text>
        <r>
          <rPr>
            <b/>
            <sz val="9"/>
            <color indexed="81"/>
            <rFont val="Tahoma"/>
            <family val="2"/>
          </rPr>
          <t>Ko Aung Ko Latt - 30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3" authorId="0" shapeId="0">
      <text>
        <r>
          <rPr>
            <b/>
            <sz val="9"/>
            <color indexed="81"/>
            <rFont val="Tahoma"/>
            <charset val="1"/>
          </rPr>
          <t>PO 121 - 200 Case</t>
        </r>
      </text>
    </comment>
    <comment ref="O43" authorId="0" shapeId="0">
      <text>
        <r>
          <rPr>
            <b/>
            <sz val="9"/>
            <color indexed="81"/>
            <rFont val="Tahoma"/>
            <family val="2"/>
          </rPr>
          <t>Thet Paing Soe - 20 Case
Ko Aung Ko Latt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4" authorId="0" shapeId="0">
      <text>
        <r>
          <rPr>
            <b/>
            <sz val="9"/>
            <color indexed="81"/>
            <rFont val="Tahoma"/>
            <charset val="1"/>
          </rPr>
          <t>PO 121 - 50 Case</t>
        </r>
      </text>
    </comment>
    <comment ref="O44" authorId="0" shapeId="0">
      <text>
        <r>
          <rPr>
            <b/>
            <sz val="9"/>
            <color indexed="81"/>
            <rFont val="Tahoma"/>
            <family val="2"/>
          </rPr>
          <t>Thet Paing Soe - 20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45" authorId="0" shapeId="0">
      <text>
        <r>
          <rPr>
            <b/>
            <sz val="9"/>
            <color indexed="81"/>
            <rFont val="Tahoma"/>
            <family val="2"/>
          </rPr>
          <t>Thet Paing Soe - 20 Case
Ko Aung Ko Latt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6" authorId="0" shapeId="0">
      <text>
        <r>
          <rPr>
            <b/>
            <sz val="9"/>
            <color indexed="81"/>
            <rFont val="Tahoma"/>
            <charset val="1"/>
          </rPr>
          <t>PO 118 - 200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6" authorId="0" shapeId="0">
      <text>
        <r>
          <rPr>
            <b/>
            <sz val="9"/>
            <color indexed="81"/>
            <rFont val="Tahoma"/>
            <family val="2"/>
          </rPr>
          <t>Thet Paing Soe - 20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H46" authorId="0" shapeId="0">
      <text>
        <r>
          <rPr>
            <sz val="9"/>
            <color indexed="81"/>
            <rFont val="Tahoma"/>
            <charset val="1"/>
          </rPr>
          <t xml:space="preserve">MOQ is 400 Case
</t>
        </r>
      </text>
    </comment>
    <comment ref="N48" authorId="0" shapeId="0">
      <text>
        <r>
          <rPr>
            <b/>
            <sz val="9"/>
            <color indexed="81"/>
            <rFont val="Tahoma"/>
            <charset val="1"/>
          </rPr>
          <t>PO 121 - 250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8" authorId="0" shapeId="0">
      <text>
        <r>
          <rPr>
            <b/>
            <sz val="9"/>
            <color indexed="81"/>
            <rFont val="Tahoma"/>
            <family val="2"/>
          </rPr>
          <t xml:space="preserve">Thet Paing Soe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" authorId="0" shapeId="0">
      <text>
        <r>
          <rPr>
            <b/>
            <sz val="9"/>
            <color indexed="81"/>
            <rFont val="Tahoma"/>
            <charset val="1"/>
          </rPr>
          <t>PO 121 - 50 Case</t>
        </r>
      </text>
    </comment>
    <comment ref="O49" authorId="0" shapeId="0">
      <text>
        <r>
          <rPr>
            <b/>
            <sz val="9"/>
            <color indexed="81"/>
            <rFont val="Tahoma"/>
            <family val="2"/>
          </rPr>
          <t xml:space="preserve">Thet Paing Soe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63" authorId="0" shapeId="0">
      <text>
        <r>
          <rPr>
            <b/>
            <sz val="9"/>
            <color indexed="81"/>
            <rFont val="Tahoma"/>
            <family val="2"/>
          </rPr>
          <t>DHPI tender order - 7 Drum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<sst xmlns="http://schemas.openxmlformats.org/spreadsheetml/2006/main" count="1379" uniqueCount="460">
  <si>
    <t>Description</t>
  </si>
  <si>
    <t>Brand</t>
  </si>
  <si>
    <t>Pack Size</t>
  </si>
  <si>
    <t>Part No</t>
  </si>
  <si>
    <t>Unit Code</t>
  </si>
  <si>
    <t>At the Port (Qty)</t>
  </si>
  <si>
    <t>On The Way (Qty)</t>
  </si>
  <si>
    <t>Waiting Shipment (Qty)</t>
  </si>
  <si>
    <t>Matador</t>
  </si>
  <si>
    <t>4T 20W-50 SG (Competitive Grade)</t>
  </si>
  <si>
    <t>Premium 10W-40 Semi Mas Additive 4L</t>
  </si>
  <si>
    <t>Premium 10W-40 Semi Mas Additive 1L</t>
  </si>
  <si>
    <t>Maxlife Dex/Merc AFT 3/1 GA</t>
  </si>
  <si>
    <t>Prumium 5W-40 Fully Mas Additive 4L</t>
  </si>
  <si>
    <t>Prumium 5W-40 Fully Mas Additive 1L</t>
  </si>
  <si>
    <t>Prumium 5W-30 Fully Mas Additive 4L</t>
  </si>
  <si>
    <t>Prumium 5W-30 Fully Mas Additive 1L</t>
  </si>
  <si>
    <t>GL4 80W90 1L</t>
  </si>
  <si>
    <t>Chessis Grease 1.5Kg</t>
  </si>
  <si>
    <t>Chessis Grease 0.5Kg</t>
  </si>
  <si>
    <t>Heavy Duty Grease 1.5Kg</t>
  </si>
  <si>
    <t>Heavy Duty Grease 0.5Kg</t>
  </si>
  <si>
    <t>DOT 3  400g</t>
  </si>
  <si>
    <t>Engine Flush 236ml</t>
  </si>
  <si>
    <t>SAE 40 200L</t>
  </si>
  <si>
    <t>SAE 50 200L</t>
  </si>
  <si>
    <t>Chessis Grease 15Kg</t>
  </si>
  <si>
    <t>Heavy Duty Grease 15Kg</t>
  </si>
  <si>
    <t>Hydraulic Oil 68</t>
  </si>
  <si>
    <t>Hydraulic Oil 46</t>
  </si>
  <si>
    <t>x</t>
  </si>
  <si>
    <t>L</t>
  </si>
  <si>
    <t>Bottle</t>
  </si>
  <si>
    <t>Drum</t>
  </si>
  <si>
    <t>Can</t>
  </si>
  <si>
    <t>4T 20W-50 SG</t>
  </si>
  <si>
    <t>Final Order Q'ty</t>
  </si>
  <si>
    <t>Matador Order Demand to Power Up</t>
  </si>
  <si>
    <t>No</t>
  </si>
  <si>
    <t>Segment</t>
  </si>
  <si>
    <t>Cycle Oil</t>
  </si>
  <si>
    <t>Car Oil</t>
  </si>
  <si>
    <t>Gear Oil</t>
  </si>
  <si>
    <t>Grease</t>
  </si>
  <si>
    <t>Brake Oil</t>
  </si>
  <si>
    <t>Heavy Duty</t>
  </si>
  <si>
    <t>Flushing Oil</t>
  </si>
  <si>
    <t>Order Liter Q'ty</t>
  </si>
  <si>
    <t>Total Liters</t>
  </si>
  <si>
    <t>Final Order Bottle</t>
  </si>
  <si>
    <t>Ko Aung Ko Latt (All Branch)</t>
  </si>
  <si>
    <t>Est order Q'ty</t>
  </si>
  <si>
    <t>Stock Condition</t>
  </si>
  <si>
    <t>Premium 15W40, CI-4/SL Mas Additive</t>
  </si>
  <si>
    <t>Premium 20W50, CI-4/SL Mas Additive</t>
  </si>
  <si>
    <t>PREMIUM, SAE 15W40, CI-4/SL</t>
  </si>
  <si>
    <t>TURBO, SAE 15W40, CF-4/SG</t>
  </si>
  <si>
    <t>FS 19624</t>
  </si>
  <si>
    <t>FH 23600</t>
  </si>
  <si>
    <t>AF 1934M</t>
  </si>
  <si>
    <t>AF 25413</t>
  </si>
  <si>
    <t>AF 820M</t>
  </si>
  <si>
    <t>FF 185</t>
  </si>
  <si>
    <t>FS 19730</t>
  </si>
  <si>
    <t>LF 678</t>
  </si>
  <si>
    <t>LF 701</t>
  </si>
  <si>
    <t>P 821575(N)</t>
  </si>
  <si>
    <t>WF 2071</t>
  </si>
  <si>
    <t>WF 2073</t>
  </si>
  <si>
    <t>WF 2075</t>
  </si>
  <si>
    <t>WF 2076</t>
  </si>
  <si>
    <t>WF 2126</t>
  </si>
  <si>
    <t>LF 3379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</si>
  <si>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</si>
  <si>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</si>
  <si>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</si>
  <si>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</si>
  <si>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</si>
  <si>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</si>
  <si>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</si>
  <si>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</si>
  <si>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</si>
  <si>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</si>
  <si>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</si>
  <si>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</si>
  <si>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</si>
  <si>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</si>
  <si>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</si>
  <si>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VOE15067446</t>
  </si>
  <si>
    <t>ZXEDRU1</t>
  </si>
  <si>
    <t>VOE17429515</t>
  </si>
  <si>
    <t>3140015-120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</si>
  <si>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</si>
  <si>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</si>
  <si>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</si>
  <si>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</si>
  <si>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</si>
  <si>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</si>
  <si>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</si>
  <si>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</si>
  <si>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</si>
  <si>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</si>
  <si>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</si>
  <si>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SRA15036348</t>
  </si>
  <si>
    <t>KTZ43.7, 380V/50Hz</t>
  </si>
  <si>
    <t>KRS2-80, 380V/50Hz</t>
  </si>
  <si>
    <t>KRS2-100, 380V/50Hz</t>
  </si>
  <si>
    <t>021-007-43_HS 2.4SImpeller</t>
  </si>
  <si>
    <t>021L1617-9</t>
  </si>
  <si>
    <t>022748-18</t>
  </si>
  <si>
    <t>032 11117</t>
  </si>
  <si>
    <t>50 PUMA2.15S</t>
  </si>
  <si>
    <t>801-02155223</t>
  </si>
  <si>
    <t>801-02155412-9</t>
  </si>
  <si>
    <t>Coupling 2</t>
  </si>
  <si>
    <t>Coupling 3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</si>
  <si>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</si>
  <si>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</si>
  <si>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</si>
  <si>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</si>
  <si>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</si>
  <si>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</si>
  <si>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</si>
  <si>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</si>
  <si>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</si>
  <si>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KTZ33.7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</si>
  <si>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</si>
  <si>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</si>
  <si>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</si>
  <si>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</si>
  <si>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</si>
  <si>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</si>
  <si>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</si>
  <si>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</si>
  <si>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</si>
  <si>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</si>
  <si>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</si>
  <si>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</si>
  <si>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</si>
  <si>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</si>
  <si>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</si>
  <si>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</si>
  <si>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</si>
  <si>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</si>
  <si>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</si>
  <si>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</si>
  <si>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</si>
  <si>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</si>
  <si>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</si>
  <si>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LH 311(Coupling 3)</t>
  </si>
  <si>
    <t>SRV2000 - 65B</t>
  </si>
  <si>
    <t>75mm x 6m (N)</t>
  </si>
  <si>
    <t>single phase series</t>
  </si>
  <si>
    <t>three phase series</t>
  </si>
  <si>
    <t>65mm x 20mm</t>
  </si>
  <si>
    <t>Connector</t>
  </si>
  <si>
    <t>S-0001</t>
  </si>
  <si>
    <t>NRN0001</t>
  </si>
  <si>
    <t>SN 0001</t>
  </si>
  <si>
    <t>SRV2000 - 75B</t>
  </si>
  <si>
    <t>65mmx6m (N)</t>
  </si>
  <si>
    <t>HSD 2.55S</t>
  </si>
  <si>
    <t>S4S  5/12, W4N 15</t>
  </si>
  <si>
    <t>CM-5WE-11S</t>
  </si>
  <si>
    <t>S4P-5/12, W4A 15</t>
  </si>
  <si>
    <t>W4A-15S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</si>
  <si>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</si>
  <si>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</si>
  <si>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</si>
  <si>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</si>
  <si>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</si>
  <si>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</si>
  <si>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</si>
  <si>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Bend 80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</si>
  <si>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</si>
  <si>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</si>
  <si>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</si>
  <si>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</si>
  <si>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</si>
  <si>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</si>
  <si>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</si>
  <si>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</si>
  <si>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</si>
  <si>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</si>
  <si>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</si>
  <si>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</si>
  <si>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</si>
  <si>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</si>
  <si>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</si>
  <si>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</si>
  <si>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</si>
  <si>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Z9Y</t>
  </si>
  <si>
    <t>PRG7C</t>
  </si>
  <si>
    <t>MH123535Q4-R</t>
  </si>
  <si>
    <t>RC10YC4</t>
  </si>
  <si>
    <t>Tube for Deutz Fahr Tyre(460/85R34)</t>
  </si>
  <si>
    <t>Tube for Wheel Loader Tyre (23.5R25)</t>
  </si>
  <si>
    <t>C1240</t>
  </si>
  <si>
    <t>Tube for TBR Tyre (10.00R20)</t>
  </si>
  <si>
    <t>IV500432</t>
  </si>
  <si>
    <t>VV3246</t>
  </si>
  <si>
    <t>PYBF12</t>
  </si>
  <si>
    <t>Liner for Tyre Size 9.00R20</t>
  </si>
  <si>
    <t>Tube for Deutz Fahr Tyre(12.4-24)</t>
  </si>
  <si>
    <t>3140115-120</t>
  </si>
  <si>
    <t>ENGINE N (300g)</t>
  </si>
  <si>
    <t>ENGINE N(500g)</t>
  </si>
  <si>
    <t>Liner for Tyre Size 23.5x25</t>
  </si>
  <si>
    <t>Tube for TBR Tyre (11.00R20)</t>
  </si>
  <si>
    <t>Tube for Deutz Faur Tyre(11.2-16)</t>
  </si>
  <si>
    <t>Valvoline Sample Bottle</t>
  </si>
  <si>
    <t>AF 25269</t>
  </si>
  <si>
    <t>Tube for TBR Tyre (8.25R16)</t>
  </si>
  <si>
    <t>Engine Oil 15W40 CF-4</t>
  </si>
  <si>
    <t>Tube for Deutz Faur Tyre(11.2-20)</t>
  </si>
  <si>
    <t>Engine Oil 15W40-CF4 (0.5liter)</t>
  </si>
  <si>
    <t>Hydraulic Oil, 46 (0.5liter)</t>
  </si>
  <si>
    <t>Hydraulic Oil VG-68</t>
  </si>
  <si>
    <t>W4A-30T</t>
  </si>
  <si>
    <t>W4N-15S</t>
  </si>
  <si>
    <t>Liner for Tyre Size 10.00R20</t>
  </si>
  <si>
    <t>801-02000036-9</t>
  </si>
  <si>
    <t>801-02100047-9</t>
  </si>
  <si>
    <t>801-020B1918-9</t>
  </si>
  <si>
    <t>CA510E</t>
  </si>
  <si>
    <t>65mm x 20m (N)</t>
  </si>
  <si>
    <t>HS 2.42 (2'')</t>
  </si>
  <si>
    <t>No Part No.</t>
  </si>
  <si>
    <t>TOS3-80-100</t>
  </si>
  <si>
    <t>KTZ33.7 (Flang)</t>
  </si>
  <si>
    <t>50U2.4S</t>
  </si>
  <si>
    <t>LGG5301000284</t>
  </si>
  <si>
    <t>Bend 50</t>
  </si>
  <si>
    <t>LH430 (380V)</t>
  </si>
  <si>
    <t>Liner for Tyre Size 11.00R20</t>
  </si>
  <si>
    <t>Bend 80-100</t>
  </si>
  <si>
    <t>VOE17286292</t>
  </si>
  <si>
    <t>KRS2-69, 380V/50HZ</t>
  </si>
  <si>
    <t>801-02157418-9</t>
  </si>
  <si>
    <t>801-021F7812-9</t>
  </si>
  <si>
    <t>801-021F8017-9</t>
  </si>
  <si>
    <t>Battery of EDL1100SE</t>
  </si>
  <si>
    <t>VOE17470368</t>
  </si>
  <si>
    <t>MF-3A</t>
  </si>
  <si>
    <t>Compressor Oil 32</t>
  </si>
  <si>
    <t>Hydraulic 68</t>
  </si>
  <si>
    <t>CI4,15W40</t>
  </si>
  <si>
    <t>CF4,15W40</t>
  </si>
  <si>
    <t>ZXC03</t>
  </si>
  <si>
    <t>Hydraulic 46</t>
  </si>
  <si>
    <t>Matador Transmission Oil SAE 30</t>
  </si>
  <si>
    <t>Matador CI4,20W50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</si>
  <si>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</si>
  <si>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</si>
  <si>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</si>
  <si>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</si>
  <si>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</si>
  <si>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</si>
  <si>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</si>
  <si>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</si>
  <si>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</si>
  <si>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</si>
  <si>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</si>
  <si>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</si>
  <si>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</si>
  <si>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</si>
  <si>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</si>
  <si>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</si>
  <si>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</si>
  <si>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</si>
  <si>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</si>
  <si>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</si>
  <si>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</si>
  <si>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</si>
  <si>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</si>
  <si>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</si>
  <si>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</si>
  <si>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</si>
  <si>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adv 1014</t>
  </si>
  <si>
    <t>DOT 4  400g</t>
  </si>
  <si>
    <t>Premium 10W30 SEMI MAS (4L)</t>
  </si>
  <si>
    <t>Premium 10W30 SEMI MAS (1L)</t>
  </si>
  <si>
    <t>15W40 CI-4 MAS 7L</t>
  </si>
  <si>
    <t>Power Steering Fluid</t>
  </si>
  <si>
    <t>Sep'19</t>
  </si>
  <si>
    <t>Oct'19</t>
  </si>
  <si>
    <t>Nov'19</t>
  </si>
  <si>
    <t>Aug'19</t>
  </si>
  <si>
    <t>Lithium Grease EP 3</t>
  </si>
  <si>
    <t>KG</t>
  </si>
  <si>
    <t>20W50 SG 4L</t>
  </si>
  <si>
    <t>20W50 SG 1L</t>
  </si>
  <si>
    <t>Dec'19</t>
  </si>
  <si>
    <t>JX0810D2(MAC)</t>
  </si>
  <si>
    <t>Grease EP 0</t>
  </si>
  <si>
    <t>CVT 6L</t>
  </si>
  <si>
    <t>CVT 1L</t>
  </si>
  <si>
    <t>SAE 10W30 CI4 (6L)</t>
  </si>
  <si>
    <t>SAE 10W30 CI4 (1L)</t>
  </si>
  <si>
    <t>Lithium Grease EP 3 NIGL3</t>
  </si>
  <si>
    <t>Jan'2020</t>
  </si>
  <si>
    <t>Feb'2020</t>
  </si>
  <si>
    <t>Mar'2020</t>
  </si>
  <si>
    <t>Apr'2020</t>
  </si>
  <si>
    <t>KTV2-50/50HZ/380V/400V</t>
  </si>
  <si>
    <t>Lithium Grease EP 2 NIGI3</t>
  </si>
  <si>
    <t>adv 1215</t>
  </si>
  <si>
    <t>adv 1216</t>
  </si>
  <si>
    <t>adv 1190</t>
  </si>
  <si>
    <t>adv 1191</t>
  </si>
  <si>
    <t>adv 1192</t>
  </si>
  <si>
    <t>adv 1194</t>
  </si>
  <si>
    <t>adv 1204</t>
  </si>
  <si>
    <t>adv 1193</t>
  </si>
  <si>
    <t>adv 1195</t>
  </si>
  <si>
    <t>adv 1196</t>
  </si>
  <si>
    <t>adv 1197</t>
  </si>
  <si>
    <t>adv 1198</t>
  </si>
  <si>
    <t>adv 1199</t>
  </si>
  <si>
    <t>adv 1200</t>
  </si>
  <si>
    <t>adv 1201</t>
  </si>
  <si>
    <t>adv 1203</t>
  </si>
  <si>
    <t>adv 1202</t>
  </si>
  <si>
    <t>May'20</t>
  </si>
  <si>
    <t>Jun'20</t>
  </si>
  <si>
    <t>Jul'20</t>
  </si>
  <si>
    <t>Aug'20</t>
  </si>
  <si>
    <t>80U21.5,380V/50Hz</t>
  </si>
  <si>
    <t>Remark</t>
  </si>
  <si>
    <t>Sep'20</t>
  </si>
  <si>
    <t>Oct'20</t>
  </si>
  <si>
    <t>Nov'20</t>
  </si>
  <si>
    <t>Dec'20</t>
  </si>
  <si>
    <t>Jan'21</t>
  </si>
  <si>
    <t>Feb'21</t>
  </si>
  <si>
    <t>Mar'21</t>
  </si>
  <si>
    <t>Thai CI4,15W40 (200L)</t>
  </si>
  <si>
    <t>Thai CI4,20W50 (200L)</t>
  </si>
  <si>
    <t>Thai Hydraulic Oil AW 68(200L)</t>
  </si>
  <si>
    <t>Thai Hydraulic Oil AW 46(200L)</t>
  </si>
  <si>
    <t>Apr'21</t>
  </si>
  <si>
    <t>May'21</t>
  </si>
  <si>
    <t>Jun'21</t>
  </si>
  <si>
    <t>Jul'21</t>
  </si>
  <si>
    <t>Aug'21</t>
  </si>
  <si>
    <t>Sep'21</t>
  </si>
  <si>
    <t>Oct'21</t>
  </si>
  <si>
    <t>Nov'21</t>
  </si>
  <si>
    <t>Dec'21</t>
  </si>
  <si>
    <t>PO No.</t>
  </si>
  <si>
    <t>SCOOTER GEAR OIL 80W90 GL5</t>
  </si>
  <si>
    <t>GEAR OIL 80W90 GL5</t>
  </si>
  <si>
    <t>Pail</t>
  </si>
  <si>
    <t>Jan'22</t>
  </si>
  <si>
    <t>Mar'22</t>
  </si>
  <si>
    <t>Apr'22</t>
  </si>
  <si>
    <t>May'22</t>
  </si>
  <si>
    <t>Feb'22</t>
  </si>
  <si>
    <t>155R12C</t>
  </si>
  <si>
    <t>CVT 4L</t>
  </si>
  <si>
    <t>adv 1226</t>
  </si>
  <si>
    <t>adv 1227</t>
  </si>
  <si>
    <t>MTD 101</t>
  </si>
  <si>
    <t>MTD 102</t>
  </si>
  <si>
    <t>GEO 1L</t>
  </si>
  <si>
    <t>GEO 4L</t>
  </si>
  <si>
    <t>Jun'22</t>
  </si>
  <si>
    <t>Jul'22</t>
  </si>
  <si>
    <t xml:space="preserve">Premium 15W-40  CI4/SL Mas Additive 200L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</si>
  <si>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Crown Oil</t>
  </si>
  <si>
    <t>Crown Oil SAE 140, GL4</t>
  </si>
  <si>
    <t>adv 1218</t>
  </si>
  <si>
    <t>adv 1219</t>
  </si>
  <si>
    <t>adv 1221</t>
  </si>
  <si>
    <t>adv 1223</t>
  </si>
  <si>
    <t>adv 1202-MAC</t>
  </si>
  <si>
    <t>adv 1200-MAC</t>
  </si>
  <si>
    <t>adv 1201-MAC</t>
  </si>
  <si>
    <t>adv 1225</t>
  </si>
  <si>
    <t>adv 1217</t>
  </si>
  <si>
    <t>adv 1228</t>
  </si>
  <si>
    <t>adv 1229</t>
  </si>
  <si>
    <t>Aug'22</t>
  </si>
  <si>
    <t>Gear Oil 80W90 GL5 (1L)</t>
  </si>
  <si>
    <t>adv 1230</t>
  </si>
  <si>
    <t>Crown Oil SAE140, GL4</t>
  </si>
  <si>
    <t>MTD 110</t>
  </si>
  <si>
    <t>GEAR OIL 80W90,GL5</t>
  </si>
  <si>
    <t>Sep'22</t>
  </si>
  <si>
    <t>Oct'22</t>
  </si>
  <si>
    <t>Nov'22</t>
  </si>
  <si>
    <t>GEAR OIL 85W140 GL5</t>
  </si>
  <si>
    <t>adv 1231</t>
  </si>
  <si>
    <t>New Product</t>
  </si>
  <si>
    <t>245/70R16</t>
  </si>
  <si>
    <t>235/60R18</t>
  </si>
  <si>
    <t>Dec'22</t>
  </si>
  <si>
    <t>Jan'23</t>
  </si>
  <si>
    <t>adv 1220</t>
  </si>
  <si>
    <t>Spray Nozzle local made</t>
  </si>
  <si>
    <t>adv 1224</t>
  </si>
  <si>
    <t>MTD 115</t>
  </si>
  <si>
    <t>MTD 114</t>
  </si>
  <si>
    <t>MTD 113</t>
  </si>
  <si>
    <t>MTD 111</t>
  </si>
  <si>
    <t>MTD 112</t>
  </si>
  <si>
    <t>adv 1032</t>
  </si>
  <si>
    <t>Feb'23</t>
  </si>
  <si>
    <t>Mar'23</t>
  </si>
  <si>
    <t>Apr'23</t>
  </si>
  <si>
    <t>4T Scooter Engine Oil 10W30 Semi SL JASO MB(12*0.8L)</t>
  </si>
  <si>
    <t>Inventory Moving</t>
  </si>
  <si>
    <t>FM</t>
  </si>
  <si>
    <t>SM</t>
  </si>
  <si>
    <t>MM</t>
  </si>
  <si>
    <t>4T Scooter Engine Oil 10W40 Semi SL JASO MB(12*0.8L)</t>
  </si>
  <si>
    <t>MF</t>
  </si>
  <si>
    <t>MTD 123</t>
  </si>
  <si>
    <t>MTD 121</t>
  </si>
  <si>
    <t>MTD 118</t>
  </si>
  <si>
    <t>MTD 117</t>
  </si>
  <si>
    <t>Ko Pyae Phyo Oo</t>
  </si>
  <si>
    <t>May'23</t>
  </si>
  <si>
    <t>Jun'23</t>
  </si>
  <si>
    <t>Jul'23</t>
  </si>
  <si>
    <t>Aug'23</t>
  </si>
  <si>
    <t>Sep'23</t>
  </si>
  <si>
    <t>Oct'23</t>
  </si>
  <si>
    <t>Hydraulic</t>
  </si>
  <si>
    <t>Nov'23</t>
  </si>
  <si>
    <t>M 15W40-200</t>
  </si>
  <si>
    <t>Dec'23</t>
  </si>
  <si>
    <t>Jan'24</t>
  </si>
  <si>
    <t>Feb'24</t>
  </si>
  <si>
    <t>Mar'24</t>
  </si>
  <si>
    <t>Apr'24</t>
  </si>
  <si>
    <t>May'24</t>
  </si>
  <si>
    <t>Three phase series</t>
  </si>
  <si>
    <t>Ko Min Thu</t>
  </si>
  <si>
    <t>Jun'24</t>
  </si>
  <si>
    <t>Jul'24</t>
  </si>
  <si>
    <t>Aug'24</t>
  </si>
  <si>
    <t>Sep'24</t>
  </si>
  <si>
    <t>Oct'24</t>
  </si>
  <si>
    <t>Nov'24</t>
  </si>
  <si>
    <t>PO 139</t>
  </si>
  <si>
    <t>PO 140</t>
  </si>
  <si>
    <t>PO 141</t>
  </si>
  <si>
    <t>PO 142</t>
  </si>
  <si>
    <t>PO 143</t>
  </si>
  <si>
    <t>PO 144</t>
  </si>
  <si>
    <t>PO 145</t>
  </si>
  <si>
    <t>PO 146</t>
  </si>
  <si>
    <t>Transmission Oil</t>
  </si>
  <si>
    <t>PO 147</t>
  </si>
  <si>
    <t>Premium 15W-40  CI4/SL Mas Additive 200L</t>
  </si>
  <si>
    <t>Dec'24</t>
  </si>
  <si>
    <t>4 month Sale Q'ty</t>
  </si>
  <si>
    <t>Closing Balance Qty 23-1-2025 and All Branch Clasing of 18-1-25</t>
  </si>
  <si>
    <t>PO141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</si>
</sst>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3">
    <xf numFmtId="0" fontId="0" fillId="0" borderId="0" xfId="0"/>
    <xf numFmtId="0" fontId="4" fillId="0" borderId="2" xfId="0" applyFont="1" applyFill="1" applyBorder="1"/>
    <xf numFmtId="0" fontId="5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0" fillId="0" borderId="2" xfId="0" applyFill="1" applyBorder="1"/>
    <xf numFmtId="0" fontId="0" fillId="0" borderId="11" xfId="0" applyFill="1" applyBorder="1"/>
    <xf numFmtId="164" fontId="0" fillId="0" borderId="2" xfId="1" applyNumberFormat="1" applyFont="1" applyFill="1" applyBorder="1"/>
    <xf numFmtId="164" fontId="1" fillId="0" borderId="2" xfId="0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164" fontId="0" fillId="2" borderId="2" xfId="1" applyNumberFormat="1" applyFont="1" applyFill="1" applyBorder="1"/>
    <xf numFmtId="9" fontId="0" fillId="0" borderId="0" xfId="2" applyFont="1" applyFill="1"/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4" fontId="5" fillId="0" borderId="2" xfId="1" applyNumberFormat="1" applyFont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5" fillId="0" borderId="0" xfId="1" applyNumberFormat="1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 applyProtection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0" fillId="0" borderId="2" xfId="0" applyBorder="1"/>
    <xf numFmtId="164" fontId="0" fillId="2" borderId="2" xfId="1" applyNumberFormat="1" applyFont="1" applyFill="1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</cellXfs>
  <cellStyles count="3">
    <cellStyle name="Comma" xfId="1" builtinId="3"/>
    <cellStyle name="Normal" xfId="0" builtinId="0"/>
    <cellStyle name="Percent" xfId="2" builtinId="5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2:CP69"/>
  <sheetViews>
    <sheetView tabSelected="1" zoomScaleNormal="100" workbookViewId="0">
      <pane xSplit="11" topLeftCell="CF1" activePane="topRight" state="frozen"/>
      <selection activeCell="K1" sqref="K1"/>
      <selection pane="topRight" activeCell="J25" sqref="J25"/>
    </sheetView>
  </sheetViews>
  <sheetFormatPr defaultRowHeight="15" x14ac:dyDescent="0.25"/>
  <cols>
    <col min="1" max="1" width="6" style="10" customWidth="1"/>
    <col min="2" max="2" width="9" style="5" customWidth="1"/>
    <col min="3" max="3" width="10.42578125" style="5" customWidth="1"/>
    <col min="4" max="4" width="20.85546875" style="5" customWidth="1"/>
    <col min="5" max="5" width="4.85546875" style="10" customWidth="1"/>
    <col min="6" max="6" width="4.42578125" style="10" customWidth="1"/>
    <col min="7" max="7" width="5.7109375" style="10" customWidth="1"/>
    <col min="8" max="8" width="4.7109375" style="10" customWidth="1"/>
    <col min="9" max="9" width="10.28515625" style="5" customWidth="1"/>
    <col min="10" max="10" width="7.85546875" style="10" customWidth="1"/>
    <col min="11" max="11" width="9.28515625" style="11" customWidth="1"/>
    <col min="12" max="13" width="9.140625" style="5" hidden="1" customWidth="1"/>
    <col min="14" max="14" width="6.28515625" style="5" customWidth="1"/>
    <col min="15" max="15" width="8.28515625" style="5" customWidth="1"/>
    <col min="16" max="16" width="5.7109375" style="5" customWidth="1"/>
    <col min="17" max="17" width="7.28515625" style="5" customWidth="1"/>
    <col min="18" max="82" width="10.28515625" style="5" hidden="1" customWidth="1"/>
    <col min="83" max="84" width="7" style="5" customWidth="1"/>
    <col min="85" max="85" width="8" style="5" customWidth="1"/>
    <col min="86" max="86" width="10.7109375" style="5" customWidth="1"/>
    <col min="87" max="87" width="5.5703125" style="5" customWidth="1"/>
    <col min="88" max="88" width="6.85546875" style="5" customWidth="1"/>
    <col min="89" max="89" width="7" style="5" customWidth="1"/>
    <col min="90" max="90" width="6.7109375" style="5" customWidth="1"/>
    <col min="91" max="92" width="6.42578125" style="5" customWidth="1"/>
    <col min="93" max="93" width="6.28515625" style="5" customWidth="1"/>
    <col min="94" max="94" width="6.85546875" style="5" customWidth="1"/>
    <col min="95" max="16384" width="9.140625" style="5"/>
  </cols>
  <sheetData>
    <row r="2" spans="1:94" ht="42.75" customHeight="1" x14ac:dyDescent="0.25">
      <c r="A2" s="57" t="s">
        <v>37</v>
      </c>
      <c r="B2" s="57"/>
      <c r="C2" s="57"/>
      <c r="D2" s="57"/>
      <c r="E2" s="57"/>
      <c r="F2" s="57"/>
      <c r="G2" s="57"/>
      <c r="H2" s="57"/>
      <c r="I2" s="58"/>
      <c r="J2" s="57"/>
      <c r="K2" s="58"/>
      <c r="L2" s="58"/>
      <c r="M2" s="58"/>
      <c r="N2" s="58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/>
    </row>
    <row r="3" spans="1:94" ht="15.75" customHeight="1" x14ac:dyDescent="0.25">
      <c r="A3" s="59" t="s">
        <v>38</v>
      </c>
      <c r="B3" s="61" t="s">
        <v>1</v>
      </c>
      <c r="C3" s="62" t="s">
        <v>39</v>
      </c>
      <c r="D3" s="62" t="s">
        <v>0</v>
      </c>
      <c r="E3" s="64" t="s">
        <v>2</v>
      </c>
      <c r="F3" s="65"/>
      <c r="G3" s="65"/>
      <c r="H3" s="66"/>
      <c r="I3" s="67" t="s">
        <v>3</v>
      </c>
      <c r="J3" s="59" t="s">
        <v>4</v>
      </c>
      <c r="K3" s="69" t="s">
        <v>458</v>
      </c>
      <c r="L3" s="70" t="s">
        <v>5</v>
      </c>
      <c r="M3" s="70" t="s">
        <v>6</v>
      </c>
      <c r="N3" s="70" t="s">
        <v>7</v>
      </c>
      <c r="O3" s="69" t="s">
        <v>50</v>
      </c>
      <c r="P3" s="70" t="s">
        <v>421</v>
      </c>
      <c r="Q3" s="69" t="s">
        <v>438</v>
      </c>
      <c r="R3" s="55" t="s">
        <v>287</v>
      </c>
      <c r="S3" s="55" t="s">
        <v>284</v>
      </c>
      <c r="T3" s="55" t="s">
        <v>285</v>
      </c>
      <c r="U3" s="55" t="s">
        <v>286</v>
      </c>
      <c r="V3" s="55" t="s">
        <v>292</v>
      </c>
      <c r="W3" s="55" t="s">
        <v>300</v>
      </c>
      <c r="X3" s="55" t="s">
        <v>301</v>
      </c>
      <c r="Y3" s="55" t="s">
        <v>302</v>
      </c>
      <c r="Z3" s="55" t="s">
        <v>303</v>
      </c>
      <c r="AA3" s="55" t="s">
        <v>323</v>
      </c>
      <c r="AB3" s="55" t="s">
        <v>324</v>
      </c>
      <c r="AC3" s="55" t="s">
        <v>325</v>
      </c>
      <c r="AD3" s="55" t="s">
        <v>326</v>
      </c>
      <c r="AE3" s="55" t="s">
        <v>329</v>
      </c>
      <c r="AF3" s="55" t="s">
        <v>330</v>
      </c>
      <c r="AG3" s="55" t="s">
        <v>331</v>
      </c>
      <c r="AH3" s="55" t="s">
        <v>332</v>
      </c>
      <c r="AI3" s="55" t="s">
        <v>333</v>
      </c>
      <c r="AJ3" s="55" t="s">
        <v>334</v>
      </c>
      <c r="AK3" s="55" t="s">
        <v>335</v>
      </c>
      <c r="AL3" s="55" t="s">
        <v>340</v>
      </c>
      <c r="AM3" s="55" t="s">
        <v>341</v>
      </c>
      <c r="AN3" s="55" t="s">
        <v>342</v>
      </c>
      <c r="AO3" s="55" t="s">
        <v>343</v>
      </c>
      <c r="AP3" s="55" t="s">
        <v>344</v>
      </c>
      <c r="AQ3" s="55" t="s">
        <v>345</v>
      </c>
      <c r="AR3" s="55" t="s">
        <v>346</v>
      </c>
      <c r="AS3" s="55" t="s">
        <v>347</v>
      </c>
      <c r="AT3" s="55" t="s">
        <v>348</v>
      </c>
      <c r="AU3" s="55" t="s">
        <v>353</v>
      </c>
      <c r="AV3" s="55" t="s">
        <v>357</v>
      </c>
      <c r="AW3" s="55" t="s">
        <v>354</v>
      </c>
      <c r="AX3" s="55" t="s">
        <v>355</v>
      </c>
      <c r="AY3" s="55" t="s">
        <v>356</v>
      </c>
      <c r="AZ3" s="55" t="s">
        <v>366</v>
      </c>
      <c r="BA3" s="55" t="s">
        <v>367</v>
      </c>
      <c r="BB3" s="55" t="s">
        <v>382</v>
      </c>
      <c r="BC3" s="55" t="s">
        <v>388</v>
      </c>
      <c r="BD3" s="55" t="s">
        <v>389</v>
      </c>
      <c r="BE3" s="55" t="s">
        <v>390</v>
      </c>
      <c r="BF3" s="55" t="s">
        <v>396</v>
      </c>
      <c r="BG3" s="55" t="s">
        <v>397</v>
      </c>
      <c r="BH3" s="55" t="s">
        <v>407</v>
      </c>
      <c r="BI3" s="55" t="s">
        <v>408</v>
      </c>
      <c r="BJ3" s="55" t="s">
        <v>409</v>
      </c>
      <c r="BK3" s="55" t="s">
        <v>422</v>
      </c>
      <c r="BL3" s="55" t="s">
        <v>423</v>
      </c>
      <c r="BM3" s="55" t="s">
        <v>424</v>
      </c>
      <c r="BN3" s="55" t="s">
        <v>425</v>
      </c>
      <c r="BO3" s="55" t="s">
        <v>426</v>
      </c>
      <c r="BP3" s="55" t="s">
        <v>427</v>
      </c>
      <c r="BQ3" s="55" t="s">
        <v>429</v>
      </c>
      <c r="BR3" s="55" t="s">
        <v>431</v>
      </c>
      <c r="BS3" s="55" t="s">
        <v>432</v>
      </c>
      <c r="BT3" s="55" t="s">
        <v>433</v>
      </c>
      <c r="BU3" s="55" t="s">
        <v>434</v>
      </c>
      <c r="BV3" s="55" t="s">
        <v>435</v>
      </c>
      <c r="BW3" s="55" t="s">
        <v>436</v>
      </c>
      <c r="BX3" s="55" t="s">
        <v>439</v>
      </c>
      <c r="BY3" s="55" t="s">
        <v>440</v>
      </c>
      <c r="BZ3" s="55" t="s">
        <v>441</v>
      </c>
      <c r="CA3" s="55" t="s">
        <v>442</v>
      </c>
      <c r="CB3" s="55" t="s">
        <v>443</v>
      </c>
      <c r="CC3" s="55" t="s">
        <v>444</v>
      </c>
      <c r="CD3" s="55" t="s">
        <v>456</v>
      </c>
      <c r="CE3" s="70" t="s">
        <v>457</v>
      </c>
      <c r="CF3" s="59" t="s">
        <v>52</v>
      </c>
      <c r="CG3" s="59" t="s">
        <v>51</v>
      </c>
      <c r="CH3" s="59" t="s">
        <v>36</v>
      </c>
      <c r="CI3" s="78" t="s">
        <v>411</v>
      </c>
    </row>
    <row r="4" spans="1:94" ht="90" customHeight="1" x14ac:dyDescent="0.25">
      <c r="A4" s="60"/>
      <c r="B4" s="61"/>
      <c r="C4" s="63"/>
      <c r="D4" s="63"/>
      <c r="E4" s="37"/>
      <c r="F4" s="38"/>
      <c r="G4" s="38"/>
      <c r="H4" s="39"/>
      <c r="I4" s="68"/>
      <c r="J4" s="60"/>
      <c r="K4" s="77"/>
      <c r="L4" s="72"/>
      <c r="M4" s="72"/>
      <c r="N4" s="72"/>
      <c r="O4" s="69"/>
      <c r="P4" s="71"/>
      <c r="Q4" s="69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6"/>
      <c r="CA4" s="56"/>
      <c r="CB4" s="56"/>
      <c r="CC4" s="56"/>
      <c r="CD4" s="56"/>
      <c r="CE4" s="71"/>
      <c r="CF4" s="60"/>
      <c r="CG4" s="60"/>
      <c r="CH4" s="60"/>
      <c r="CI4" s="78"/>
      <c r="CJ4" s="102" t="s">
        <v>445</v>
      </c>
      <c r="CK4" s="102" t="s">
        <v>446</v>
      </c>
      <c r="CL4" s="102" t="s">
        <v>459</v>
      </c>
      <c r="CM4" s="102" t="s">
        <v>448</v>
      </c>
      <c r="CN4" s="102" t="s">
        <v>449</v>
      </c>
      <c r="CO4" s="102" t="s">
        <v>450</v>
      </c>
      <c r="CP4" s="102" t="s">
        <v>451</v>
      </c>
    </row>
    <row r="5" spans="1:94" ht="15.75" x14ac:dyDescent="0.25">
      <c r="A5" s="3">
        <v>1</v>
      </c>
      <c r="B5" s="1" t="s">
        <v>8</v>
      </c>
      <c r="C5" s="1" t="s">
        <v>40</v>
      </c>
      <c r="D5" s="1" t="s">
        <v>9</v>
      </c>
      <c r="E5" s="3">
        <v>24</v>
      </c>
      <c r="F5" s="3" t="s">
        <v>30</v>
      </c>
      <c r="G5" s="3">
        <v>1</v>
      </c>
      <c r="H5" s="3" t="s">
        <v>31</v>
      </c>
      <c r="I5" s="6" t="s">
        <v>252</v>
      </c>
      <c r="J5" s="3" t="s">
        <v>32</v>
      </c>
      <c r="K5" s="34">
        <v>135</v>
      </c>
      <c r="L5" s="6"/>
      <c r="M5" s="6"/>
      <c r="N5" s="5">
        <f>700*24</f>
        <v>16800</v>
      </c>
      <c r="O5" s="6">
        <f>250*24</f>
        <v>6000</v>
      </c>
      <c r="P5" s="6"/>
      <c r="Q5" s="6">
        <f>60*24</f>
        <v>1440</v>
      </c>
      <c r="R5" s="6">
        <v>575</v>
      </c>
      <c r="S5" s="6">
        <v>418</v>
      </c>
      <c r="T5" s="6">
        <v>261</v>
      </c>
      <c r="U5" s="6">
        <v>1412</v>
      </c>
      <c r="V5" s="6">
        <v>2701</v>
      </c>
      <c r="W5" s="6">
        <v>2295</v>
      </c>
      <c r="X5" s="6">
        <v>490</v>
      </c>
      <c r="Y5" s="6">
        <v>342</v>
      </c>
      <c r="Z5" s="6">
        <v>289</v>
      </c>
      <c r="AA5" s="6">
        <v>880</v>
      </c>
      <c r="AB5" s="6">
        <v>1181</v>
      </c>
      <c r="AC5" s="6">
        <v>1243</v>
      </c>
      <c r="AD5" s="6">
        <v>1357</v>
      </c>
      <c r="AE5" s="6">
        <v>2070</v>
      </c>
      <c r="AF5" s="6">
        <v>1360</v>
      </c>
      <c r="AG5" s="6">
        <v>2430</v>
      </c>
      <c r="AH5" s="6">
        <v>1179</v>
      </c>
      <c r="AI5" s="6">
        <v>1447</v>
      </c>
      <c r="AJ5" s="6">
        <v>1052</v>
      </c>
      <c r="AK5" s="6">
        <v>1142</v>
      </c>
      <c r="AL5" s="6">
        <v>905</v>
      </c>
      <c r="AM5" s="6">
        <v>1674</v>
      </c>
      <c r="AN5" s="6">
        <v>864</v>
      </c>
      <c r="AO5" s="6">
        <v>398</v>
      </c>
      <c r="AP5" s="6">
        <v>657</v>
      </c>
      <c r="AQ5" s="6">
        <v>1589</v>
      </c>
      <c r="AR5" s="6">
        <v>894</v>
      </c>
      <c r="AS5" s="6">
        <v>1531</v>
      </c>
      <c r="AT5" s="6">
        <v>1985</v>
      </c>
      <c r="AU5" s="6">
        <v>1226</v>
      </c>
      <c r="AV5" s="6">
        <v>1236</v>
      </c>
      <c r="AW5" s="6">
        <v>2285</v>
      </c>
      <c r="AX5" s="6">
        <v>614</v>
      </c>
      <c r="AY5" s="6">
        <v>1215</v>
      </c>
      <c r="AZ5" s="6">
        <v>1353</v>
      </c>
      <c r="BA5" s="6">
        <v>1356</v>
      </c>
      <c r="BB5" s="6">
        <v>1169</v>
      </c>
      <c r="BC5" s="6">
        <v>648</v>
      </c>
      <c r="BD5" s="6">
        <v>1468</v>
      </c>
      <c r="BE5" s="6">
        <v>677</v>
      </c>
      <c r="BF5" s="6">
        <v>1096</v>
      </c>
      <c r="BG5" s="6">
        <v>877</v>
      </c>
      <c r="BH5" s="6">
        <v>946</v>
      </c>
      <c r="BI5" s="6">
        <v>198</v>
      </c>
      <c r="BJ5" s="6">
        <v>101</v>
      </c>
      <c r="BK5" s="6">
        <v>828</v>
      </c>
      <c r="BL5" s="6">
        <v>2400</v>
      </c>
      <c r="BM5" s="6">
        <v>2159</v>
      </c>
      <c r="BN5" s="6">
        <v>1290</v>
      </c>
      <c r="BO5" s="6">
        <v>241</v>
      </c>
      <c r="BP5" s="6">
        <v>170</v>
      </c>
      <c r="BQ5" s="6">
        <v>1139</v>
      </c>
      <c r="BR5" s="6">
        <v>994</v>
      </c>
      <c r="BS5" s="6">
        <v>1549</v>
      </c>
      <c r="BT5" s="6">
        <v>1123</v>
      </c>
      <c r="BU5" s="6">
        <v>830</v>
      </c>
      <c r="BV5" s="6">
        <v>1154</v>
      </c>
      <c r="BW5" s="6">
        <v>2056</v>
      </c>
      <c r="BX5" s="6">
        <v>1260</v>
      </c>
      <c r="BY5" s="6">
        <v>3067</v>
      </c>
      <c r="BZ5" s="6">
        <v>108</v>
      </c>
      <c r="CA5" s="6">
        <v>2414</v>
      </c>
      <c r="CB5" s="6">
        <v>1784</v>
      </c>
      <c r="CC5" s="6">
        <v>1599</v>
      </c>
      <c r="CD5" s="6">
        <v>300</v>
      </c>
      <c r="CE5" s="6">
        <f>SUM(CA5:CD5)</f>
        <v>6097</v>
      </c>
      <c r="CF5" s="1">
        <f t="shared" ref="CF5:CF36" si="0">(K5+M5+N5+L5)-(O5+P5+Q5+CE5)</f>
        <v>3398</v>
      </c>
      <c r="CG5" s="7">
        <f t="shared" ref="CG5:CG8" si="1">CF5-(CE5*4)</f>
        <v>-20990</v>
      </c>
      <c r="CH5" s="13">
        <f>784*24</f>
        <v>18816</v>
      </c>
      <c r="CI5" s="5" t="s">
        <v>412</v>
      </c>
      <c r="CJ5" s="5">
        <v>16800</v>
      </c>
    </row>
    <row r="6" spans="1:94" ht="15.75" hidden="1" x14ac:dyDescent="0.25">
      <c r="A6" s="3">
        <v>2</v>
      </c>
      <c r="B6" s="1" t="s">
        <v>8</v>
      </c>
      <c r="C6" s="1" t="s">
        <v>40</v>
      </c>
      <c r="D6" s="1" t="s">
        <v>35</v>
      </c>
      <c r="E6" s="3">
        <v>12</v>
      </c>
      <c r="F6" s="3" t="s">
        <v>30</v>
      </c>
      <c r="G6" s="3">
        <v>1.5</v>
      </c>
      <c r="H6" s="3" t="s">
        <v>31</v>
      </c>
      <c r="I6" s="6"/>
      <c r="J6" s="3" t="s">
        <v>32</v>
      </c>
      <c r="K6" s="47">
        <v>0</v>
      </c>
      <c r="L6" s="6"/>
      <c r="M6" s="6"/>
      <c r="O6" s="6"/>
      <c r="P6" s="6"/>
      <c r="Q6" s="6"/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>
        <v>0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  <c r="BF6" s="6">
        <v>0</v>
      </c>
      <c r="BG6" s="6">
        <v>0</v>
      </c>
      <c r="BH6" s="6">
        <v>0</v>
      </c>
      <c r="BI6" s="6">
        <v>0</v>
      </c>
      <c r="BJ6" s="6">
        <v>0</v>
      </c>
      <c r="BK6" s="6">
        <v>0</v>
      </c>
      <c r="BL6" s="6">
        <v>0</v>
      </c>
      <c r="BM6" s="6">
        <v>0</v>
      </c>
      <c r="BN6" s="6">
        <v>0</v>
      </c>
      <c r="BO6" s="6">
        <v>0</v>
      </c>
      <c r="BP6" s="6">
        <v>0</v>
      </c>
      <c r="BQ6" s="6">
        <v>0</v>
      </c>
      <c r="BR6" s="6">
        <v>0</v>
      </c>
      <c r="BS6" s="6">
        <v>0</v>
      </c>
      <c r="BT6" s="6">
        <v>0</v>
      </c>
      <c r="BU6" s="6">
        <v>0</v>
      </c>
      <c r="BV6" s="6">
        <v>0</v>
      </c>
      <c r="BW6" s="6">
        <v>0</v>
      </c>
      <c r="BX6" s="6">
        <v>0</v>
      </c>
      <c r="BY6" s="6">
        <v>0</v>
      </c>
      <c r="BZ6" s="6">
        <v>0</v>
      </c>
      <c r="CA6" s="6">
        <v>0</v>
      </c>
      <c r="CB6" s="6">
        <v>0</v>
      </c>
      <c r="CC6" s="6">
        <v>0</v>
      </c>
      <c r="CD6" s="6">
        <v>0</v>
      </c>
      <c r="CE6" s="6">
        <f t="shared" ref="CE6:CE66" si="2">SUM(CA6:CD6)</f>
        <v>0</v>
      </c>
      <c r="CF6" s="1">
        <f t="shared" si="0"/>
        <v>0</v>
      </c>
      <c r="CG6" s="7">
        <f t="shared" si="1"/>
        <v>0</v>
      </c>
      <c r="CH6" s="8">
        <v>0</v>
      </c>
    </row>
    <row r="7" spans="1:94" ht="15.75" x14ac:dyDescent="0.25">
      <c r="A7" s="3">
        <v>3</v>
      </c>
      <c r="B7" s="1" t="s">
        <v>8</v>
      </c>
      <c r="C7" s="1" t="s">
        <v>40</v>
      </c>
      <c r="D7" s="48" t="s">
        <v>410</v>
      </c>
      <c r="E7" s="3">
        <v>12</v>
      </c>
      <c r="F7" s="3" t="s">
        <v>30</v>
      </c>
      <c r="G7" s="3">
        <v>0.8</v>
      </c>
      <c r="H7" s="3" t="s">
        <v>31</v>
      </c>
      <c r="I7" s="6" t="s">
        <v>307</v>
      </c>
      <c r="J7" s="3" t="s">
        <v>32</v>
      </c>
      <c r="K7" s="47">
        <v>4072</v>
      </c>
      <c r="L7" s="6"/>
      <c r="M7" s="6"/>
      <c r="N7" s="5">
        <f>400*12</f>
        <v>4800</v>
      </c>
      <c r="O7" s="6"/>
      <c r="P7" s="6"/>
      <c r="Q7" s="6"/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12</v>
      </c>
      <c r="AM7" s="6">
        <v>0</v>
      </c>
      <c r="AN7" s="6">
        <v>1</v>
      </c>
      <c r="AO7" s="6">
        <v>0</v>
      </c>
      <c r="AP7" s="6">
        <v>0</v>
      </c>
      <c r="AQ7" s="6">
        <v>83</v>
      </c>
      <c r="AR7" s="6">
        <v>116</v>
      </c>
      <c r="AS7" s="6">
        <v>229</v>
      </c>
      <c r="AT7" s="6">
        <v>55</v>
      </c>
      <c r="AU7" s="6">
        <v>0</v>
      </c>
      <c r="AV7" s="6">
        <v>1</v>
      </c>
      <c r="AW7" s="6">
        <v>82</v>
      </c>
      <c r="AX7" s="6">
        <v>13</v>
      </c>
      <c r="AY7" s="6">
        <v>0</v>
      </c>
      <c r="AZ7" s="6">
        <v>0</v>
      </c>
      <c r="BA7" s="6">
        <v>276</v>
      </c>
      <c r="BB7" s="6">
        <v>722</v>
      </c>
      <c r="BC7" s="6">
        <v>648</v>
      </c>
      <c r="BD7" s="6">
        <v>228</v>
      </c>
      <c r="BE7" s="6">
        <v>229</v>
      </c>
      <c r="BF7" s="6">
        <v>455</v>
      </c>
      <c r="BG7" s="6">
        <v>356</v>
      </c>
      <c r="BH7" s="6">
        <v>564</v>
      </c>
      <c r="BI7" s="6">
        <v>430</v>
      </c>
      <c r="BJ7" s="6">
        <v>324</v>
      </c>
      <c r="BK7" s="6">
        <v>456</v>
      </c>
      <c r="BL7" s="6">
        <v>769</v>
      </c>
      <c r="BM7" s="6">
        <v>864</v>
      </c>
      <c r="BN7" s="6">
        <v>605</v>
      </c>
      <c r="BO7" s="6">
        <v>1485</v>
      </c>
      <c r="BP7" s="6">
        <v>618</v>
      </c>
      <c r="BQ7" s="6">
        <v>109</v>
      </c>
      <c r="BR7" s="6">
        <v>174</v>
      </c>
      <c r="BS7" s="6">
        <v>623</v>
      </c>
      <c r="BT7" s="6">
        <v>237</v>
      </c>
      <c r="BU7" s="6">
        <v>171</v>
      </c>
      <c r="BV7" s="6">
        <v>77</v>
      </c>
      <c r="BW7" s="6">
        <v>134</v>
      </c>
      <c r="BX7" s="6">
        <v>19</v>
      </c>
      <c r="BY7" s="6">
        <v>43</v>
      </c>
      <c r="BZ7" s="6">
        <v>49</v>
      </c>
      <c r="CA7" s="6">
        <v>679</v>
      </c>
      <c r="CB7" s="6">
        <v>593</v>
      </c>
      <c r="CC7" s="6">
        <v>715</v>
      </c>
      <c r="CD7" s="6">
        <v>516</v>
      </c>
      <c r="CE7" s="6">
        <f t="shared" si="2"/>
        <v>2503</v>
      </c>
      <c r="CF7" s="1">
        <f t="shared" si="0"/>
        <v>6369</v>
      </c>
      <c r="CG7" s="7">
        <f t="shared" si="1"/>
        <v>-3643</v>
      </c>
      <c r="CH7" s="13">
        <f>12*200</f>
        <v>2400</v>
      </c>
      <c r="CI7" s="5" t="s">
        <v>412</v>
      </c>
      <c r="CK7" s="5">
        <v>2400</v>
      </c>
    </row>
    <row r="8" spans="1:94" ht="15.75" hidden="1" x14ac:dyDescent="0.25">
      <c r="A8" s="3">
        <v>4</v>
      </c>
      <c r="B8" s="6" t="s">
        <v>8</v>
      </c>
      <c r="C8" s="6" t="s">
        <v>40</v>
      </c>
      <c r="D8" s="6" t="s">
        <v>350</v>
      </c>
      <c r="E8" s="36">
        <v>48</v>
      </c>
      <c r="F8" s="36" t="s">
        <v>30</v>
      </c>
      <c r="G8" s="36">
        <v>0.12</v>
      </c>
      <c r="H8" s="36" t="s">
        <v>31</v>
      </c>
      <c r="I8" s="6" t="s">
        <v>379</v>
      </c>
      <c r="J8" s="36" t="s">
        <v>32</v>
      </c>
      <c r="K8" s="47">
        <v>5833</v>
      </c>
      <c r="L8" s="6"/>
      <c r="M8" s="6"/>
      <c r="N8" s="5">
        <f>208*48</f>
        <v>9984</v>
      </c>
      <c r="O8" s="6"/>
      <c r="P8" s="6"/>
      <c r="Q8" s="6"/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216</v>
      </c>
      <c r="BB8" s="6">
        <v>566</v>
      </c>
      <c r="BC8" s="6">
        <v>600</v>
      </c>
      <c r="BD8" s="6">
        <v>220</v>
      </c>
      <c r="BE8" s="6">
        <v>186</v>
      </c>
      <c r="BF8" s="6">
        <v>328</v>
      </c>
      <c r="BG8" s="6">
        <v>359</v>
      </c>
      <c r="BH8" s="6">
        <v>414</v>
      </c>
      <c r="BI8" s="6">
        <v>460</v>
      </c>
      <c r="BJ8" s="6">
        <v>672</v>
      </c>
      <c r="BK8" s="6">
        <v>569</v>
      </c>
      <c r="BL8" s="6">
        <v>613</v>
      </c>
      <c r="BM8" s="6">
        <v>1026</v>
      </c>
      <c r="BN8" s="6">
        <v>432</v>
      </c>
      <c r="BO8" s="6">
        <v>1137</v>
      </c>
      <c r="BP8" s="6">
        <v>702</v>
      </c>
      <c r="BQ8" s="6">
        <v>869</v>
      </c>
      <c r="BR8" s="6">
        <v>240</v>
      </c>
      <c r="BS8" s="6">
        <v>240</v>
      </c>
      <c r="BT8" s="6">
        <v>30</v>
      </c>
      <c r="BU8" s="6">
        <v>40</v>
      </c>
      <c r="BV8" s="6">
        <v>2</v>
      </c>
      <c r="BW8" s="6">
        <v>9</v>
      </c>
      <c r="BX8" s="6">
        <v>0</v>
      </c>
      <c r="BY8" s="6">
        <v>48</v>
      </c>
      <c r="BZ8" s="6">
        <v>0</v>
      </c>
      <c r="CA8" s="6">
        <v>984</v>
      </c>
      <c r="CB8" s="6">
        <v>420</v>
      </c>
      <c r="CC8" s="6">
        <v>1464</v>
      </c>
      <c r="CD8" s="6">
        <v>601</v>
      </c>
      <c r="CE8" s="6">
        <f t="shared" si="2"/>
        <v>3469</v>
      </c>
      <c r="CF8" s="1">
        <f t="shared" si="0"/>
        <v>12348</v>
      </c>
      <c r="CG8" s="7">
        <f t="shared" si="1"/>
        <v>-1528</v>
      </c>
      <c r="CH8" s="8">
        <v>0</v>
      </c>
      <c r="CI8" s="5" t="s">
        <v>412</v>
      </c>
    </row>
    <row r="9" spans="1:94" ht="15.75" x14ac:dyDescent="0.25">
      <c r="A9" s="3">
        <v>5</v>
      </c>
      <c r="B9" s="1" t="s">
        <v>8</v>
      </c>
      <c r="C9" s="1" t="s">
        <v>41</v>
      </c>
      <c r="D9" s="1" t="s">
        <v>10</v>
      </c>
      <c r="E9" s="3">
        <v>4</v>
      </c>
      <c r="F9" s="3" t="s">
        <v>30</v>
      </c>
      <c r="G9" s="3">
        <v>4</v>
      </c>
      <c r="H9" s="3" t="s">
        <v>31</v>
      </c>
      <c r="I9" s="6" t="s">
        <v>253</v>
      </c>
      <c r="J9" s="3" t="s">
        <v>32</v>
      </c>
      <c r="K9" s="47">
        <v>6015</v>
      </c>
      <c r="L9" s="6"/>
      <c r="M9" s="6"/>
      <c r="O9" s="6">
        <v>800</v>
      </c>
      <c r="P9" s="6"/>
      <c r="Q9" s="6">
        <v>400</v>
      </c>
      <c r="R9" s="6">
        <v>54</v>
      </c>
      <c r="S9" s="6">
        <v>34</v>
      </c>
      <c r="T9" s="6">
        <v>41</v>
      </c>
      <c r="U9" s="6">
        <v>16</v>
      </c>
      <c r="V9" s="6">
        <v>188</v>
      </c>
      <c r="W9" s="6">
        <v>144</v>
      </c>
      <c r="X9" s="6">
        <v>70</v>
      </c>
      <c r="Y9" s="6">
        <v>85</v>
      </c>
      <c r="Z9" s="6">
        <v>52</v>
      </c>
      <c r="AA9" s="6">
        <v>63</v>
      </c>
      <c r="AB9" s="6">
        <v>60</v>
      </c>
      <c r="AC9" s="6">
        <v>35</v>
      </c>
      <c r="AD9" s="6">
        <v>27</v>
      </c>
      <c r="AE9" s="6">
        <v>64</v>
      </c>
      <c r="AF9" s="6">
        <v>20</v>
      </c>
      <c r="AG9" s="6">
        <v>114</v>
      </c>
      <c r="AH9" s="6">
        <v>75</v>
      </c>
      <c r="AI9" s="6">
        <v>46</v>
      </c>
      <c r="AJ9" s="6">
        <v>64</v>
      </c>
      <c r="AK9" s="6">
        <v>99</v>
      </c>
      <c r="AL9" s="6">
        <v>48</v>
      </c>
      <c r="AM9" s="6">
        <v>14</v>
      </c>
      <c r="AN9" s="6">
        <v>16</v>
      </c>
      <c r="AO9" s="6">
        <v>12</v>
      </c>
      <c r="AP9" s="6">
        <v>32</v>
      </c>
      <c r="AQ9" s="6">
        <v>88</v>
      </c>
      <c r="AR9" s="6">
        <v>240</v>
      </c>
      <c r="AS9" s="6">
        <v>107</v>
      </c>
      <c r="AT9" s="6">
        <v>206</v>
      </c>
      <c r="AU9" s="6">
        <v>358</v>
      </c>
      <c r="AV9" s="6">
        <v>231</v>
      </c>
      <c r="AW9" s="6">
        <v>323</v>
      </c>
      <c r="AX9" s="6">
        <v>73</v>
      </c>
      <c r="AY9" s="6">
        <v>76</v>
      </c>
      <c r="AZ9" s="6">
        <v>16</v>
      </c>
      <c r="BA9" s="6">
        <v>718</v>
      </c>
      <c r="BB9" s="6">
        <v>324</v>
      </c>
      <c r="BC9" s="6">
        <v>145</v>
      </c>
      <c r="BD9" s="6">
        <v>25</v>
      </c>
      <c r="BE9" s="6">
        <v>706</v>
      </c>
      <c r="BF9" s="6">
        <v>436</v>
      </c>
      <c r="BG9" s="6">
        <v>565</v>
      </c>
      <c r="BH9" s="6">
        <v>382</v>
      </c>
      <c r="BI9" s="6">
        <v>365</v>
      </c>
      <c r="BJ9" s="6">
        <v>433</v>
      </c>
      <c r="BK9" s="6">
        <v>604</v>
      </c>
      <c r="BL9" s="6">
        <v>1144</v>
      </c>
      <c r="BM9" s="6">
        <v>531</v>
      </c>
      <c r="BN9" s="6">
        <v>405</v>
      </c>
      <c r="BO9" s="6">
        <v>585</v>
      </c>
      <c r="BP9" s="6">
        <v>418</v>
      </c>
      <c r="BQ9" s="6">
        <v>577</v>
      </c>
      <c r="BR9" s="6">
        <v>316</v>
      </c>
      <c r="BS9" s="6">
        <v>585</v>
      </c>
      <c r="BT9" s="6">
        <v>746</v>
      </c>
      <c r="BU9" s="6">
        <v>486</v>
      </c>
      <c r="BV9" s="6">
        <v>714</v>
      </c>
      <c r="BW9" s="6">
        <v>1470</v>
      </c>
      <c r="BX9" s="6">
        <v>280</v>
      </c>
      <c r="BY9" s="6">
        <v>89</v>
      </c>
      <c r="BZ9" s="6">
        <v>7</v>
      </c>
      <c r="CA9" s="6">
        <v>664</v>
      </c>
      <c r="CB9" s="6">
        <v>865</v>
      </c>
      <c r="CC9" s="6">
        <v>1036</v>
      </c>
      <c r="CD9" s="6">
        <v>294</v>
      </c>
      <c r="CE9" s="6">
        <f t="shared" si="2"/>
        <v>2859</v>
      </c>
      <c r="CF9" s="1">
        <f t="shared" si="0"/>
        <v>1956</v>
      </c>
      <c r="CG9" s="7">
        <f>CF9-(CE9*4)</f>
        <v>-9480</v>
      </c>
      <c r="CH9" s="13">
        <f>1600*4</f>
        <v>6400</v>
      </c>
      <c r="CI9" s="5" t="s">
        <v>412</v>
      </c>
      <c r="CL9" s="5">
        <v>3000</v>
      </c>
      <c r="CM9" s="5">
        <v>3360</v>
      </c>
    </row>
    <row r="10" spans="1:94" ht="15.75" x14ac:dyDescent="0.25">
      <c r="A10" s="3">
        <v>6</v>
      </c>
      <c r="B10" s="1" t="s">
        <v>8</v>
      </c>
      <c r="C10" s="1" t="s">
        <v>41</v>
      </c>
      <c r="D10" s="1" t="s">
        <v>11</v>
      </c>
      <c r="E10" s="3">
        <v>24</v>
      </c>
      <c r="F10" s="3" t="s">
        <v>30</v>
      </c>
      <c r="G10" s="3">
        <v>1</v>
      </c>
      <c r="H10" s="3" t="s">
        <v>31</v>
      </c>
      <c r="I10" s="6" t="s">
        <v>254</v>
      </c>
      <c r="J10" s="3" t="s">
        <v>32</v>
      </c>
      <c r="K10" s="47">
        <v>1541</v>
      </c>
      <c r="L10" s="6"/>
      <c r="M10" s="6"/>
      <c r="O10" s="6">
        <f>30*24</f>
        <v>720</v>
      </c>
      <c r="P10" s="6"/>
      <c r="Q10" s="6"/>
      <c r="R10" s="6">
        <v>22</v>
      </c>
      <c r="S10" s="6">
        <v>22</v>
      </c>
      <c r="T10" s="6">
        <v>22</v>
      </c>
      <c r="U10" s="6">
        <v>0</v>
      </c>
      <c r="V10" s="6">
        <v>18</v>
      </c>
      <c r="W10" s="6">
        <v>27</v>
      </c>
      <c r="X10" s="6">
        <v>24</v>
      </c>
      <c r="Y10" s="6">
        <v>24</v>
      </c>
      <c r="Z10" s="6">
        <v>0</v>
      </c>
      <c r="AA10" s="6">
        <v>0</v>
      </c>
      <c r="AB10" s="6">
        <v>35</v>
      </c>
      <c r="AC10" s="6">
        <v>11</v>
      </c>
      <c r="AD10" s="6">
        <v>7</v>
      </c>
      <c r="AE10" s="6">
        <v>0</v>
      </c>
      <c r="AF10" s="6">
        <v>23</v>
      </c>
      <c r="AG10" s="6">
        <v>5</v>
      </c>
      <c r="AH10" s="6">
        <v>7</v>
      </c>
      <c r="AI10" s="6">
        <v>12</v>
      </c>
      <c r="AJ10" s="6">
        <v>0</v>
      </c>
      <c r="AK10" s="6">
        <v>0</v>
      </c>
      <c r="AL10" s="6">
        <v>8</v>
      </c>
      <c r="AM10" s="6">
        <v>80</v>
      </c>
      <c r="AN10" s="6">
        <v>2</v>
      </c>
      <c r="AO10" s="6">
        <v>12</v>
      </c>
      <c r="AP10" s="6">
        <v>35</v>
      </c>
      <c r="AQ10" s="6">
        <v>1</v>
      </c>
      <c r="AR10" s="6">
        <v>176</v>
      </c>
      <c r="AS10" s="6">
        <v>53</v>
      </c>
      <c r="AT10" s="6">
        <v>64</v>
      </c>
      <c r="AU10" s="6">
        <v>76</v>
      </c>
      <c r="AV10" s="6">
        <v>40</v>
      </c>
      <c r="AW10" s="6">
        <v>353</v>
      </c>
      <c r="AX10" s="6">
        <v>7</v>
      </c>
      <c r="AY10" s="6">
        <v>38</v>
      </c>
      <c r="AZ10" s="6">
        <v>8</v>
      </c>
      <c r="BA10" s="6">
        <v>417</v>
      </c>
      <c r="BB10" s="6">
        <v>84</v>
      </c>
      <c r="BC10" s="6">
        <v>48</v>
      </c>
      <c r="BD10" s="6">
        <v>88</v>
      </c>
      <c r="BE10" s="6">
        <v>132</v>
      </c>
      <c r="BF10" s="6">
        <v>6</v>
      </c>
      <c r="BG10" s="6">
        <v>72</v>
      </c>
      <c r="BH10" s="6">
        <v>24</v>
      </c>
      <c r="BI10" s="6">
        <v>61</v>
      </c>
      <c r="BJ10" s="6">
        <v>147</v>
      </c>
      <c r="BK10" s="6">
        <v>728</v>
      </c>
      <c r="BL10" s="6">
        <v>350</v>
      </c>
      <c r="BM10" s="6">
        <v>213</v>
      </c>
      <c r="BN10" s="6">
        <v>115</v>
      </c>
      <c r="BO10" s="6">
        <v>576</v>
      </c>
      <c r="BP10" s="6">
        <v>135</v>
      </c>
      <c r="BQ10" s="6">
        <v>301</v>
      </c>
      <c r="BR10" s="6">
        <v>161</v>
      </c>
      <c r="BS10" s="6">
        <v>299</v>
      </c>
      <c r="BT10" s="6">
        <v>226</v>
      </c>
      <c r="BU10" s="6">
        <v>60</v>
      </c>
      <c r="BV10" s="6">
        <v>214</v>
      </c>
      <c r="BW10" s="6">
        <v>174</v>
      </c>
      <c r="BX10" s="6">
        <v>58</v>
      </c>
      <c r="BY10" s="6">
        <v>56</v>
      </c>
      <c r="BZ10" s="6">
        <v>40</v>
      </c>
      <c r="CA10" s="6">
        <v>709</v>
      </c>
      <c r="CB10" s="6">
        <v>487</v>
      </c>
      <c r="CC10" s="6">
        <v>676</v>
      </c>
      <c r="CD10" s="6">
        <v>287</v>
      </c>
      <c r="CE10" s="6">
        <f t="shared" si="2"/>
        <v>2159</v>
      </c>
      <c r="CF10" s="1">
        <f t="shared" si="0"/>
        <v>-1338</v>
      </c>
      <c r="CG10" s="7">
        <f>CF10-(CE10*4)</f>
        <v>-9974</v>
      </c>
      <c r="CH10" s="13">
        <f>300*24</f>
        <v>7200</v>
      </c>
      <c r="CI10" s="5" t="s">
        <v>412</v>
      </c>
      <c r="CL10" s="5">
        <v>2400</v>
      </c>
      <c r="CN10" s="5">
        <v>2400</v>
      </c>
    </row>
    <row r="11" spans="1:94" ht="15.75" x14ac:dyDescent="0.25">
      <c r="A11" s="3">
        <v>7</v>
      </c>
      <c r="B11" s="1" t="s">
        <v>8</v>
      </c>
      <c r="C11" s="1" t="s">
        <v>41</v>
      </c>
      <c r="D11" s="1" t="s">
        <v>53</v>
      </c>
      <c r="E11" s="3">
        <v>24</v>
      </c>
      <c r="F11" s="3" t="s">
        <v>30</v>
      </c>
      <c r="G11" s="3">
        <v>1</v>
      </c>
      <c r="H11" s="3" t="s">
        <v>31</v>
      </c>
      <c r="I11" s="6" t="s">
        <v>270</v>
      </c>
      <c r="J11" s="3" t="s">
        <v>32</v>
      </c>
      <c r="K11" s="47">
        <v>576</v>
      </c>
      <c r="L11" s="6"/>
      <c r="M11" s="6"/>
      <c r="N11" s="5">
        <f>50*24</f>
        <v>1200</v>
      </c>
      <c r="O11" s="6">
        <f>10*24</f>
        <v>240</v>
      </c>
      <c r="P11" s="6"/>
      <c r="Q11" s="6">
        <f>10*24</f>
        <v>240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48</v>
      </c>
      <c r="X11" s="6">
        <v>12</v>
      </c>
      <c r="Y11" s="6">
        <v>31</v>
      </c>
      <c r="Z11" s="6">
        <v>50</v>
      </c>
      <c r="AA11" s="6">
        <v>130</v>
      </c>
      <c r="AB11" s="6">
        <v>7</v>
      </c>
      <c r="AC11" s="6">
        <v>29</v>
      </c>
      <c r="AD11" s="6">
        <v>41</v>
      </c>
      <c r="AE11" s="6">
        <v>0</v>
      </c>
      <c r="AF11" s="6">
        <v>10</v>
      </c>
      <c r="AG11" s="6">
        <v>4</v>
      </c>
      <c r="AH11" s="6">
        <v>1</v>
      </c>
      <c r="AI11" s="6">
        <v>14</v>
      </c>
      <c r="AJ11" s="6">
        <v>24</v>
      </c>
      <c r="AK11" s="6">
        <v>10</v>
      </c>
      <c r="AL11" s="6">
        <v>0</v>
      </c>
      <c r="AM11" s="6">
        <v>256</v>
      </c>
      <c r="AN11" s="6">
        <v>49</v>
      </c>
      <c r="AO11" s="6">
        <v>10</v>
      </c>
      <c r="AP11" s="6">
        <v>42</v>
      </c>
      <c r="AQ11" s="6">
        <v>32</v>
      </c>
      <c r="AR11" s="6">
        <v>16</v>
      </c>
      <c r="AS11" s="6">
        <v>45</v>
      </c>
      <c r="AT11" s="6">
        <v>25</v>
      </c>
      <c r="AU11" s="6">
        <v>65</v>
      </c>
      <c r="AV11" s="6">
        <v>2</v>
      </c>
      <c r="AW11" s="6">
        <v>42</v>
      </c>
      <c r="AX11" s="6">
        <v>247</v>
      </c>
      <c r="AY11" s="6">
        <v>26</v>
      </c>
      <c r="AZ11" s="6">
        <v>105</v>
      </c>
      <c r="BA11" s="6">
        <v>43</v>
      </c>
      <c r="BB11" s="6">
        <v>70</v>
      </c>
      <c r="BC11" s="6">
        <v>10</v>
      </c>
      <c r="BD11" s="6">
        <v>18</v>
      </c>
      <c r="BE11" s="6">
        <v>80</v>
      </c>
      <c r="BF11" s="6">
        <v>32</v>
      </c>
      <c r="BG11" s="6">
        <v>49</v>
      </c>
      <c r="BH11" s="6">
        <v>44</v>
      </c>
      <c r="BI11" s="6">
        <v>48</v>
      </c>
      <c r="BJ11" s="6">
        <v>0</v>
      </c>
      <c r="BK11" s="6">
        <v>99</v>
      </c>
      <c r="BL11" s="6">
        <v>70</v>
      </c>
      <c r="BM11" s="6">
        <v>127</v>
      </c>
      <c r="BN11" s="6">
        <v>85</v>
      </c>
      <c r="BO11" s="6">
        <v>17</v>
      </c>
      <c r="BP11" s="6">
        <v>15</v>
      </c>
      <c r="BQ11" s="6">
        <v>135</v>
      </c>
      <c r="BR11" s="6">
        <v>37</v>
      </c>
      <c r="BS11" s="6">
        <v>139</v>
      </c>
      <c r="BT11" s="6">
        <v>138</v>
      </c>
      <c r="BU11" s="6">
        <v>102</v>
      </c>
      <c r="BV11" s="6">
        <v>237</v>
      </c>
      <c r="BW11" s="6">
        <v>309</v>
      </c>
      <c r="BX11" s="6">
        <v>118</v>
      </c>
      <c r="BY11" s="6">
        <v>357</v>
      </c>
      <c r="BZ11" s="6">
        <v>44</v>
      </c>
      <c r="CA11" s="6">
        <v>420</v>
      </c>
      <c r="CB11" s="6">
        <v>166</v>
      </c>
      <c r="CC11" s="6">
        <v>341</v>
      </c>
      <c r="CD11" s="6">
        <v>452</v>
      </c>
      <c r="CE11" s="6">
        <f t="shared" si="2"/>
        <v>1379</v>
      </c>
      <c r="CF11" s="1">
        <f t="shared" si="0"/>
        <v>-83</v>
      </c>
      <c r="CG11" s="7">
        <f t="shared" ref="CG11:CG66" si="3">CF11-(CE11*4)</f>
        <v>-5599</v>
      </c>
      <c r="CH11" s="13">
        <f>150*24</f>
        <v>3600</v>
      </c>
      <c r="CI11" s="5" t="s">
        <v>412</v>
      </c>
      <c r="CK11" s="5">
        <v>2400</v>
      </c>
    </row>
    <row r="12" spans="1:94" ht="15.75" x14ac:dyDescent="0.25">
      <c r="A12" s="3">
        <v>8</v>
      </c>
      <c r="B12" s="1" t="s">
        <v>8</v>
      </c>
      <c r="C12" s="1" t="s">
        <v>41</v>
      </c>
      <c r="D12" s="1" t="s">
        <v>53</v>
      </c>
      <c r="E12" s="3">
        <v>4</v>
      </c>
      <c r="F12" s="3" t="s">
        <v>30</v>
      </c>
      <c r="G12" s="3">
        <v>5</v>
      </c>
      <c r="H12" s="3" t="s">
        <v>31</v>
      </c>
      <c r="I12" s="6" t="s">
        <v>255</v>
      </c>
      <c r="J12" s="3" t="s">
        <v>32</v>
      </c>
      <c r="K12" s="47">
        <v>170</v>
      </c>
      <c r="L12" s="6"/>
      <c r="M12" s="6"/>
      <c r="N12" s="5">
        <f>150*4</f>
        <v>600</v>
      </c>
      <c r="O12" s="6">
        <f>50*4</f>
        <v>200</v>
      </c>
      <c r="P12" s="6"/>
      <c r="Q12" s="6">
        <f>30*4</f>
        <v>120</v>
      </c>
      <c r="R12" s="6">
        <v>32</v>
      </c>
      <c r="S12" s="6">
        <v>44</v>
      </c>
      <c r="T12" s="6">
        <v>26</v>
      </c>
      <c r="U12" s="6">
        <v>16</v>
      </c>
      <c r="V12" s="6">
        <v>123</v>
      </c>
      <c r="W12" s="6">
        <v>106</v>
      </c>
      <c r="X12" s="6">
        <v>63</v>
      </c>
      <c r="Y12" s="6">
        <v>69</v>
      </c>
      <c r="Z12" s="6">
        <v>21</v>
      </c>
      <c r="AA12" s="6">
        <v>96</v>
      </c>
      <c r="AB12" s="6">
        <v>34</v>
      </c>
      <c r="AC12" s="6">
        <v>61</v>
      </c>
      <c r="AD12" s="6">
        <v>52</v>
      </c>
      <c r="AE12" s="6">
        <v>35</v>
      </c>
      <c r="AF12" s="6">
        <v>21</v>
      </c>
      <c r="AG12" s="6">
        <v>26</v>
      </c>
      <c r="AH12" s="6">
        <v>7</v>
      </c>
      <c r="AI12" s="6">
        <v>24</v>
      </c>
      <c r="AJ12" s="6">
        <v>29</v>
      </c>
      <c r="AK12" s="6">
        <v>10</v>
      </c>
      <c r="AL12" s="6">
        <v>34</v>
      </c>
      <c r="AM12" s="6">
        <v>74</v>
      </c>
      <c r="AN12" s="6">
        <v>55</v>
      </c>
      <c r="AO12" s="6">
        <v>49</v>
      </c>
      <c r="AP12" s="6">
        <v>27</v>
      </c>
      <c r="AQ12" s="6">
        <v>52</v>
      </c>
      <c r="AR12" s="6">
        <v>48</v>
      </c>
      <c r="AS12" s="6">
        <v>58</v>
      </c>
      <c r="AT12" s="6">
        <v>99</v>
      </c>
      <c r="AU12" s="6">
        <v>106</v>
      </c>
      <c r="AV12" s="6">
        <v>76</v>
      </c>
      <c r="AW12" s="6">
        <v>147</v>
      </c>
      <c r="AX12" s="6">
        <v>162</v>
      </c>
      <c r="AY12" s="6">
        <v>144</v>
      </c>
      <c r="AZ12" s="6">
        <v>133</v>
      </c>
      <c r="BA12" s="6">
        <v>191</v>
      </c>
      <c r="BB12" s="6">
        <v>127</v>
      </c>
      <c r="BC12" s="6">
        <v>40</v>
      </c>
      <c r="BD12" s="6">
        <v>40</v>
      </c>
      <c r="BE12" s="6">
        <v>17</v>
      </c>
      <c r="BF12" s="6">
        <v>22</v>
      </c>
      <c r="BG12" s="6">
        <v>8</v>
      </c>
      <c r="BH12" s="6">
        <v>24</v>
      </c>
      <c r="BI12" s="6">
        <v>10</v>
      </c>
      <c r="BJ12" s="6">
        <v>0</v>
      </c>
      <c r="BK12" s="6">
        <v>49</v>
      </c>
      <c r="BL12" s="6">
        <v>78</v>
      </c>
      <c r="BM12" s="6">
        <v>150</v>
      </c>
      <c r="BN12" s="6">
        <v>240</v>
      </c>
      <c r="BO12" s="6">
        <v>127</v>
      </c>
      <c r="BP12" s="6">
        <v>147</v>
      </c>
      <c r="BQ12" s="6">
        <v>67</v>
      </c>
      <c r="BR12" s="6">
        <v>59</v>
      </c>
      <c r="BS12" s="6">
        <v>94</v>
      </c>
      <c r="BT12" s="6">
        <v>90</v>
      </c>
      <c r="BU12" s="6">
        <v>72</v>
      </c>
      <c r="BV12" s="6">
        <v>110</v>
      </c>
      <c r="BW12" s="6">
        <v>220</v>
      </c>
      <c r="BX12" s="6">
        <v>139</v>
      </c>
      <c r="BY12" s="6">
        <v>219</v>
      </c>
      <c r="BZ12" s="6">
        <v>84</v>
      </c>
      <c r="CA12" s="6">
        <v>331</v>
      </c>
      <c r="CB12" s="6">
        <v>210</v>
      </c>
      <c r="CC12" s="6">
        <v>379</v>
      </c>
      <c r="CD12" s="6">
        <v>341</v>
      </c>
      <c r="CE12" s="6">
        <f t="shared" si="2"/>
        <v>1261</v>
      </c>
      <c r="CF12" s="1">
        <f t="shared" si="0"/>
        <v>-811</v>
      </c>
      <c r="CG12" s="7">
        <f t="shared" si="3"/>
        <v>-5855</v>
      </c>
      <c r="CH12" s="13">
        <f>500*4</f>
        <v>2000</v>
      </c>
      <c r="CI12" s="5" t="s">
        <v>412</v>
      </c>
      <c r="CK12" s="5">
        <v>1000</v>
      </c>
    </row>
    <row r="13" spans="1:94" ht="15.75" hidden="1" x14ac:dyDescent="0.25">
      <c r="A13" s="3">
        <v>9</v>
      </c>
      <c r="B13" s="1" t="s">
        <v>8</v>
      </c>
      <c r="C13" s="1" t="s">
        <v>41</v>
      </c>
      <c r="D13" s="1" t="s">
        <v>54</v>
      </c>
      <c r="E13" s="3">
        <v>24</v>
      </c>
      <c r="F13" s="3" t="s">
        <v>30</v>
      </c>
      <c r="G13" s="3">
        <v>1</v>
      </c>
      <c r="H13" s="3" t="s">
        <v>31</v>
      </c>
      <c r="I13" s="6" t="s">
        <v>278</v>
      </c>
      <c r="J13" s="3" t="s">
        <v>32</v>
      </c>
      <c r="K13" s="47">
        <v>0</v>
      </c>
      <c r="L13" s="6"/>
      <c r="M13" s="6"/>
      <c r="O13" s="6">
        <f>10*24</f>
        <v>240</v>
      </c>
      <c r="P13" s="6"/>
      <c r="Q13" s="6"/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24</v>
      </c>
      <c r="BC13" s="6">
        <v>48</v>
      </c>
      <c r="BD13" s="6">
        <v>0</v>
      </c>
      <c r="BE13" s="6">
        <v>0</v>
      </c>
      <c r="BF13" s="6">
        <v>72</v>
      </c>
      <c r="BG13" s="6">
        <v>0</v>
      </c>
      <c r="BH13" s="6">
        <v>0</v>
      </c>
      <c r="BI13" s="6">
        <v>0</v>
      </c>
      <c r="BJ13" s="6">
        <v>0</v>
      </c>
      <c r="BK13" s="6">
        <v>0</v>
      </c>
      <c r="BL13" s="6">
        <v>0</v>
      </c>
      <c r="BM13" s="6">
        <v>0</v>
      </c>
      <c r="BN13" s="6">
        <v>0</v>
      </c>
      <c r="BO13" s="6">
        <v>0</v>
      </c>
      <c r="BP13" s="6">
        <v>0</v>
      </c>
      <c r="BQ13" s="6">
        <v>0</v>
      </c>
      <c r="BR13" s="6">
        <v>0</v>
      </c>
      <c r="BS13" s="6">
        <v>0</v>
      </c>
      <c r="BT13" s="6">
        <v>0</v>
      </c>
      <c r="BU13" s="6">
        <v>0</v>
      </c>
      <c r="BV13" s="6">
        <v>0</v>
      </c>
      <c r="BW13" s="6">
        <v>24</v>
      </c>
      <c r="BX13" s="6">
        <v>0</v>
      </c>
      <c r="BY13" s="6">
        <v>0</v>
      </c>
      <c r="BZ13" s="6">
        <v>0</v>
      </c>
      <c r="CA13" s="6">
        <v>0</v>
      </c>
      <c r="CB13" s="6">
        <v>0</v>
      </c>
      <c r="CC13" s="6">
        <v>72</v>
      </c>
      <c r="CD13" s="6">
        <v>0</v>
      </c>
      <c r="CE13" s="6">
        <f t="shared" si="2"/>
        <v>72</v>
      </c>
      <c r="CF13" s="1">
        <f t="shared" si="0"/>
        <v>-312</v>
      </c>
      <c r="CG13" s="7">
        <f t="shared" si="3"/>
        <v>-600</v>
      </c>
      <c r="CH13" s="8">
        <v>0</v>
      </c>
      <c r="CI13" s="5" t="s">
        <v>413</v>
      </c>
    </row>
    <row r="14" spans="1:94" ht="15.75" hidden="1" x14ac:dyDescent="0.25">
      <c r="A14" s="3">
        <v>10</v>
      </c>
      <c r="B14" s="1" t="s">
        <v>8</v>
      </c>
      <c r="C14" s="1" t="s">
        <v>41</v>
      </c>
      <c r="D14" s="1" t="s">
        <v>54</v>
      </c>
      <c r="E14" s="3">
        <v>4</v>
      </c>
      <c r="F14" s="3" t="s">
        <v>30</v>
      </c>
      <c r="G14" s="3">
        <v>5</v>
      </c>
      <c r="H14" s="3" t="s">
        <v>31</v>
      </c>
      <c r="I14" s="6" t="s">
        <v>256</v>
      </c>
      <c r="J14" s="3" t="s">
        <v>32</v>
      </c>
      <c r="K14" s="47">
        <v>5</v>
      </c>
      <c r="L14" s="6"/>
      <c r="M14" s="6"/>
      <c r="O14" s="6"/>
      <c r="P14" s="6"/>
      <c r="Q14" s="6"/>
      <c r="R14" s="6">
        <v>8</v>
      </c>
      <c r="S14" s="6">
        <v>0</v>
      </c>
      <c r="T14" s="6">
        <v>0</v>
      </c>
      <c r="U14" s="6">
        <v>0</v>
      </c>
      <c r="V14" s="6">
        <v>4</v>
      </c>
      <c r="W14" s="6">
        <v>4</v>
      </c>
      <c r="X14" s="6">
        <v>2</v>
      </c>
      <c r="Y14" s="6">
        <v>6</v>
      </c>
      <c r="Z14" s="6">
        <v>0</v>
      </c>
      <c r="AA14" s="6">
        <v>0</v>
      </c>
      <c r="AB14" s="6">
        <v>8</v>
      </c>
      <c r="AC14" s="6">
        <v>1</v>
      </c>
      <c r="AD14" s="6">
        <v>5</v>
      </c>
      <c r="AE14" s="6">
        <v>2</v>
      </c>
      <c r="AF14" s="6">
        <v>4</v>
      </c>
      <c r="AG14" s="6">
        <v>6</v>
      </c>
      <c r="AH14" s="6">
        <v>1</v>
      </c>
      <c r="AI14" s="6">
        <v>2</v>
      </c>
      <c r="AJ14" s="6">
        <v>1</v>
      </c>
      <c r="AK14" s="6">
        <v>0</v>
      </c>
      <c r="AL14" s="6">
        <v>4</v>
      </c>
      <c r="AM14" s="6">
        <v>2</v>
      </c>
      <c r="AN14" s="6">
        <v>0</v>
      </c>
      <c r="AO14" s="6">
        <v>0</v>
      </c>
      <c r="AP14" s="6">
        <v>0</v>
      </c>
      <c r="AQ14" s="6">
        <v>8</v>
      </c>
      <c r="AR14" s="6">
        <v>0</v>
      </c>
      <c r="AS14" s="6">
        <v>1</v>
      </c>
      <c r="AT14" s="6">
        <v>3</v>
      </c>
      <c r="AU14" s="6">
        <v>4</v>
      </c>
      <c r="AV14" s="6">
        <v>6</v>
      </c>
      <c r="AW14" s="6">
        <v>19</v>
      </c>
      <c r="AX14" s="6">
        <v>4</v>
      </c>
      <c r="AY14" s="6">
        <v>139</v>
      </c>
      <c r="AZ14" s="6">
        <v>83</v>
      </c>
      <c r="BA14" s="6">
        <v>0</v>
      </c>
      <c r="BB14" s="6">
        <v>0</v>
      </c>
      <c r="BC14" s="6">
        <v>0</v>
      </c>
      <c r="BD14" s="6">
        <v>24</v>
      </c>
      <c r="BE14" s="6">
        <v>0</v>
      </c>
      <c r="BF14" s="6">
        <v>0</v>
      </c>
      <c r="BG14" s="6">
        <v>6</v>
      </c>
      <c r="BH14" s="6">
        <v>0</v>
      </c>
      <c r="BI14" s="6">
        <v>0</v>
      </c>
      <c r="BJ14" s="6">
        <v>16</v>
      </c>
      <c r="BK14" s="6">
        <v>5</v>
      </c>
      <c r="BL14" s="6">
        <v>0</v>
      </c>
      <c r="BM14" s="6">
        <v>0</v>
      </c>
      <c r="BN14" s="6">
        <v>0</v>
      </c>
      <c r="BO14" s="6">
        <v>0</v>
      </c>
      <c r="BP14" s="6">
        <v>13</v>
      </c>
      <c r="BQ14" s="6">
        <v>0</v>
      </c>
      <c r="BR14" s="6">
        <v>0</v>
      </c>
      <c r="BS14" s="6">
        <v>0</v>
      </c>
      <c r="BT14" s="6">
        <v>11</v>
      </c>
      <c r="BU14" s="6">
        <v>1</v>
      </c>
      <c r="BV14" s="6">
        <v>4</v>
      </c>
      <c r="BW14" s="6">
        <v>0</v>
      </c>
      <c r="BX14" s="6">
        <v>0</v>
      </c>
      <c r="BY14" s="6">
        <v>0</v>
      </c>
      <c r="BZ14" s="6">
        <v>4</v>
      </c>
      <c r="CA14" s="6">
        <v>0</v>
      </c>
      <c r="CB14" s="6">
        <v>0</v>
      </c>
      <c r="CC14" s="6">
        <v>0</v>
      </c>
      <c r="CD14" s="6">
        <v>0</v>
      </c>
      <c r="CE14" s="6">
        <f t="shared" si="2"/>
        <v>0</v>
      </c>
      <c r="CF14" s="1">
        <f t="shared" si="0"/>
        <v>5</v>
      </c>
      <c r="CG14" s="7">
        <f t="shared" si="3"/>
        <v>5</v>
      </c>
      <c r="CH14" s="8">
        <v>0</v>
      </c>
      <c r="CI14" s="5" t="s">
        <v>413</v>
      </c>
    </row>
    <row r="15" spans="1:94" ht="15.75" hidden="1" x14ac:dyDescent="0.25">
      <c r="A15" s="3">
        <v>11</v>
      </c>
      <c r="B15" s="6" t="s">
        <v>8</v>
      </c>
      <c r="C15" s="6" t="s">
        <v>41</v>
      </c>
      <c r="D15" s="6" t="s">
        <v>12</v>
      </c>
      <c r="E15" s="36"/>
      <c r="F15" s="36" t="s">
        <v>30</v>
      </c>
      <c r="G15" s="36">
        <v>4</v>
      </c>
      <c r="H15" s="36" t="s">
        <v>31</v>
      </c>
      <c r="I15" s="6"/>
      <c r="J15" s="36" t="s">
        <v>32</v>
      </c>
      <c r="K15" s="47">
        <v>0</v>
      </c>
      <c r="L15" s="6"/>
      <c r="M15" s="6"/>
      <c r="O15" s="6"/>
      <c r="P15" s="6"/>
      <c r="Q15" s="6"/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0</v>
      </c>
      <c r="BJ15" s="6">
        <v>0</v>
      </c>
      <c r="BK15" s="6">
        <v>0</v>
      </c>
      <c r="BL15" s="6">
        <v>0</v>
      </c>
      <c r="BM15" s="6">
        <v>0</v>
      </c>
      <c r="BN15" s="6">
        <v>0</v>
      </c>
      <c r="BO15" s="6">
        <v>0</v>
      </c>
      <c r="BP15" s="6">
        <v>0</v>
      </c>
      <c r="BQ15" s="6">
        <v>0</v>
      </c>
      <c r="BR15" s="6">
        <v>0</v>
      </c>
      <c r="BS15" s="6">
        <v>0</v>
      </c>
      <c r="BT15" s="6">
        <v>0</v>
      </c>
      <c r="BU15" s="6">
        <v>0</v>
      </c>
      <c r="BV15" s="6">
        <v>0</v>
      </c>
      <c r="BW15" s="6">
        <v>0</v>
      </c>
      <c r="BX15" s="6">
        <v>0</v>
      </c>
      <c r="BY15" s="6">
        <v>0</v>
      </c>
      <c r="BZ15" s="6">
        <v>0</v>
      </c>
      <c r="CA15" s="6">
        <v>0</v>
      </c>
      <c r="CB15" s="6">
        <v>0</v>
      </c>
      <c r="CC15" s="6">
        <v>0</v>
      </c>
      <c r="CD15" s="6">
        <v>0</v>
      </c>
      <c r="CE15" s="6">
        <f t="shared" si="2"/>
        <v>0</v>
      </c>
      <c r="CF15" s="1">
        <f t="shared" si="0"/>
        <v>0</v>
      </c>
      <c r="CG15" s="7">
        <f t="shared" si="3"/>
        <v>0</v>
      </c>
      <c r="CH15" s="8">
        <v>0</v>
      </c>
    </row>
    <row r="16" spans="1:94" ht="15.75" hidden="1" x14ac:dyDescent="0.25">
      <c r="A16" s="3">
        <v>12</v>
      </c>
      <c r="B16" s="1" t="s">
        <v>8</v>
      </c>
      <c r="C16" s="1" t="s">
        <v>41</v>
      </c>
      <c r="D16" s="1" t="s">
        <v>13</v>
      </c>
      <c r="E16" s="3">
        <v>4</v>
      </c>
      <c r="F16" s="3" t="s">
        <v>30</v>
      </c>
      <c r="G16" s="3">
        <v>4</v>
      </c>
      <c r="H16" s="3" t="s">
        <v>31</v>
      </c>
      <c r="I16" s="6" t="s">
        <v>257</v>
      </c>
      <c r="J16" s="3" t="s">
        <v>32</v>
      </c>
      <c r="K16" s="47">
        <v>18</v>
      </c>
      <c r="L16" s="6"/>
      <c r="M16" s="6"/>
      <c r="O16" s="6"/>
      <c r="P16" s="6"/>
      <c r="Q16" s="6"/>
      <c r="R16" s="6">
        <v>0</v>
      </c>
      <c r="S16" s="6">
        <v>0</v>
      </c>
      <c r="T16" s="6">
        <v>0</v>
      </c>
      <c r="U16" s="6">
        <v>0</v>
      </c>
      <c r="V16" s="6">
        <v>1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14</v>
      </c>
      <c r="AS16" s="6">
        <v>0</v>
      </c>
      <c r="AT16" s="6">
        <v>0</v>
      </c>
      <c r="AU16" s="6">
        <v>3</v>
      </c>
      <c r="AV16" s="6">
        <v>10</v>
      </c>
      <c r="AW16" s="6">
        <v>16</v>
      </c>
      <c r="AX16" s="6">
        <v>45</v>
      </c>
      <c r="AY16" s="6">
        <v>27</v>
      </c>
      <c r="AZ16" s="6">
        <v>29</v>
      </c>
      <c r="BA16" s="6">
        <v>16</v>
      </c>
      <c r="BB16" s="6">
        <v>4</v>
      </c>
      <c r="BC16" s="6">
        <v>4</v>
      </c>
      <c r="BD16" s="6">
        <v>0</v>
      </c>
      <c r="BE16" s="6">
        <v>1</v>
      </c>
      <c r="BF16" s="6">
        <v>0</v>
      </c>
      <c r="BG16" s="6">
        <v>0</v>
      </c>
      <c r="BH16" s="6">
        <v>0</v>
      </c>
      <c r="BI16" s="6">
        <v>0</v>
      </c>
      <c r="BJ16" s="6">
        <v>0</v>
      </c>
      <c r="BK16" s="6">
        <v>0</v>
      </c>
      <c r="BL16" s="6">
        <v>4</v>
      </c>
      <c r="BM16" s="6">
        <v>4</v>
      </c>
      <c r="BN16" s="6">
        <v>0</v>
      </c>
      <c r="BO16" s="6">
        <v>13</v>
      </c>
      <c r="BP16" s="6">
        <v>24</v>
      </c>
      <c r="BQ16" s="6">
        <v>7</v>
      </c>
      <c r="BR16" s="6">
        <v>6</v>
      </c>
      <c r="BS16" s="6">
        <v>13</v>
      </c>
      <c r="BT16" s="6">
        <v>25</v>
      </c>
      <c r="BU16" s="6">
        <v>5</v>
      </c>
      <c r="BV16" s="6">
        <v>8</v>
      </c>
      <c r="BW16" s="6">
        <v>6</v>
      </c>
      <c r="BX16" s="6">
        <v>4</v>
      </c>
      <c r="BY16" s="6">
        <v>20</v>
      </c>
      <c r="BZ16" s="6">
        <v>0</v>
      </c>
      <c r="CA16" s="6">
        <v>0</v>
      </c>
      <c r="CB16" s="6">
        <v>0</v>
      </c>
      <c r="CC16" s="6">
        <v>0</v>
      </c>
      <c r="CD16" s="6">
        <v>0</v>
      </c>
      <c r="CE16" s="6">
        <f t="shared" si="2"/>
        <v>0</v>
      </c>
      <c r="CF16" s="1">
        <f t="shared" si="0"/>
        <v>18</v>
      </c>
      <c r="CG16" s="7">
        <f t="shared" si="3"/>
        <v>18</v>
      </c>
      <c r="CH16" s="8">
        <v>0</v>
      </c>
      <c r="CI16" s="5" t="s">
        <v>413</v>
      </c>
    </row>
    <row r="17" spans="1:93" ht="15.75" hidden="1" x14ac:dyDescent="0.25">
      <c r="A17" s="3">
        <v>13</v>
      </c>
      <c r="B17" s="1" t="s">
        <v>8</v>
      </c>
      <c r="C17" s="1" t="s">
        <v>41</v>
      </c>
      <c r="D17" s="1" t="s">
        <v>14</v>
      </c>
      <c r="E17" s="3">
        <v>24</v>
      </c>
      <c r="F17" s="3" t="s">
        <v>30</v>
      </c>
      <c r="G17" s="3">
        <v>1</v>
      </c>
      <c r="H17" s="3" t="s">
        <v>31</v>
      </c>
      <c r="I17" s="6" t="s">
        <v>271</v>
      </c>
      <c r="J17" s="3" t="s">
        <v>32</v>
      </c>
      <c r="K17" s="47">
        <v>108</v>
      </c>
      <c r="L17" s="6"/>
      <c r="M17" s="6"/>
      <c r="O17" s="6"/>
      <c r="P17" s="6"/>
      <c r="Q17" s="6"/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22</v>
      </c>
      <c r="AS17" s="6">
        <v>1</v>
      </c>
      <c r="AT17" s="6">
        <v>0</v>
      </c>
      <c r="AU17" s="6">
        <v>0</v>
      </c>
      <c r="AV17" s="6">
        <v>3</v>
      </c>
      <c r="AW17" s="6">
        <v>10</v>
      </c>
      <c r="AX17" s="6">
        <v>2</v>
      </c>
      <c r="AY17" s="6">
        <v>73</v>
      </c>
      <c r="AZ17" s="6">
        <v>94</v>
      </c>
      <c r="BA17" s="6">
        <v>35</v>
      </c>
      <c r="BB17" s="6">
        <v>6</v>
      </c>
      <c r="BC17" s="6">
        <v>26</v>
      </c>
      <c r="BD17" s="6">
        <v>16</v>
      </c>
      <c r="BE17" s="6">
        <v>1</v>
      </c>
      <c r="BF17" s="6">
        <v>3</v>
      </c>
      <c r="BG17" s="6">
        <v>0</v>
      </c>
      <c r="BH17" s="6">
        <v>0</v>
      </c>
      <c r="BI17" s="6">
        <v>0</v>
      </c>
      <c r="BJ17" s="6">
        <v>12</v>
      </c>
      <c r="BK17" s="6">
        <v>0</v>
      </c>
      <c r="BL17" s="6">
        <v>5</v>
      </c>
      <c r="BM17" s="6">
        <v>3</v>
      </c>
      <c r="BN17" s="6">
        <v>0</v>
      </c>
      <c r="BO17" s="6">
        <v>0</v>
      </c>
      <c r="BP17" s="6">
        <v>0</v>
      </c>
      <c r="BQ17" s="6">
        <v>0</v>
      </c>
      <c r="BR17" s="6">
        <v>0</v>
      </c>
      <c r="BS17" s="6">
        <v>12</v>
      </c>
      <c r="BT17" s="6">
        <v>0</v>
      </c>
      <c r="BU17" s="6">
        <v>0</v>
      </c>
      <c r="BV17" s="6">
        <v>0</v>
      </c>
      <c r="BW17" s="6">
        <v>0</v>
      </c>
      <c r="BX17" s="6">
        <v>0</v>
      </c>
      <c r="BY17" s="6">
        <v>48</v>
      </c>
      <c r="BZ17" s="6">
        <v>0</v>
      </c>
      <c r="CA17" s="6">
        <v>0</v>
      </c>
      <c r="CB17" s="6">
        <v>0</v>
      </c>
      <c r="CC17" s="6">
        <v>0</v>
      </c>
      <c r="CD17" s="6">
        <v>0</v>
      </c>
      <c r="CE17" s="6">
        <f t="shared" si="2"/>
        <v>0</v>
      </c>
      <c r="CF17" s="1">
        <f t="shared" si="0"/>
        <v>108</v>
      </c>
      <c r="CG17" s="7">
        <f t="shared" si="3"/>
        <v>108</v>
      </c>
      <c r="CH17" s="8">
        <v>0</v>
      </c>
      <c r="CI17" s="5" t="s">
        <v>413</v>
      </c>
    </row>
    <row r="18" spans="1:93" ht="15.75" hidden="1" x14ac:dyDescent="0.25">
      <c r="A18" s="3">
        <v>14</v>
      </c>
      <c r="B18" s="1" t="s">
        <v>8</v>
      </c>
      <c r="C18" s="1" t="s">
        <v>41</v>
      </c>
      <c r="D18" s="1" t="s">
        <v>15</v>
      </c>
      <c r="E18" s="3">
        <v>4</v>
      </c>
      <c r="F18" s="3" t="s">
        <v>30</v>
      </c>
      <c r="G18" s="3">
        <v>4</v>
      </c>
      <c r="H18" s="3" t="s">
        <v>31</v>
      </c>
      <c r="I18" s="6" t="s">
        <v>258</v>
      </c>
      <c r="J18" s="3" t="s">
        <v>32</v>
      </c>
      <c r="K18" s="47">
        <v>8</v>
      </c>
      <c r="L18" s="6"/>
      <c r="M18" s="6"/>
      <c r="O18" s="6"/>
      <c r="P18" s="6"/>
      <c r="Q18" s="6"/>
      <c r="R18" s="6">
        <v>0</v>
      </c>
      <c r="S18" s="6">
        <v>0</v>
      </c>
      <c r="T18" s="6">
        <v>0</v>
      </c>
      <c r="U18" s="6">
        <v>4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4</v>
      </c>
      <c r="AB18" s="6">
        <v>2</v>
      </c>
      <c r="AC18" s="6">
        <v>0</v>
      </c>
      <c r="AD18" s="6">
        <v>0</v>
      </c>
      <c r="AE18" s="6">
        <v>0</v>
      </c>
      <c r="AF18" s="6">
        <v>2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4</v>
      </c>
      <c r="AO18" s="6">
        <v>0</v>
      </c>
      <c r="AP18" s="6">
        <v>0</v>
      </c>
      <c r="AQ18" s="6">
        <v>1</v>
      </c>
      <c r="AR18" s="6">
        <v>14</v>
      </c>
      <c r="AS18" s="6">
        <v>1</v>
      </c>
      <c r="AT18" s="6">
        <v>3</v>
      </c>
      <c r="AU18" s="6">
        <v>8</v>
      </c>
      <c r="AV18" s="6">
        <v>15</v>
      </c>
      <c r="AW18" s="6">
        <v>13</v>
      </c>
      <c r="AX18" s="6">
        <v>12</v>
      </c>
      <c r="AY18" s="6">
        <v>32</v>
      </c>
      <c r="AZ18" s="6">
        <v>25</v>
      </c>
      <c r="BA18" s="6">
        <v>8</v>
      </c>
      <c r="BB18" s="6">
        <v>2</v>
      </c>
      <c r="BC18" s="6">
        <v>2</v>
      </c>
      <c r="BD18" s="6">
        <v>1</v>
      </c>
      <c r="BE18" s="6">
        <v>0</v>
      </c>
      <c r="BF18" s="6">
        <v>0</v>
      </c>
      <c r="BG18" s="6">
        <v>0</v>
      </c>
      <c r="BH18" s="6">
        <v>0</v>
      </c>
      <c r="BI18" s="6">
        <v>3</v>
      </c>
      <c r="BJ18" s="6">
        <v>0</v>
      </c>
      <c r="BK18" s="6">
        <v>16</v>
      </c>
      <c r="BL18" s="6">
        <v>18</v>
      </c>
      <c r="BM18" s="6">
        <v>3</v>
      </c>
      <c r="BN18" s="6">
        <v>0</v>
      </c>
      <c r="BO18" s="6">
        <v>4</v>
      </c>
      <c r="BP18" s="6">
        <v>14</v>
      </c>
      <c r="BQ18" s="6">
        <v>6</v>
      </c>
      <c r="BR18" s="6">
        <v>0</v>
      </c>
      <c r="BS18" s="6">
        <v>12</v>
      </c>
      <c r="BT18" s="6">
        <v>2</v>
      </c>
      <c r="BU18" s="6">
        <v>10</v>
      </c>
      <c r="BV18" s="6">
        <v>17</v>
      </c>
      <c r="BW18" s="6">
        <v>20</v>
      </c>
      <c r="BX18" s="6">
        <v>4</v>
      </c>
      <c r="BY18" s="6">
        <v>28</v>
      </c>
      <c r="BZ18" s="6">
        <v>12</v>
      </c>
      <c r="CA18" s="6">
        <v>14</v>
      </c>
      <c r="CB18" s="6">
        <v>0</v>
      </c>
      <c r="CC18" s="6">
        <v>4</v>
      </c>
      <c r="CD18" s="6">
        <v>8</v>
      </c>
      <c r="CE18" s="6">
        <f t="shared" si="2"/>
        <v>26</v>
      </c>
      <c r="CF18" s="1">
        <f t="shared" si="0"/>
        <v>-18</v>
      </c>
      <c r="CG18" s="7">
        <f t="shared" si="3"/>
        <v>-122</v>
      </c>
      <c r="CH18" s="8">
        <v>0</v>
      </c>
      <c r="CI18" s="5" t="s">
        <v>413</v>
      </c>
      <c r="CJ18" s="14"/>
    </row>
    <row r="19" spans="1:93" ht="15.75" hidden="1" x14ac:dyDescent="0.25">
      <c r="A19" s="3">
        <v>15</v>
      </c>
      <c r="B19" s="6" t="s">
        <v>8</v>
      </c>
      <c r="C19" s="6" t="s">
        <v>41</v>
      </c>
      <c r="D19" s="6" t="s">
        <v>16</v>
      </c>
      <c r="E19" s="36">
        <v>24</v>
      </c>
      <c r="F19" s="36" t="s">
        <v>30</v>
      </c>
      <c r="G19" s="36">
        <v>1</v>
      </c>
      <c r="H19" s="36" t="s">
        <v>31</v>
      </c>
      <c r="I19" s="6" t="s">
        <v>272</v>
      </c>
      <c r="J19" s="36" t="s">
        <v>32</v>
      </c>
      <c r="K19" s="47">
        <v>43</v>
      </c>
      <c r="L19" s="6"/>
      <c r="M19" s="6"/>
      <c r="O19" s="6"/>
      <c r="P19" s="6"/>
      <c r="Q19" s="6"/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22</v>
      </c>
      <c r="AS19" s="6">
        <v>0</v>
      </c>
      <c r="AT19" s="6">
        <v>0</v>
      </c>
      <c r="AU19" s="6">
        <v>6</v>
      </c>
      <c r="AV19" s="6">
        <v>0</v>
      </c>
      <c r="AW19" s="6">
        <v>6</v>
      </c>
      <c r="AX19" s="6">
        <v>12</v>
      </c>
      <c r="AY19" s="6">
        <v>27</v>
      </c>
      <c r="AZ19" s="6">
        <v>202</v>
      </c>
      <c r="BA19" s="6">
        <v>19</v>
      </c>
      <c r="BB19" s="6">
        <v>8</v>
      </c>
      <c r="BC19" s="6">
        <v>2</v>
      </c>
      <c r="BD19" s="6">
        <v>42</v>
      </c>
      <c r="BE19" s="6">
        <v>12</v>
      </c>
      <c r="BF19" s="6">
        <v>0</v>
      </c>
      <c r="BG19" s="6">
        <v>0</v>
      </c>
      <c r="BH19" s="6">
        <v>0</v>
      </c>
      <c r="BI19" s="6">
        <v>0</v>
      </c>
      <c r="BJ19" s="6">
        <v>15</v>
      </c>
      <c r="BK19" s="6">
        <v>0</v>
      </c>
      <c r="BL19" s="6">
        <v>9</v>
      </c>
      <c r="BM19" s="6">
        <v>0</v>
      </c>
      <c r="BN19" s="6">
        <v>0</v>
      </c>
      <c r="BO19" s="6">
        <v>0</v>
      </c>
      <c r="BP19" s="6">
        <v>0</v>
      </c>
      <c r="BQ19" s="6">
        <v>24</v>
      </c>
      <c r="BR19" s="6">
        <v>0</v>
      </c>
      <c r="BS19" s="6">
        <v>0</v>
      </c>
      <c r="BT19" s="6">
        <v>3</v>
      </c>
      <c r="BU19" s="6">
        <v>0</v>
      </c>
      <c r="BV19" s="6">
        <v>0</v>
      </c>
      <c r="BW19" s="6">
        <v>2</v>
      </c>
      <c r="BX19" s="6">
        <v>0</v>
      </c>
      <c r="BY19" s="6">
        <v>0</v>
      </c>
      <c r="BZ19" s="6">
        <v>0</v>
      </c>
      <c r="CA19" s="6">
        <v>26</v>
      </c>
      <c r="CB19" s="6">
        <v>0</v>
      </c>
      <c r="CC19" s="6">
        <v>0</v>
      </c>
      <c r="CD19" s="6">
        <v>0</v>
      </c>
      <c r="CE19" s="6">
        <f t="shared" si="2"/>
        <v>26</v>
      </c>
      <c r="CF19" s="1">
        <f t="shared" si="0"/>
        <v>17</v>
      </c>
      <c r="CG19" s="7">
        <f t="shared" si="3"/>
        <v>-87</v>
      </c>
      <c r="CH19" s="8">
        <v>0</v>
      </c>
      <c r="CI19" s="5" t="s">
        <v>413</v>
      </c>
    </row>
    <row r="20" spans="1:93" ht="15.75" hidden="1" x14ac:dyDescent="0.25">
      <c r="A20" s="3">
        <v>16</v>
      </c>
      <c r="B20" s="1" t="s">
        <v>8</v>
      </c>
      <c r="C20" s="1" t="s">
        <v>42</v>
      </c>
      <c r="D20" s="1" t="s">
        <v>17</v>
      </c>
      <c r="E20" s="3">
        <v>24</v>
      </c>
      <c r="F20" s="3" t="s">
        <v>30</v>
      </c>
      <c r="G20" s="3">
        <v>1</v>
      </c>
      <c r="H20" s="3" t="s">
        <v>31</v>
      </c>
      <c r="I20" s="6" t="s">
        <v>259</v>
      </c>
      <c r="J20" s="3" t="s">
        <v>32</v>
      </c>
      <c r="K20" s="47">
        <v>0</v>
      </c>
      <c r="L20" s="6"/>
      <c r="M20" s="6"/>
      <c r="O20" s="6">
        <f>30*24</f>
        <v>720</v>
      </c>
      <c r="P20" s="6"/>
      <c r="Q20" s="6"/>
      <c r="R20" s="6">
        <v>2</v>
      </c>
      <c r="S20" s="6">
        <v>90</v>
      </c>
      <c r="T20" s="6">
        <v>338</v>
      </c>
      <c r="U20" s="6">
        <v>5</v>
      </c>
      <c r="V20" s="6">
        <v>0</v>
      </c>
      <c r="W20" s="6">
        <v>30</v>
      </c>
      <c r="X20" s="6">
        <v>19</v>
      </c>
      <c r="Y20" s="6">
        <v>83</v>
      </c>
      <c r="Z20" s="6">
        <v>74</v>
      </c>
      <c r="AA20" s="6">
        <v>96</v>
      </c>
      <c r="AB20" s="6">
        <v>80</v>
      </c>
      <c r="AC20" s="6">
        <v>74</v>
      </c>
      <c r="AD20" s="6">
        <v>40</v>
      </c>
      <c r="AE20" s="6">
        <v>93</v>
      </c>
      <c r="AF20" s="6">
        <v>47</v>
      </c>
      <c r="AG20" s="6">
        <v>56</v>
      </c>
      <c r="AH20" s="6">
        <v>56</v>
      </c>
      <c r="AI20" s="6">
        <v>16</v>
      </c>
      <c r="AJ20" s="6">
        <v>51</v>
      </c>
      <c r="AK20" s="6">
        <v>7</v>
      </c>
      <c r="AL20" s="6">
        <v>27</v>
      </c>
      <c r="AM20" s="6">
        <v>21</v>
      </c>
      <c r="AN20" s="6">
        <v>26</v>
      </c>
      <c r="AO20" s="6">
        <v>0</v>
      </c>
      <c r="AP20" s="6">
        <v>0</v>
      </c>
      <c r="AQ20" s="6">
        <v>31</v>
      </c>
      <c r="AR20" s="6">
        <v>14</v>
      </c>
      <c r="AS20" s="6">
        <v>50</v>
      </c>
      <c r="AT20" s="6">
        <v>51</v>
      </c>
      <c r="AU20" s="6">
        <v>58</v>
      </c>
      <c r="AV20" s="6">
        <v>37</v>
      </c>
      <c r="AW20" s="6">
        <v>40</v>
      </c>
      <c r="AX20" s="6">
        <v>10</v>
      </c>
      <c r="AY20" s="6">
        <v>14</v>
      </c>
      <c r="AZ20" s="6">
        <v>1</v>
      </c>
      <c r="BA20" s="6">
        <v>1</v>
      </c>
      <c r="BB20" s="6">
        <v>0</v>
      </c>
      <c r="BC20" s="6">
        <v>0</v>
      </c>
      <c r="BD20" s="6">
        <v>5</v>
      </c>
      <c r="BE20" s="6">
        <v>0</v>
      </c>
      <c r="BF20" s="6">
        <v>0</v>
      </c>
      <c r="BG20" s="6">
        <v>0</v>
      </c>
      <c r="BH20" s="6">
        <v>0</v>
      </c>
      <c r="BI20" s="6">
        <v>19</v>
      </c>
      <c r="BJ20" s="6">
        <v>12</v>
      </c>
      <c r="BK20" s="6">
        <v>1</v>
      </c>
      <c r="BL20" s="6">
        <v>20</v>
      </c>
      <c r="BM20" s="6">
        <v>0</v>
      </c>
      <c r="BN20" s="6">
        <v>0</v>
      </c>
      <c r="BO20" s="6">
        <v>0</v>
      </c>
      <c r="BP20" s="6">
        <v>0</v>
      </c>
      <c r="BQ20" s="6">
        <v>0</v>
      </c>
      <c r="BR20" s="6">
        <v>0</v>
      </c>
      <c r="BS20" s="6">
        <v>0</v>
      </c>
      <c r="BT20" s="6">
        <v>2</v>
      </c>
      <c r="BU20" s="6">
        <v>0</v>
      </c>
      <c r="BV20" s="6">
        <v>0</v>
      </c>
      <c r="BW20" s="6">
        <v>0</v>
      </c>
      <c r="BX20" s="6">
        <v>0</v>
      </c>
      <c r="BY20" s="6">
        <v>0</v>
      </c>
      <c r="BZ20" s="6">
        <v>0</v>
      </c>
      <c r="CA20" s="6">
        <v>0</v>
      </c>
      <c r="CB20" s="6">
        <v>0</v>
      </c>
      <c r="CC20" s="6">
        <v>0</v>
      </c>
      <c r="CD20" s="6">
        <v>0</v>
      </c>
      <c r="CE20" s="6">
        <f t="shared" si="2"/>
        <v>0</v>
      </c>
      <c r="CF20" s="1">
        <f t="shared" si="0"/>
        <v>-720</v>
      </c>
      <c r="CG20" s="7">
        <f t="shared" si="3"/>
        <v>-720</v>
      </c>
      <c r="CH20" s="8">
        <v>0</v>
      </c>
      <c r="CI20" s="5" t="s">
        <v>413</v>
      </c>
    </row>
    <row r="21" spans="1:93" ht="15.75" hidden="1" x14ac:dyDescent="0.25">
      <c r="A21" s="3">
        <v>17</v>
      </c>
      <c r="B21" s="1" t="s">
        <v>8</v>
      </c>
      <c r="C21" s="1" t="s">
        <v>43</v>
      </c>
      <c r="D21" s="1" t="s">
        <v>18</v>
      </c>
      <c r="E21" s="3">
        <v>12</v>
      </c>
      <c r="F21" s="3" t="s">
        <v>30</v>
      </c>
      <c r="G21" s="3">
        <v>1.5</v>
      </c>
      <c r="H21" s="3" t="s">
        <v>31</v>
      </c>
      <c r="I21" s="6"/>
      <c r="J21" s="3" t="s">
        <v>32</v>
      </c>
      <c r="K21" s="47">
        <v>0</v>
      </c>
      <c r="L21" s="6"/>
      <c r="M21" s="6"/>
      <c r="O21" s="6"/>
      <c r="P21" s="6"/>
      <c r="Q21" s="6"/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0</v>
      </c>
      <c r="BJ21" s="6">
        <v>0</v>
      </c>
      <c r="BK21" s="6">
        <v>0</v>
      </c>
      <c r="BL21" s="6">
        <v>0</v>
      </c>
      <c r="BM21" s="6">
        <v>0</v>
      </c>
      <c r="BN21" s="6">
        <v>0</v>
      </c>
      <c r="BO21" s="6">
        <v>0</v>
      </c>
      <c r="BP21" s="6">
        <v>0</v>
      </c>
      <c r="BQ21" s="6">
        <v>0</v>
      </c>
      <c r="BR21" s="6">
        <v>0</v>
      </c>
      <c r="BS21" s="6">
        <v>0</v>
      </c>
      <c r="BT21" s="6">
        <v>0</v>
      </c>
      <c r="BU21" s="6">
        <v>0</v>
      </c>
      <c r="BV21" s="6">
        <v>0</v>
      </c>
      <c r="BW21" s="6">
        <v>0</v>
      </c>
      <c r="BX21" s="6">
        <v>0</v>
      </c>
      <c r="BY21" s="6">
        <v>0</v>
      </c>
      <c r="BZ21" s="6">
        <v>0</v>
      </c>
      <c r="CA21" s="6">
        <v>0</v>
      </c>
      <c r="CB21" s="6">
        <v>0</v>
      </c>
      <c r="CC21" s="6">
        <v>0</v>
      </c>
      <c r="CD21" s="6">
        <v>0</v>
      </c>
      <c r="CE21" s="6">
        <f t="shared" si="2"/>
        <v>0</v>
      </c>
      <c r="CF21" s="1">
        <f t="shared" si="0"/>
        <v>0</v>
      </c>
      <c r="CG21" s="7">
        <f t="shared" si="3"/>
        <v>0</v>
      </c>
      <c r="CH21" s="8">
        <v>0</v>
      </c>
    </row>
    <row r="22" spans="1:93" ht="15.75" hidden="1" x14ac:dyDescent="0.25">
      <c r="A22" s="3">
        <v>18</v>
      </c>
      <c r="B22" s="1" t="s">
        <v>8</v>
      </c>
      <c r="C22" s="1" t="s">
        <v>43</v>
      </c>
      <c r="D22" s="1" t="s">
        <v>19</v>
      </c>
      <c r="E22" s="3">
        <v>24</v>
      </c>
      <c r="F22" s="3" t="s">
        <v>30</v>
      </c>
      <c r="G22" s="3">
        <v>0.5</v>
      </c>
      <c r="H22" s="3" t="s">
        <v>31</v>
      </c>
      <c r="I22" s="6" t="s">
        <v>273</v>
      </c>
      <c r="J22" s="3" t="s">
        <v>32</v>
      </c>
      <c r="K22" s="47">
        <v>148</v>
      </c>
      <c r="L22" s="6"/>
      <c r="M22" s="6"/>
      <c r="O22" s="6"/>
      <c r="P22" s="6"/>
      <c r="Q22" s="6"/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66</v>
      </c>
      <c r="X22" s="6">
        <v>41</v>
      </c>
      <c r="Y22" s="6">
        <v>0</v>
      </c>
      <c r="Z22" s="6">
        <v>26</v>
      </c>
      <c r="AA22" s="6">
        <v>39</v>
      </c>
      <c r="AB22" s="6">
        <v>36</v>
      </c>
      <c r="AC22" s="6">
        <v>0</v>
      </c>
      <c r="AD22" s="6">
        <v>48</v>
      </c>
      <c r="AE22" s="6">
        <v>0</v>
      </c>
      <c r="AF22" s="6">
        <v>0</v>
      </c>
      <c r="AG22" s="6">
        <v>2</v>
      </c>
      <c r="AH22" s="6">
        <v>72</v>
      </c>
      <c r="AI22" s="6">
        <v>25</v>
      </c>
      <c r="AJ22" s="6">
        <v>0</v>
      </c>
      <c r="AK22" s="6">
        <v>0</v>
      </c>
      <c r="AL22" s="6">
        <v>0</v>
      </c>
      <c r="AM22" s="6">
        <v>24</v>
      </c>
      <c r="AN22" s="6">
        <v>0</v>
      </c>
      <c r="AO22" s="6">
        <v>1</v>
      </c>
      <c r="AP22" s="6">
        <v>0</v>
      </c>
      <c r="AQ22" s="6">
        <v>0</v>
      </c>
      <c r="AR22" s="6">
        <v>36</v>
      </c>
      <c r="AS22" s="6">
        <v>0</v>
      </c>
      <c r="AT22" s="6">
        <v>5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10</v>
      </c>
      <c r="BB22" s="6">
        <v>0</v>
      </c>
      <c r="BC22" s="6">
        <v>5</v>
      </c>
      <c r="BD22" s="6">
        <v>33</v>
      </c>
      <c r="BE22" s="6">
        <v>25</v>
      </c>
      <c r="BF22" s="6">
        <v>1</v>
      </c>
      <c r="BG22" s="6">
        <v>0</v>
      </c>
      <c r="BH22" s="6">
        <v>24</v>
      </c>
      <c r="BI22" s="6">
        <v>1</v>
      </c>
      <c r="BJ22" s="6">
        <v>48</v>
      </c>
      <c r="BK22" s="6">
        <v>24</v>
      </c>
      <c r="BL22" s="6">
        <v>24</v>
      </c>
      <c r="BM22" s="6">
        <v>1</v>
      </c>
      <c r="BN22" s="6">
        <v>48</v>
      </c>
      <c r="BO22" s="6">
        <v>144</v>
      </c>
      <c r="BP22" s="6">
        <v>48</v>
      </c>
      <c r="BQ22" s="6">
        <v>0</v>
      </c>
      <c r="BR22" s="6">
        <v>25</v>
      </c>
      <c r="BS22" s="6">
        <v>36</v>
      </c>
      <c r="BT22" s="6">
        <v>12</v>
      </c>
      <c r="BU22" s="6">
        <v>24</v>
      </c>
      <c r="BV22" s="6">
        <v>0</v>
      </c>
      <c r="BW22" s="6">
        <v>24</v>
      </c>
      <c r="BX22" s="6">
        <v>0</v>
      </c>
      <c r="BY22" s="6">
        <v>29</v>
      </c>
      <c r="BZ22" s="6">
        <v>0</v>
      </c>
      <c r="CA22" s="6">
        <v>0</v>
      </c>
      <c r="CB22" s="6">
        <v>0</v>
      </c>
      <c r="CC22" s="6">
        <v>0</v>
      </c>
      <c r="CD22" s="6">
        <v>0</v>
      </c>
      <c r="CE22" s="6">
        <f t="shared" si="2"/>
        <v>0</v>
      </c>
      <c r="CF22" s="1">
        <f t="shared" si="0"/>
        <v>148</v>
      </c>
      <c r="CG22" s="7">
        <f t="shared" si="3"/>
        <v>148</v>
      </c>
      <c r="CH22" s="8">
        <v>0</v>
      </c>
      <c r="CI22" s="5" t="s">
        <v>413</v>
      </c>
    </row>
    <row r="23" spans="1:93" ht="15.75" hidden="1" x14ac:dyDescent="0.25">
      <c r="A23" s="3">
        <v>19</v>
      </c>
      <c r="B23" s="6" t="s">
        <v>8</v>
      </c>
      <c r="C23" s="6" t="s">
        <v>43</v>
      </c>
      <c r="D23" s="6" t="s">
        <v>20</v>
      </c>
      <c r="E23" s="36"/>
      <c r="F23" s="36" t="s">
        <v>30</v>
      </c>
      <c r="G23" s="36">
        <v>1.5</v>
      </c>
      <c r="H23" s="36" t="s">
        <v>31</v>
      </c>
      <c r="I23" s="6"/>
      <c r="J23" s="36" t="s">
        <v>32</v>
      </c>
      <c r="K23" s="47">
        <v>0</v>
      </c>
      <c r="L23" s="6"/>
      <c r="M23" s="6"/>
      <c r="O23" s="6"/>
      <c r="P23" s="6"/>
      <c r="Q23" s="6"/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  <c r="BJ23" s="6">
        <v>0</v>
      </c>
      <c r="BK23" s="6">
        <v>0</v>
      </c>
      <c r="BL23" s="6">
        <v>0</v>
      </c>
      <c r="BM23" s="6">
        <v>0</v>
      </c>
      <c r="BN23" s="6">
        <v>0</v>
      </c>
      <c r="BO23" s="6">
        <v>0</v>
      </c>
      <c r="BP23" s="6">
        <v>0</v>
      </c>
      <c r="BQ23" s="6">
        <v>0</v>
      </c>
      <c r="BR23" s="6">
        <v>0</v>
      </c>
      <c r="BS23" s="6">
        <v>0</v>
      </c>
      <c r="BT23" s="6">
        <v>0</v>
      </c>
      <c r="BU23" s="6">
        <v>0</v>
      </c>
      <c r="BV23" s="6">
        <v>0</v>
      </c>
      <c r="BW23" s="6">
        <v>0</v>
      </c>
      <c r="BX23" s="6">
        <v>0</v>
      </c>
      <c r="BY23" s="6">
        <v>0</v>
      </c>
      <c r="BZ23" s="6">
        <v>0</v>
      </c>
      <c r="CA23" s="6">
        <v>0</v>
      </c>
      <c r="CB23" s="6">
        <v>0</v>
      </c>
      <c r="CC23" s="6">
        <v>0</v>
      </c>
      <c r="CD23" s="6">
        <v>0</v>
      </c>
      <c r="CE23" s="6">
        <f t="shared" si="2"/>
        <v>0</v>
      </c>
      <c r="CF23" s="1">
        <f t="shared" si="0"/>
        <v>0</v>
      </c>
      <c r="CG23" s="7">
        <f t="shared" si="3"/>
        <v>0</v>
      </c>
      <c r="CH23" s="8">
        <v>0</v>
      </c>
    </row>
    <row r="24" spans="1:93" ht="15.75" hidden="1" x14ac:dyDescent="0.25">
      <c r="A24" s="3">
        <v>20</v>
      </c>
      <c r="B24" s="6" t="s">
        <v>8</v>
      </c>
      <c r="C24" s="6" t="s">
        <v>43</v>
      </c>
      <c r="D24" s="6" t="s">
        <v>21</v>
      </c>
      <c r="E24" s="36"/>
      <c r="F24" s="36" t="s">
        <v>30</v>
      </c>
      <c r="G24" s="36">
        <v>0.5</v>
      </c>
      <c r="H24" s="36" t="s">
        <v>31</v>
      </c>
      <c r="I24" s="6"/>
      <c r="J24" s="36" t="s">
        <v>32</v>
      </c>
      <c r="K24" s="47">
        <v>0</v>
      </c>
      <c r="L24" s="6"/>
      <c r="M24" s="6"/>
      <c r="O24" s="6"/>
      <c r="P24" s="6"/>
      <c r="Q24" s="6"/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0</v>
      </c>
      <c r="BP24" s="6">
        <v>0</v>
      </c>
      <c r="BQ24" s="6">
        <v>0</v>
      </c>
      <c r="BR24" s="6">
        <v>0</v>
      </c>
      <c r="BS24" s="6">
        <v>0</v>
      </c>
      <c r="BT24" s="6">
        <v>0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0</v>
      </c>
      <c r="CA24" s="6">
        <v>0</v>
      </c>
      <c r="CB24" s="6">
        <v>0</v>
      </c>
      <c r="CC24" s="6">
        <v>0</v>
      </c>
      <c r="CD24" s="6">
        <v>0</v>
      </c>
      <c r="CE24" s="6">
        <f t="shared" si="2"/>
        <v>0</v>
      </c>
      <c r="CF24" s="1">
        <f t="shared" si="0"/>
        <v>0</v>
      </c>
      <c r="CG24" s="7">
        <f t="shared" si="3"/>
        <v>0</v>
      </c>
      <c r="CH24" s="8">
        <v>0</v>
      </c>
    </row>
    <row r="25" spans="1:93" ht="15.75" x14ac:dyDescent="0.25">
      <c r="A25" s="3">
        <v>21</v>
      </c>
      <c r="B25" s="1" t="s">
        <v>8</v>
      </c>
      <c r="C25" s="1" t="s">
        <v>44</v>
      </c>
      <c r="D25" s="1" t="s">
        <v>22</v>
      </c>
      <c r="E25" s="3">
        <v>30</v>
      </c>
      <c r="F25" s="3" t="s">
        <v>30</v>
      </c>
      <c r="G25" s="3">
        <v>0.4</v>
      </c>
      <c r="H25" s="3" t="s">
        <v>31</v>
      </c>
      <c r="I25" s="6" t="s">
        <v>376</v>
      </c>
      <c r="J25" s="3" t="s">
        <v>32</v>
      </c>
      <c r="K25" s="47">
        <v>172</v>
      </c>
      <c r="L25" s="6"/>
      <c r="M25" s="6"/>
      <c r="N25" s="5">
        <f>150*30</f>
        <v>4500</v>
      </c>
      <c r="O25" s="6">
        <f>6*30</f>
        <v>180</v>
      </c>
      <c r="P25" s="6"/>
      <c r="Q25" s="6"/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14</v>
      </c>
      <c r="AF25" s="6">
        <v>28</v>
      </c>
      <c r="AG25" s="6">
        <v>0</v>
      </c>
      <c r="AH25" s="6">
        <v>36</v>
      </c>
      <c r="AI25" s="6">
        <v>4</v>
      </c>
      <c r="AJ25" s="6">
        <v>0</v>
      </c>
      <c r="AK25" s="6">
        <v>2</v>
      </c>
      <c r="AL25" s="6">
        <v>0</v>
      </c>
      <c r="AM25" s="6">
        <v>0</v>
      </c>
      <c r="AN25" s="6">
        <v>1</v>
      </c>
      <c r="AO25" s="6">
        <v>0</v>
      </c>
      <c r="AP25" s="6">
        <v>2</v>
      </c>
      <c r="AQ25" s="6">
        <v>12</v>
      </c>
      <c r="AR25" s="6">
        <v>0</v>
      </c>
      <c r="AS25" s="6">
        <v>24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54</v>
      </c>
      <c r="BA25" s="6">
        <v>220</v>
      </c>
      <c r="BB25" s="6">
        <v>162</v>
      </c>
      <c r="BC25" s="6">
        <v>143</v>
      </c>
      <c r="BD25" s="6">
        <v>0</v>
      </c>
      <c r="BE25" s="6">
        <v>0</v>
      </c>
      <c r="BF25" s="6">
        <v>0</v>
      </c>
      <c r="BG25" s="6">
        <v>1</v>
      </c>
      <c r="BH25" s="6">
        <v>432</v>
      </c>
      <c r="BI25" s="6">
        <v>159</v>
      </c>
      <c r="BJ25" s="6">
        <v>310</v>
      </c>
      <c r="BK25" s="6">
        <v>195</v>
      </c>
      <c r="BL25" s="6">
        <v>238</v>
      </c>
      <c r="BM25" s="6">
        <v>108</v>
      </c>
      <c r="BN25" s="6">
        <v>200</v>
      </c>
      <c r="BO25" s="6">
        <v>272</v>
      </c>
      <c r="BP25" s="6">
        <v>500</v>
      </c>
      <c r="BQ25" s="6">
        <v>274</v>
      </c>
      <c r="BR25" s="6">
        <v>435</v>
      </c>
      <c r="BS25" s="6">
        <v>671</v>
      </c>
      <c r="BT25" s="6">
        <v>443</v>
      </c>
      <c r="BU25" s="6">
        <v>373</v>
      </c>
      <c r="BV25" s="6">
        <v>500</v>
      </c>
      <c r="BW25" s="6">
        <v>643</v>
      </c>
      <c r="BX25" s="6">
        <v>564</v>
      </c>
      <c r="BY25" s="6">
        <v>961</v>
      </c>
      <c r="BZ25" s="6">
        <v>300</v>
      </c>
      <c r="CA25" s="6">
        <v>720</v>
      </c>
      <c r="CB25" s="6">
        <v>845</v>
      </c>
      <c r="CC25" s="6">
        <v>512</v>
      </c>
      <c r="CD25" s="6">
        <v>80</v>
      </c>
      <c r="CE25" s="6">
        <f t="shared" si="2"/>
        <v>2157</v>
      </c>
      <c r="CF25" s="1">
        <f t="shared" si="0"/>
        <v>2335</v>
      </c>
      <c r="CG25" s="7">
        <f t="shared" si="3"/>
        <v>-6293</v>
      </c>
      <c r="CH25" s="13">
        <f>200*30</f>
        <v>6000</v>
      </c>
      <c r="CI25" s="5" t="s">
        <v>412</v>
      </c>
      <c r="CO25" s="5">
        <v>6000</v>
      </c>
    </row>
    <row r="26" spans="1:93" ht="15.75" x14ac:dyDescent="0.25">
      <c r="A26" s="3">
        <v>22</v>
      </c>
      <c r="B26" s="1" t="s">
        <v>8</v>
      </c>
      <c r="C26" s="1" t="s">
        <v>44</v>
      </c>
      <c r="D26" s="1" t="s">
        <v>279</v>
      </c>
      <c r="E26" s="3">
        <v>30</v>
      </c>
      <c r="F26" s="3" t="s">
        <v>30</v>
      </c>
      <c r="G26" s="3">
        <v>0.4</v>
      </c>
      <c r="H26" s="3" t="s">
        <v>31</v>
      </c>
      <c r="I26" s="6" t="s">
        <v>377</v>
      </c>
      <c r="J26" s="3" t="s">
        <v>32</v>
      </c>
      <c r="K26" s="47">
        <v>132</v>
      </c>
      <c r="L26" s="6"/>
      <c r="M26" s="6"/>
      <c r="N26" s="5">
        <f>100*30</f>
        <v>3000</v>
      </c>
      <c r="O26" s="6">
        <f>6*30</f>
        <v>180</v>
      </c>
      <c r="P26" s="6"/>
      <c r="Q26" s="6"/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12</v>
      </c>
      <c r="AF26" s="6">
        <v>24</v>
      </c>
      <c r="AG26" s="6">
        <v>11</v>
      </c>
      <c r="AH26" s="6">
        <v>0</v>
      </c>
      <c r="AI26" s="6">
        <v>11</v>
      </c>
      <c r="AJ26" s="6">
        <v>0</v>
      </c>
      <c r="AK26" s="6">
        <v>2</v>
      </c>
      <c r="AL26" s="6">
        <v>2</v>
      </c>
      <c r="AM26" s="6">
        <v>2</v>
      </c>
      <c r="AN26" s="6">
        <v>58</v>
      </c>
      <c r="AO26" s="6">
        <v>0</v>
      </c>
      <c r="AP26" s="6">
        <v>0</v>
      </c>
      <c r="AQ26" s="6">
        <v>0</v>
      </c>
      <c r="AR26" s="6">
        <v>0</v>
      </c>
      <c r="AS26" s="6">
        <v>36</v>
      </c>
      <c r="AT26" s="6">
        <v>1</v>
      </c>
      <c r="AU26" s="6">
        <v>0</v>
      </c>
      <c r="AV26" s="6">
        <v>0</v>
      </c>
      <c r="AW26" s="6">
        <v>1</v>
      </c>
      <c r="AX26" s="6">
        <v>1</v>
      </c>
      <c r="AY26" s="6">
        <v>0</v>
      </c>
      <c r="AZ26" s="6">
        <v>60</v>
      </c>
      <c r="BA26" s="6">
        <v>150</v>
      </c>
      <c r="BB26" s="6">
        <v>45</v>
      </c>
      <c r="BC26" s="6">
        <v>11</v>
      </c>
      <c r="BD26" s="6">
        <v>0</v>
      </c>
      <c r="BE26" s="6">
        <v>0</v>
      </c>
      <c r="BF26" s="6">
        <v>0</v>
      </c>
      <c r="BG26" s="6">
        <v>2</v>
      </c>
      <c r="BH26" s="6">
        <v>167</v>
      </c>
      <c r="BI26" s="6">
        <v>195</v>
      </c>
      <c r="BJ26" s="6">
        <v>193</v>
      </c>
      <c r="BK26" s="6">
        <v>407</v>
      </c>
      <c r="BL26" s="6">
        <v>194</v>
      </c>
      <c r="BM26" s="6">
        <v>93</v>
      </c>
      <c r="BN26" s="6">
        <v>163</v>
      </c>
      <c r="BO26" s="6">
        <v>421</v>
      </c>
      <c r="BP26" s="6">
        <v>657</v>
      </c>
      <c r="BQ26" s="6">
        <v>773</v>
      </c>
      <c r="BR26" s="6">
        <v>291</v>
      </c>
      <c r="BS26" s="6">
        <v>229</v>
      </c>
      <c r="BT26" s="6">
        <v>202</v>
      </c>
      <c r="BU26" s="6">
        <v>375</v>
      </c>
      <c r="BV26" s="6">
        <v>56</v>
      </c>
      <c r="BW26" s="6">
        <v>167</v>
      </c>
      <c r="BX26" s="6">
        <v>30</v>
      </c>
      <c r="BY26" s="6">
        <v>20</v>
      </c>
      <c r="BZ26" s="6">
        <v>0</v>
      </c>
      <c r="CA26" s="6">
        <v>229</v>
      </c>
      <c r="CB26" s="6">
        <v>496</v>
      </c>
      <c r="CC26" s="6">
        <v>890</v>
      </c>
      <c r="CD26" s="6">
        <v>190</v>
      </c>
      <c r="CE26" s="6">
        <f t="shared" si="2"/>
        <v>1805</v>
      </c>
      <c r="CF26" s="1">
        <f t="shared" si="0"/>
        <v>1147</v>
      </c>
      <c r="CG26" s="7">
        <f t="shared" si="3"/>
        <v>-6073</v>
      </c>
      <c r="CH26" s="13">
        <f>200*30</f>
        <v>6000</v>
      </c>
      <c r="CI26" s="5" t="s">
        <v>412</v>
      </c>
      <c r="CO26" s="5">
        <v>6000</v>
      </c>
    </row>
    <row r="27" spans="1:93" ht="15.75" hidden="1" x14ac:dyDescent="0.25">
      <c r="A27" s="3">
        <v>23</v>
      </c>
      <c r="B27" s="1" t="s">
        <v>8</v>
      </c>
      <c r="C27" s="1" t="s">
        <v>46</v>
      </c>
      <c r="D27" s="1" t="s">
        <v>23</v>
      </c>
      <c r="E27" s="3">
        <v>24</v>
      </c>
      <c r="F27" s="3" t="s">
        <v>30</v>
      </c>
      <c r="G27" s="3">
        <v>0.23599999999999999</v>
      </c>
      <c r="H27" s="3" t="s">
        <v>31</v>
      </c>
      <c r="I27" s="6"/>
      <c r="J27" s="3" t="s">
        <v>32</v>
      </c>
      <c r="K27" s="47">
        <v>0</v>
      </c>
      <c r="L27" s="6"/>
      <c r="M27" s="6"/>
      <c r="O27" s="6"/>
      <c r="P27" s="6"/>
      <c r="Q27" s="6"/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  <c r="BJ27" s="6">
        <v>0</v>
      </c>
      <c r="BK27" s="6">
        <v>0</v>
      </c>
      <c r="BL27" s="6">
        <v>0</v>
      </c>
      <c r="BM27" s="6">
        <v>0</v>
      </c>
      <c r="BN27" s="6">
        <v>0</v>
      </c>
      <c r="BO27" s="6">
        <v>0</v>
      </c>
      <c r="BP27" s="6">
        <v>0</v>
      </c>
      <c r="BQ27" s="6">
        <v>0</v>
      </c>
      <c r="BR27" s="6">
        <v>0</v>
      </c>
      <c r="BS27" s="6">
        <v>0</v>
      </c>
      <c r="BT27" s="6">
        <v>0</v>
      </c>
      <c r="BU27" s="6">
        <v>0</v>
      </c>
      <c r="BV27" s="6">
        <v>0</v>
      </c>
      <c r="BW27" s="6">
        <v>0</v>
      </c>
      <c r="BX27" s="6">
        <v>0</v>
      </c>
      <c r="BY27" s="6">
        <v>0</v>
      </c>
      <c r="BZ27" s="6">
        <v>0</v>
      </c>
      <c r="CA27" s="6">
        <v>0</v>
      </c>
      <c r="CB27" s="6">
        <v>0</v>
      </c>
      <c r="CC27" s="6">
        <v>0</v>
      </c>
      <c r="CD27" s="6">
        <v>0</v>
      </c>
      <c r="CE27" s="6">
        <f t="shared" si="2"/>
        <v>0</v>
      </c>
      <c r="CF27" s="1">
        <f t="shared" si="0"/>
        <v>0</v>
      </c>
      <c r="CG27" s="7">
        <f t="shared" si="3"/>
        <v>0</v>
      </c>
      <c r="CH27" s="8">
        <v>0</v>
      </c>
    </row>
    <row r="28" spans="1:93" ht="15.75" hidden="1" x14ac:dyDescent="0.25">
      <c r="A28" s="3">
        <v>24</v>
      </c>
      <c r="B28" s="6" t="s">
        <v>8</v>
      </c>
      <c r="C28" s="6" t="s">
        <v>45</v>
      </c>
      <c r="D28" s="6" t="s">
        <v>24</v>
      </c>
      <c r="E28" s="36"/>
      <c r="F28" s="36" t="s">
        <v>30</v>
      </c>
      <c r="G28" s="36">
        <v>200</v>
      </c>
      <c r="H28" s="36" t="s">
        <v>31</v>
      </c>
      <c r="I28" s="6"/>
      <c r="J28" s="36" t="s">
        <v>33</v>
      </c>
      <c r="K28" s="47">
        <v>0</v>
      </c>
      <c r="L28" s="6"/>
      <c r="M28" s="6"/>
      <c r="O28" s="6"/>
      <c r="P28" s="6"/>
      <c r="Q28" s="6"/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6">
        <v>0</v>
      </c>
      <c r="BW28" s="6">
        <v>0</v>
      </c>
      <c r="BX28" s="6">
        <v>0</v>
      </c>
      <c r="BY28" s="6">
        <v>0</v>
      </c>
      <c r="BZ28" s="6">
        <v>0</v>
      </c>
      <c r="CA28" s="6">
        <v>0</v>
      </c>
      <c r="CB28" s="6">
        <v>0</v>
      </c>
      <c r="CC28" s="6">
        <v>0</v>
      </c>
      <c r="CD28" s="6">
        <v>0</v>
      </c>
      <c r="CE28" s="6">
        <f t="shared" si="2"/>
        <v>0</v>
      </c>
      <c r="CF28" s="1">
        <f t="shared" si="0"/>
        <v>0</v>
      </c>
      <c r="CG28" s="7">
        <f t="shared" si="3"/>
        <v>0</v>
      </c>
      <c r="CH28" s="8">
        <v>0</v>
      </c>
    </row>
    <row r="29" spans="1:93" ht="15.75" hidden="1" x14ac:dyDescent="0.25">
      <c r="A29" s="3">
        <v>25</v>
      </c>
      <c r="B29" s="6" t="s">
        <v>8</v>
      </c>
      <c r="C29" s="6" t="s">
        <v>45</v>
      </c>
      <c r="D29" s="6" t="s">
        <v>25</v>
      </c>
      <c r="E29" s="36"/>
      <c r="F29" s="36" t="s">
        <v>30</v>
      </c>
      <c r="G29" s="36">
        <v>200</v>
      </c>
      <c r="H29" s="36" t="s">
        <v>31</v>
      </c>
      <c r="I29" s="6"/>
      <c r="J29" s="36" t="s">
        <v>33</v>
      </c>
      <c r="K29" s="47">
        <v>0</v>
      </c>
      <c r="L29" s="6"/>
      <c r="M29" s="6"/>
      <c r="O29" s="6"/>
      <c r="P29" s="6"/>
      <c r="Q29" s="6"/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0</v>
      </c>
      <c r="BT29" s="6">
        <v>0</v>
      </c>
      <c r="BU29" s="6">
        <v>0</v>
      </c>
      <c r="BV29" s="6">
        <v>0</v>
      </c>
      <c r="BW29" s="6">
        <v>0</v>
      </c>
      <c r="BX29" s="6">
        <v>0</v>
      </c>
      <c r="BY29" s="6">
        <v>0</v>
      </c>
      <c r="BZ29" s="6">
        <v>0</v>
      </c>
      <c r="CA29" s="6">
        <v>0</v>
      </c>
      <c r="CB29" s="6">
        <v>0</v>
      </c>
      <c r="CC29" s="6">
        <v>0</v>
      </c>
      <c r="CD29" s="6">
        <v>0</v>
      </c>
      <c r="CE29" s="6">
        <f t="shared" si="2"/>
        <v>0</v>
      </c>
      <c r="CF29" s="1">
        <f t="shared" si="0"/>
        <v>0</v>
      </c>
      <c r="CG29" s="7">
        <f t="shared" si="3"/>
        <v>0</v>
      </c>
      <c r="CH29" s="8">
        <v>0</v>
      </c>
    </row>
    <row r="30" spans="1:93" ht="15.75" hidden="1" x14ac:dyDescent="0.25">
      <c r="A30" s="3">
        <v>26</v>
      </c>
      <c r="B30" s="1" t="s">
        <v>8</v>
      </c>
      <c r="C30" s="1" t="s">
        <v>43</v>
      </c>
      <c r="D30" s="1" t="s">
        <v>26</v>
      </c>
      <c r="E30" s="3">
        <v>1</v>
      </c>
      <c r="F30" s="3" t="s">
        <v>30</v>
      </c>
      <c r="G30" s="3">
        <v>15</v>
      </c>
      <c r="H30" s="3" t="s">
        <v>31</v>
      </c>
      <c r="I30" s="6" t="s">
        <v>260</v>
      </c>
      <c r="J30" s="3" t="s">
        <v>34</v>
      </c>
      <c r="K30" s="47">
        <v>0</v>
      </c>
      <c r="L30" s="6"/>
      <c r="M30" s="6"/>
      <c r="O30" s="6">
        <v>15</v>
      </c>
      <c r="P30" s="6"/>
      <c r="Q30" s="6"/>
      <c r="R30" s="6">
        <v>7</v>
      </c>
      <c r="S30" s="6">
        <v>4</v>
      </c>
      <c r="T30" s="6">
        <v>4</v>
      </c>
      <c r="U30" s="6">
        <v>3</v>
      </c>
      <c r="V30" s="6">
        <v>1</v>
      </c>
      <c r="W30" s="6">
        <v>0</v>
      </c>
      <c r="X30" s="6">
        <v>1</v>
      </c>
      <c r="Y30" s="6">
        <v>0</v>
      </c>
      <c r="Z30" s="6">
        <v>0</v>
      </c>
      <c r="AA30" s="6">
        <v>1</v>
      </c>
      <c r="AB30" s="6">
        <v>5</v>
      </c>
      <c r="AC30" s="6">
        <v>0</v>
      </c>
      <c r="AD30" s="6">
        <v>0</v>
      </c>
      <c r="AE30" s="6">
        <v>5</v>
      </c>
      <c r="AF30" s="6">
        <v>1</v>
      </c>
      <c r="AG30" s="6">
        <v>6</v>
      </c>
      <c r="AH30" s="6">
        <v>0</v>
      </c>
      <c r="AI30" s="6">
        <v>0</v>
      </c>
      <c r="AJ30" s="6">
        <v>1</v>
      </c>
      <c r="AK30" s="6">
        <v>1</v>
      </c>
      <c r="AL30" s="6">
        <v>0</v>
      </c>
      <c r="AM30" s="6">
        <v>2</v>
      </c>
      <c r="AN30" s="6">
        <v>1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1</v>
      </c>
      <c r="AY30" s="6">
        <v>0</v>
      </c>
      <c r="AZ30" s="6">
        <v>0</v>
      </c>
      <c r="BA30" s="6">
        <v>0</v>
      </c>
      <c r="BB30" s="6">
        <v>2</v>
      </c>
      <c r="BC30" s="6">
        <v>0</v>
      </c>
      <c r="BD30" s="6">
        <v>1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  <c r="BJ30" s="6">
        <v>0</v>
      </c>
      <c r="BK30" s="6">
        <v>1</v>
      </c>
      <c r="BL30" s="6">
        <v>0</v>
      </c>
      <c r="BM30" s="6">
        <v>1</v>
      </c>
      <c r="BN30" s="6">
        <v>1</v>
      </c>
      <c r="BO30" s="6">
        <v>1</v>
      </c>
      <c r="BP30" s="6">
        <v>2</v>
      </c>
      <c r="BQ30" s="6">
        <v>1</v>
      </c>
      <c r="BR30" s="6">
        <v>2</v>
      </c>
      <c r="BS30" s="6">
        <v>1</v>
      </c>
      <c r="BT30" s="6">
        <v>0</v>
      </c>
      <c r="BU30" s="6">
        <v>12</v>
      </c>
      <c r="BV30" s="6">
        <v>0</v>
      </c>
      <c r="BW30" s="6">
        <v>0</v>
      </c>
      <c r="BX30" s="6">
        <v>4</v>
      </c>
      <c r="BY30" s="6">
        <v>0</v>
      </c>
      <c r="BZ30" s="6">
        <v>1</v>
      </c>
      <c r="CA30" s="6">
        <v>0</v>
      </c>
      <c r="CB30" s="6">
        <v>1</v>
      </c>
      <c r="CC30" s="6">
        <v>0</v>
      </c>
      <c r="CD30" s="6">
        <v>0</v>
      </c>
      <c r="CE30" s="6">
        <f t="shared" si="2"/>
        <v>1</v>
      </c>
      <c r="CF30" s="1">
        <f t="shared" si="0"/>
        <v>-16</v>
      </c>
      <c r="CG30" s="7">
        <f t="shared" si="3"/>
        <v>-20</v>
      </c>
      <c r="CH30" s="8">
        <v>0</v>
      </c>
      <c r="CI30" s="5" t="s">
        <v>413</v>
      </c>
    </row>
    <row r="31" spans="1:93" ht="15.75" hidden="1" x14ac:dyDescent="0.25">
      <c r="A31" s="3">
        <v>27</v>
      </c>
      <c r="B31" s="1" t="s">
        <v>8</v>
      </c>
      <c r="C31" s="1" t="s">
        <v>43</v>
      </c>
      <c r="D31" s="1" t="s">
        <v>27</v>
      </c>
      <c r="E31" s="3">
        <v>1</v>
      </c>
      <c r="F31" s="3" t="s">
        <v>30</v>
      </c>
      <c r="G31" s="3">
        <v>15</v>
      </c>
      <c r="H31" s="3" t="s">
        <v>31</v>
      </c>
      <c r="I31" s="6" t="s">
        <v>261</v>
      </c>
      <c r="J31" s="3" t="s">
        <v>34</v>
      </c>
      <c r="K31" s="47">
        <v>5</v>
      </c>
      <c r="L31" s="6"/>
      <c r="M31" s="6"/>
      <c r="O31" s="6">
        <v>20</v>
      </c>
      <c r="P31" s="6"/>
      <c r="Q31" s="6"/>
      <c r="R31" s="6">
        <v>8</v>
      </c>
      <c r="S31" s="6">
        <v>4</v>
      </c>
      <c r="T31" s="6">
        <v>6</v>
      </c>
      <c r="U31" s="6">
        <v>0</v>
      </c>
      <c r="V31" s="6">
        <v>1</v>
      </c>
      <c r="W31" s="6">
        <v>0</v>
      </c>
      <c r="X31" s="6">
        <v>0</v>
      </c>
      <c r="Y31" s="6">
        <v>5</v>
      </c>
      <c r="Z31" s="6">
        <v>5</v>
      </c>
      <c r="AA31" s="6">
        <v>20</v>
      </c>
      <c r="AB31" s="6">
        <v>16</v>
      </c>
      <c r="AC31" s="6">
        <v>13</v>
      </c>
      <c r="AD31" s="6">
        <v>8</v>
      </c>
      <c r="AE31" s="6">
        <v>0</v>
      </c>
      <c r="AF31" s="6">
        <v>0</v>
      </c>
      <c r="AG31" s="6">
        <v>0</v>
      </c>
      <c r="AH31" s="6">
        <v>7</v>
      </c>
      <c r="AI31" s="6">
        <v>1</v>
      </c>
      <c r="AJ31" s="6">
        <v>2</v>
      </c>
      <c r="AK31" s="6">
        <v>1</v>
      </c>
      <c r="AL31" s="6">
        <v>13</v>
      </c>
      <c r="AM31" s="6">
        <v>1</v>
      </c>
      <c r="AN31" s="6">
        <v>4</v>
      </c>
      <c r="AO31" s="6">
        <v>1</v>
      </c>
      <c r="AP31" s="6">
        <v>4</v>
      </c>
      <c r="AQ31" s="6">
        <v>14</v>
      </c>
      <c r="AR31" s="6">
        <v>0</v>
      </c>
      <c r="AS31" s="6">
        <v>2</v>
      </c>
      <c r="AT31" s="6">
        <v>5</v>
      </c>
      <c r="AU31" s="6">
        <v>4</v>
      </c>
      <c r="AV31" s="6">
        <v>1</v>
      </c>
      <c r="AW31" s="6">
        <v>1</v>
      </c>
      <c r="AX31" s="6">
        <v>2</v>
      </c>
      <c r="AY31" s="6">
        <v>1</v>
      </c>
      <c r="AZ31" s="6">
        <v>3</v>
      </c>
      <c r="BA31" s="6">
        <v>0</v>
      </c>
      <c r="BB31" s="6">
        <v>0</v>
      </c>
      <c r="BC31" s="6">
        <v>0</v>
      </c>
      <c r="BD31" s="6">
        <v>2</v>
      </c>
      <c r="BE31" s="6">
        <v>1</v>
      </c>
      <c r="BF31" s="6">
        <v>0</v>
      </c>
      <c r="BG31" s="6">
        <v>0</v>
      </c>
      <c r="BH31" s="6">
        <v>0</v>
      </c>
      <c r="BI31" s="6">
        <v>2</v>
      </c>
      <c r="BJ31" s="6">
        <v>10</v>
      </c>
      <c r="BK31" s="6">
        <v>1</v>
      </c>
      <c r="BL31" s="6">
        <v>5</v>
      </c>
      <c r="BM31" s="6">
        <v>5</v>
      </c>
      <c r="BN31" s="6">
        <v>7</v>
      </c>
      <c r="BO31" s="6">
        <v>0</v>
      </c>
      <c r="BP31" s="6">
        <v>0</v>
      </c>
      <c r="BQ31" s="6">
        <v>0</v>
      </c>
      <c r="BR31" s="6">
        <v>0</v>
      </c>
      <c r="BS31" s="6">
        <v>1</v>
      </c>
      <c r="BT31" s="6">
        <v>1</v>
      </c>
      <c r="BU31" s="6">
        <v>1</v>
      </c>
      <c r="BV31" s="6">
        <v>0</v>
      </c>
      <c r="BW31" s="6">
        <v>0</v>
      </c>
      <c r="BX31" s="6">
        <v>0</v>
      </c>
      <c r="BY31" s="6">
        <v>0</v>
      </c>
      <c r="BZ31" s="6">
        <v>1</v>
      </c>
      <c r="CA31" s="6">
        <v>0</v>
      </c>
      <c r="CB31" s="6">
        <v>0</v>
      </c>
      <c r="CC31" s="6">
        <v>0</v>
      </c>
      <c r="CD31" s="6">
        <v>2</v>
      </c>
      <c r="CE31" s="6">
        <f t="shared" si="2"/>
        <v>2</v>
      </c>
      <c r="CF31" s="1">
        <f t="shared" si="0"/>
        <v>-17</v>
      </c>
      <c r="CG31" s="7">
        <f t="shared" si="3"/>
        <v>-25</v>
      </c>
      <c r="CH31" s="8">
        <v>0</v>
      </c>
      <c r="CI31" s="5" t="s">
        <v>413</v>
      </c>
    </row>
    <row r="32" spans="1:93" ht="15.75" hidden="1" x14ac:dyDescent="0.25">
      <c r="A32" s="3">
        <v>28</v>
      </c>
      <c r="B32" s="6" t="s">
        <v>8</v>
      </c>
      <c r="C32" s="6" t="s">
        <v>45</v>
      </c>
      <c r="D32" s="6" t="s">
        <v>55</v>
      </c>
      <c r="E32" s="36"/>
      <c r="F32" s="36" t="s">
        <v>30</v>
      </c>
      <c r="G32" s="36">
        <v>200</v>
      </c>
      <c r="H32" s="36" t="s">
        <v>31</v>
      </c>
      <c r="I32" s="6"/>
      <c r="J32" s="36" t="s">
        <v>33</v>
      </c>
      <c r="K32" s="47">
        <v>0</v>
      </c>
      <c r="L32" s="6"/>
      <c r="M32" s="6"/>
      <c r="O32" s="6"/>
      <c r="P32" s="6"/>
      <c r="Q32" s="6"/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  <c r="BJ32" s="6">
        <v>0</v>
      </c>
      <c r="BK32" s="6">
        <v>0</v>
      </c>
      <c r="BL32" s="6">
        <v>0</v>
      </c>
      <c r="BM32" s="6">
        <v>0</v>
      </c>
      <c r="BN32" s="6">
        <v>0</v>
      </c>
      <c r="BO32" s="6">
        <v>0</v>
      </c>
      <c r="BP32" s="6">
        <v>0</v>
      </c>
      <c r="BQ32" s="6">
        <v>0</v>
      </c>
      <c r="BR32" s="6">
        <v>0</v>
      </c>
      <c r="BS32" s="6">
        <v>0</v>
      </c>
      <c r="BT32" s="6">
        <v>0</v>
      </c>
      <c r="BU32" s="6">
        <v>0</v>
      </c>
      <c r="BV32" s="6">
        <v>0</v>
      </c>
      <c r="BW32" s="6">
        <v>0</v>
      </c>
      <c r="BX32" s="6">
        <v>0</v>
      </c>
      <c r="BY32" s="6">
        <v>0</v>
      </c>
      <c r="BZ32" s="6">
        <v>0</v>
      </c>
      <c r="CA32" s="6">
        <v>0</v>
      </c>
      <c r="CB32" s="6">
        <v>0</v>
      </c>
      <c r="CC32" s="6">
        <v>0</v>
      </c>
      <c r="CD32" s="6">
        <v>0</v>
      </c>
      <c r="CE32" s="6">
        <f t="shared" si="2"/>
        <v>0</v>
      </c>
      <c r="CF32" s="1">
        <f t="shared" si="0"/>
        <v>0</v>
      </c>
      <c r="CG32" s="7">
        <f t="shared" si="3"/>
        <v>0</v>
      </c>
      <c r="CH32" s="8">
        <v>0</v>
      </c>
    </row>
    <row r="33" spans="1:94" ht="15.75" hidden="1" x14ac:dyDescent="0.25">
      <c r="A33" s="3">
        <v>29</v>
      </c>
      <c r="B33" s="6" t="s">
        <v>8</v>
      </c>
      <c r="C33" s="6" t="s">
        <v>45</v>
      </c>
      <c r="D33" s="6" t="s">
        <v>56</v>
      </c>
      <c r="E33" s="36"/>
      <c r="F33" s="36" t="s">
        <v>30</v>
      </c>
      <c r="G33" s="36">
        <v>200</v>
      </c>
      <c r="H33" s="36" t="s">
        <v>31</v>
      </c>
      <c r="I33" s="6"/>
      <c r="J33" s="36" t="s">
        <v>33</v>
      </c>
      <c r="K33" s="47">
        <v>0</v>
      </c>
      <c r="L33" s="6"/>
      <c r="M33" s="6"/>
      <c r="O33" s="6"/>
      <c r="P33" s="6"/>
      <c r="Q33" s="6"/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  <c r="BJ33" s="6">
        <v>0</v>
      </c>
      <c r="BK33" s="6">
        <v>0</v>
      </c>
      <c r="BL33" s="6">
        <v>0</v>
      </c>
      <c r="BM33" s="6">
        <v>0</v>
      </c>
      <c r="BN33" s="6">
        <v>0</v>
      </c>
      <c r="BO33" s="6">
        <v>0</v>
      </c>
      <c r="BP33" s="6">
        <v>0</v>
      </c>
      <c r="BQ33" s="6">
        <v>0</v>
      </c>
      <c r="BR33" s="6">
        <v>0</v>
      </c>
      <c r="BS33" s="6">
        <v>0</v>
      </c>
      <c r="BT33" s="6">
        <v>0</v>
      </c>
      <c r="BU33" s="6">
        <v>0</v>
      </c>
      <c r="BV33" s="6">
        <v>0</v>
      </c>
      <c r="BW33" s="6">
        <v>0</v>
      </c>
      <c r="BX33" s="6">
        <v>0</v>
      </c>
      <c r="BY33" s="6">
        <v>0</v>
      </c>
      <c r="BZ33" s="6">
        <v>0</v>
      </c>
      <c r="CA33" s="6">
        <v>0</v>
      </c>
      <c r="CB33" s="6">
        <v>0</v>
      </c>
      <c r="CC33" s="6">
        <v>0</v>
      </c>
      <c r="CD33" s="6">
        <v>0</v>
      </c>
      <c r="CE33" s="6">
        <f t="shared" si="2"/>
        <v>0</v>
      </c>
      <c r="CF33" s="1">
        <f t="shared" si="0"/>
        <v>0</v>
      </c>
      <c r="CG33" s="7">
        <f t="shared" si="3"/>
        <v>0</v>
      </c>
      <c r="CH33" s="8">
        <v>0</v>
      </c>
    </row>
    <row r="34" spans="1:94" ht="15.75" x14ac:dyDescent="0.25">
      <c r="A34" s="3">
        <v>30</v>
      </c>
      <c r="B34" s="6" t="s">
        <v>8</v>
      </c>
      <c r="C34" s="6" t="s">
        <v>45</v>
      </c>
      <c r="D34" s="6" t="s">
        <v>28</v>
      </c>
      <c r="E34" s="36">
        <v>1</v>
      </c>
      <c r="F34" s="36" t="s">
        <v>30</v>
      </c>
      <c r="G34" s="36">
        <v>200</v>
      </c>
      <c r="H34" s="36" t="s">
        <v>31</v>
      </c>
      <c r="I34" s="6" t="s">
        <v>398</v>
      </c>
      <c r="J34" s="36" t="s">
        <v>33</v>
      </c>
      <c r="K34" s="47">
        <v>0</v>
      </c>
      <c r="L34" s="6"/>
      <c r="M34" s="6"/>
      <c r="O34" s="6">
        <v>40</v>
      </c>
      <c r="P34" s="6">
        <v>40</v>
      </c>
      <c r="Q34" s="6"/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1</v>
      </c>
      <c r="BJ34" s="6">
        <v>3</v>
      </c>
      <c r="BK34" s="6">
        <v>30</v>
      </c>
      <c r="BL34" s="6">
        <v>5</v>
      </c>
      <c r="BM34" s="6">
        <v>1</v>
      </c>
      <c r="BN34" s="6">
        <v>0</v>
      </c>
      <c r="BO34" s="6">
        <v>2</v>
      </c>
      <c r="BP34" s="6">
        <v>10</v>
      </c>
      <c r="BQ34" s="6">
        <v>4</v>
      </c>
      <c r="BR34" s="6">
        <v>0</v>
      </c>
      <c r="BS34" s="6">
        <v>2</v>
      </c>
      <c r="BT34" s="6">
        <v>20</v>
      </c>
      <c r="BU34" s="6">
        <v>2</v>
      </c>
      <c r="BV34" s="6">
        <v>0</v>
      </c>
      <c r="BW34" s="6">
        <v>0</v>
      </c>
      <c r="BX34" s="6">
        <v>0</v>
      </c>
      <c r="BY34" s="6">
        <v>0</v>
      </c>
      <c r="BZ34" s="6">
        <v>0</v>
      </c>
      <c r="CA34" s="6">
        <v>0</v>
      </c>
      <c r="CB34" s="6">
        <v>0</v>
      </c>
      <c r="CC34" s="6">
        <v>0</v>
      </c>
      <c r="CD34" s="6">
        <v>0</v>
      </c>
      <c r="CE34" s="6">
        <f t="shared" si="2"/>
        <v>0</v>
      </c>
      <c r="CF34" s="1">
        <f t="shared" si="0"/>
        <v>-80</v>
      </c>
      <c r="CG34" s="7">
        <f t="shared" si="3"/>
        <v>-80</v>
      </c>
      <c r="CH34" s="8">
        <v>80</v>
      </c>
      <c r="CI34" s="5" t="s">
        <v>412</v>
      </c>
    </row>
    <row r="35" spans="1:94" ht="15.75" hidden="1" x14ac:dyDescent="0.25">
      <c r="A35" s="3">
        <v>31</v>
      </c>
      <c r="B35" s="6" t="s">
        <v>8</v>
      </c>
      <c r="C35" s="6" t="s">
        <v>45</v>
      </c>
      <c r="D35" s="6" t="s">
        <v>29</v>
      </c>
      <c r="E35" s="36"/>
      <c r="F35" s="36" t="s">
        <v>30</v>
      </c>
      <c r="G35" s="36">
        <v>200</v>
      </c>
      <c r="H35" s="36" t="s">
        <v>31</v>
      </c>
      <c r="I35" s="6"/>
      <c r="J35" s="36" t="s">
        <v>33</v>
      </c>
      <c r="K35" s="47">
        <v>0</v>
      </c>
      <c r="L35" s="6"/>
      <c r="M35" s="6"/>
      <c r="O35" s="6"/>
      <c r="P35" s="6"/>
      <c r="Q35" s="6"/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  <c r="BJ35" s="6">
        <v>0</v>
      </c>
      <c r="BK35" s="6">
        <v>0</v>
      </c>
      <c r="BL35" s="6">
        <v>0</v>
      </c>
      <c r="BM35" s="6">
        <v>0</v>
      </c>
      <c r="BN35" s="6">
        <v>0</v>
      </c>
      <c r="BO35" s="6">
        <v>0</v>
      </c>
      <c r="BP35" s="6">
        <v>0</v>
      </c>
      <c r="BQ35" s="6">
        <v>0</v>
      </c>
      <c r="BR35" s="6">
        <v>0</v>
      </c>
      <c r="BS35" s="6">
        <v>0</v>
      </c>
      <c r="BT35" s="6">
        <v>0</v>
      </c>
      <c r="BU35" s="6">
        <v>0</v>
      </c>
      <c r="BV35" s="6">
        <v>0</v>
      </c>
      <c r="BW35" s="6">
        <v>0</v>
      </c>
      <c r="BX35" s="6">
        <v>0</v>
      </c>
      <c r="BY35" s="6">
        <v>0</v>
      </c>
      <c r="BZ35" s="6">
        <v>0</v>
      </c>
      <c r="CA35" s="6">
        <v>0</v>
      </c>
      <c r="CB35" s="6">
        <v>0</v>
      </c>
      <c r="CC35" s="6">
        <v>0</v>
      </c>
      <c r="CD35" s="6">
        <v>0</v>
      </c>
      <c r="CE35" s="6">
        <f t="shared" si="2"/>
        <v>0</v>
      </c>
      <c r="CF35" s="1">
        <f t="shared" si="0"/>
        <v>0</v>
      </c>
      <c r="CG35" s="7">
        <f t="shared" si="3"/>
        <v>0</v>
      </c>
      <c r="CH35" s="8">
        <v>0</v>
      </c>
    </row>
    <row r="36" spans="1:94" ht="15.75" x14ac:dyDescent="0.25">
      <c r="A36" s="3">
        <v>32</v>
      </c>
      <c r="B36" s="6" t="s">
        <v>8</v>
      </c>
      <c r="C36" s="6" t="s">
        <v>45</v>
      </c>
      <c r="D36" s="1" t="s">
        <v>53</v>
      </c>
      <c r="E36" s="36">
        <v>1</v>
      </c>
      <c r="F36" s="36" t="s">
        <v>30</v>
      </c>
      <c r="G36" s="36">
        <v>18</v>
      </c>
      <c r="H36" s="36" t="s">
        <v>31</v>
      </c>
      <c r="I36" s="6" t="s">
        <v>274</v>
      </c>
      <c r="J36" s="36" t="s">
        <v>34</v>
      </c>
      <c r="K36" s="47">
        <v>0</v>
      </c>
      <c r="L36" s="6"/>
      <c r="M36" s="6"/>
      <c r="O36" s="6"/>
      <c r="P36" s="6">
        <v>100</v>
      </c>
      <c r="Q36" s="6"/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1</v>
      </c>
      <c r="X36" s="6">
        <v>1</v>
      </c>
      <c r="Y36" s="6">
        <v>3</v>
      </c>
      <c r="Z36" s="6">
        <v>3</v>
      </c>
      <c r="AA36" s="6">
        <v>2</v>
      </c>
      <c r="AB36" s="6">
        <v>5</v>
      </c>
      <c r="AC36" s="6">
        <v>4</v>
      </c>
      <c r="AD36" s="6">
        <v>3</v>
      </c>
      <c r="AE36" s="6">
        <v>3</v>
      </c>
      <c r="AF36" s="6">
        <v>1</v>
      </c>
      <c r="AG36" s="6">
        <v>5</v>
      </c>
      <c r="AH36" s="6">
        <v>1</v>
      </c>
      <c r="AI36" s="6">
        <v>12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2</v>
      </c>
      <c r="AR36" s="6">
        <v>1</v>
      </c>
      <c r="AS36" s="6">
        <v>2</v>
      </c>
      <c r="AT36" s="6">
        <v>3</v>
      </c>
      <c r="AU36" s="6">
        <v>7</v>
      </c>
      <c r="AV36" s="6">
        <v>15</v>
      </c>
      <c r="AW36" s="6">
        <v>16</v>
      </c>
      <c r="AX36" s="6">
        <v>35</v>
      </c>
      <c r="AY36" s="6">
        <v>24</v>
      </c>
      <c r="AZ36" s="6">
        <v>19</v>
      </c>
      <c r="BA36" s="6">
        <v>10</v>
      </c>
      <c r="BB36" s="6">
        <v>19</v>
      </c>
      <c r="BC36" s="6">
        <v>4</v>
      </c>
      <c r="BD36" s="6">
        <v>3</v>
      </c>
      <c r="BE36" s="6">
        <v>6</v>
      </c>
      <c r="BF36" s="6">
        <v>3</v>
      </c>
      <c r="BG36" s="6">
        <v>31</v>
      </c>
      <c r="BH36" s="6">
        <v>37</v>
      </c>
      <c r="BI36" s="6">
        <v>60</v>
      </c>
      <c r="BJ36" s="6">
        <v>59</v>
      </c>
      <c r="BK36" s="6">
        <v>41</v>
      </c>
      <c r="BL36" s="6">
        <v>12</v>
      </c>
      <c r="BM36" s="6">
        <v>0</v>
      </c>
      <c r="BN36" s="6">
        <v>5</v>
      </c>
      <c r="BO36" s="6">
        <v>2</v>
      </c>
      <c r="BP36" s="6">
        <v>3</v>
      </c>
      <c r="BQ36" s="6">
        <v>4</v>
      </c>
      <c r="BR36" s="6">
        <v>0</v>
      </c>
      <c r="BS36" s="6">
        <v>3</v>
      </c>
      <c r="BT36" s="6">
        <v>0</v>
      </c>
      <c r="BU36" s="6">
        <v>0</v>
      </c>
      <c r="BV36" s="6">
        <v>0</v>
      </c>
      <c r="BW36" s="6">
        <v>2</v>
      </c>
      <c r="BX36" s="6">
        <v>0</v>
      </c>
      <c r="BY36" s="6">
        <v>1</v>
      </c>
      <c r="BZ36" s="6">
        <v>0</v>
      </c>
      <c r="CA36" s="6">
        <v>1</v>
      </c>
      <c r="CB36" s="6">
        <v>0</v>
      </c>
      <c r="CC36" s="6">
        <v>0</v>
      </c>
      <c r="CD36" s="6">
        <v>0</v>
      </c>
      <c r="CE36" s="6">
        <f t="shared" si="2"/>
        <v>1</v>
      </c>
      <c r="CF36" s="1">
        <f t="shared" si="0"/>
        <v>-101</v>
      </c>
      <c r="CG36" s="7">
        <f t="shared" si="3"/>
        <v>-105</v>
      </c>
      <c r="CH36" s="13">
        <v>200</v>
      </c>
      <c r="CI36" s="5" t="s">
        <v>412</v>
      </c>
      <c r="CN36" s="5">
        <v>200</v>
      </c>
    </row>
    <row r="37" spans="1:94" ht="15.75" hidden="1" x14ac:dyDescent="0.25">
      <c r="A37" s="3">
        <v>33</v>
      </c>
      <c r="B37" s="6" t="s">
        <v>8</v>
      </c>
      <c r="C37" s="6" t="s">
        <v>45</v>
      </c>
      <c r="D37" s="1" t="s">
        <v>54</v>
      </c>
      <c r="E37" s="36">
        <v>1</v>
      </c>
      <c r="F37" s="36" t="s">
        <v>30</v>
      </c>
      <c r="G37" s="36">
        <v>18</v>
      </c>
      <c r="H37" s="36" t="s">
        <v>31</v>
      </c>
      <c r="I37" s="6" t="s">
        <v>275</v>
      </c>
      <c r="J37" s="36" t="s">
        <v>34</v>
      </c>
      <c r="K37" s="47">
        <v>0</v>
      </c>
      <c r="L37" s="6"/>
      <c r="M37" s="6"/>
      <c r="O37" s="6"/>
      <c r="P37" s="6"/>
      <c r="Q37" s="6"/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5</v>
      </c>
      <c r="BB37" s="6">
        <v>0</v>
      </c>
      <c r="BC37" s="6">
        <v>16</v>
      </c>
      <c r="BD37" s="6">
        <v>2</v>
      </c>
      <c r="BE37" s="6">
        <v>25</v>
      </c>
      <c r="BF37" s="6">
        <v>0</v>
      </c>
      <c r="BG37" s="6">
        <v>0</v>
      </c>
      <c r="BH37" s="6">
        <v>0</v>
      </c>
      <c r="BI37" s="6">
        <v>0</v>
      </c>
      <c r="BJ37" s="6">
        <v>0</v>
      </c>
      <c r="BK37" s="6">
        <v>0</v>
      </c>
      <c r="BL37" s="6">
        <v>2</v>
      </c>
      <c r="BM37" s="6">
        <v>0</v>
      </c>
      <c r="BN37" s="6">
        <v>0</v>
      </c>
      <c r="BO37" s="6">
        <v>0</v>
      </c>
      <c r="BP37" s="6">
        <v>0</v>
      </c>
      <c r="BQ37" s="6">
        <v>0</v>
      </c>
      <c r="BR37" s="6">
        <v>0</v>
      </c>
      <c r="BS37" s="6">
        <v>0</v>
      </c>
      <c r="BT37" s="6">
        <v>0</v>
      </c>
      <c r="BU37" s="6">
        <v>0</v>
      </c>
      <c r="BV37" s="6">
        <v>0</v>
      </c>
      <c r="BW37" s="6">
        <v>0</v>
      </c>
      <c r="BX37" s="6">
        <v>0</v>
      </c>
      <c r="BY37" s="6">
        <v>0</v>
      </c>
      <c r="BZ37" s="6">
        <v>0</v>
      </c>
      <c r="CA37" s="6">
        <v>0</v>
      </c>
      <c r="CB37" s="6">
        <v>0</v>
      </c>
      <c r="CC37" s="6">
        <v>0</v>
      </c>
      <c r="CD37" s="6">
        <v>0</v>
      </c>
      <c r="CE37" s="6">
        <f t="shared" si="2"/>
        <v>0</v>
      </c>
      <c r="CF37" s="1">
        <f t="shared" ref="CF37:CF66" si="4">(K37+M37+N37+L37)-(O37+P37+Q37+CE37)</f>
        <v>0</v>
      </c>
      <c r="CG37" s="7">
        <f t="shared" si="3"/>
        <v>0</v>
      </c>
      <c r="CH37" s="8">
        <v>0</v>
      </c>
      <c r="CI37" s="5" t="s">
        <v>413</v>
      </c>
    </row>
    <row r="38" spans="1:94" ht="15.75" x14ac:dyDescent="0.25">
      <c r="A38" s="3">
        <v>34</v>
      </c>
      <c r="B38" s="1" t="s">
        <v>8</v>
      </c>
      <c r="C38" s="1" t="s">
        <v>428</v>
      </c>
      <c r="D38" s="1" t="s">
        <v>29</v>
      </c>
      <c r="E38" s="3">
        <v>1</v>
      </c>
      <c r="F38" s="3" t="s">
        <v>30</v>
      </c>
      <c r="G38" s="3">
        <v>18</v>
      </c>
      <c r="H38" s="3" t="s">
        <v>31</v>
      </c>
      <c r="I38" s="6" t="s">
        <v>374</v>
      </c>
      <c r="J38" s="3" t="s">
        <v>34</v>
      </c>
      <c r="K38" s="47">
        <v>10</v>
      </c>
      <c r="L38" s="6"/>
      <c r="M38" s="6"/>
      <c r="O38" s="6"/>
      <c r="P38" s="6"/>
      <c r="Q38" s="6"/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10</v>
      </c>
      <c r="BA38" s="6">
        <v>23</v>
      </c>
      <c r="BB38" s="6">
        <v>0</v>
      </c>
      <c r="BC38" s="6">
        <v>8</v>
      </c>
      <c r="BD38" s="6">
        <v>15</v>
      </c>
      <c r="BE38" s="6">
        <v>19</v>
      </c>
      <c r="BF38" s="6">
        <v>8</v>
      </c>
      <c r="BG38" s="6">
        <v>4</v>
      </c>
      <c r="BH38" s="6">
        <v>11</v>
      </c>
      <c r="BI38" s="6">
        <v>10</v>
      </c>
      <c r="BJ38" s="6">
        <v>13</v>
      </c>
      <c r="BK38" s="6">
        <v>5</v>
      </c>
      <c r="BL38" s="6">
        <v>28</v>
      </c>
      <c r="BM38" s="6">
        <v>3</v>
      </c>
      <c r="BN38" s="6">
        <v>12</v>
      </c>
      <c r="BO38" s="6">
        <v>5</v>
      </c>
      <c r="BP38" s="6">
        <v>27</v>
      </c>
      <c r="BQ38" s="6">
        <v>26</v>
      </c>
      <c r="BR38" s="6">
        <v>5</v>
      </c>
      <c r="BS38" s="6">
        <v>19</v>
      </c>
      <c r="BT38" s="6">
        <v>6</v>
      </c>
      <c r="BU38" s="6">
        <v>8</v>
      </c>
      <c r="BV38" s="6">
        <v>6</v>
      </c>
      <c r="BW38" s="6">
        <v>7</v>
      </c>
      <c r="BX38" s="6">
        <v>9</v>
      </c>
      <c r="BY38" s="6">
        <v>1</v>
      </c>
      <c r="BZ38" s="6">
        <v>6</v>
      </c>
      <c r="CA38" s="6">
        <v>52</v>
      </c>
      <c r="CB38" s="6">
        <v>10</v>
      </c>
      <c r="CC38" s="6">
        <v>11</v>
      </c>
      <c r="CD38" s="6">
        <v>8</v>
      </c>
      <c r="CE38" s="6">
        <f t="shared" si="2"/>
        <v>81</v>
      </c>
      <c r="CF38" s="1">
        <f t="shared" si="4"/>
        <v>-71</v>
      </c>
      <c r="CG38" s="7">
        <f t="shared" si="3"/>
        <v>-395</v>
      </c>
      <c r="CH38" s="13">
        <v>100</v>
      </c>
      <c r="CI38" s="5" t="s">
        <v>416</v>
      </c>
      <c r="CN38" s="5">
        <v>100</v>
      </c>
    </row>
    <row r="39" spans="1:94" ht="15.75" x14ac:dyDescent="0.25">
      <c r="A39" s="3">
        <v>35</v>
      </c>
      <c r="B39" s="1" t="s">
        <v>8</v>
      </c>
      <c r="C39" s="1" t="s">
        <v>428</v>
      </c>
      <c r="D39" s="1" t="s">
        <v>28</v>
      </c>
      <c r="E39" s="3">
        <v>1</v>
      </c>
      <c r="F39" s="3" t="s">
        <v>30</v>
      </c>
      <c r="G39" s="3">
        <v>18</v>
      </c>
      <c r="H39" s="3" t="s">
        <v>31</v>
      </c>
      <c r="I39" s="6" t="s">
        <v>373</v>
      </c>
      <c r="J39" s="3" t="s">
        <v>34</v>
      </c>
      <c r="K39" s="47">
        <v>2</v>
      </c>
      <c r="L39" s="6"/>
      <c r="M39" s="6"/>
      <c r="O39" s="6"/>
      <c r="P39" s="6"/>
      <c r="Q39" s="6"/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8</v>
      </c>
      <c r="BA39" s="6">
        <v>7</v>
      </c>
      <c r="BB39" s="6">
        <v>7</v>
      </c>
      <c r="BC39" s="6">
        <v>6</v>
      </c>
      <c r="BD39" s="6">
        <v>9</v>
      </c>
      <c r="BE39" s="6">
        <v>10</v>
      </c>
      <c r="BF39" s="6">
        <v>13</v>
      </c>
      <c r="BG39" s="6">
        <v>7</v>
      </c>
      <c r="BH39" s="6">
        <v>19</v>
      </c>
      <c r="BI39" s="6">
        <v>26</v>
      </c>
      <c r="BJ39" s="6">
        <v>8</v>
      </c>
      <c r="BK39" s="6">
        <v>2</v>
      </c>
      <c r="BL39" s="6">
        <v>4</v>
      </c>
      <c r="BM39" s="6">
        <v>1</v>
      </c>
      <c r="BN39" s="6">
        <v>8</v>
      </c>
      <c r="BO39" s="6">
        <v>5</v>
      </c>
      <c r="BP39" s="6">
        <v>12</v>
      </c>
      <c r="BQ39" s="6">
        <v>6</v>
      </c>
      <c r="BR39" s="6">
        <v>5</v>
      </c>
      <c r="BS39" s="6">
        <v>11</v>
      </c>
      <c r="BT39" s="6">
        <v>41</v>
      </c>
      <c r="BU39" s="6">
        <v>15</v>
      </c>
      <c r="BV39" s="6">
        <v>7</v>
      </c>
      <c r="BW39" s="6">
        <v>23</v>
      </c>
      <c r="BX39" s="6">
        <v>9</v>
      </c>
      <c r="BY39" s="6">
        <v>16</v>
      </c>
      <c r="BZ39" s="6">
        <v>8</v>
      </c>
      <c r="CA39" s="6">
        <v>6</v>
      </c>
      <c r="CB39" s="6">
        <v>14</v>
      </c>
      <c r="CC39" s="6">
        <v>37</v>
      </c>
      <c r="CD39" s="6">
        <v>22</v>
      </c>
      <c r="CE39" s="6">
        <f t="shared" si="2"/>
        <v>79</v>
      </c>
      <c r="CF39" s="1">
        <f t="shared" si="4"/>
        <v>-77</v>
      </c>
      <c r="CG39" s="7">
        <f t="shared" si="3"/>
        <v>-393</v>
      </c>
      <c r="CH39" s="13">
        <v>100</v>
      </c>
      <c r="CI39" s="5" t="s">
        <v>412</v>
      </c>
      <c r="CN39" s="5">
        <v>100</v>
      </c>
    </row>
    <row r="40" spans="1:94" ht="15.75" x14ac:dyDescent="0.25">
      <c r="A40" s="3">
        <v>36</v>
      </c>
      <c r="B40" s="1" t="s">
        <v>8</v>
      </c>
      <c r="C40" s="1" t="s">
        <v>45</v>
      </c>
      <c r="D40" s="1" t="s">
        <v>53</v>
      </c>
      <c r="E40" s="3">
        <v>1</v>
      </c>
      <c r="F40" s="3" t="s">
        <v>30</v>
      </c>
      <c r="G40" s="3">
        <v>25</v>
      </c>
      <c r="H40" s="3" t="s">
        <v>31</v>
      </c>
      <c r="I40" s="6" t="s">
        <v>276</v>
      </c>
      <c r="J40" s="3" t="s">
        <v>34</v>
      </c>
      <c r="K40" s="47">
        <v>0</v>
      </c>
      <c r="L40" s="6"/>
      <c r="M40" s="6"/>
      <c r="O40" s="6"/>
      <c r="P40" s="6"/>
      <c r="Q40" s="6"/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26</v>
      </c>
      <c r="X40" s="6">
        <v>5</v>
      </c>
      <c r="Y40" s="6">
        <v>16</v>
      </c>
      <c r="Z40" s="6">
        <v>1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4</v>
      </c>
      <c r="AH40" s="6">
        <v>2</v>
      </c>
      <c r="AI40" s="6">
        <v>14</v>
      </c>
      <c r="AJ40" s="6">
        <v>10</v>
      </c>
      <c r="AK40" s="6">
        <v>13</v>
      </c>
      <c r="AL40" s="6">
        <v>25</v>
      </c>
      <c r="AM40" s="6">
        <v>2</v>
      </c>
      <c r="AN40" s="6">
        <v>2</v>
      </c>
      <c r="AO40" s="6">
        <v>0</v>
      </c>
      <c r="AP40" s="6">
        <v>2</v>
      </c>
      <c r="AQ40" s="6">
        <v>51</v>
      </c>
      <c r="AR40" s="6">
        <v>5</v>
      </c>
      <c r="AS40" s="6">
        <v>6</v>
      </c>
      <c r="AT40" s="6">
        <v>1</v>
      </c>
      <c r="AU40" s="6">
        <v>29</v>
      </c>
      <c r="AV40" s="6">
        <v>2</v>
      </c>
      <c r="AW40" s="6">
        <v>28</v>
      </c>
      <c r="AX40" s="6">
        <v>27</v>
      </c>
      <c r="AY40" s="6">
        <v>96</v>
      </c>
      <c r="AZ40" s="6">
        <v>52</v>
      </c>
      <c r="BA40" s="6">
        <v>53</v>
      </c>
      <c r="BB40" s="6">
        <v>66</v>
      </c>
      <c r="BC40" s="6">
        <v>1</v>
      </c>
      <c r="BD40" s="6">
        <v>3</v>
      </c>
      <c r="BE40" s="6">
        <v>5</v>
      </c>
      <c r="BF40" s="6">
        <v>3</v>
      </c>
      <c r="BG40" s="6">
        <v>13</v>
      </c>
      <c r="BH40" s="6">
        <v>40</v>
      </c>
      <c r="BI40" s="6">
        <v>56</v>
      </c>
      <c r="BJ40" s="6">
        <v>28</v>
      </c>
      <c r="BK40" s="6">
        <v>48</v>
      </c>
      <c r="BL40" s="6">
        <v>9</v>
      </c>
      <c r="BM40" s="6">
        <v>6</v>
      </c>
      <c r="BN40" s="6">
        <v>15</v>
      </c>
      <c r="BO40" s="6">
        <v>3</v>
      </c>
      <c r="BP40" s="6">
        <v>10</v>
      </c>
      <c r="BQ40" s="6">
        <v>9</v>
      </c>
      <c r="BR40" s="6">
        <v>1</v>
      </c>
      <c r="BS40" s="6">
        <v>12</v>
      </c>
      <c r="BT40" s="6">
        <v>1</v>
      </c>
      <c r="BU40" s="6">
        <v>0</v>
      </c>
      <c r="BV40" s="6">
        <v>1</v>
      </c>
      <c r="BW40" s="6">
        <v>0</v>
      </c>
      <c r="BX40" s="6">
        <v>0</v>
      </c>
      <c r="BY40" s="6">
        <v>0</v>
      </c>
      <c r="BZ40" s="6">
        <v>0</v>
      </c>
      <c r="CA40" s="6">
        <v>0</v>
      </c>
      <c r="CB40" s="6">
        <v>0</v>
      </c>
      <c r="CC40" s="6">
        <v>0</v>
      </c>
      <c r="CD40" s="6">
        <v>0</v>
      </c>
      <c r="CE40" s="6">
        <f t="shared" si="2"/>
        <v>0</v>
      </c>
      <c r="CF40" s="1">
        <f t="shared" si="4"/>
        <v>0</v>
      </c>
      <c r="CG40" s="7">
        <f t="shared" si="3"/>
        <v>0</v>
      </c>
      <c r="CH40" s="13">
        <v>100</v>
      </c>
      <c r="CI40" s="5" t="s">
        <v>412</v>
      </c>
    </row>
    <row r="41" spans="1:94" ht="15.75" hidden="1" x14ac:dyDescent="0.25">
      <c r="A41" s="3">
        <v>37</v>
      </c>
      <c r="B41" s="1" t="s">
        <v>8</v>
      </c>
      <c r="C41" s="1" t="s">
        <v>45</v>
      </c>
      <c r="D41" s="1" t="s">
        <v>54</v>
      </c>
      <c r="E41" s="3">
        <v>1</v>
      </c>
      <c r="F41" s="3" t="s">
        <v>30</v>
      </c>
      <c r="G41" s="3">
        <v>25</v>
      </c>
      <c r="H41" s="3" t="s">
        <v>31</v>
      </c>
      <c r="I41" s="6" t="s">
        <v>277</v>
      </c>
      <c r="J41" s="3" t="s">
        <v>34</v>
      </c>
      <c r="K41" s="47">
        <v>1</v>
      </c>
      <c r="L41" s="6"/>
      <c r="M41" s="6"/>
      <c r="O41" s="6"/>
      <c r="P41" s="6"/>
      <c r="Q41" s="6"/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3</v>
      </c>
      <c r="X41" s="6">
        <v>4</v>
      </c>
      <c r="Y41" s="6">
        <v>3</v>
      </c>
      <c r="Z41" s="6">
        <v>0</v>
      </c>
      <c r="AA41" s="6">
        <v>0</v>
      </c>
      <c r="AB41" s="6">
        <v>1</v>
      </c>
      <c r="AC41" s="6">
        <v>2</v>
      </c>
      <c r="AD41" s="6">
        <v>1</v>
      </c>
      <c r="AE41" s="6">
        <v>0</v>
      </c>
      <c r="AF41" s="6">
        <v>0</v>
      </c>
      <c r="AG41" s="6">
        <v>0</v>
      </c>
      <c r="AH41" s="6">
        <v>1</v>
      </c>
      <c r="AI41" s="6">
        <v>1</v>
      </c>
      <c r="AJ41" s="6">
        <v>1</v>
      </c>
      <c r="AK41" s="6">
        <v>0</v>
      </c>
      <c r="AL41" s="6">
        <v>0</v>
      </c>
      <c r="AM41" s="6">
        <v>0</v>
      </c>
      <c r="AN41" s="6">
        <v>0</v>
      </c>
      <c r="AO41" s="6">
        <v>1</v>
      </c>
      <c r="AP41" s="6">
        <v>0</v>
      </c>
      <c r="AQ41" s="6">
        <v>0</v>
      </c>
      <c r="AR41" s="6">
        <v>2</v>
      </c>
      <c r="AS41" s="6">
        <v>1</v>
      </c>
      <c r="AT41" s="6">
        <v>1</v>
      </c>
      <c r="AU41" s="6">
        <v>2</v>
      </c>
      <c r="AV41" s="6">
        <v>0</v>
      </c>
      <c r="AW41" s="6">
        <v>2</v>
      </c>
      <c r="AX41" s="6">
        <v>0</v>
      </c>
      <c r="AY41" s="6">
        <v>0</v>
      </c>
      <c r="AZ41" s="6">
        <v>0</v>
      </c>
      <c r="BA41" s="6">
        <v>0</v>
      </c>
      <c r="BB41" s="6">
        <v>10</v>
      </c>
      <c r="BC41" s="6">
        <v>0</v>
      </c>
      <c r="BD41" s="6">
        <v>0</v>
      </c>
      <c r="BE41" s="6">
        <v>7</v>
      </c>
      <c r="BF41" s="6">
        <v>2</v>
      </c>
      <c r="BG41" s="6">
        <v>0</v>
      </c>
      <c r="BH41" s="6">
        <v>0</v>
      </c>
      <c r="BI41" s="6">
        <v>0</v>
      </c>
      <c r="BJ41" s="6">
        <v>0</v>
      </c>
      <c r="BK41" s="6">
        <v>0</v>
      </c>
      <c r="BL41" s="6">
        <v>0</v>
      </c>
      <c r="BM41" s="6">
        <v>0</v>
      </c>
      <c r="BN41" s="6">
        <v>0</v>
      </c>
      <c r="BO41" s="6">
        <v>0</v>
      </c>
      <c r="BP41" s="6">
        <v>0</v>
      </c>
      <c r="BQ41" s="6">
        <v>0</v>
      </c>
      <c r="BR41" s="6">
        <v>0</v>
      </c>
      <c r="BS41" s="6">
        <v>0</v>
      </c>
      <c r="BT41" s="6">
        <v>2</v>
      </c>
      <c r="BU41" s="6">
        <v>0</v>
      </c>
      <c r="BV41" s="6">
        <v>0</v>
      </c>
      <c r="BW41" s="6">
        <v>0</v>
      </c>
      <c r="BX41" s="6">
        <v>0</v>
      </c>
      <c r="BY41" s="6">
        <v>0</v>
      </c>
      <c r="BZ41" s="6">
        <v>0</v>
      </c>
      <c r="CA41" s="6">
        <v>0</v>
      </c>
      <c r="CB41" s="6">
        <v>0</v>
      </c>
      <c r="CC41" s="6">
        <v>0</v>
      </c>
      <c r="CD41" s="6">
        <v>0</v>
      </c>
      <c r="CE41" s="6">
        <f t="shared" si="2"/>
        <v>0</v>
      </c>
      <c r="CF41" s="1">
        <f t="shared" si="4"/>
        <v>1</v>
      </c>
      <c r="CG41" s="7">
        <f t="shared" si="3"/>
        <v>1</v>
      </c>
      <c r="CH41" s="8">
        <v>0</v>
      </c>
      <c r="CI41" s="5" t="s">
        <v>413</v>
      </c>
    </row>
    <row r="42" spans="1:94" ht="15.75" x14ac:dyDescent="0.25">
      <c r="A42" s="3">
        <v>38</v>
      </c>
      <c r="B42" s="1" t="s">
        <v>8</v>
      </c>
      <c r="C42" s="1" t="s">
        <v>40</v>
      </c>
      <c r="D42" s="48" t="s">
        <v>415</v>
      </c>
      <c r="E42" s="3">
        <v>12</v>
      </c>
      <c r="F42" s="3" t="s">
        <v>30</v>
      </c>
      <c r="G42" s="3">
        <v>0.8</v>
      </c>
      <c r="H42" s="3" t="s">
        <v>31</v>
      </c>
      <c r="I42" s="6" t="s">
        <v>306</v>
      </c>
      <c r="J42" s="3" t="s">
        <v>32</v>
      </c>
      <c r="K42" s="47">
        <v>374</v>
      </c>
      <c r="L42" s="6"/>
      <c r="M42" s="6"/>
      <c r="N42" s="5">
        <f>200*12</f>
        <v>2400</v>
      </c>
      <c r="O42" s="6">
        <f>30*24</f>
        <v>720</v>
      </c>
      <c r="P42" s="6"/>
      <c r="Q42" s="6"/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24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12</v>
      </c>
      <c r="AR42" s="6">
        <v>13</v>
      </c>
      <c r="AS42" s="6">
        <v>72</v>
      </c>
      <c r="AT42" s="6">
        <v>72</v>
      </c>
      <c r="AU42" s="6">
        <v>12</v>
      </c>
      <c r="AV42" s="6">
        <v>30</v>
      </c>
      <c r="AW42" s="6">
        <v>114</v>
      </c>
      <c r="AX42" s="6">
        <v>36</v>
      </c>
      <c r="AY42" s="6">
        <v>48</v>
      </c>
      <c r="AZ42" s="6">
        <v>108</v>
      </c>
      <c r="BA42" s="6">
        <v>68</v>
      </c>
      <c r="BB42" s="6">
        <v>36</v>
      </c>
      <c r="BC42" s="6">
        <v>1</v>
      </c>
      <c r="BD42" s="6">
        <v>64</v>
      </c>
      <c r="BE42" s="6">
        <v>30</v>
      </c>
      <c r="BF42" s="6">
        <v>114</v>
      </c>
      <c r="BG42" s="6">
        <v>264</v>
      </c>
      <c r="BH42" s="6">
        <v>293</v>
      </c>
      <c r="BI42" s="6">
        <v>218</v>
      </c>
      <c r="BJ42" s="6">
        <v>469</v>
      </c>
      <c r="BK42" s="6">
        <v>291</v>
      </c>
      <c r="BL42" s="6">
        <v>249</v>
      </c>
      <c r="BM42" s="6">
        <v>181</v>
      </c>
      <c r="BN42" s="6">
        <v>62</v>
      </c>
      <c r="BO42" s="6">
        <v>223</v>
      </c>
      <c r="BP42" s="6">
        <v>125</v>
      </c>
      <c r="BQ42" s="6">
        <v>36</v>
      </c>
      <c r="BR42" s="6">
        <v>0</v>
      </c>
      <c r="BS42" s="6">
        <v>193</v>
      </c>
      <c r="BT42" s="6">
        <v>191</v>
      </c>
      <c r="BU42" s="6">
        <v>186</v>
      </c>
      <c r="BV42" s="6">
        <v>241</v>
      </c>
      <c r="BW42" s="6">
        <v>452</v>
      </c>
      <c r="BX42" s="6">
        <v>111</v>
      </c>
      <c r="BY42" s="6">
        <v>107</v>
      </c>
      <c r="BZ42" s="6">
        <v>6</v>
      </c>
      <c r="CA42" s="6">
        <v>12</v>
      </c>
      <c r="CB42" s="6">
        <v>278</v>
      </c>
      <c r="CC42" s="6">
        <v>422</v>
      </c>
      <c r="CD42" s="6">
        <v>253</v>
      </c>
      <c r="CE42" s="6">
        <f t="shared" si="2"/>
        <v>965</v>
      </c>
      <c r="CF42" s="1">
        <f t="shared" si="4"/>
        <v>1089</v>
      </c>
      <c r="CG42" s="7">
        <f t="shared" si="3"/>
        <v>-2771</v>
      </c>
      <c r="CH42" s="13">
        <f>150*12</f>
        <v>1800</v>
      </c>
      <c r="CI42" s="5" t="s">
        <v>414</v>
      </c>
      <c r="CO42" s="5">
        <v>1800</v>
      </c>
    </row>
    <row r="43" spans="1:94" ht="15.75" hidden="1" x14ac:dyDescent="0.25">
      <c r="A43" s="3">
        <v>39</v>
      </c>
      <c r="B43" s="1" t="s">
        <v>8</v>
      </c>
      <c r="C43" s="1" t="s">
        <v>41</v>
      </c>
      <c r="D43" s="1" t="s">
        <v>280</v>
      </c>
      <c r="E43" s="3">
        <v>4</v>
      </c>
      <c r="F43" s="3" t="s">
        <v>30</v>
      </c>
      <c r="G43" s="3">
        <v>4</v>
      </c>
      <c r="H43" s="3" t="s">
        <v>31</v>
      </c>
      <c r="I43" s="6" t="s">
        <v>308</v>
      </c>
      <c r="J43" s="3" t="s">
        <v>32</v>
      </c>
      <c r="K43" s="47">
        <v>2760</v>
      </c>
      <c r="L43" s="6"/>
      <c r="M43" s="6"/>
      <c r="N43" s="5">
        <f>200*4</f>
        <v>800</v>
      </c>
      <c r="O43" s="6">
        <f>(30*4)+(50*4)</f>
        <v>320</v>
      </c>
      <c r="P43" s="6"/>
      <c r="Q43" s="6">
        <f>40*4</f>
        <v>160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5</v>
      </c>
      <c r="AG43" s="6">
        <v>4</v>
      </c>
      <c r="AH43" s="6">
        <v>13</v>
      </c>
      <c r="AI43" s="6">
        <v>6</v>
      </c>
      <c r="AJ43" s="6">
        <v>12</v>
      </c>
      <c r="AK43" s="6">
        <v>36</v>
      </c>
      <c r="AL43" s="6">
        <v>10</v>
      </c>
      <c r="AM43" s="6">
        <v>124</v>
      </c>
      <c r="AN43" s="6">
        <v>25</v>
      </c>
      <c r="AO43" s="6">
        <v>44</v>
      </c>
      <c r="AP43" s="6">
        <v>34</v>
      </c>
      <c r="AQ43" s="6">
        <v>102</v>
      </c>
      <c r="AR43" s="6">
        <v>30</v>
      </c>
      <c r="AS43" s="6">
        <v>21</v>
      </c>
      <c r="AT43" s="6">
        <v>6</v>
      </c>
      <c r="AU43" s="6">
        <v>147</v>
      </c>
      <c r="AV43" s="6">
        <v>130</v>
      </c>
      <c r="AW43" s="6">
        <v>306</v>
      </c>
      <c r="AX43" s="6">
        <v>122</v>
      </c>
      <c r="AY43" s="6">
        <v>233</v>
      </c>
      <c r="AZ43" s="6">
        <v>119</v>
      </c>
      <c r="BA43" s="6">
        <v>134</v>
      </c>
      <c r="BB43" s="6">
        <v>93</v>
      </c>
      <c r="BC43" s="6">
        <v>49</v>
      </c>
      <c r="BD43" s="6">
        <v>40</v>
      </c>
      <c r="BE43" s="6">
        <v>117</v>
      </c>
      <c r="BF43" s="6">
        <v>43</v>
      </c>
      <c r="BG43" s="6">
        <v>94</v>
      </c>
      <c r="BH43" s="6">
        <v>101</v>
      </c>
      <c r="BI43" s="6">
        <v>50</v>
      </c>
      <c r="BJ43" s="6">
        <v>135</v>
      </c>
      <c r="BK43" s="6">
        <v>153</v>
      </c>
      <c r="BL43" s="6">
        <v>160</v>
      </c>
      <c r="BM43" s="6">
        <v>99</v>
      </c>
      <c r="BN43" s="6">
        <v>193</v>
      </c>
      <c r="BO43" s="6">
        <v>263</v>
      </c>
      <c r="BP43" s="6">
        <v>217</v>
      </c>
      <c r="BQ43" s="6">
        <v>148</v>
      </c>
      <c r="BR43" s="6">
        <v>96</v>
      </c>
      <c r="BS43" s="6">
        <v>164</v>
      </c>
      <c r="BT43" s="6">
        <v>177</v>
      </c>
      <c r="BU43" s="6">
        <v>106</v>
      </c>
      <c r="BV43" s="6">
        <v>222</v>
      </c>
      <c r="BW43" s="6">
        <v>508</v>
      </c>
      <c r="BX43" s="6">
        <v>117</v>
      </c>
      <c r="BY43" s="6">
        <v>342</v>
      </c>
      <c r="BZ43" s="6">
        <v>88</v>
      </c>
      <c r="CA43" s="6">
        <v>173</v>
      </c>
      <c r="CB43" s="6">
        <v>204</v>
      </c>
      <c r="CC43" s="6">
        <v>228</v>
      </c>
      <c r="CD43" s="6">
        <v>318</v>
      </c>
      <c r="CE43" s="6">
        <f t="shared" si="2"/>
        <v>923</v>
      </c>
      <c r="CF43" s="1">
        <f t="shared" si="4"/>
        <v>2157</v>
      </c>
      <c r="CG43" s="7">
        <f t="shared" si="3"/>
        <v>-1535</v>
      </c>
      <c r="CH43" s="8">
        <v>0</v>
      </c>
      <c r="CI43" s="5" t="s">
        <v>412</v>
      </c>
    </row>
    <row r="44" spans="1:94" ht="15.75" hidden="1" x14ac:dyDescent="0.25">
      <c r="A44" s="3">
        <v>40</v>
      </c>
      <c r="B44" s="1" t="s">
        <v>8</v>
      </c>
      <c r="C44" s="1" t="s">
        <v>41</v>
      </c>
      <c r="D44" s="1" t="s">
        <v>281</v>
      </c>
      <c r="E44" s="3">
        <v>24</v>
      </c>
      <c r="F44" s="3" t="s">
        <v>30</v>
      </c>
      <c r="G44" s="3">
        <v>1</v>
      </c>
      <c r="H44" s="3" t="s">
        <v>31</v>
      </c>
      <c r="I44" s="6" t="s">
        <v>309</v>
      </c>
      <c r="J44" s="3" t="s">
        <v>32</v>
      </c>
      <c r="K44" s="47">
        <v>166</v>
      </c>
      <c r="L44" s="6"/>
      <c r="M44" s="6"/>
      <c r="N44" s="5">
        <f>50*24</f>
        <v>1200</v>
      </c>
      <c r="O44" s="6">
        <f>10*24</f>
        <v>240</v>
      </c>
      <c r="P44" s="6"/>
      <c r="Q44" s="6">
        <f>10*24</f>
        <v>240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96</v>
      </c>
      <c r="AN44" s="6">
        <v>0</v>
      </c>
      <c r="AO44" s="6">
        <v>12</v>
      </c>
      <c r="AP44" s="6">
        <v>24</v>
      </c>
      <c r="AQ44" s="6">
        <v>1</v>
      </c>
      <c r="AR44" s="6">
        <v>36</v>
      </c>
      <c r="AS44" s="6">
        <v>52</v>
      </c>
      <c r="AT44" s="6">
        <v>1</v>
      </c>
      <c r="AU44" s="6">
        <v>36</v>
      </c>
      <c r="AV44" s="6">
        <v>12</v>
      </c>
      <c r="AW44" s="6">
        <v>92</v>
      </c>
      <c r="AX44" s="6">
        <v>2</v>
      </c>
      <c r="AY44" s="6">
        <v>4</v>
      </c>
      <c r="AZ44" s="6">
        <v>17</v>
      </c>
      <c r="BA44" s="6">
        <v>75</v>
      </c>
      <c r="BB44" s="6">
        <v>24</v>
      </c>
      <c r="BC44" s="6">
        <v>2</v>
      </c>
      <c r="BD44" s="6">
        <v>72</v>
      </c>
      <c r="BE44" s="6">
        <v>0</v>
      </c>
      <c r="BF44" s="6">
        <v>24</v>
      </c>
      <c r="BG44" s="6">
        <v>48</v>
      </c>
      <c r="BH44" s="6">
        <v>32</v>
      </c>
      <c r="BI44" s="6">
        <v>32</v>
      </c>
      <c r="BJ44" s="6">
        <v>77</v>
      </c>
      <c r="BK44" s="6">
        <v>69</v>
      </c>
      <c r="BL44" s="6">
        <v>61</v>
      </c>
      <c r="BM44" s="6">
        <v>13</v>
      </c>
      <c r="BN44" s="6">
        <v>7</v>
      </c>
      <c r="BO44" s="6">
        <v>24</v>
      </c>
      <c r="BP44" s="6">
        <v>13</v>
      </c>
      <c r="BQ44" s="6">
        <v>41</v>
      </c>
      <c r="BR44" s="6">
        <v>78</v>
      </c>
      <c r="BS44" s="6">
        <v>50</v>
      </c>
      <c r="BT44" s="6">
        <v>48</v>
      </c>
      <c r="BU44" s="6">
        <v>10</v>
      </c>
      <c r="BV44" s="6">
        <v>145</v>
      </c>
      <c r="BW44" s="6">
        <v>429</v>
      </c>
      <c r="BX44" s="6">
        <v>96</v>
      </c>
      <c r="BY44" s="6">
        <v>57</v>
      </c>
      <c r="BZ44" s="6">
        <v>6</v>
      </c>
      <c r="CA44" s="6">
        <v>1</v>
      </c>
      <c r="CB44" s="6">
        <v>8</v>
      </c>
      <c r="CC44" s="6">
        <v>43</v>
      </c>
      <c r="CD44" s="6">
        <v>24</v>
      </c>
      <c r="CE44" s="6">
        <f t="shared" si="2"/>
        <v>76</v>
      </c>
      <c r="CF44" s="1">
        <f t="shared" si="4"/>
        <v>810</v>
      </c>
      <c r="CG44" s="7">
        <f t="shared" si="3"/>
        <v>506</v>
      </c>
      <c r="CH44" s="8">
        <v>0</v>
      </c>
      <c r="CI44" s="5" t="s">
        <v>414</v>
      </c>
    </row>
    <row r="45" spans="1:94" ht="15.75" x14ac:dyDescent="0.25">
      <c r="A45" s="3">
        <v>41</v>
      </c>
      <c r="B45" s="1" t="s">
        <v>8</v>
      </c>
      <c r="C45" s="1" t="s">
        <v>41</v>
      </c>
      <c r="D45" s="1" t="s">
        <v>282</v>
      </c>
      <c r="E45" s="3">
        <v>4</v>
      </c>
      <c r="F45" s="3" t="s">
        <v>30</v>
      </c>
      <c r="G45" s="3">
        <v>7</v>
      </c>
      <c r="H45" s="3" t="s">
        <v>31</v>
      </c>
      <c r="I45" s="6" t="s">
        <v>310</v>
      </c>
      <c r="J45" s="3" t="s">
        <v>32</v>
      </c>
      <c r="K45" s="47">
        <v>274</v>
      </c>
      <c r="L45" s="6"/>
      <c r="M45" s="6"/>
      <c r="O45" s="6">
        <f>(40*2)+(100*2)</f>
        <v>280</v>
      </c>
      <c r="P45" s="6"/>
      <c r="Q45" s="6"/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4</v>
      </c>
      <c r="AF45" s="6">
        <v>27</v>
      </c>
      <c r="AG45" s="6">
        <v>24</v>
      </c>
      <c r="AH45" s="6">
        <v>21</v>
      </c>
      <c r="AI45" s="6">
        <v>8</v>
      </c>
      <c r="AJ45" s="6">
        <v>10</v>
      </c>
      <c r="AK45" s="6">
        <v>37</v>
      </c>
      <c r="AL45" s="6">
        <v>11</v>
      </c>
      <c r="AM45" s="6">
        <v>112</v>
      </c>
      <c r="AN45" s="6">
        <v>2</v>
      </c>
      <c r="AO45" s="6">
        <v>6</v>
      </c>
      <c r="AP45" s="6">
        <v>4</v>
      </c>
      <c r="AQ45" s="6">
        <v>38</v>
      </c>
      <c r="AR45" s="6">
        <v>102</v>
      </c>
      <c r="AS45" s="6">
        <v>18</v>
      </c>
      <c r="AT45" s="6">
        <v>7</v>
      </c>
      <c r="AU45" s="6">
        <v>132</v>
      </c>
      <c r="AV45" s="6">
        <v>111</v>
      </c>
      <c r="AW45" s="6">
        <v>249</v>
      </c>
      <c r="AX45" s="6">
        <v>43</v>
      </c>
      <c r="AY45" s="6">
        <v>54</v>
      </c>
      <c r="AZ45" s="6">
        <v>205</v>
      </c>
      <c r="BA45" s="6">
        <v>206</v>
      </c>
      <c r="BB45" s="6">
        <v>154</v>
      </c>
      <c r="BC45" s="6">
        <v>193</v>
      </c>
      <c r="BD45" s="6">
        <v>25</v>
      </c>
      <c r="BE45" s="6">
        <v>160</v>
      </c>
      <c r="BF45" s="6">
        <v>114</v>
      </c>
      <c r="BG45" s="6">
        <v>299</v>
      </c>
      <c r="BH45" s="6">
        <v>45</v>
      </c>
      <c r="BI45" s="6">
        <v>31</v>
      </c>
      <c r="BJ45" s="6">
        <v>63</v>
      </c>
      <c r="BK45" s="6">
        <v>482</v>
      </c>
      <c r="BL45" s="6">
        <v>237</v>
      </c>
      <c r="BM45" s="6">
        <v>232</v>
      </c>
      <c r="BN45" s="6">
        <v>77</v>
      </c>
      <c r="BO45" s="6">
        <v>47</v>
      </c>
      <c r="BP45" s="6">
        <v>34</v>
      </c>
      <c r="BQ45" s="6">
        <v>166</v>
      </c>
      <c r="BR45" s="6">
        <v>82</v>
      </c>
      <c r="BS45" s="6">
        <v>75</v>
      </c>
      <c r="BT45" s="6">
        <v>198</v>
      </c>
      <c r="BU45" s="6">
        <v>158</v>
      </c>
      <c r="BV45" s="6">
        <v>208</v>
      </c>
      <c r="BW45" s="6">
        <v>416</v>
      </c>
      <c r="BX45" s="6">
        <v>131</v>
      </c>
      <c r="BY45" s="6">
        <v>610</v>
      </c>
      <c r="BZ45" s="6">
        <v>174</v>
      </c>
      <c r="CA45" s="6">
        <v>391</v>
      </c>
      <c r="CB45" s="6">
        <v>387</v>
      </c>
      <c r="CC45" s="6">
        <v>588</v>
      </c>
      <c r="CD45" s="6">
        <v>688</v>
      </c>
      <c r="CE45" s="6">
        <f t="shared" si="2"/>
        <v>2054</v>
      </c>
      <c r="CF45" s="1">
        <f t="shared" si="4"/>
        <v>-2060</v>
      </c>
      <c r="CG45" s="7">
        <f t="shared" si="3"/>
        <v>-10276</v>
      </c>
      <c r="CH45" s="13">
        <f>1500*4</f>
        <v>6000</v>
      </c>
      <c r="CI45" s="5" t="s">
        <v>412</v>
      </c>
      <c r="CO45" s="5">
        <v>800</v>
      </c>
      <c r="CP45" s="5">
        <v>2000</v>
      </c>
    </row>
    <row r="46" spans="1:94" ht="15.75" x14ac:dyDescent="0.25">
      <c r="A46" s="3">
        <v>42</v>
      </c>
      <c r="B46" s="1" t="s">
        <v>8</v>
      </c>
      <c r="C46" s="1" t="s">
        <v>41</v>
      </c>
      <c r="D46" s="1" t="s">
        <v>283</v>
      </c>
      <c r="E46" s="3">
        <v>24</v>
      </c>
      <c r="F46" s="3" t="s">
        <v>30</v>
      </c>
      <c r="G46" s="3">
        <v>1</v>
      </c>
      <c r="H46" s="3" t="s">
        <v>31</v>
      </c>
      <c r="I46" s="6" t="s">
        <v>321</v>
      </c>
      <c r="J46" s="3" t="s">
        <v>32</v>
      </c>
      <c r="K46" s="47">
        <v>29</v>
      </c>
      <c r="L46" s="6"/>
      <c r="M46" s="6"/>
      <c r="N46" s="5">
        <f>200*24</f>
        <v>4800</v>
      </c>
      <c r="O46" s="6">
        <f>20*24</f>
        <v>480</v>
      </c>
      <c r="P46" s="6"/>
      <c r="Q46" s="6">
        <f>10*24</f>
        <v>240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12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24</v>
      </c>
      <c r="AO46" s="6">
        <v>0</v>
      </c>
      <c r="AP46" s="6">
        <v>5</v>
      </c>
      <c r="AQ46" s="6">
        <v>48</v>
      </c>
      <c r="AR46" s="6">
        <v>48</v>
      </c>
      <c r="AS46" s="6">
        <v>0</v>
      </c>
      <c r="AT46" s="6">
        <v>49</v>
      </c>
      <c r="AU46" s="6">
        <v>0</v>
      </c>
      <c r="AV46" s="6">
        <v>12</v>
      </c>
      <c r="AW46" s="6">
        <v>12</v>
      </c>
      <c r="AX46" s="6">
        <v>2</v>
      </c>
      <c r="AY46" s="6">
        <v>24</v>
      </c>
      <c r="AZ46" s="6">
        <v>220</v>
      </c>
      <c r="BA46" s="6">
        <v>161</v>
      </c>
      <c r="BB46" s="6">
        <v>24</v>
      </c>
      <c r="BC46" s="6">
        <v>10</v>
      </c>
      <c r="BD46" s="6">
        <v>22</v>
      </c>
      <c r="BE46" s="6">
        <v>44</v>
      </c>
      <c r="BF46" s="6">
        <v>2</v>
      </c>
      <c r="BG46" s="6">
        <v>0</v>
      </c>
      <c r="BH46" s="6">
        <v>199</v>
      </c>
      <c r="BI46" s="6">
        <v>94</v>
      </c>
      <c r="BJ46" s="6">
        <v>168</v>
      </c>
      <c r="BK46" s="6">
        <v>264</v>
      </c>
      <c r="BL46" s="6">
        <v>221</v>
      </c>
      <c r="BM46" s="6">
        <v>177</v>
      </c>
      <c r="BN46" s="6">
        <v>315</v>
      </c>
      <c r="BO46" s="6">
        <v>237</v>
      </c>
      <c r="BP46" s="6">
        <v>394</v>
      </c>
      <c r="BQ46" s="6">
        <v>413</v>
      </c>
      <c r="BR46" s="6">
        <v>551</v>
      </c>
      <c r="BS46" s="6">
        <v>798</v>
      </c>
      <c r="BT46" s="6">
        <v>823</v>
      </c>
      <c r="BU46" s="6">
        <v>468</v>
      </c>
      <c r="BV46" s="6">
        <v>227</v>
      </c>
      <c r="BW46" s="6">
        <v>82</v>
      </c>
      <c r="BX46" s="6">
        <v>82</v>
      </c>
      <c r="BY46" s="6">
        <v>0</v>
      </c>
      <c r="BZ46" s="6">
        <v>0</v>
      </c>
      <c r="CA46" s="6">
        <v>12</v>
      </c>
      <c r="CB46" s="6">
        <v>1</v>
      </c>
      <c r="CC46" s="6">
        <v>0</v>
      </c>
      <c r="CD46" s="6">
        <v>0</v>
      </c>
      <c r="CE46" s="6">
        <f t="shared" si="2"/>
        <v>13</v>
      </c>
      <c r="CF46" s="1">
        <f t="shared" si="4"/>
        <v>4096</v>
      </c>
      <c r="CG46" s="7">
        <f t="shared" si="3"/>
        <v>4044</v>
      </c>
      <c r="CH46" s="13">
        <f>400*24</f>
        <v>9600</v>
      </c>
      <c r="CI46" s="5" t="s">
        <v>412</v>
      </c>
      <c r="CK46" s="5">
        <v>4800</v>
      </c>
      <c r="CN46" s="5">
        <v>4800</v>
      </c>
    </row>
    <row r="47" spans="1:94" ht="15.75" hidden="1" x14ac:dyDescent="0.25">
      <c r="A47" s="3">
        <v>43</v>
      </c>
      <c r="B47" s="1" t="s">
        <v>8</v>
      </c>
      <c r="C47" s="1" t="s">
        <v>43</v>
      </c>
      <c r="D47" s="1" t="s">
        <v>288</v>
      </c>
      <c r="E47" s="3">
        <v>1</v>
      </c>
      <c r="F47" s="3" t="s">
        <v>30</v>
      </c>
      <c r="G47" s="3">
        <v>15</v>
      </c>
      <c r="H47" s="3" t="s">
        <v>289</v>
      </c>
      <c r="I47" s="6"/>
      <c r="J47" s="3" t="s">
        <v>34</v>
      </c>
      <c r="K47" s="47">
        <v>0</v>
      </c>
      <c r="L47" s="6"/>
      <c r="M47" s="6"/>
      <c r="O47" s="6"/>
      <c r="P47" s="6"/>
      <c r="Q47" s="6"/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  <c r="BJ47" s="6">
        <v>0</v>
      </c>
      <c r="BK47" s="6">
        <v>0</v>
      </c>
      <c r="BL47" s="6">
        <v>0</v>
      </c>
      <c r="BM47" s="6">
        <v>0</v>
      </c>
      <c r="BN47" s="6">
        <v>0</v>
      </c>
      <c r="BO47" s="6">
        <v>0</v>
      </c>
      <c r="BP47" s="6">
        <v>0</v>
      </c>
      <c r="BQ47" s="6">
        <v>0</v>
      </c>
      <c r="BR47" s="6">
        <v>0</v>
      </c>
      <c r="BS47" s="6">
        <v>0</v>
      </c>
      <c r="BT47" s="6">
        <v>0</v>
      </c>
      <c r="BU47" s="6">
        <v>0</v>
      </c>
      <c r="BV47" s="6">
        <v>0</v>
      </c>
      <c r="BW47" s="6">
        <v>0</v>
      </c>
      <c r="BX47" s="6">
        <v>0</v>
      </c>
      <c r="BY47" s="6">
        <v>0</v>
      </c>
      <c r="BZ47" s="6">
        <v>0</v>
      </c>
      <c r="CA47" s="6">
        <v>0</v>
      </c>
      <c r="CB47" s="6">
        <v>0</v>
      </c>
      <c r="CC47" s="6">
        <v>0</v>
      </c>
      <c r="CD47" s="6">
        <v>0</v>
      </c>
      <c r="CE47" s="6">
        <f t="shared" si="2"/>
        <v>0</v>
      </c>
      <c r="CF47" s="1">
        <f t="shared" si="4"/>
        <v>0</v>
      </c>
      <c r="CG47" s="7">
        <f t="shared" si="3"/>
        <v>0</v>
      </c>
      <c r="CH47" s="8">
        <v>0</v>
      </c>
    </row>
    <row r="48" spans="1:94" ht="15.75" x14ac:dyDescent="0.25">
      <c r="A48" s="3">
        <v>44</v>
      </c>
      <c r="B48" s="1" t="s">
        <v>8</v>
      </c>
      <c r="C48" s="1" t="s">
        <v>41</v>
      </c>
      <c r="D48" s="1" t="s">
        <v>290</v>
      </c>
      <c r="E48" s="3">
        <v>4</v>
      </c>
      <c r="F48" s="3" t="s">
        <v>30</v>
      </c>
      <c r="G48" s="3">
        <v>4</v>
      </c>
      <c r="H48" s="3" t="s">
        <v>31</v>
      </c>
      <c r="I48" s="6" t="s">
        <v>314</v>
      </c>
      <c r="J48" s="3" t="s">
        <v>32</v>
      </c>
      <c r="K48" s="47">
        <v>0</v>
      </c>
      <c r="L48" s="6"/>
      <c r="M48" s="6"/>
      <c r="N48" s="5">
        <f>250*4</f>
        <v>1000</v>
      </c>
      <c r="O48" s="6">
        <f>20*4</f>
        <v>80</v>
      </c>
      <c r="P48" s="6"/>
      <c r="Q48" s="6"/>
      <c r="R48" s="6"/>
      <c r="S48" s="6"/>
      <c r="T48" s="6"/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4</v>
      </c>
      <c r="AO48" s="6">
        <v>0</v>
      </c>
      <c r="AP48" s="6">
        <v>4</v>
      </c>
      <c r="AQ48" s="6">
        <v>16</v>
      </c>
      <c r="AR48" s="6">
        <v>20</v>
      </c>
      <c r="AS48" s="6">
        <v>4</v>
      </c>
      <c r="AT48" s="6">
        <v>16</v>
      </c>
      <c r="AU48" s="6">
        <v>8</v>
      </c>
      <c r="AV48" s="6">
        <v>8</v>
      </c>
      <c r="AW48" s="6">
        <v>4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  <c r="BJ48" s="6">
        <v>0</v>
      </c>
      <c r="BK48" s="6">
        <v>0</v>
      </c>
      <c r="BL48" s="6">
        <v>0</v>
      </c>
      <c r="BM48" s="6">
        <v>0</v>
      </c>
      <c r="BN48" s="6">
        <v>152</v>
      </c>
      <c r="BO48" s="6">
        <v>100</v>
      </c>
      <c r="BP48" s="6">
        <v>44</v>
      </c>
      <c r="BQ48" s="6">
        <v>61</v>
      </c>
      <c r="BR48" s="6">
        <v>17</v>
      </c>
      <c r="BS48" s="6">
        <v>85</v>
      </c>
      <c r="BT48" s="6">
        <v>132</v>
      </c>
      <c r="BU48" s="6">
        <v>137</v>
      </c>
      <c r="BV48" s="6">
        <v>71</v>
      </c>
      <c r="BW48" s="6">
        <v>178</v>
      </c>
      <c r="BX48" s="6">
        <v>109</v>
      </c>
      <c r="BY48" s="6">
        <v>81</v>
      </c>
      <c r="BZ48" s="6">
        <v>11</v>
      </c>
      <c r="CA48" s="6">
        <v>20</v>
      </c>
      <c r="CB48" s="6">
        <v>0</v>
      </c>
      <c r="CC48" s="6">
        <v>1</v>
      </c>
      <c r="CD48" s="6">
        <v>0</v>
      </c>
      <c r="CE48" s="6">
        <f t="shared" si="2"/>
        <v>21</v>
      </c>
      <c r="CF48" s="1">
        <f t="shared" si="4"/>
        <v>899</v>
      </c>
      <c r="CG48" s="7">
        <f t="shared" si="3"/>
        <v>815</v>
      </c>
      <c r="CH48" s="54">
        <f>100*4</f>
        <v>400</v>
      </c>
      <c r="CI48" s="5" t="s">
        <v>412</v>
      </c>
      <c r="CO48" s="5">
        <v>400</v>
      </c>
    </row>
    <row r="49" spans="1:87" ht="15.75" hidden="1" x14ac:dyDescent="0.25">
      <c r="A49" s="3">
        <v>45</v>
      </c>
      <c r="B49" s="1" t="s">
        <v>8</v>
      </c>
      <c r="C49" s="1" t="s">
        <v>41</v>
      </c>
      <c r="D49" s="1" t="s">
        <v>291</v>
      </c>
      <c r="E49" s="3">
        <v>24</v>
      </c>
      <c r="F49" s="3" t="s">
        <v>30</v>
      </c>
      <c r="G49" s="3">
        <v>1</v>
      </c>
      <c r="H49" s="3" t="s">
        <v>31</v>
      </c>
      <c r="I49" s="6" t="s">
        <v>315</v>
      </c>
      <c r="J49" s="3" t="s">
        <v>32</v>
      </c>
      <c r="K49" s="47">
        <v>0</v>
      </c>
      <c r="L49" s="6"/>
      <c r="M49" s="6"/>
      <c r="N49" s="5">
        <f>50*24</f>
        <v>1200</v>
      </c>
      <c r="O49" s="6">
        <f>3*24</f>
        <v>72</v>
      </c>
      <c r="P49" s="6"/>
      <c r="Q49" s="6"/>
      <c r="R49" s="6"/>
      <c r="S49" s="6"/>
      <c r="T49" s="6"/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12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12</v>
      </c>
      <c r="AO49" s="6">
        <v>0</v>
      </c>
      <c r="AP49" s="6">
        <v>0</v>
      </c>
      <c r="AQ49" s="6">
        <v>24</v>
      </c>
      <c r="AR49" s="6">
        <v>12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  <c r="BJ49" s="6">
        <v>0</v>
      </c>
      <c r="BK49" s="6">
        <v>12</v>
      </c>
      <c r="BL49" s="6">
        <v>0</v>
      </c>
      <c r="BM49" s="6">
        <v>0</v>
      </c>
      <c r="BN49" s="6">
        <v>240</v>
      </c>
      <c r="BO49" s="6">
        <v>0</v>
      </c>
      <c r="BP49" s="6">
        <v>0</v>
      </c>
      <c r="BQ49" s="6">
        <v>0</v>
      </c>
      <c r="BR49" s="6">
        <v>24</v>
      </c>
      <c r="BS49" s="6">
        <v>168</v>
      </c>
      <c r="BT49" s="6">
        <v>0</v>
      </c>
      <c r="BU49" s="6">
        <v>0</v>
      </c>
      <c r="BV49" s="6">
        <v>0</v>
      </c>
      <c r="BW49" s="6">
        <v>0</v>
      </c>
      <c r="BX49" s="6">
        <v>0</v>
      </c>
      <c r="BY49" s="6">
        <v>12</v>
      </c>
      <c r="BZ49" s="6">
        <v>0</v>
      </c>
      <c r="CA49" s="6">
        <v>12</v>
      </c>
      <c r="CB49" s="6">
        <v>0</v>
      </c>
      <c r="CC49" s="6">
        <v>0</v>
      </c>
      <c r="CD49" s="6">
        <v>24</v>
      </c>
      <c r="CE49" s="6">
        <f t="shared" si="2"/>
        <v>36</v>
      </c>
      <c r="CF49" s="1">
        <f t="shared" si="4"/>
        <v>1092</v>
      </c>
      <c r="CG49" s="7">
        <f t="shared" si="3"/>
        <v>948</v>
      </c>
      <c r="CH49" s="8">
        <v>0</v>
      </c>
      <c r="CI49" s="5" t="s">
        <v>414</v>
      </c>
    </row>
    <row r="50" spans="1:87" ht="15.75" hidden="1" x14ac:dyDescent="0.25">
      <c r="A50" s="3">
        <v>46</v>
      </c>
      <c r="B50" s="1" t="s">
        <v>8</v>
      </c>
      <c r="C50" s="1" t="s">
        <v>43</v>
      </c>
      <c r="D50" s="1" t="s">
        <v>294</v>
      </c>
      <c r="E50" s="3">
        <v>1</v>
      </c>
      <c r="F50" s="3" t="s">
        <v>30</v>
      </c>
      <c r="G50" s="3">
        <v>180</v>
      </c>
      <c r="H50" s="3" t="s">
        <v>289</v>
      </c>
      <c r="I50" s="6"/>
      <c r="J50" s="3" t="s">
        <v>33</v>
      </c>
      <c r="K50" s="47">
        <v>0</v>
      </c>
      <c r="L50" s="6"/>
      <c r="M50" s="6"/>
      <c r="O50" s="6"/>
      <c r="P50" s="6"/>
      <c r="Q50" s="6"/>
      <c r="R50" s="6"/>
      <c r="S50" s="6"/>
      <c r="T50" s="6"/>
      <c r="U50" s="6"/>
      <c r="V50" s="6"/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  <c r="BJ50" s="6">
        <v>0</v>
      </c>
      <c r="BK50" s="6">
        <v>0</v>
      </c>
      <c r="BL50" s="6">
        <v>0</v>
      </c>
      <c r="BM50" s="6">
        <v>0</v>
      </c>
      <c r="BN50" s="6">
        <v>0</v>
      </c>
      <c r="BO50" s="6">
        <v>0</v>
      </c>
      <c r="BP50" s="6">
        <v>0</v>
      </c>
      <c r="BQ50" s="6">
        <v>0</v>
      </c>
      <c r="BR50" s="6">
        <v>0</v>
      </c>
      <c r="BS50" s="6">
        <v>0</v>
      </c>
      <c r="BT50" s="6">
        <v>0</v>
      </c>
      <c r="BU50" s="6">
        <v>0</v>
      </c>
      <c r="BV50" s="6">
        <v>0</v>
      </c>
      <c r="BW50" s="6">
        <v>0</v>
      </c>
      <c r="BX50" s="6">
        <v>0</v>
      </c>
      <c r="BY50" s="6">
        <v>0</v>
      </c>
      <c r="BZ50" s="6">
        <v>0</v>
      </c>
      <c r="CA50" s="6">
        <v>0</v>
      </c>
      <c r="CB50" s="6">
        <v>0</v>
      </c>
      <c r="CC50" s="6">
        <v>0</v>
      </c>
      <c r="CD50" s="6">
        <v>0</v>
      </c>
      <c r="CE50" s="6">
        <f t="shared" si="2"/>
        <v>0</v>
      </c>
      <c r="CF50" s="1">
        <f t="shared" si="4"/>
        <v>0</v>
      </c>
      <c r="CG50" s="7">
        <f t="shared" si="3"/>
        <v>0</v>
      </c>
      <c r="CH50" s="8">
        <v>0</v>
      </c>
    </row>
    <row r="51" spans="1:87" ht="15.75" hidden="1" x14ac:dyDescent="0.25">
      <c r="A51" s="3">
        <v>47</v>
      </c>
      <c r="B51" s="1" t="s">
        <v>8</v>
      </c>
      <c r="C51" s="1" t="s">
        <v>42</v>
      </c>
      <c r="D51" s="1" t="s">
        <v>295</v>
      </c>
      <c r="E51" s="3">
        <v>4</v>
      </c>
      <c r="F51" s="3" t="s">
        <v>30</v>
      </c>
      <c r="G51" s="3">
        <v>6</v>
      </c>
      <c r="H51" s="3" t="s">
        <v>31</v>
      </c>
      <c r="I51" s="6" t="s">
        <v>316</v>
      </c>
      <c r="J51" s="3" t="s">
        <v>32</v>
      </c>
      <c r="K51" s="47">
        <v>3</v>
      </c>
      <c r="L51" s="6"/>
      <c r="M51" s="6"/>
      <c r="O51" s="6">
        <f>20*4</f>
        <v>80</v>
      </c>
      <c r="P51" s="6"/>
      <c r="Q51" s="6"/>
      <c r="R51" s="6"/>
      <c r="S51" s="6"/>
      <c r="T51" s="6"/>
      <c r="U51" s="6"/>
      <c r="V51" s="6"/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8</v>
      </c>
      <c r="AO51" s="6">
        <v>0</v>
      </c>
      <c r="AP51" s="6">
        <v>0</v>
      </c>
      <c r="AQ51" s="6">
        <v>8</v>
      </c>
      <c r="AR51" s="6">
        <v>32</v>
      </c>
      <c r="AS51" s="6">
        <v>0</v>
      </c>
      <c r="AT51" s="6">
        <v>0</v>
      </c>
      <c r="AU51" s="6">
        <v>8</v>
      </c>
      <c r="AV51" s="6">
        <v>1</v>
      </c>
      <c r="AW51" s="6">
        <v>5</v>
      </c>
      <c r="AX51" s="6">
        <v>0</v>
      </c>
      <c r="AY51" s="6">
        <v>5</v>
      </c>
      <c r="AZ51" s="6">
        <v>70</v>
      </c>
      <c r="BA51" s="6">
        <v>73</v>
      </c>
      <c r="BB51" s="6">
        <v>29</v>
      </c>
      <c r="BC51" s="6">
        <v>31</v>
      </c>
      <c r="BD51" s="6">
        <v>52</v>
      </c>
      <c r="BE51" s="6">
        <v>14</v>
      </c>
      <c r="BF51" s="6">
        <v>28</v>
      </c>
      <c r="BG51" s="6">
        <v>24</v>
      </c>
      <c r="BH51" s="6">
        <v>8</v>
      </c>
      <c r="BI51" s="6">
        <v>2</v>
      </c>
      <c r="BJ51" s="6">
        <v>40</v>
      </c>
      <c r="BK51" s="6">
        <v>2</v>
      </c>
      <c r="BL51" s="6">
        <v>2</v>
      </c>
      <c r="BM51" s="6">
        <v>2</v>
      </c>
      <c r="BN51" s="6">
        <v>0</v>
      </c>
      <c r="BO51" s="6">
        <v>0</v>
      </c>
      <c r="BP51" s="6">
        <v>0</v>
      </c>
      <c r="BQ51" s="6">
        <v>7</v>
      </c>
      <c r="BR51" s="6">
        <v>0</v>
      </c>
      <c r="BS51" s="6">
        <v>4</v>
      </c>
      <c r="BT51" s="6">
        <v>4</v>
      </c>
      <c r="BU51" s="6">
        <v>0</v>
      </c>
      <c r="BV51" s="6">
        <v>0</v>
      </c>
      <c r="BW51" s="6">
        <v>0</v>
      </c>
      <c r="BX51" s="6">
        <v>0</v>
      </c>
      <c r="BY51" s="6">
        <v>0</v>
      </c>
      <c r="BZ51" s="6">
        <v>0</v>
      </c>
      <c r="CA51" s="6">
        <v>3</v>
      </c>
      <c r="CB51" s="6">
        <v>0</v>
      </c>
      <c r="CC51" s="6">
        <v>13</v>
      </c>
      <c r="CD51" s="6">
        <v>1</v>
      </c>
      <c r="CE51" s="6">
        <f t="shared" si="2"/>
        <v>17</v>
      </c>
      <c r="CF51" s="1">
        <f t="shared" si="4"/>
        <v>-94</v>
      </c>
      <c r="CG51" s="7">
        <f t="shared" si="3"/>
        <v>-162</v>
      </c>
      <c r="CH51" s="8">
        <v>0</v>
      </c>
      <c r="CI51" s="5" t="s">
        <v>412</v>
      </c>
    </row>
    <row r="52" spans="1:87" ht="15.75" hidden="1" x14ac:dyDescent="0.25">
      <c r="A52" s="3">
        <v>48</v>
      </c>
      <c r="B52" s="1" t="s">
        <v>8</v>
      </c>
      <c r="C52" s="1" t="s">
        <v>42</v>
      </c>
      <c r="D52" s="1" t="s">
        <v>296</v>
      </c>
      <c r="E52" s="3">
        <v>24</v>
      </c>
      <c r="F52" s="3" t="s">
        <v>30</v>
      </c>
      <c r="G52" s="3">
        <v>1</v>
      </c>
      <c r="H52" s="3" t="s">
        <v>31</v>
      </c>
      <c r="I52" s="6" t="s">
        <v>361</v>
      </c>
      <c r="J52" s="3" t="s">
        <v>32</v>
      </c>
      <c r="K52" s="47">
        <v>1074</v>
      </c>
      <c r="L52" s="6"/>
      <c r="M52" s="6"/>
      <c r="O52" s="6">
        <f>8*24</f>
        <v>192</v>
      </c>
      <c r="P52" s="6"/>
      <c r="Q52" s="6">
        <f>2*24</f>
        <v>48</v>
      </c>
      <c r="R52" s="6"/>
      <c r="S52" s="6"/>
      <c r="T52" s="6"/>
      <c r="U52" s="6"/>
      <c r="V52" s="6"/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  <c r="BJ52" s="6">
        <v>0</v>
      </c>
      <c r="BK52" s="6">
        <v>0</v>
      </c>
      <c r="BL52" s="6">
        <v>0</v>
      </c>
      <c r="BM52" s="6">
        <v>0</v>
      </c>
      <c r="BN52" s="6">
        <v>62</v>
      </c>
      <c r="BO52" s="6">
        <v>9</v>
      </c>
      <c r="BP52" s="6">
        <v>86</v>
      </c>
      <c r="BQ52" s="6">
        <v>10</v>
      </c>
      <c r="BR52" s="6">
        <v>16</v>
      </c>
      <c r="BS52" s="6">
        <v>15</v>
      </c>
      <c r="BT52" s="6">
        <v>36</v>
      </c>
      <c r="BU52" s="6">
        <v>0</v>
      </c>
      <c r="BV52" s="6">
        <v>0</v>
      </c>
      <c r="BW52" s="6">
        <v>0</v>
      </c>
      <c r="BX52" s="6">
        <v>0</v>
      </c>
      <c r="BY52" s="6">
        <v>6</v>
      </c>
      <c r="BZ52" s="6">
        <v>0</v>
      </c>
      <c r="CA52" s="6">
        <v>0</v>
      </c>
      <c r="CB52" s="6">
        <v>0</v>
      </c>
      <c r="CC52" s="6">
        <v>0</v>
      </c>
      <c r="CD52" s="6">
        <v>0</v>
      </c>
      <c r="CE52" s="6">
        <f t="shared" si="2"/>
        <v>0</v>
      </c>
      <c r="CF52" s="1">
        <f t="shared" si="4"/>
        <v>834</v>
      </c>
      <c r="CG52" s="7">
        <f t="shared" si="3"/>
        <v>834</v>
      </c>
      <c r="CH52" s="8">
        <v>0</v>
      </c>
      <c r="CI52" s="5" t="s">
        <v>414</v>
      </c>
    </row>
    <row r="53" spans="1:87" ht="15.75" hidden="1" x14ac:dyDescent="0.25">
      <c r="A53" s="3">
        <v>49</v>
      </c>
      <c r="B53" s="1" t="s">
        <v>8</v>
      </c>
      <c r="C53" s="1" t="s">
        <v>41</v>
      </c>
      <c r="D53" s="1" t="s">
        <v>297</v>
      </c>
      <c r="E53" s="3">
        <v>4</v>
      </c>
      <c r="F53" s="3" t="s">
        <v>30</v>
      </c>
      <c r="G53" s="3">
        <v>6</v>
      </c>
      <c r="H53" s="3" t="s">
        <v>31</v>
      </c>
      <c r="I53" s="6" t="s">
        <v>317</v>
      </c>
      <c r="J53" s="3" t="s">
        <v>32</v>
      </c>
      <c r="K53" s="47">
        <v>407</v>
      </c>
      <c r="L53" s="6"/>
      <c r="M53" s="6"/>
      <c r="O53" s="6">
        <f>20*4</f>
        <v>80</v>
      </c>
      <c r="P53" s="6"/>
      <c r="Q53" s="6"/>
      <c r="R53" s="6"/>
      <c r="S53" s="6"/>
      <c r="T53" s="6"/>
      <c r="U53" s="6"/>
      <c r="V53" s="6"/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4</v>
      </c>
      <c r="AO53" s="6">
        <v>4</v>
      </c>
      <c r="AP53" s="6">
        <v>0</v>
      </c>
      <c r="AQ53" s="6">
        <v>4</v>
      </c>
      <c r="AR53" s="6">
        <v>24</v>
      </c>
      <c r="AS53" s="6">
        <v>13</v>
      </c>
      <c r="AT53" s="6">
        <v>0</v>
      </c>
      <c r="AU53" s="6">
        <v>1</v>
      </c>
      <c r="AV53" s="6">
        <v>1</v>
      </c>
      <c r="AW53" s="6">
        <v>11</v>
      </c>
      <c r="AX53" s="6">
        <v>1</v>
      </c>
      <c r="AY53" s="6">
        <v>4</v>
      </c>
      <c r="AZ53" s="6">
        <v>22</v>
      </c>
      <c r="BA53" s="6">
        <v>70</v>
      </c>
      <c r="BB53" s="6">
        <v>34</v>
      </c>
      <c r="BC53" s="6">
        <v>17</v>
      </c>
      <c r="BD53" s="6">
        <v>25</v>
      </c>
      <c r="BE53" s="6">
        <v>18</v>
      </c>
      <c r="BF53" s="6">
        <v>7</v>
      </c>
      <c r="BG53" s="6">
        <v>4</v>
      </c>
      <c r="BH53" s="6">
        <v>12</v>
      </c>
      <c r="BI53" s="6">
        <v>0</v>
      </c>
      <c r="BJ53" s="6">
        <v>0</v>
      </c>
      <c r="BK53" s="6">
        <v>51</v>
      </c>
      <c r="BL53" s="6">
        <v>43</v>
      </c>
      <c r="BM53" s="6">
        <v>8</v>
      </c>
      <c r="BN53" s="6">
        <v>43</v>
      </c>
      <c r="BO53" s="6">
        <v>70</v>
      </c>
      <c r="BP53" s="6">
        <v>65</v>
      </c>
      <c r="BQ53" s="6">
        <v>141</v>
      </c>
      <c r="BR53" s="6">
        <v>54</v>
      </c>
      <c r="BS53" s="6">
        <v>68</v>
      </c>
      <c r="BT53" s="6">
        <v>219</v>
      </c>
      <c r="BU53" s="6">
        <v>85</v>
      </c>
      <c r="BV53" s="6">
        <v>193</v>
      </c>
      <c r="BW53" s="6">
        <v>239</v>
      </c>
      <c r="BX53" s="6">
        <v>6</v>
      </c>
      <c r="BY53" s="6">
        <v>13</v>
      </c>
      <c r="BZ53" s="6">
        <v>19</v>
      </c>
      <c r="CA53" s="6">
        <v>32</v>
      </c>
      <c r="CB53" s="6">
        <v>3</v>
      </c>
      <c r="CC53" s="6">
        <v>19</v>
      </c>
      <c r="CD53" s="6">
        <v>5</v>
      </c>
      <c r="CE53" s="6">
        <f t="shared" si="2"/>
        <v>59</v>
      </c>
      <c r="CF53" s="1">
        <f t="shared" si="4"/>
        <v>268</v>
      </c>
      <c r="CG53" s="7">
        <f t="shared" si="3"/>
        <v>32</v>
      </c>
      <c r="CH53" s="8">
        <v>0</v>
      </c>
      <c r="CI53" s="5" t="s">
        <v>414</v>
      </c>
    </row>
    <row r="54" spans="1:87" ht="15.75" hidden="1" x14ac:dyDescent="0.25">
      <c r="A54" s="3">
        <v>50</v>
      </c>
      <c r="B54" s="1" t="s">
        <v>8</v>
      </c>
      <c r="C54" s="1" t="s">
        <v>41</v>
      </c>
      <c r="D54" s="1" t="s">
        <v>298</v>
      </c>
      <c r="E54" s="3">
        <v>24</v>
      </c>
      <c r="F54" s="3" t="s">
        <v>30</v>
      </c>
      <c r="G54" s="3">
        <v>1</v>
      </c>
      <c r="H54" s="3" t="s">
        <v>31</v>
      </c>
      <c r="I54" s="6" t="s">
        <v>318</v>
      </c>
      <c r="J54" s="3" t="s">
        <v>32</v>
      </c>
      <c r="K54" s="47">
        <v>437</v>
      </c>
      <c r="L54" s="6"/>
      <c r="M54" s="6"/>
      <c r="O54" s="6">
        <v>80</v>
      </c>
      <c r="P54" s="6"/>
      <c r="Q54" s="6"/>
      <c r="R54" s="6"/>
      <c r="S54" s="6"/>
      <c r="T54" s="6"/>
      <c r="U54" s="6"/>
      <c r="V54" s="6"/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6</v>
      </c>
      <c r="AR54" s="6">
        <v>22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1</v>
      </c>
      <c r="AY54" s="6">
        <v>0</v>
      </c>
      <c r="AZ54" s="6">
        <v>22</v>
      </c>
      <c r="BA54" s="6">
        <v>12</v>
      </c>
      <c r="BB54" s="6">
        <v>24</v>
      </c>
      <c r="BC54" s="6">
        <v>0</v>
      </c>
      <c r="BD54" s="6">
        <v>24</v>
      </c>
      <c r="BE54" s="6">
        <v>24</v>
      </c>
      <c r="BF54" s="6">
        <v>32</v>
      </c>
      <c r="BG54" s="6">
        <v>0</v>
      </c>
      <c r="BH54" s="6">
        <v>51</v>
      </c>
      <c r="BI54" s="6">
        <v>0</v>
      </c>
      <c r="BJ54" s="6">
        <v>0</v>
      </c>
      <c r="BK54" s="6">
        <v>18</v>
      </c>
      <c r="BL54" s="6">
        <v>75</v>
      </c>
      <c r="BM54" s="6">
        <v>3</v>
      </c>
      <c r="BN54" s="6">
        <v>24</v>
      </c>
      <c r="BO54" s="6">
        <v>34</v>
      </c>
      <c r="BP54" s="6">
        <v>44</v>
      </c>
      <c r="BQ54" s="6">
        <v>30</v>
      </c>
      <c r="BR54" s="6">
        <v>50</v>
      </c>
      <c r="BS54" s="6">
        <v>29</v>
      </c>
      <c r="BT54" s="6">
        <v>18</v>
      </c>
      <c r="BU54" s="6">
        <v>13</v>
      </c>
      <c r="BV54" s="6">
        <v>52</v>
      </c>
      <c r="BW54" s="6">
        <v>37</v>
      </c>
      <c r="BX54" s="6">
        <v>6</v>
      </c>
      <c r="BY54" s="6">
        <v>84</v>
      </c>
      <c r="BZ54" s="6">
        <v>74</v>
      </c>
      <c r="CA54" s="6">
        <v>240</v>
      </c>
      <c r="CB54" s="6">
        <v>108</v>
      </c>
      <c r="CC54" s="6">
        <v>102</v>
      </c>
      <c r="CD54" s="6">
        <v>12</v>
      </c>
      <c r="CE54" s="6">
        <f t="shared" si="2"/>
        <v>462</v>
      </c>
      <c r="CF54" s="1">
        <f t="shared" si="4"/>
        <v>-105</v>
      </c>
      <c r="CG54" s="7">
        <f t="shared" si="3"/>
        <v>-1953</v>
      </c>
      <c r="CH54" s="8">
        <v>0</v>
      </c>
      <c r="CI54" s="5" t="s">
        <v>414</v>
      </c>
    </row>
    <row r="55" spans="1:87" ht="15.75" hidden="1" x14ac:dyDescent="0.25">
      <c r="A55" s="3">
        <v>51</v>
      </c>
      <c r="B55" s="1" t="s">
        <v>8</v>
      </c>
      <c r="C55" s="1" t="s">
        <v>43</v>
      </c>
      <c r="D55" s="1" t="s">
        <v>299</v>
      </c>
      <c r="E55" s="3">
        <v>1</v>
      </c>
      <c r="F55" s="3" t="s">
        <v>30</v>
      </c>
      <c r="G55" s="3">
        <v>18</v>
      </c>
      <c r="H55" s="3" t="s">
        <v>289</v>
      </c>
      <c r="I55" s="6" t="s">
        <v>312</v>
      </c>
      <c r="J55" s="3" t="s">
        <v>34</v>
      </c>
      <c r="K55" s="47">
        <v>2</v>
      </c>
      <c r="L55" s="6"/>
      <c r="M55" s="6"/>
      <c r="O55" s="6"/>
      <c r="P55" s="6">
        <v>50</v>
      </c>
      <c r="Q55" s="6"/>
      <c r="R55" s="6"/>
      <c r="S55" s="6"/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10</v>
      </c>
      <c r="AO55" s="6">
        <v>0</v>
      </c>
      <c r="AP55" s="6">
        <v>7</v>
      </c>
      <c r="AQ55" s="6">
        <v>12</v>
      </c>
      <c r="AR55" s="6">
        <v>1</v>
      </c>
      <c r="AS55" s="6">
        <v>1</v>
      </c>
      <c r="AT55" s="6">
        <v>5</v>
      </c>
      <c r="AU55" s="6">
        <v>14</v>
      </c>
      <c r="AV55" s="6">
        <v>0</v>
      </c>
      <c r="AW55" s="6">
        <v>0</v>
      </c>
      <c r="AX55" s="6">
        <v>0</v>
      </c>
      <c r="AY55" s="6">
        <v>0</v>
      </c>
      <c r="AZ55" s="6">
        <v>4</v>
      </c>
      <c r="BA55" s="6">
        <v>4</v>
      </c>
      <c r="BB55" s="6">
        <v>22</v>
      </c>
      <c r="BC55" s="6">
        <v>21</v>
      </c>
      <c r="BD55" s="6">
        <v>10</v>
      </c>
      <c r="BE55" s="6">
        <v>0</v>
      </c>
      <c r="BF55" s="6">
        <v>5</v>
      </c>
      <c r="BG55" s="6">
        <v>2</v>
      </c>
      <c r="BH55" s="6">
        <v>4</v>
      </c>
      <c r="BI55" s="6">
        <v>1</v>
      </c>
      <c r="BJ55" s="6">
        <v>2</v>
      </c>
      <c r="BK55" s="6">
        <v>0</v>
      </c>
      <c r="BL55" s="6">
        <v>0</v>
      </c>
      <c r="BM55" s="6">
        <v>0</v>
      </c>
      <c r="BN55" s="6">
        <v>2</v>
      </c>
      <c r="BO55" s="6">
        <v>1</v>
      </c>
      <c r="BP55" s="6">
        <v>10</v>
      </c>
      <c r="BQ55" s="6">
        <v>5</v>
      </c>
      <c r="BR55" s="6">
        <v>1</v>
      </c>
      <c r="BS55" s="6">
        <v>9</v>
      </c>
      <c r="BT55" s="6">
        <v>0</v>
      </c>
      <c r="BU55" s="6">
        <v>0</v>
      </c>
      <c r="BV55" s="6">
        <v>0</v>
      </c>
      <c r="BW55" s="6">
        <v>0</v>
      </c>
      <c r="BX55" s="6">
        <v>0</v>
      </c>
      <c r="BY55" s="6">
        <v>0</v>
      </c>
      <c r="BZ55" s="6">
        <v>0</v>
      </c>
      <c r="CA55" s="6">
        <v>0</v>
      </c>
      <c r="CB55" s="6">
        <v>1</v>
      </c>
      <c r="CC55" s="6">
        <v>0</v>
      </c>
      <c r="CD55" s="6">
        <v>1</v>
      </c>
      <c r="CE55" s="6">
        <f t="shared" si="2"/>
        <v>2</v>
      </c>
      <c r="CF55" s="1">
        <f t="shared" si="4"/>
        <v>-50</v>
      </c>
      <c r="CG55" s="7">
        <f t="shared" si="3"/>
        <v>-58</v>
      </c>
      <c r="CH55" s="8">
        <v>0</v>
      </c>
      <c r="CI55" s="5" t="s">
        <v>414</v>
      </c>
    </row>
    <row r="56" spans="1:87" ht="15.75" hidden="1" x14ac:dyDescent="0.25">
      <c r="A56" s="3">
        <v>52</v>
      </c>
      <c r="B56" s="1" t="s">
        <v>8</v>
      </c>
      <c r="C56" s="1" t="s">
        <v>43</v>
      </c>
      <c r="D56" s="1" t="s">
        <v>299</v>
      </c>
      <c r="E56" s="3">
        <v>1</v>
      </c>
      <c r="F56" s="3" t="s">
        <v>30</v>
      </c>
      <c r="G56" s="3">
        <v>180</v>
      </c>
      <c r="H56" s="3" t="s">
        <v>289</v>
      </c>
      <c r="I56" s="6" t="s">
        <v>313</v>
      </c>
      <c r="J56" s="3" t="s">
        <v>33</v>
      </c>
      <c r="K56" s="47">
        <v>0</v>
      </c>
      <c r="L56" s="6"/>
      <c r="M56" s="6"/>
      <c r="O56" s="6"/>
      <c r="P56" s="6">
        <v>5</v>
      </c>
      <c r="Q56" s="6"/>
      <c r="R56" s="6"/>
      <c r="S56" s="6"/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2</v>
      </c>
      <c r="AM56" s="6">
        <v>0</v>
      </c>
      <c r="AN56" s="6">
        <v>0</v>
      </c>
      <c r="AO56" s="6">
        <v>0</v>
      </c>
      <c r="AP56" s="6">
        <v>0</v>
      </c>
      <c r="AQ56" s="6">
        <v>0</v>
      </c>
      <c r="AR56" s="6">
        <v>0</v>
      </c>
      <c r="AS56" s="6">
        <v>0</v>
      </c>
      <c r="AT56" s="6">
        <v>1</v>
      </c>
      <c r="AU56" s="6">
        <v>0</v>
      </c>
      <c r="AV56" s="6">
        <v>2</v>
      </c>
      <c r="AW56" s="6">
        <v>0</v>
      </c>
      <c r="AX56" s="6">
        <v>0</v>
      </c>
      <c r="AY56" s="6">
        <v>0</v>
      </c>
      <c r="AZ56" s="6">
        <v>1</v>
      </c>
      <c r="BA56" s="6">
        <v>0</v>
      </c>
      <c r="BB56" s="6">
        <v>3</v>
      </c>
      <c r="BC56" s="6">
        <v>1</v>
      </c>
      <c r="BD56" s="6">
        <v>0</v>
      </c>
      <c r="BE56" s="6">
        <v>0</v>
      </c>
      <c r="BF56" s="6">
        <v>0.66666666666666663</v>
      </c>
      <c r="BG56" s="6">
        <v>0.66666666666666663</v>
      </c>
      <c r="BH56" s="6">
        <v>0</v>
      </c>
      <c r="BI56" s="6">
        <v>0</v>
      </c>
      <c r="BJ56" s="6">
        <v>0</v>
      </c>
      <c r="BK56" s="6">
        <v>0</v>
      </c>
      <c r="BL56" s="6">
        <v>0</v>
      </c>
      <c r="BM56" s="6">
        <v>0</v>
      </c>
      <c r="BN56" s="6">
        <v>0</v>
      </c>
      <c r="BO56" s="6">
        <v>0</v>
      </c>
      <c r="BP56" s="6">
        <v>0</v>
      </c>
      <c r="BQ56" s="6">
        <v>0</v>
      </c>
      <c r="BR56" s="6">
        <v>0</v>
      </c>
      <c r="BS56" s="6">
        <v>0</v>
      </c>
      <c r="BT56" s="6">
        <v>0</v>
      </c>
      <c r="BU56" s="6">
        <v>0</v>
      </c>
      <c r="BV56" s="6">
        <v>0</v>
      </c>
      <c r="BW56" s="6">
        <v>0</v>
      </c>
      <c r="BX56" s="6">
        <v>0</v>
      </c>
      <c r="BY56" s="6">
        <v>0</v>
      </c>
      <c r="BZ56" s="6">
        <v>0</v>
      </c>
      <c r="CA56" s="6">
        <v>0</v>
      </c>
      <c r="CB56" s="6">
        <v>0</v>
      </c>
      <c r="CC56" s="6">
        <v>0</v>
      </c>
      <c r="CD56" s="6">
        <v>0</v>
      </c>
      <c r="CE56" s="6">
        <f t="shared" si="2"/>
        <v>0</v>
      </c>
      <c r="CF56" s="1">
        <f t="shared" si="4"/>
        <v>-5</v>
      </c>
      <c r="CG56" s="7">
        <f t="shared" si="3"/>
        <v>-5</v>
      </c>
      <c r="CH56" s="8">
        <v>0</v>
      </c>
      <c r="CI56" s="5" t="s">
        <v>414</v>
      </c>
    </row>
    <row r="57" spans="1:87" ht="15.75" hidden="1" x14ac:dyDescent="0.25">
      <c r="A57" s="3">
        <v>53</v>
      </c>
      <c r="B57" s="1" t="s">
        <v>8</v>
      </c>
      <c r="C57" s="1" t="s">
        <v>43</v>
      </c>
      <c r="D57" s="1" t="s">
        <v>305</v>
      </c>
      <c r="E57" s="3">
        <v>1</v>
      </c>
      <c r="F57" s="3" t="s">
        <v>30</v>
      </c>
      <c r="G57" s="3">
        <v>18</v>
      </c>
      <c r="H57" s="3" t="s">
        <v>289</v>
      </c>
      <c r="I57" s="6" t="s">
        <v>311</v>
      </c>
      <c r="J57" s="3" t="s">
        <v>34</v>
      </c>
      <c r="K57" s="47">
        <v>0</v>
      </c>
      <c r="L57" s="6"/>
      <c r="M57" s="6"/>
      <c r="O57" s="6"/>
      <c r="P57" s="6">
        <v>15</v>
      </c>
      <c r="Q57" s="6"/>
      <c r="R57" s="6"/>
      <c r="S57" s="6"/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1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5</v>
      </c>
      <c r="AU57" s="6">
        <v>4</v>
      </c>
      <c r="AV57" s="6">
        <v>1</v>
      </c>
      <c r="AW57" s="6">
        <v>3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  <c r="BJ57" s="6">
        <v>0</v>
      </c>
      <c r="BK57" s="6">
        <v>0</v>
      </c>
      <c r="BL57" s="6">
        <v>0</v>
      </c>
      <c r="BM57" s="6">
        <v>0</v>
      </c>
      <c r="BN57" s="6">
        <v>0</v>
      </c>
      <c r="BO57" s="6">
        <v>0</v>
      </c>
      <c r="BP57" s="6">
        <v>0</v>
      </c>
      <c r="BQ57" s="6">
        <v>0</v>
      </c>
      <c r="BR57" s="6">
        <v>0</v>
      </c>
      <c r="BS57" s="6">
        <v>0</v>
      </c>
      <c r="BT57" s="6">
        <v>0</v>
      </c>
      <c r="BU57" s="6">
        <v>0</v>
      </c>
      <c r="BV57" s="6">
        <v>0</v>
      </c>
      <c r="BW57" s="6">
        <v>0</v>
      </c>
      <c r="BX57" s="6">
        <v>0</v>
      </c>
      <c r="BY57" s="6">
        <v>0</v>
      </c>
      <c r="BZ57" s="6">
        <v>0</v>
      </c>
      <c r="CA57" s="6">
        <v>0</v>
      </c>
      <c r="CB57" s="6">
        <v>0</v>
      </c>
      <c r="CC57" s="6">
        <v>0</v>
      </c>
      <c r="CD57" s="6">
        <v>0</v>
      </c>
      <c r="CE57" s="6">
        <f t="shared" si="2"/>
        <v>0</v>
      </c>
      <c r="CF57" s="1">
        <f t="shared" si="4"/>
        <v>-15</v>
      </c>
      <c r="CG57" s="7">
        <f t="shared" si="3"/>
        <v>-15</v>
      </c>
      <c r="CH57" s="8">
        <v>0</v>
      </c>
      <c r="CI57" s="5" t="s">
        <v>414</v>
      </c>
    </row>
    <row r="58" spans="1:87" ht="15.75" hidden="1" x14ac:dyDescent="0.25">
      <c r="A58" s="3">
        <v>54</v>
      </c>
      <c r="B58" s="1" t="s">
        <v>8</v>
      </c>
      <c r="C58" s="1" t="s">
        <v>43</v>
      </c>
      <c r="D58" s="1" t="s">
        <v>299</v>
      </c>
      <c r="E58" s="3">
        <v>12</v>
      </c>
      <c r="F58" s="3" t="s">
        <v>30</v>
      </c>
      <c r="G58" s="3">
        <v>1.5</v>
      </c>
      <c r="H58" s="3" t="s">
        <v>289</v>
      </c>
      <c r="I58" s="6" t="s">
        <v>322</v>
      </c>
      <c r="J58" s="3" t="s">
        <v>32</v>
      </c>
      <c r="K58" s="47">
        <v>35</v>
      </c>
      <c r="L58" s="6"/>
      <c r="M58" s="6"/>
      <c r="O58" s="6"/>
      <c r="P58" s="6"/>
      <c r="Q58" s="6">
        <v>240</v>
      </c>
      <c r="R58" s="6"/>
      <c r="S58" s="6"/>
      <c r="T58" s="6"/>
      <c r="U58" s="6"/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v>0</v>
      </c>
      <c r="AF58" s="6">
        <v>0</v>
      </c>
      <c r="AG58" s="6">
        <v>0</v>
      </c>
      <c r="AH58" s="6">
        <v>9</v>
      </c>
      <c r="AI58" s="6">
        <v>3</v>
      </c>
      <c r="AJ58" s="6">
        <v>24</v>
      </c>
      <c r="AK58" s="6">
        <v>5</v>
      </c>
      <c r="AL58" s="6">
        <v>0</v>
      </c>
      <c r="AM58" s="6">
        <v>1</v>
      </c>
      <c r="AN58" s="6">
        <v>0</v>
      </c>
      <c r="AO58" s="6">
        <v>0</v>
      </c>
      <c r="AP58" s="6">
        <v>0</v>
      </c>
      <c r="AQ58" s="6">
        <v>0</v>
      </c>
      <c r="AR58" s="6">
        <v>0</v>
      </c>
      <c r="AS58" s="6">
        <v>0</v>
      </c>
      <c r="AT58" s="6">
        <v>0</v>
      </c>
      <c r="AU58" s="6">
        <v>12</v>
      </c>
      <c r="AV58" s="6">
        <v>2</v>
      </c>
      <c r="AW58" s="6">
        <v>16</v>
      </c>
      <c r="AX58" s="6">
        <v>1</v>
      </c>
      <c r="AY58" s="6">
        <v>17</v>
      </c>
      <c r="AZ58" s="6">
        <v>6</v>
      </c>
      <c r="BA58" s="6">
        <v>3</v>
      </c>
      <c r="BB58" s="6">
        <v>3</v>
      </c>
      <c r="BC58" s="6">
        <v>4</v>
      </c>
      <c r="BD58" s="6">
        <v>1</v>
      </c>
      <c r="BE58" s="6">
        <v>1</v>
      </c>
      <c r="BF58" s="6">
        <v>13</v>
      </c>
      <c r="BG58" s="6">
        <v>1</v>
      </c>
      <c r="BH58" s="6">
        <v>5</v>
      </c>
      <c r="BI58" s="6">
        <v>0</v>
      </c>
      <c r="BJ58" s="6">
        <v>0</v>
      </c>
      <c r="BK58" s="6">
        <v>0</v>
      </c>
      <c r="BL58" s="6">
        <v>12</v>
      </c>
      <c r="BM58" s="6">
        <v>0</v>
      </c>
      <c r="BN58" s="6">
        <v>18</v>
      </c>
      <c r="BO58" s="6">
        <v>6</v>
      </c>
      <c r="BP58" s="6">
        <v>12</v>
      </c>
      <c r="BQ58" s="6">
        <v>0</v>
      </c>
      <c r="BR58" s="6">
        <v>5</v>
      </c>
      <c r="BS58" s="6">
        <v>0</v>
      </c>
      <c r="BT58" s="6">
        <v>0</v>
      </c>
      <c r="BU58" s="6">
        <v>0</v>
      </c>
      <c r="BV58" s="6">
        <v>0</v>
      </c>
      <c r="BW58" s="6">
        <v>0</v>
      </c>
      <c r="BX58" s="6">
        <v>0</v>
      </c>
      <c r="BY58" s="6">
        <v>0</v>
      </c>
      <c r="BZ58" s="6">
        <v>0</v>
      </c>
      <c r="CA58" s="6">
        <v>0</v>
      </c>
      <c r="CB58" s="6">
        <v>10</v>
      </c>
      <c r="CC58" s="6">
        <v>0</v>
      </c>
      <c r="CD58" s="6">
        <v>11</v>
      </c>
      <c r="CE58" s="6">
        <f t="shared" si="2"/>
        <v>21</v>
      </c>
      <c r="CF58" s="1">
        <f t="shared" si="4"/>
        <v>-226</v>
      </c>
      <c r="CG58" s="7">
        <f t="shared" si="3"/>
        <v>-310</v>
      </c>
      <c r="CH58" s="8">
        <v>0</v>
      </c>
      <c r="CI58" s="5" t="s">
        <v>414</v>
      </c>
    </row>
    <row r="59" spans="1:87" ht="15.75" x14ac:dyDescent="0.25">
      <c r="A59" s="3">
        <v>55</v>
      </c>
      <c r="B59" s="1" t="s">
        <v>8</v>
      </c>
      <c r="C59" s="1" t="s">
        <v>42</v>
      </c>
      <c r="D59" s="1" t="s">
        <v>351</v>
      </c>
      <c r="E59" s="3">
        <v>1</v>
      </c>
      <c r="F59" s="3" t="s">
        <v>30</v>
      </c>
      <c r="G59" s="3">
        <v>200</v>
      </c>
      <c r="H59" s="3" t="s">
        <v>31</v>
      </c>
      <c r="I59" s="6" t="s">
        <v>371</v>
      </c>
      <c r="J59" s="3" t="s">
        <v>33</v>
      </c>
      <c r="K59" s="47">
        <v>4</v>
      </c>
      <c r="L59" s="6"/>
      <c r="M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1</v>
      </c>
      <c r="BB59" s="6">
        <v>0</v>
      </c>
      <c r="BC59" s="6">
        <v>0</v>
      </c>
      <c r="BD59" s="6">
        <v>0</v>
      </c>
      <c r="BE59" s="6">
        <v>2</v>
      </c>
      <c r="BF59" s="6">
        <v>2</v>
      </c>
      <c r="BG59" s="6">
        <v>0</v>
      </c>
      <c r="BH59" s="6">
        <v>0</v>
      </c>
      <c r="BI59" s="6">
        <v>0</v>
      </c>
      <c r="BJ59" s="6">
        <v>0</v>
      </c>
      <c r="BK59" s="6">
        <v>0</v>
      </c>
      <c r="BL59" s="6">
        <v>4</v>
      </c>
      <c r="BM59" s="6">
        <v>0</v>
      </c>
      <c r="BN59" s="6">
        <v>0</v>
      </c>
      <c r="BO59" s="6">
        <v>0</v>
      </c>
      <c r="BP59" s="6">
        <v>1</v>
      </c>
      <c r="BQ59" s="6">
        <v>0</v>
      </c>
      <c r="BR59" s="6">
        <v>5</v>
      </c>
      <c r="BS59" s="6">
        <v>1</v>
      </c>
      <c r="BT59" s="6">
        <v>2</v>
      </c>
      <c r="BU59" s="6">
        <v>0</v>
      </c>
      <c r="BV59" s="6">
        <v>1</v>
      </c>
      <c r="BW59" s="6">
        <v>0</v>
      </c>
      <c r="BX59" s="6">
        <v>1</v>
      </c>
      <c r="BY59" s="6">
        <v>0</v>
      </c>
      <c r="BZ59" s="6">
        <v>0</v>
      </c>
      <c r="CA59" s="6">
        <v>0</v>
      </c>
      <c r="CB59" s="6">
        <v>0</v>
      </c>
      <c r="CC59" s="6">
        <v>0</v>
      </c>
      <c r="CD59" s="6">
        <v>2</v>
      </c>
      <c r="CE59" s="6">
        <f t="shared" si="2"/>
        <v>2</v>
      </c>
      <c r="CF59" s="1">
        <f t="shared" si="4"/>
        <v>2</v>
      </c>
      <c r="CG59" s="7">
        <f t="shared" si="3"/>
        <v>-6</v>
      </c>
      <c r="CH59" s="13">
        <v>10</v>
      </c>
      <c r="CI59" s="5" t="s">
        <v>414</v>
      </c>
    </row>
    <row r="60" spans="1:87" ht="16.5" customHeight="1" x14ac:dyDescent="0.25">
      <c r="A60" s="3">
        <v>56</v>
      </c>
      <c r="B60" s="1" t="s">
        <v>8</v>
      </c>
      <c r="C60" s="1" t="s">
        <v>42</v>
      </c>
      <c r="D60" s="1" t="s">
        <v>351</v>
      </c>
      <c r="E60" s="3">
        <v>1</v>
      </c>
      <c r="F60" s="3" t="s">
        <v>30</v>
      </c>
      <c r="G60" s="3">
        <v>18</v>
      </c>
      <c r="H60" s="3" t="s">
        <v>31</v>
      </c>
      <c r="I60" s="6" t="s">
        <v>372</v>
      </c>
      <c r="J60" s="3" t="s">
        <v>352</v>
      </c>
      <c r="K60" s="47">
        <v>30.944004444444442</v>
      </c>
      <c r="L60" s="6"/>
      <c r="M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6</v>
      </c>
      <c r="BB60" s="6">
        <v>8</v>
      </c>
      <c r="BC60" s="6">
        <v>14</v>
      </c>
      <c r="BD60" s="6">
        <v>7</v>
      </c>
      <c r="BE60" s="6">
        <v>5</v>
      </c>
      <c r="BF60" s="6">
        <v>3</v>
      </c>
      <c r="BG60" s="6">
        <v>26.055555555555557</v>
      </c>
      <c r="BH60" s="6">
        <v>9</v>
      </c>
      <c r="BI60" s="6">
        <v>3</v>
      </c>
      <c r="BJ60" s="6">
        <v>11</v>
      </c>
      <c r="BK60" s="6">
        <v>2</v>
      </c>
      <c r="BL60" s="6">
        <v>1</v>
      </c>
      <c r="BM60" s="6">
        <v>0</v>
      </c>
      <c r="BN60" s="6">
        <v>27</v>
      </c>
      <c r="BO60" s="6">
        <v>14</v>
      </c>
      <c r="BP60" s="6">
        <v>14</v>
      </c>
      <c r="BQ60" s="6">
        <v>2</v>
      </c>
      <c r="BR60" s="6">
        <v>2</v>
      </c>
      <c r="BS60" s="6">
        <v>10</v>
      </c>
      <c r="BT60" s="6">
        <v>1</v>
      </c>
      <c r="BU60" s="6">
        <v>3</v>
      </c>
      <c r="BV60" s="6">
        <v>23</v>
      </c>
      <c r="BW60" s="6">
        <v>5</v>
      </c>
      <c r="BX60" s="6">
        <v>0</v>
      </c>
      <c r="BY60" s="6">
        <v>0</v>
      </c>
      <c r="BZ60" s="6">
        <v>1</v>
      </c>
      <c r="CA60" s="6">
        <v>5</v>
      </c>
      <c r="CB60" s="6">
        <v>17</v>
      </c>
      <c r="CC60" s="6">
        <v>13</v>
      </c>
      <c r="CD60" s="6">
        <v>55</v>
      </c>
      <c r="CE60" s="6">
        <f t="shared" si="2"/>
        <v>90</v>
      </c>
      <c r="CF60" s="1">
        <f t="shared" si="4"/>
        <v>-59.055995555555555</v>
      </c>
      <c r="CG60" s="7">
        <f t="shared" si="3"/>
        <v>-419.05599555555557</v>
      </c>
      <c r="CH60" s="13">
        <v>50</v>
      </c>
      <c r="CI60" s="5" t="s">
        <v>414</v>
      </c>
    </row>
    <row r="61" spans="1:87" ht="15.75" x14ac:dyDescent="0.25">
      <c r="A61" s="3">
        <v>57</v>
      </c>
      <c r="B61" s="1" t="s">
        <v>8</v>
      </c>
      <c r="C61" s="1" t="s">
        <v>42</v>
      </c>
      <c r="D61" s="1" t="s">
        <v>368</v>
      </c>
      <c r="E61" s="3">
        <v>1</v>
      </c>
      <c r="F61" s="3" t="s">
        <v>30</v>
      </c>
      <c r="G61" s="3">
        <v>200</v>
      </c>
      <c r="H61" s="3" t="s">
        <v>31</v>
      </c>
      <c r="I61" s="6" t="s">
        <v>378</v>
      </c>
      <c r="J61" s="3" t="s">
        <v>32</v>
      </c>
      <c r="K61" s="47">
        <v>0</v>
      </c>
      <c r="L61" s="6"/>
      <c r="M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>
        <v>0</v>
      </c>
      <c r="AY61" s="6">
        <v>0</v>
      </c>
      <c r="AZ61" s="6">
        <v>39</v>
      </c>
      <c r="BA61" s="6">
        <v>8</v>
      </c>
      <c r="BB61" s="6">
        <v>48</v>
      </c>
      <c r="BC61" s="6">
        <v>17</v>
      </c>
      <c r="BD61" s="6">
        <v>16</v>
      </c>
      <c r="BE61" s="6">
        <v>9</v>
      </c>
      <c r="BF61" s="6">
        <v>4</v>
      </c>
      <c r="BG61" s="6">
        <v>3</v>
      </c>
      <c r="BH61" s="6">
        <v>0</v>
      </c>
      <c r="BI61" s="6">
        <v>4</v>
      </c>
      <c r="BJ61" s="6">
        <v>1</v>
      </c>
      <c r="BK61" s="6">
        <v>3</v>
      </c>
      <c r="BL61" s="6">
        <v>4</v>
      </c>
      <c r="BM61" s="6">
        <v>1</v>
      </c>
      <c r="BN61" s="6">
        <v>1</v>
      </c>
      <c r="BO61" s="6">
        <v>0</v>
      </c>
      <c r="BP61" s="6">
        <v>1</v>
      </c>
      <c r="BQ61" s="6">
        <v>102.82</v>
      </c>
      <c r="BR61" s="6">
        <v>2.0900000000000034</v>
      </c>
      <c r="BS61" s="6">
        <v>1</v>
      </c>
      <c r="BT61" s="6">
        <v>2</v>
      </c>
      <c r="BU61" s="6">
        <v>0</v>
      </c>
      <c r="BV61" s="6">
        <v>1</v>
      </c>
      <c r="BW61" s="6">
        <v>17</v>
      </c>
      <c r="BX61" s="6">
        <v>2</v>
      </c>
      <c r="BY61" s="6">
        <v>2.09</v>
      </c>
      <c r="BZ61" s="6">
        <v>2</v>
      </c>
      <c r="CA61" s="6">
        <v>0</v>
      </c>
      <c r="CB61" s="6">
        <v>1</v>
      </c>
      <c r="CC61" s="6">
        <v>0</v>
      </c>
      <c r="CD61" s="6">
        <v>0</v>
      </c>
      <c r="CE61" s="6">
        <f t="shared" si="2"/>
        <v>1</v>
      </c>
      <c r="CF61" s="1">
        <f t="shared" si="4"/>
        <v>-1</v>
      </c>
      <c r="CG61" s="7">
        <f t="shared" si="3"/>
        <v>-5</v>
      </c>
      <c r="CH61" s="13">
        <v>80</v>
      </c>
      <c r="CI61" s="5" t="s">
        <v>412</v>
      </c>
    </row>
    <row r="62" spans="1:87" ht="15.75" x14ac:dyDescent="0.25">
      <c r="A62" s="3">
        <v>58</v>
      </c>
      <c r="B62" s="1" t="s">
        <v>8</v>
      </c>
      <c r="C62" s="1" t="s">
        <v>42</v>
      </c>
      <c r="D62" s="1" t="s">
        <v>359</v>
      </c>
      <c r="E62" s="3">
        <v>4</v>
      </c>
      <c r="F62" s="3" t="s">
        <v>30</v>
      </c>
      <c r="G62" s="3">
        <v>4</v>
      </c>
      <c r="H62" s="3" t="s">
        <v>31</v>
      </c>
      <c r="I62" s="6" t="s">
        <v>360</v>
      </c>
      <c r="J62" s="3" t="s">
        <v>32</v>
      </c>
      <c r="K62" s="47">
        <v>545</v>
      </c>
      <c r="L62" s="6"/>
      <c r="M62" s="6"/>
      <c r="O62" s="6">
        <f>50*4</f>
        <v>200</v>
      </c>
      <c r="P62" s="6"/>
      <c r="Q62" s="6">
        <f>50*4</f>
        <v>200</v>
      </c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54</v>
      </c>
      <c r="BI62" s="6">
        <v>56</v>
      </c>
      <c r="BJ62" s="6">
        <v>40</v>
      </c>
      <c r="BK62" s="6">
        <v>41</v>
      </c>
      <c r="BL62" s="6">
        <v>72</v>
      </c>
      <c r="BM62" s="6">
        <v>28</v>
      </c>
      <c r="BN62" s="6">
        <v>49</v>
      </c>
      <c r="BO62" s="6">
        <v>68</v>
      </c>
      <c r="BP62" s="6">
        <v>72</v>
      </c>
      <c r="BQ62" s="6">
        <v>40</v>
      </c>
      <c r="BR62" s="6">
        <v>24</v>
      </c>
      <c r="BS62" s="6">
        <v>88</v>
      </c>
      <c r="BT62" s="6">
        <v>80</v>
      </c>
      <c r="BU62" s="6">
        <v>28</v>
      </c>
      <c r="BV62" s="6">
        <v>30</v>
      </c>
      <c r="BW62" s="6">
        <v>78</v>
      </c>
      <c r="BX62" s="6">
        <v>22</v>
      </c>
      <c r="BY62" s="6">
        <v>160</v>
      </c>
      <c r="BZ62" s="6">
        <v>20</v>
      </c>
      <c r="CA62" s="6">
        <v>53</v>
      </c>
      <c r="CB62" s="6">
        <v>24</v>
      </c>
      <c r="CC62" s="6">
        <v>12</v>
      </c>
      <c r="CD62" s="6">
        <v>14</v>
      </c>
      <c r="CE62" s="6">
        <f t="shared" si="2"/>
        <v>103</v>
      </c>
      <c r="CF62" s="1">
        <f t="shared" si="4"/>
        <v>42</v>
      </c>
      <c r="CG62" s="7">
        <f t="shared" si="3"/>
        <v>-370</v>
      </c>
      <c r="CH62" s="13">
        <f>100*4</f>
        <v>400</v>
      </c>
      <c r="CI62" s="5" t="s">
        <v>412</v>
      </c>
    </row>
    <row r="63" spans="1:87" ht="15.75" hidden="1" x14ac:dyDescent="0.25">
      <c r="A63" s="3">
        <v>59</v>
      </c>
      <c r="B63" s="1" t="s">
        <v>8</v>
      </c>
      <c r="C63" s="1" t="s">
        <v>369</v>
      </c>
      <c r="D63" s="1" t="s">
        <v>370</v>
      </c>
      <c r="E63" s="3">
        <v>1</v>
      </c>
      <c r="F63" s="3" t="s">
        <v>30</v>
      </c>
      <c r="G63" s="3">
        <v>200</v>
      </c>
      <c r="H63" s="3" t="s">
        <v>31</v>
      </c>
      <c r="I63" s="1" t="s">
        <v>370</v>
      </c>
      <c r="J63" s="3" t="s">
        <v>33</v>
      </c>
      <c r="K63" s="47">
        <v>0</v>
      </c>
      <c r="L63" s="6"/>
      <c r="M63" s="6"/>
      <c r="O63" s="6">
        <v>7</v>
      </c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  <c r="BJ63" s="6">
        <v>0</v>
      </c>
      <c r="BK63" s="6">
        <v>0</v>
      </c>
      <c r="BL63" s="6">
        <v>0</v>
      </c>
      <c r="BM63" s="6">
        <v>0</v>
      </c>
      <c r="BN63" s="6">
        <v>0</v>
      </c>
      <c r="BO63" s="6">
        <v>0</v>
      </c>
      <c r="BP63" s="6">
        <v>0</v>
      </c>
      <c r="BQ63" s="6">
        <v>0</v>
      </c>
      <c r="BR63" s="6">
        <v>0</v>
      </c>
      <c r="BS63" s="6">
        <v>0</v>
      </c>
      <c r="BT63" s="6">
        <v>0</v>
      </c>
      <c r="BU63" s="6">
        <v>0</v>
      </c>
      <c r="BV63" s="6">
        <v>0</v>
      </c>
      <c r="BW63" s="6">
        <v>0</v>
      </c>
      <c r="BX63" s="6">
        <v>0</v>
      </c>
      <c r="BY63" s="6">
        <v>0</v>
      </c>
      <c r="BZ63" s="6">
        <v>0</v>
      </c>
      <c r="CA63" s="6">
        <v>0</v>
      </c>
      <c r="CB63" s="6">
        <v>0</v>
      </c>
      <c r="CC63" s="6">
        <v>0</v>
      </c>
      <c r="CD63" s="6">
        <v>0</v>
      </c>
      <c r="CE63" s="6">
        <f t="shared" si="2"/>
        <v>0</v>
      </c>
      <c r="CF63" s="1">
        <f t="shared" si="4"/>
        <v>-7</v>
      </c>
      <c r="CG63" s="7">
        <f t="shared" si="3"/>
        <v>-7</v>
      </c>
      <c r="CH63" s="8">
        <v>0</v>
      </c>
    </row>
    <row r="64" spans="1:87" ht="15.75" hidden="1" x14ac:dyDescent="0.25">
      <c r="A64" s="3">
        <v>60</v>
      </c>
      <c r="B64" s="1" t="s">
        <v>8</v>
      </c>
      <c r="C64" s="1" t="s">
        <v>42</v>
      </c>
      <c r="D64" s="1" t="s">
        <v>383</v>
      </c>
      <c r="E64" s="3">
        <v>24</v>
      </c>
      <c r="F64" s="3" t="s">
        <v>30</v>
      </c>
      <c r="G64" s="3">
        <v>1</v>
      </c>
      <c r="H64" s="3" t="s">
        <v>31</v>
      </c>
      <c r="I64" s="6" t="s">
        <v>384</v>
      </c>
      <c r="J64" s="3" t="s">
        <v>32</v>
      </c>
      <c r="K64" s="47">
        <v>4196</v>
      </c>
      <c r="L64" s="6"/>
      <c r="M64" s="6"/>
      <c r="O64" s="6">
        <f>10*24</f>
        <v>240</v>
      </c>
      <c r="P64" s="6"/>
      <c r="Q64" s="6">
        <f>10*24</f>
        <v>240</v>
      </c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  <c r="BJ64" s="6">
        <v>0</v>
      </c>
      <c r="BK64" s="6">
        <v>0</v>
      </c>
      <c r="BL64" s="6">
        <v>0</v>
      </c>
      <c r="BM64" s="6">
        <v>0</v>
      </c>
      <c r="BN64" s="6">
        <v>0</v>
      </c>
      <c r="BO64" s="6">
        <v>0</v>
      </c>
      <c r="BP64" s="6">
        <v>0</v>
      </c>
      <c r="BQ64" s="6">
        <v>0</v>
      </c>
      <c r="BR64" s="6">
        <v>124</v>
      </c>
      <c r="BS64" s="6">
        <v>227</v>
      </c>
      <c r="BT64" s="6">
        <v>47</v>
      </c>
      <c r="BU64" s="6">
        <v>25</v>
      </c>
      <c r="BV64" s="6">
        <v>0</v>
      </c>
      <c r="BW64" s="6">
        <v>6</v>
      </c>
      <c r="BX64" s="6">
        <v>0</v>
      </c>
      <c r="BY64" s="6">
        <v>28</v>
      </c>
      <c r="BZ64" s="6">
        <v>0</v>
      </c>
      <c r="CA64" s="6">
        <v>24</v>
      </c>
      <c r="CB64" s="6">
        <v>0</v>
      </c>
      <c r="CC64" s="6">
        <v>0</v>
      </c>
      <c r="CD64" s="6">
        <v>0</v>
      </c>
      <c r="CE64" s="6">
        <f t="shared" si="2"/>
        <v>24</v>
      </c>
      <c r="CF64" s="1">
        <f t="shared" si="4"/>
        <v>3692</v>
      </c>
      <c r="CG64" s="7">
        <f t="shared" si="3"/>
        <v>3596</v>
      </c>
      <c r="CH64" s="8">
        <v>0</v>
      </c>
      <c r="CI64" s="5" t="s">
        <v>414</v>
      </c>
    </row>
    <row r="65" spans="1:88" ht="15.75" x14ac:dyDescent="0.25">
      <c r="A65" s="3">
        <v>61</v>
      </c>
      <c r="B65" s="1" t="s">
        <v>8</v>
      </c>
      <c r="C65" s="1" t="s">
        <v>42</v>
      </c>
      <c r="D65" s="1" t="s">
        <v>391</v>
      </c>
      <c r="E65" s="3">
        <v>1</v>
      </c>
      <c r="F65" s="3" t="s">
        <v>30</v>
      </c>
      <c r="G65" s="3">
        <v>200</v>
      </c>
      <c r="H65" s="3" t="s">
        <v>31</v>
      </c>
      <c r="I65" s="6" t="s">
        <v>392</v>
      </c>
      <c r="J65" s="3" t="s">
        <v>33</v>
      </c>
      <c r="K65" s="47">
        <v>1</v>
      </c>
      <c r="L65" s="6"/>
      <c r="M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>
        <v>0</v>
      </c>
      <c r="BG65" s="6">
        <v>0</v>
      </c>
      <c r="BH65" s="6">
        <v>0</v>
      </c>
      <c r="BI65" s="6">
        <v>0</v>
      </c>
      <c r="BJ65" s="6">
        <v>0</v>
      </c>
      <c r="BK65" s="6">
        <v>0</v>
      </c>
      <c r="BL65" s="6">
        <v>0</v>
      </c>
      <c r="BM65" s="6">
        <v>1</v>
      </c>
      <c r="BN65" s="6">
        <v>0</v>
      </c>
      <c r="BO65" s="6">
        <v>0</v>
      </c>
      <c r="BP65" s="6">
        <v>0</v>
      </c>
      <c r="BQ65" s="6">
        <v>5</v>
      </c>
      <c r="BR65" s="6">
        <v>0</v>
      </c>
      <c r="BS65" s="6">
        <v>1</v>
      </c>
      <c r="BT65" s="6">
        <v>0</v>
      </c>
      <c r="BU65" s="6">
        <v>0</v>
      </c>
      <c r="BV65" s="6">
        <v>0</v>
      </c>
      <c r="BW65" s="6">
        <v>0</v>
      </c>
      <c r="BX65" s="6">
        <v>0</v>
      </c>
      <c r="BY65" s="6">
        <v>0</v>
      </c>
      <c r="BZ65" s="6">
        <v>0</v>
      </c>
      <c r="CA65" s="6">
        <v>0</v>
      </c>
      <c r="CB65" s="6">
        <v>1</v>
      </c>
      <c r="CC65" s="6">
        <v>0</v>
      </c>
      <c r="CD65" s="6">
        <v>0</v>
      </c>
      <c r="CE65" s="6">
        <f t="shared" si="2"/>
        <v>1</v>
      </c>
      <c r="CF65" s="1">
        <f t="shared" si="4"/>
        <v>0</v>
      </c>
      <c r="CG65" s="7">
        <f t="shared" si="3"/>
        <v>-4</v>
      </c>
      <c r="CH65" s="13">
        <v>4</v>
      </c>
      <c r="CI65" s="5" t="s">
        <v>393</v>
      </c>
    </row>
    <row r="66" spans="1:88" ht="15.75" x14ac:dyDescent="0.25">
      <c r="A66" s="3">
        <v>62</v>
      </c>
      <c r="B66" s="1" t="s">
        <v>8</v>
      </c>
      <c r="C66" s="1" t="s">
        <v>42</v>
      </c>
      <c r="D66" s="1" t="s">
        <v>391</v>
      </c>
      <c r="E66" s="3">
        <v>1</v>
      </c>
      <c r="F66" s="3" t="s">
        <v>30</v>
      </c>
      <c r="G66" s="3">
        <v>18</v>
      </c>
      <c r="H66" s="3" t="s">
        <v>31</v>
      </c>
      <c r="I66" s="6" t="s">
        <v>406</v>
      </c>
      <c r="J66" s="3" t="s">
        <v>352</v>
      </c>
      <c r="K66" s="47">
        <v>0</v>
      </c>
      <c r="L66" s="6"/>
      <c r="M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>
        <v>0</v>
      </c>
      <c r="BG66" s="6">
        <v>0</v>
      </c>
      <c r="BH66" s="6">
        <v>0</v>
      </c>
      <c r="BI66" s="6">
        <v>0</v>
      </c>
      <c r="BJ66" s="6">
        <v>0</v>
      </c>
      <c r="BK66" s="6">
        <v>2</v>
      </c>
      <c r="BL66" s="6">
        <v>0</v>
      </c>
      <c r="BM66" s="6">
        <v>5</v>
      </c>
      <c r="BN66" s="6">
        <v>3</v>
      </c>
      <c r="BO66" s="6">
        <v>5</v>
      </c>
      <c r="BP66" s="6">
        <v>2</v>
      </c>
      <c r="BQ66" s="6">
        <v>1</v>
      </c>
      <c r="BR66" s="6">
        <v>5</v>
      </c>
      <c r="BS66" s="6">
        <v>12</v>
      </c>
      <c r="BT66" s="6">
        <v>2</v>
      </c>
      <c r="BU66" s="6">
        <v>2</v>
      </c>
      <c r="BV66" s="6">
        <v>5</v>
      </c>
      <c r="BW66" s="6">
        <v>4</v>
      </c>
      <c r="BX66" s="6">
        <v>2</v>
      </c>
      <c r="BY66" s="6">
        <v>0</v>
      </c>
      <c r="BZ66" s="6">
        <v>0</v>
      </c>
      <c r="CA66" s="6">
        <v>0</v>
      </c>
      <c r="CB66" s="6">
        <v>0</v>
      </c>
      <c r="CC66" s="6">
        <v>0</v>
      </c>
      <c r="CD66" s="6">
        <v>0</v>
      </c>
      <c r="CE66" s="6">
        <f t="shared" si="2"/>
        <v>0</v>
      </c>
      <c r="CF66" s="1">
        <f t="shared" si="4"/>
        <v>0</v>
      </c>
      <c r="CG66" s="7">
        <f t="shared" si="3"/>
        <v>0</v>
      </c>
      <c r="CH66" s="13">
        <v>50</v>
      </c>
      <c r="CI66" s="5" t="s">
        <v>393</v>
      </c>
    </row>
    <row r="67" spans="1:88" ht="28.5" customHeight="1" x14ac:dyDescent="0.25">
      <c r="A67" s="75" t="s">
        <v>48</v>
      </c>
      <c r="B67" s="75"/>
      <c r="C67" s="75"/>
      <c r="D67" s="75"/>
      <c r="E67" s="75"/>
      <c r="F67" s="75"/>
      <c r="G67" s="75"/>
      <c r="H67" s="75"/>
      <c r="I67" s="76"/>
      <c r="J67" s="75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76"/>
      <c r="BF67" s="76"/>
      <c r="BG67" s="76"/>
      <c r="BH67" s="76"/>
      <c r="BI67" s="76"/>
      <c r="BJ67" s="76"/>
      <c r="BK67" s="76"/>
      <c r="BL67" s="76"/>
      <c r="BM67" s="76"/>
      <c r="BN67" s="76"/>
      <c r="BO67" s="76"/>
      <c r="BP67" s="76"/>
      <c r="BQ67" s="76"/>
      <c r="BR67" s="76"/>
      <c r="BS67" s="76"/>
      <c r="BT67" s="76"/>
      <c r="BU67" s="76"/>
      <c r="BV67" s="76"/>
      <c r="BW67" s="76"/>
      <c r="BX67" s="76"/>
      <c r="BY67" s="76"/>
      <c r="BZ67" s="76"/>
      <c r="CA67" s="76"/>
      <c r="CB67" s="76"/>
      <c r="CC67" s="76"/>
      <c r="CD67" s="76"/>
      <c r="CE67" s="76"/>
      <c r="CF67" s="75"/>
      <c r="CG67" s="6"/>
      <c r="CH67" s="9">
        <f>SUM(CH5:CH57)</f>
        <v>70796</v>
      </c>
      <c r="CI67" s="73"/>
      <c r="CJ67" s="74"/>
    </row>
    <row r="68" spans="1:88" x14ac:dyDescent="0.25"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</row>
    <row r="69" spans="1:88" ht="18.75" x14ac:dyDescent="0.25">
      <c r="P69" s="12"/>
      <c r="AG69" s="4"/>
      <c r="AN69" s="4"/>
    </row>
  </sheetData>
  <autoFilter ref="A4:CJ67">
    <filterColumn colId="85">
      <filters>
        <filter val="1,800"/>
        <filter val="10"/>
        <filter val="100"/>
        <filter val="18,816"/>
        <filter val="2,000"/>
        <filter val="2,400"/>
        <filter val="200"/>
        <filter val="3,600"/>
        <filter val="4"/>
        <filter val="400"/>
        <filter val="50"/>
        <filter val="6,000"/>
        <filter val="6,400"/>
        <filter val="7,200"/>
        <filter val="70,796"/>
        <filter val="80"/>
        <filter val="9,600"/>
      </filters>
    </filterColumn>
  </autoFilter>
  <mergeCells count="87">
    <mergeCell ref="BW3:BW4"/>
    <mergeCell ref="BR3:BR4"/>
    <mergeCell ref="BS3:BS4"/>
    <mergeCell ref="BT3:BT4"/>
    <mergeCell ref="BU3:BU4"/>
    <mergeCell ref="BV3:BV4"/>
    <mergeCell ref="BQ3:BQ4"/>
    <mergeCell ref="AU3:AU4"/>
    <mergeCell ref="BH3:BH4"/>
    <mergeCell ref="BI3:BI4"/>
    <mergeCell ref="BJ3:BJ4"/>
    <mergeCell ref="BP3:BP4"/>
    <mergeCell ref="CI3:CI4"/>
    <mergeCell ref="BF3:BF4"/>
    <mergeCell ref="BG3:BG4"/>
    <mergeCell ref="AV3:AV4"/>
    <mergeCell ref="AW3:AW4"/>
    <mergeCell ref="AY3:AY4"/>
    <mergeCell ref="AX3:AX4"/>
    <mergeCell ref="BC3:BC4"/>
    <mergeCell ref="BD3:BD4"/>
    <mergeCell ref="BE3:BE4"/>
    <mergeCell ref="BB3:BB4"/>
    <mergeCell ref="AZ3:AZ4"/>
    <mergeCell ref="BL3:BL4"/>
    <mergeCell ref="BM3:BM4"/>
    <mergeCell ref="BN3:BN4"/>
    <mergeCell ref="BO3:BO4"/>
    <mergeCell ref="AB3:AB4"/>
    <mergeCell ref="Z3:Z4"/>
    <mergeCell ref="AC3:AC4"/>
    <mergeCell ref="AP3:AP4"/>
    <mergeCell ref="AJ3:AJ4"/>
    <mergeCell ref="AK3:AK4"/>
    <mergeCell ref="AM3:AM4"/>
    <mergeCell ref="AN3:AN4"/>
    <mergeCell ref="AO3:AO4"/>
    <mergeCell ref="L3:L4"/>
    <mergeCell ref="V3:V4"/>
    <mergeCell ref="X3:X4"/>
    <mergeCell ref="Y3:Y4"/>
    <mergeCell ref="AA3:AA4"/>
    <mergeCell ref="P3:P4"/>
    <mergeCell ref="S3:S4"/>
    <mergeCell ref="T3:T4"/>
    <mergeCell ref="U3:U4"/>
    <mergeCell ref="R3:R4"/>
    <mergeCell ref="N3:N4"/>
    <mergeCell ref="CI67:CJ67"/>
    <mergeCell ref="CG3:CG4"/>
    <mergeCell ref="AR3:AR4"/>
    <mergeCell ref="AS3:AS4"/>
    <mergeCell ref="CH3:CH4"/>
    <mergeCell ref="A67:CF67"/>
    <mergeCell ref="J3:J4"/>
    <mergeCell ref="AE3:AE4"/>
    <mergeCell ref="AF3:AF4"/>
    <mergeCell ref="AG3:AG4"/>
    <mergeCell ref="AH3:AH4"/>
    <mergeCell ref="AI3:AI4"/>
    <mergeCell ref="AD3:AD4"/>
    <mergeCell ref="AL3:AL4"/>
    <mergeCell ref="K3:K4"/>
    <mergeCell ref="BA3:BA4"/>
    <mergeCell ref="A2:CF2"/>
    <mergeCell ref="A3:A4"/>
    <mergeCell ref="B3:B4"/>
    <mergeCell ref="D3:D4"/>
    <mergeCell ref="E3:H3"/>
    <mergeCell ref="I3:I4"/>
    <mergeCell ref="O3:O4"/>
    <mergeCell ref="Q3:Q4"/>
    <mergeCell ref="CF3:CF4"/>
    <mergeCell ref="C3:C4"/>
    <mergeCell ref="CE3:CE4"/>
    <mergeCell ref="W3:W4"/>
    <mergeCell ref="AQ3:AQ4"/>
    <mergeCell ref="AT3:AT4"/>
    <mergeCell ref="M3:M4"/>
    <mergeCell ref="BK3:BK4"/>
    <mergeCell ref="CD3:CD4"/>
    <mergeCell ref="CC3:CC4"/>
    <mergeCell ref="BX3:BX4"/>
    <mergeCell ref="BY3:BY4"/>
    <mergeCell ref="BZ3:BZ4"/>
    <mergeCell ref="CA3:CA4"/>
    <mergeCell ref="CB3:CB4"/>
  </mergeCells>
  <conditionalFormatting sqref="I3:I4">
    <cfRule type="duplicateValues" dxfId="19" priority="1"/>
  </conditionalFormatting>
  <pageMargins left="0.25" right="0.25" top="0.75" bottom="0.75" header="0.3" footer="0.3"/>
  <pageSetup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7"/>
  <sheetViews>
    <sheetView zoomScaleNormal="100" workbookViewId="0">
      <selection activeCell="B1" sqref="B1"/>
    </sheetView>
  </sheetViews>
  <sheetFormatPr defaultRowHeight="15" x14ac:dyDescent="0.25"/>
  <sheetData>
    <row r="1" spans="1:2" x14ac:dyDescent="0.25">
      <c r="A1" t="s">
        <v>57</v>
      </c>
      <c r="B1">
        <v>0</v>
      </c>
    </row>
    <row r="2" spans="1:2" x14ac:dyDescent="0.25">
      <c r="A2" t="s">
        <v>58</v>
      </c>
      <c r="B2">
        <v>0</v>
      </c>
    </row>
    <row r="3" spans="1:2" x14ac:dyDescent="0.25">
      <c r="A3" t="s">
        <v>59</v>
      </c>
      <c r="B3">
        <v>0</v>
      </c>
    </row>
    <row r="4" spans="1:2" x14ac:dyDescent="0.25">
      <c r="A4" t="s">
        <v>60</v>
      </c>
      <c r="B4">
        <v>0</v>
      </c>
    </row>
    <row r="5" spans="1:2" x14ac:dyDescent="0.25">
      <c r="A5" t="s">
        <v>437</v>
      </c>
      <c r="B5">
        <v>0</v>
      </c>
    </row>
    <row r="6" spans="1:2" x14ac:dyDescent="0.25">
      <c r="A6" t="s">
        <v>61</v>
      </c>
      <c r="B6">
        <v>0</v>
      </c>
    </row>
    <row r="7" spans="1:2" x14ac:dyDescent="0.25">
      <c r="A7" t="s">
        <v>62</v>
      </c>
      <c r="B7">
        <v>0</v>
      </c>
    </row>
    <row r="8" spans="1:2" x14ac:dyDescent="0.25">
      <c r="A8" t="s">
        <v>63</v>
      </c>
      <c r="B8">
        <v>0</v>
      </c>
    </row>
    <row r="9" spans="1:2" x14ac:dyDescent="0.25">
      <c r="A9" t="s">
        <v>64</v>
      </c>
      <c r="B9">
        <v>4</v>
      </c>
    </row>
    <row r="10" spans="1:2" x14ac:dyDescent="0.25">
      <c r="A10" t="s">
        <v>65</v>
      </c>
      <c r="B10">
        <v>1</v>
      </c>
    </row>
    <row r="11" spans="1:2" x14ac:dyDescent="0.25">
      <c r="A11" t="s">
        <v>66</v>
      </c>
      <c r="B11">
        <v>0</v>
      </c>
    </row>
    <row r="12" spans="1:2" x14ac:dyDescent="0.25">
      <c r="A12" t="s">
        <v>67</v>
      </c>
      <c r="B12">
        <v>0</v>
      </c>
    </row>
    <row r="13" spans="1:2" x14ac:dyDescent="0.25">
      <c r="A13" t="s">
        <v>68</v>
      </c>
      <c r="B13">
        <v>0</v>
      </c>
    </row>
    <row r="14" spans="1:2" x14ac:dyDescent="0.25">
      <c r="A14" t="s">
        <v>69</v>
      </c>
      <c r="B14">
        <v>0</v>
      </c>
    </row>
    <row r="15" spans="1:2" x14ac:dyDescent="0.25">
      <c r="A15" t="s">
        <v>70</v>
      </c>
      <c r="B15">
        <v>0</v>
      </c>
    </row>
    <row r="16" spans="1:2" x14ac:dyDescent="0.25">
      <c r="A16" t="s">
        <v>71</v>
      </c>
      <c r="B16">
        <v>0</v>
      </c>
    </row>
    <row r="17" spans="1:2" x14ac:dyDescent="0.25">
      <c r="A17" t="s">
        <v>72</v>
      </c>
      <c r="B17">
        <v>0</v>
      </c>
    </row>
    <row r="18" spans="1:2" x14ac:dyDescent="0.25">
      <c r="A18">
        <v>26560163</v>
      </c>
      <c r="B18">
        <v>1</v>
      </c>
    </row>
    <row r="19" spans="1:2" x14ac:dyDescent="0.25">
      <c r="A19">
        <v>691782</v>
      </c>
      <c r="B19">
        <v>1.100000000000001</v>
      </c>
    </row>
    <row r="20" spans="1:2" x14ac:dyDescent="0.25">
      <c r="A20">
        <v>692250</v>
      </c>
      <c r="B20">
        <v>0</v>
      </c>
    </row>
    <row r="21" spans="1:2" x14ac:dyDescent="0.25">
      <c r="A21">
        <v>692332</v>
      </c>
      <c r="B21">
        <v>0</v>
      </c>
    </row>
    <row r="22" spans="1:2" x14ac:dyDescent="0.25">
      <c r="A22">
        <v>692334</v>
      </c>
      <c r="B22">
        <v>3</v>
      </c>
    </row>
    <row r="23" spans="1:2" x14ac:dyDescent="0.25">
      <c r="A23">
        <v>692178</v>
      </c>
      <c r="B23">
        <v>0</v>
      </c>
    </row>
    <row r="24" spans="1:2" x14ac:dyDescent="0.25">
      <c r="A24">
        <v>692027</v>
      </c>
      <c r="B24">
        <v>1</v>
      </c>
    </row>
    <row r="25" spans="1:2" x14ac:dyDescent="0.25">
      <c r="A25">
        <v>692026</v>
      </c>
      <c r="B25">
        <v>14.000000000000004</v>
      </c>
    </row>
    <row r="26" spans="1:2" x14ac:dyDescent="0.25">
      <c r="A26">
        <v>692079</v>
      </c>
      <c r="B26">
        <v>0</v>
      </c>
    </row>
    <row r="27" spans="1:2" x14ac:dyDescent="0.25">
      <c r="A27">
        <v>692077</v>
      </c>
      <c r="B27">
        <v>12</v>
      </c>
    </row>
    <row r="28" spans="1:2" x14ac:dyDescent="0.25">
      <c r="A28">
        <v>692030</v>
      </c>
      <c r="B28">
        <v>0.28000000000000114</v>
      </c>
    </row>
    <row r="29" spans="1:2" x14ac:dyDescent="0.25">
      <c r="A29">
        <v>686033</v>
      </c>
      <c r="B29">
        <v>7</v>
      </c>
    </row>
    <row r="30" spans="1:2" x14ac:dyDescent="0.25">
      <c r="A30">
        <v>686032</v>
      </c>
      <c r="B30">
        <v>119</v>
      </c>
    </row>
    <row r="31" spans="1:2" x14ac:dyDescent="0.25">
      <c r="A31">
        <v>690814</v>
      </c>
      <c r="B31">
        <v>0</v>
      </c>
    </row>
    <row r="32" spans="1:2" x14ac:dyDescent="0.25">
      <c r="A32">
        <v>691848</v>
      </c>
      <c r="B32">
        <v>11</v>
      </c>
    </row>
    <row r="33" spans="1:2" x14ac:dyDescent="0.25">
      <c r="A33">
        <v>691911</v>
      </c>
      <c r="B33">
        <v>0</v>
      </c>
    </row>
    <row r="34" spans="1:2" x14ac:dyDescent="0.25">
      <c r="A34">
        <v>691781</v>
      </c>
      <c r="B34">
        <v>0</v>
      </c>
    </row>
    <row r="35" spans="1:2" x14ac:dyDescent="0.25">
      <c r="A35" t="s">
        <v>73</v>
      </c>
      <c r="B35">
        <v>92.050000000000182</v>
      </c>
    </row>
    <row r="36" spans="1:2" x14ac:dyDescent="0.25">
      <c r="A36" t="s">
        <v>74</v>
      </c>
      <c r="B36">
        <v>0</v>
      </c>
    </row>
    <row r="37" spans="1:2" x14ac:dyDescent="0.25">
      <c r="A37" t="s">
        <v>75</v>
      </c>
      <c r="B37">
        <v>15</v>
      </c>
    </row>
    <row r="38" spans="1:2" x14ac:dyDescent="0.25">
      <c r="A38" t="s">
        <v>76</v>
      </c>
      <c r="B38">
        <v>0</v>
      </c>
    </row>
    <row r="39" spans="1:2" x14ac:dyDescent="0.25">
      <c r="A39" t="s">
        <v>77</v>
      </c>
      <c r="B39">
        <v>0</v>
      </c>
    </row>
    <row r="40" spans="1:2" x14ac:dyDescent="0.25">
      <c r="A40" t="s">
        <v>78</v>
      </c>
      <c r="B40">
        <v>2</v>
      </c>
    </row>
    <row r="41" spans="1:2" x14ac:dyDescent="0.25">
      <c r="A41" t="s">
        <v>79</v>
      </c>
      <c r="B41">
        <v>1.8000000000000114</v>
      </c>
    </row>
    <row r="42" spans="1:2" x14ac:dyDescent="0.25">
      <c r="A42" t="s">
        <v>80</v>
      </c>
      <c r="B42">
        <v>0</v>
      </c>
    </row>
    <row r="43" spans="1:2" x14ac:dyDescent="0.25">
      <c r="A43" t="s">
        <v>81</v>
      </c>
      <c r="B43">
        <v>64.025000000000091</v>
      </c>
    </row>
    <row r="44" spans="1:2" x14ac:dyDescent="0.25">
      <c r="A44" t="s">
        <v>82</v>
      </c>
      <c r="B44">
        <v>9.8000000000000114</v>
      </c>
    </row>
    <row r="45" spans="1:2" x14ac:dyDescent="0.25">
      <c r="A45" t="s">
        <v>83</v>
      </c>
      <c r="B45">
        <v>0</v>
      </c>
    </row>
    <row r="46" spans="1:2" x14ac:dyDescent="0.25">
      <c r="A46" t="s">
        <v>84</v>
      </c>
      <c r="B46">
        <v>7.7777777777043866E-4</v>
      </c>
    </row>
    <row r="47" spans="1:2" x14ac:dyDescent="0.25">
      <c r="A47">
        <v>692070</v>
      </c>
      <c r="B47">
        <v>0</v>
      </c>
    </row>
    <row r="48" spans="1:2" x14ac:dyDescent="0.25">
      <c r="A48">
        <v>692053</v>
      </c>
      <c r="B48">
        <v>8.038888888888323</v>
      </c>
    </row>
    <row r="49" spans="1:2" x14ac:dyDescent="0.25">
      <c r="A49">
        <v>692052</v>
      </c>
      <c r="B49">
        <v>6</v>
      </c>
    </row>
    <row r="50" spans="1:2" x14ac:dyDescent="0.25">
      <c r="A50">
        <v>692172</v>
      </c>
      <c r="B50">
        <v>0</v>
      </c>
    </row>
    <row r="51" spans="1:2" x14ac:dyDescent="0.25">
      <c r="A51">
        <v>692090</v>
      </c>
      <c r="B51">
        <v>0</v>
      </c>
    </row>
    <row r="52" spans="1:2" x14ac:dyDescent="0.25">
      <c r="A52">
        <v>692335</v>
      </c>
      <c r="B52">
        <v>6.7800000000000011</v>
      </c>
    </row>
    <row r="53" spans="1:2" x14ac:dyDescent="0.25">
      <c r="A53" t="s">
        <v>85</v>
      </c>
      <c r="B53">
        <v>0</v>
      </c>
    </row>
    <row r="54" spans="1:2" x14ac:dyDescent="0.25">
      <c r="A54" t="s">
        <v>86</v>
      </c>
      <c r="B54">
        <v>0</v>
      </c>
    </row>
    <row r="55" spans="1:2" x14ac:dyDescent="0.25">
      <c r="A55" t="s">
        <v>87</v>
      </c>
      <c r="B55">
        <v>57</v>
      </c>
    </row>
    <row r="56" spans="1:2" x14ac:dyDescent="0.25">
      <c r="A56">
        <v>685850</v>
      </c>
      <c r="B56">
        <v>0</v>
      </c>
    </row>
    <row r="57" spans="1:2" x14ac:dyDescent="0.25">
      <c r="A57">
        <v>692054</v>
      </c>
      <c r="B57">
        <v>28</v>
      </c>
    </row>
    <row r="58" spans="1:2" x14ac:dyDescent="0.25">
      <c r="A58">
        <v>692082</v>
      </c>
      <c r="B58">
        <v>0</v>
      </c>
    </row>
    <row r="59" spans="1:2" x14ac:dyDescent="0.25">
      <c r="A59">
        <v>724027</v>
      </c>
      <c r="B59">
        <v>0</v>
      </c>
    </row>
    <row r="60" spans="1:2" x14ac:dyDescent="0.25">
      <c r="A60">
        <v>793317</v>
      </c>
      <c r="B60">
        <v>37</v>
      </c>
    </row>
    <row r="61" spans="1:2" x14ac:dyDescent="0.25">
      <c r="A61">
        <v>692247</v>
      </c>
      <c r="B61">
        <v>61</v>
      </c>
    </row>
    <row r="62" spans="1:2" x14ac:dyDescent="0.25">
      <c r="A62">
        <v>732728</v>
      </c>
      <c r="B62">
        <v>0</v>
      </c>
    </row>
    <row r="63" spans="1:2" x14ac:dyDescent="0.25">
      <c r="A63">
        <v>692249</v>
      </c>
      <c r="B63">
        <v>17</v>
      </c>
    </row>
    <row r="64" spans="1:2" x14ac:dyDescent="0.25">
      <c r="A64">
        <v>772588</v>
      </c>
      <c r="B64">
        <v>0</v>
      </c>
    </row>
    <row r="65" spans="1:2" x14ac:dyDescent="0.25">
      <c r="A65">
        <v>724026</v>
      </c>
      <c r="B65">
        <v>1</v>
      </c>
    </row>
    <row r="66" spans="1:2" x14ac:dyDescent="0.25">
      <c r="A66">
        <v>691970</v>
      </c>
      <c r="B66">
        <v>612</v>
      </c>
    </row>
    <row r="67" spans="1:2" x14ac:dyDescent="0.25">
      <c r="A67">
        <v>691870</v>
      </c>
      <c r="B67">
        <v>112</v>
      </c>
    </row>
    <row r="68" spans="1:2" x14ac:dyDescent="0.25">
      <c r="A68">
        <v>692051</v>
      </c>
      <c r="B68">
        <v>237</v>
      </c>
    </row>
    <row r="69" spans="1:2" x14ac:dyDescent="0.25">
      <c r="A69">
        <v>692128</v>
      </c>
      <c r="B69">
        <v>28</v>
      </c>
    </row>
    <row r="70" spans="1:2" x14ac:dyDescent="0.25">
      <c r="A70">
        <v>692171</v>
      </c>
      <c r="B70">
        <v>36</v>
      </c>
    </row>
    <row r="71" spans="1:2" x14ac:dyDescent="0.25">
      <c r="A71">
        <v>789360</v>
      </c>
      <c r="B71">
        <v>235</v>
      </c>
    </row>
    <row r="72" spans="1:2" x14ac:dyDescent="0.25">
      <c r="A72">
        <v>692180</v>
      </c>
      <c r="B72">
        <v>0</v>
      </c>
    </row>
    <row r="73" spans="1:2" x14ac:dyDescent="0.25">
      <c r="A73">
        <v>686031</v>
      </c>
      <c r="B73">
        <v>119</v>
      </c>
    </row>
    <row r="74" spans="1:2" x14ac:dyDescent="0.25">
      <c r="A74">
        <v>692173</v>
      </c>
      <c r="B74">
        <v>0</v>
      </c>
    </row>
    <row r="75" spans="1:2" x14ac:dyDescent="0.25">
      <c r="A75">
        <v>691918</v>
      </c>
      <c r="B75">
        <v>20</v>
      </c>
    </row>
    <row r="76" spans="1:2" x14ac:dyDescent="0.25">
      <c r="A76">
        <v>807562</v>
      </c>
      <c r="B76">
        <v>0</v>
      </c>
    </row>
    <row r="77" spans="1:2" x14ac:dyDescent="0.25">
      <c r="A77">
        <v>692085</v>
      </c>
      <c r="B77">
        <v>2</v>
      </c>
    </row>
    <row r="78" spans="1:2" x14ac:dyDescent="0.25">
      <c r="A78">
        <v>692100</v>
      </c>
      <c r="B78">
        <v>9</v>
      </c>
    </row>
    <row r="79" spans="1:2" x14ac:dyDescent="0.25">
      <c r="A79">
        <v>692099</v>
      </c>
      <c r="B79">
        <v>0</v>
      </c>
    </row>
    <row r="80" spans="1:2" x14ac:dyDescent="0.25">
      <c r="A80">
        <v>692333</v>
      </c>
      <c r="B80">
        <v>0</v>
      </c>
    </row>
    <row r="81" spans="1:2" x14ac:dyDescent="0.25">
      <c r="A81" t="s">
        <v>88</v>
      </c>
      <c r="B81">
        <v>0</v>
      </c>
    </row>
    <row r="82" spans="1:2" x14ac:dyDescent="0.25">
      <c r="A82">
        <v>691849</v>
      </c>
      <c r="B82">
        <v>1</v>
      </c>
    </row>
    <row r="83" spans="1:2" x14ac:dyDescent="0.25">
      <c r="A83" t="s">
        <v>89</v>
      </c>
      <c r="B83">
        <v>168</v>
      </c>
    </row>
    <row r="84" spans="1:2" x14ac:dyDescent="0.25">
      <c r="A84">
        <v>841092</v>
      </c>
      <c r="B84">
        <v>0</v>
      </c>
    </row>
    <row r="85" spans="1:2" x14ac:dyDescent="0.25">
      <c r="A85" t="s">
        <v>90</v>
      </c>
      <c r="B85">
        <v>0</v>
      </c>
    </row>
    <row r="86" spans="1:2" x14ac:dyDescent="0.25">
      <c r="A86">
        <v>804723</v>
      </c>
      <c r="B86">
        <v>-7.5772721430666934E-15</v>
      </c>
    </row>
    <row r="87" spans="1:2" x14ac:dyDescent="0.25">
      <c r="A87">
        <v>795005</v>
      </c>
      <c r="B87">
        <v>1</v>
      </c>
    </row>
    <row r="88" spans="1:2" x14ac:dyDescent="0.25">
      <c r="A88">
        <v>841078</v>
      </c>
      <c r="B88">
        <v>0</v>
      </c>
    </row>
    <row r="89" spans="1:2" x14ac:dyDescent="0.25">
      <c r="A89" t="s">
        <v>91</v>
      </c>
      <c r="B89">
        <v>17</v>
      </c>
    </row>
    <row r="90" spans="1:2" x14ac:dyDescent="0.25">
      <c r="A90">
        <v>844573</v>
      </c>
      <c r="B90">
        <v>10</v>
      </c>
    </row>
    <row r="91" spans="1:2" x14ac:dyDescent="0.25">
      <c r="A91" t="s">
        <v>92</v>
      </c>
      <c r="B91">
        <v>0</v>
      </c>
    </row>
    <row r="92" spans="1:2" x14ac:dyDescent="0.25">
      <c r="A92" t="s">
        <v>93</v>
      </c>
      <c r="B92">
        <v>0</v>
      </c>
    </row>
    <row r="93" spans="1:2" x14ac:dyDescent="0.25">
      <c r="A93" t="s">
        <v>94</v>
      </c>
      <c r="B93">
        <v>0</v>
      </c>
    </row>
    <row r="94" spans="1:2" x14ac:dyDescent="0.25">
      <c r="A94" t="s">
        <v>95</v>
      </c>
      <c r="B94">
        <v>0</v>
      </c>
    </row>
    <row r="95" spans="1:2" x14ac:dyDescent="0.25">
      <c r="A95" t="s">
        <v>96</v>
      </c>
      <c r="B95">
        <v>0</v>
      </c>
    </row>
    <row r="96" spans="1:2" x14ac:dyDescent="0.25">
      <c r="A96" t="s">
        <v>97</v>
      </c>
      <c r="B96">
        <v>0</v>
      </c>
    </row>
    <row r="97" spans="1:2" x14ac:dyDescent="0.25">
      <c r="A97" t="s">
        <v>98</v>
      </c>
      <c r="B97">
        <v>0</v>
      </c>
    </row>
    <row r="98" spans="1:2" x14ac:dyDescent="0.25">
      <c r="A98" t="s">
        <v>99</v>
      </c>
      <c r="B98">
        <v>0</v>
      </c>
    </row>
    <row r="99" spans="1:2" x14ac:dyDescent="0.25">
      <c r="A99" t="s">
        <v>100</v>
      </c>
      <c r="B99">
        <v>0</v>
      </c>
    </row>
    <row r="100" spans="1:2" x14ac:dyDescent="0.25">
      <c r="A100" t="s">
        <v>101</v>
      </c>
      <c r="B100">
        <v>0</v>
      </c>
    </row>
    <row r="101" spans="1:2" x14ac:dyDescent="0.25">
      <c r="A101" t="s">
        <v>102</v>
      </c>
      <c r="B101">
        <v>0</v>
      </c>
    </row>
    <row r="102" spans="1:2" x14ac:dyDescent="0.25">
      <c r="A102" t="s">
        <v>103</v>
      </c>
      <c r="B102">
        <v>86</v>
      </c>
    </row>
    <row r="103" spans="1:2" x14ac:dyDescent="0.25">
      <c r="A103" t="s">
        <v>104</v>
      </c>
      <c r="B103">
        <v>2</v>
      </c>
    </row>
    <row r="104" spans="1:2" x14ac:dyDescent="0.25">
      <c r="A104" t="s">
        <v>105</v>
      </c>
      <c r="B104">
        <v>15</v>
      </c>
    </row>
    <row r="105" spans="1:2" x14ac:dyDescent="0.25">
      <c r="A105" t="s">
        <v>106</v>
      </c>
      <c r="B105">
        <v>3</v>
      </c>
    </row>
    <row r="106" spans="1:2" x14ac:dyDescent="0.25">
      <c r="A106" t="s">
        <v>107</v>
      </c>
      <c r="B106">
        <v>37</v>
      </c>
    </row>
    <row r="107" spans="1:2" x14ac:dyDescent="0.25">
      <c r="A107" t="s">
        <v>108</v>
      </c>
      <c r="B107">
        <v>1</v>
      </c>
    </row>
    <row r="108" spans="1:2" x14ac:dyDescent="0.25">
      <c r="A108" t="s">
        <v>109</v>
      </c>
      <c r="B108">
        <v>1</v>
      </c>
    </row>
    <row r="109" spans="1:2" x14ac:dyDescent="0.25">
      <c r="A109" t="s">
        <v>110</v>
      </c>
      <c r="B109">
        <v>3</v>
      </c>
    </row>
    <row r="110" spans="1:2" x14ac:dyDescent="0.25">
      <c r="A110">
        <v>2200052</v>
      </c>
      <c r="B110">
        <v>2</v>
      </c>
    </row>
    <row r="111" spans="1:2" x14ac:dyDescent="0.25">
      <c r="A111">
        <v>2200053</v>
      </c>
      <c r="B111">
        <v>1</v>
      </c>
    </row>
    <row r="112" spans="1:2" x14ac:dyDescent="0.25">
      <c r="A112">
        <v>2200055</v>
      </c>
      <c r="B112">
        <v>1</v>
      </c>
    </row>
    <row r="113" spans="1:2" x14ac:dyDescent="0.25">
      <c r="A113" t="s">
        <v>111</v>
      </c>
      <c r="B113">
        <v>7</v>
      </c>
    </row>
    <row r="114" spans="1:2" x14ac:dyDescent="0.25">
      <c r="A114" t="s">
        <v>112</v>
      </c>
      <c r="B114">
        <v>1</v>
      </c>
    </row>
    <row r="115" spans="1:2" x14ac:dyDescent="0.25">
      <c r="A115" t="s">
        <v>113</v>
      </c>
      <c r="B115">
        <v>3</v>
      </c>
    </row>
    <row r="116" spans="1:2" x14ac:dyDescent="0.25">
      <c r="A116" t="s">
        <v>114</v>
      </c>
      <c r="B116">
        <v>5</v>
      </c>
    </row>
    <row r="117" spans="1:2" x14ac:dyDescent="0.25">
      <c r="A117" t="s">
        <v>115</v>
      </c>
      <c r="B117">
        <v>5</v>
      </c>
    </row>
    <row r="118" spans="1:2" x14ac:dyDescent="0.25">
      <c r="A118" t="s">
        <v>116</v>
      </c>
      <c r="B118">
        <v>1</v>
      </c>
    </row>
    <row r="119" spans="1:2" x14ac:dyDescent="0.25">
      <c r="A119" t="s">
        <v>117</v>
      </c>
      <c r="B119">
        <v>0</v>
      </c>
    </row>
    <row r="120" spans="1:2" x14ac:dyDescent="0.25">
      <c r="A120" t="s">
        <v>118</v>
      </c>
      <c r="B120">
        <v>0</v>
      </c>
    </row>
    <row r="121" spans="1:2" x14ac:dyDescent="0.25">
      <c r="A121" t="s">
        <v>119</v>
      </c>
      <c r="B121">
        <v>0</v>
      </c>
    </row>
    <row r="122" spans="1:2" x14ac:dyDescent="0.25">
      <c r="A122" t="s">
        <v>120</v>
      </c>
      <c r="B122">
        <v>9</v>
      </c>
    </row>
    <row r="123" spans="1:2" x14ac:dyDescent="0.25">
      <c r="A123" t="s">
        <v>121</v>
      </c>
      <c r="B123">
        <v>14</v>
      </c>
    </row>
    <row r="124" spans="1:2" x14ac:dyDescent="0.25">
      <c r="A124" t="s">
        <v>122</v>
      </c>
      <c r="B124">
        <v>7</v>
      </c>
    </row>
    <row r="125" spans="1:2" x14ac:dyDescent="0.25">
      <c r="A125" t="s">
        <v>123</v>
      </c>
      <c r="B125">
        <v>3</v>
      </c>
    </row>
    <row r="126" spans="1:2" x14ac:dyDescent="0.25">
      <c r="A126" t="s">
        <v>124</v>
      </c>
      <c r="B126">
        <v>2</v>
      </c>
    </row>
    <row r="127" spans="1:2" x14ac:dyDescent="0.25">
      <c r="A127" t="s">
        <v>125</v>
      </c>
      <c r="B127">
        <v>3</v>
      </c>
    </row>
    <row r="128" spans="1:2" x14ac:dyDescent="0.25">
      <c r="A128" t="s">
        <v>126</v>
      </c>
      <c r="B128">
        <v>27</v>
      </c>
    </row>
    <row r="129" spans="1:2" x14ac:dyDescent="0.25">
      <c r="A129" t="s">
        <v>127</v>
      </c>
      <c r="B129">
        <v>23</v>
      </c>
    </row>
    <row r="130" spans="1:2" x14ac:dyDescent="0.25">
      <c r="A130" t="s">
        <v>128</v>
      </c>
      <c r="B130">
        <v>2</v>
      </c>
    </row>
    <row r="131" spans="1:2" x14ac:dyDescent="0.25">
      <c r="A131" t="s">
        <v>129</v>
      </c>
      <c r="B131">
        <v>0</v>
      </c>
    </row>
    <row r="132" spans="1:2" x14ac:dyDescent="0.25">
      <c r="A132" t="s">
        <v>130</v>
      </c>
      <c r="B132">
        <v>1</v>
      </c>
    </row>
    <row r="133" spans="1:2" x14ac:dyDescent="0.25">
      <c r="A133" t="s">
        <v>131</v>
      </c>
      <c r="B133">
        <v>0</v>
      </c>
    </row>
    <row r="134" spans="1:2" x14ac:dyDescent="0.25">
      <c r="A134" t="s">
        <v>132</v>
      </c>
      <c r="B134">
        <v>0</v>
      </c>
    </row>
    <row r="135" spans="1:2" x14ac:dyDescent="0.25">
      <c r="A135" t="s">
        <v>133</v>
      </c>
      <c r="B135">
        <v>2</v>
      </c>
    </row>
    <row r="136" spans="1:2" x14ac:dyDescent="0.25">
      <c r="A136" t="s">
        <v>134</v>
      </c>
      <c r="B136">
        <v>2</v>
      </c>
    </row>
    <row r="137" spans="1:2" x14ac:dyDescent="0.25">
      <c r="A137" t="s">
        <v>135</v>
      </c>
      <c r="B137">
        <v>0</v>
      </c>
    </row>
    <row r="138" spans="1:2" x14ac:dyDescent="0.25">
      <c r="A138" t="s">
        <v>136</v>
      </c>
      <c r="B138">
        <v>0</v>
      </c>
    </row>
    <row r="139" spans="1:2" x14ac:dyDescent="0.25">
      <c r="A139" t="s">
        <v>137</v>
      </c>
      <c r="B139">
        <v>3</v>
      </c>
    </row>
    <row r="140" spans="1:2" x14ac:dyDescent="0.25">
      <c r="A140" t="s">
        <v>138</v>
      </c>
      <c r="B140">
        <v>0</v>
      </c>
    </row>
    <row r="141" spans="1:2" x14ac:dyDescent="0.25">
      <c r="A141" t="s">
        <v>139</v>
      </c>
      <c r="B141">
        <v>0</v>
      </c>
    </row>
    <row r="142" spans="1:2" x14ac:dyDescent="0.25">
      <c r="A142" t="s">
        <v>140</v>
      </c>
      <c r="B142">
        <v>4</v>
      </c>
    </row>
    <row r="143" spans="1:2" x14ac:dyDescent="0.25">
      <c r="A143" t="s">
        <v>141</v>
      </c>
      <c r="B143">
        <v>2</v>
      </c>
    </row>
    <row r="144" spans="1:2" x14ac:dyDescent="0.25">
      <c r="A144" t="s">
        <v>142</v>
      </c>
      <c r="B144">
        <v>1</v>
      </c>
    </row>
    <row r="145" spans="1:2" x14ac:dyDescent="0.25">
      <c r="A145" t="s">
        <v>143</v>
      </c>
      <c r="B145">
        <v>0</v>
      </c>
    </row>
    <row r="146" spans="1:2" x14ac:dyDescent="0.25">
      <c r="A146" t="s">
        <v>144</v>
      </c>
      <c r="B146">
        <v>8</v>
      </c>
    </row>
    <row r="147" spans="1:2" x14ac:dyDescent="0.25">
      <c r="A147" t="s">
        <v>145</v>
      </c>
      <c r="B147">
        <v>5</v>
      </c>
    </row>
    <row r="148" spans="1:2" x14ac:dyDescent="0.25">
      <c r="A148" t="s">
        <v>146</v>
      </c>
      <c r="B148">
        <v>10</v>
      </c>
    </row>
    <row r="149" spans="1:2" x14ac:dyDescent="0.25">
      <c r="A149" t="s">
        <v>147</v>
      </c>
      <c r="B149">
        <v>0</v>
      </c>
    </row>
    <row r="150" spans="1:2" x14ac:dyDescent="0.25">
      <c r="A150" t="s">
        <v>148</v>
      </c>
      <c r="B150">
        <v>1</v>
      </c>
    </row>
    <row r="151" spans="1:2" x14ac:dyDescent="0.25">
      <c r="A151" t="s">
        <v>149</v>
      </c>
      <c r="B151">
        <v>0</v>
      </c>
    </row>
    <row r="152" spans="1:2" x14ac:dyDescent="0.25">
      <c r="A152" t="s">
        <v>150</v>
      </c>
      <c r="B152">
        <v>2</v>
      </c>
    </row>
    <row r="153" spans="1:2" x14ac:dyDescent="0.25">
      <c r="A153" t="s">
        <v>151</v>
      </c>
      <c r="B153">
        <v>7</v>
      </c>
    </row>
    <row r="154" spans="1:2" x14ac:dyDescent="0.25">
      <c r="A154" t="s">
        <v>152</v>
      </c>
      <c r="B154">
        <v>0</v>
      </c>
    </row>
    <row r="155" spans="1:2" x14ac:dyDescent="0.25">
      <c r="A155" t="s">
        <v>153</v>
      </c>
      <c r="B155">
        <v>0</v>
      </c>
    </row>
    <row r="156" spans="1:2" x14ac:dyDescent="0.25">
      <c r="A156" t="s">
        <v>154</v>
      </c>
      <c r="B156">
        <v>2</v>
      </c>
    </row>
    <row r="157" spans="1:2" x14ac:dyDescent="0.25">
      <c r="A157" t="s">
        <v>155</v>
      </c>
      <c r="B157">
        <v>5</v>
      </c>
    </row>
    <row r="158" spans="1:2" x14ac:dyDescent="0.25">
      <c r="A158" t="s">
        <v>156</v>
      </c>
      <c r="B158">
        <v>1</v>
      </c>
    </row>
    <row r="159" spans="1:2" x14ac:dyDescent="0.25">
      <c r="A159" t="s">
        <v>157</v>
      </c>
      <c r="B159">
        <v>12</v>
      </c>
    </row>
    <row r="160" spans="1:2" x14ac:dyDescent="0.25">
      <c r="A160" t="s">
        <v>158</v>
      </c>
      <c r="B160">
        <v>11</v>
      </c>
    </row>
    <row r="161" spans="1:2" x14ac:dyDescent="0.25">
      <c r="A161" t="s">
        <v>159</v>
      </c>
      <c r="B161">
        <v>4</v>
      </c>
    </row>
    <row r="162" spans="1:2" x14ac:dyDescent="0.25">
      <c r="A162" t="s">
        <v>160</v>
      </c>
      <c r="B162">
        <v>1</v>
      </c>
    </row>
    <row r="163" spans="1:2" x14ac:dyDescent="0.25">
      <c r="A163" t="s">
        <v>161</v>
      </c>
      <c r="B163">
        <v>36</v>
      </c>
    </row>
    <row r="164" spans="1:2" x14ac:dyDescent="0.25">
      <c r="A164" t="s">
        <v>304</v>
      </c>
      <c r="B164">
        <v>8</v>
      </c>
    </row>
    <row r="165" spans="1:2" x14ac:dyDescent="0.25">
      <c r="A165" t="s">
        <v>162</v>
      </c>
      <c r="B165">
        <v>1</v>
      </c>
    </row>
    <row r="166" spans="1:2" x14ac:dyDescent="0.25">
      <c r="A166" t="s">
        <v>163</v>
      </c>
      <c r="B166">
        <v>1</v>
      </c>
    </row>
    <row r="167" spans="1:2" x14ac:dyDescent="0.25">
      <c r="A167" t="s">
        <v>164</v>
      </c>
      <c r="B167">
        <v>1</v>
      </c>
    </row>
    <row r="168" spans="1:2" x14ac:dyDescent="0.25">
      <c r="A168" t="s">
        <v>165</v>
      </c>
      <c r="B168">
        <v>1</v>
      </c>
    </row>
    <row r="169" spans="1:2" x14ac:dyDescent="0.25">
      <c r="A169" t="s">
        <v>166</v>
      </c>
      <c r="B169">
        <v>1</v>
      </c>
    </row>
    <row r="170" spans="1:2" x14ac:dyDescent="0.25">
      <c r="A170" t="s">
        <v>167</v>
      </c>
      <c r="B170">
        <v>9</v>
      </c>
    </row>
    <row r="171" spans="1:2" x14ac:dyDescent="0.25">
      <c r="A171" t="s">
        <v>168</v>
      </c>
      <c r="B171">
        <v>12</v>
      </c>
    </row>
    <row r="172" spans="1:2" x14ac:dyDescent="0.25">
      <c r="A172" t="s">
        <v>169</v>
      </c>
      <c r="B172">
        <v>6</v>
      </c>
    </row>
    <row r="173" spans="1:2" x14ac:dyDescent="0.25">
      <c r="A173" t="s">
        <v>170</v>
      </c>
      <c r="B173">
        <v>2</v>
      </c>
    </row>
    <row r="174" spans="1:2" x14ac:dyDescent="0.25">
      <c r="A174" t="s">
        <v>171</v>
      </c>
      <c r="B174">
        <v>2</v>
      </c>
    </row>
    <row r="175" spans="1:2" x14ac:dyDescent="0.25">
      <c r="A175" t="s">
        <v>172</v>
      </c>
      <c r="B175">
        <v>7</v>
      </c>
    </row>
    <row r="176" spans="1:2" x14ac:dyDescent="0.25">
      <c r="A176" t="s">
        <v>173</v>
      </c>
      <c r="B176">
        <v>11</v>
      </c>
    </row>
    <row r="177" spans="1:2" x14ac:dyDescent="0.25">
      <c r="A177" t="s">
        <v>174</v>
      </c>
      <c r="B177">
        <v>2</v>
      </c>
    </row>
    <row r="178" spans="1:2" x14ac:dyDescent="0.25">
      <c r="A178" t="s">
        <v>175</v>
      </c>
      <c r="B178">
        <v>2</v>
      </c>
    </row>
    <row r="179" spans="1:2" x14ac:dyDescent="0.25">
      <c r="A179" t="s">
        <v>176</v>
      </c>
      <c r="B179">
        <v>0</v>
      </c>
    </row>
    <row r="180" spans="1:2" x14ac:dyDescent="0.25">
      <c r="A180" t="s">
        <v>177</v>
      </c>
      <c r="B180">
        <v>0</v>
      </c>
    </row>
    <row r="181" spans="1:2" x14ac:dyDescent="0.25">
      <c r="A181" t="s">
        <v>178</v>
      </c>
      <c r="B181">
        <v>0</v>
      </c>
    </row>
    <row r="182" spans="1:2" x14ac:dyDescent="0.25">
      <c r="A182" t="s">
        <v>179</v>
      </c>
      <c r="B182">
        <v>0</v>
      </c>
    </row>
    <row r="183" spans="1:2" x14ac:dyDescent="0.25">
      <c r="A183" t="s">
        <v>180</v>
      </c>
      <c r="B183">
        <v>2</v>
      </c>
    </row>
    <row r="184" spans="1:2" x14ac:dyDescent="0.25">
      <c r="A184" t="s">
        <v>181</v>
      </c>
      <c r="B184">
        <v>2</v>
      </c>
    </row>
    <row r="185" spans="1:2" x14ac:dyDescent="0.25">
      <c r="A185" t="s">
        <v>182</v>
      </c>
      <c r="B185">
        <v>0</v>
      </c>
    </row>
    <row r="186" spans="1:2" x14ac:dyDescent="0.25">
      <c r="A186" t="s">
        <v>183</v>
      </c>
      <c r="B186">
        <v>2</v>
      </c>
    </row>
    <row r="187" spans="1:2" x14ac:dyDescent="0.25">
      <c r="A187" t="s">
        <v>184</v>
      </c>
      <c r="B187">
        <v>2</v>
      </c>
    </row>
    <row r="188" spans="1:2" x14ac:dyDescent="0.25">
      <c r="A188" t="s">
        <v>185</v>
      </c>
      <c r="B188">
        <v>2</v>
      </c>
    </row>
    <row r="189" spans="1:2" x14ac:dyDescent="0.25">
      <c r="A189" t="s">
        <v>186</v>
      </c>
      <c r="B189">
        <v>0</v>
      </c>
    </row>
    <row r="190" spans="1:2" x14ac:dyDescent="0.25">
      <c r="A190" t="s">
        <v>187</v>
      </c>
      <c r="B190">
        <v>2</v>
      </c>
    </row>
    <row r="191" spans="1:2" x14ac:dyDescent="0.25">
      <c r="A191" t="s">
        <v>188</v>
      </c>
      <c r="B191">
        <v>0</v>
      </c>
    </row>
    <row r="192" spans="1:2" x14ac:dyDescent="0.25">
      <c r="A192" t="s">
        <v>189</v>
      </c>
      <c r="B192">
        <v>0</v>
      </c>
    </row>
    <row r="193" spans="1:2" x14ac:dyDescent="0.25">
      <c r="A193" t="s">
        <v>190</v>
      </c>
      <c r="B193">
        <v>2</v>
      </c>
    </row>
    <row r="194" spans="1:2" x14ac:dyDescent="0.25">
      <c r="A194" t="s">
        <v>191</v>
      </c>
      <c r="B194">
        <v>21</v>
      </c>
    </row>
    <row r="195" spans="1:2" x14ac:dyDescent="0.25">
      <c r="A195" t="s">
        <v>192</v>
      </c>
      <c r="B195">
        <v>0</v>
      </c>
    </row>
    <row r="196" spans="1:2" x14ac:dyDescent="0.25">
      <c r="A196" t="s">
        <v>193</v>
      </c>
      <c r="B196">
        <v>1101</v>
      </c>
    </row>
    <row r="197" spans="1:2" x14ac:dyDescent="0.25">
      <c r="A197" t="s">
        <v>194</v>
      </c>
      <c r="B197">
        <v>0</v>
      </c>
    </row>
    <row r="198" spans="1:2" x14ac:dyDescent="0.25">
      <c r="A198" t="s">
        <v>195</v>
      </c>
      <c r="B198">
        <v>2</v>
      </c>
    </row>
    <row r="199" spans="1:2" x14ac:dyDescent="0.25">
      <c r="A199" t="s">
        <v>196</v>
      </c>
      <c r="B199">
        <v>0</v>
      </c>
    </row>
    <row r="200" spans="1:2" x14ac:dyDescent="0.25">
      <c r="A200">
        <v>9912</v>
      </c>
      <c r="B200">
        <v>0</v>
      </c>
    </row>
    <row r="201" spans="1:2" x14ac:dyDescent="0.25">
      <c r="A201">
        <v>9902</v>
      </c>
      <c r="B201">
        <v>5</v>
      </c>
    </row>
    <row r="202" spans="1:2" x14ac:dyDescent="0.25">
      <c r="A202">
        <v>9909</v>
      </c>
      <c r="B202">
        <v>1</v>
      </c>
    </row>
    <row r="203" spans="1:2" x14ac:dyDescent="0.25">
      <c r="A203" t="s">
        <v>197</v>
      </c>
      <c r="B203">
        <v>0</v>
      </c>
    </row>
    <row r="204" spans="1:2" x14ac:dyDescent="0.25">
      <c r="A204">
        <v>4483</v>
      </c>
      <c r="B204">
        <v>2</v>
      </c>
    </row>
    <row r="205" spans="1:2" x14ac:dyDescent="0.25">
      <c r="A205">
        <v>3903</v>
      </c>
      <c r="B205">
        <v>10</v>
      </c>
    </row>
    <row r="206" spans="1:2" x14ac:dyDescent="0.25">
      <c r="A206">
        <v>3832</v>
      </c>
      <c r="B206">
        <v>44</v>
      </c>
    </row>
    <row r="207" spans="1:2" x14ac:dyDescent="0.25">
      <c r="A207">
        <v>3602</v>
      </c>
      <c r="B207">
        <v>20</v>
      </c>
    </row>
    <row r="208" spans="1:2" x14ac:dyDescent="0.25">
      <c r="A208">
        <v>3713</v>
      </c>
      <c r="B208">
        <v>3</v>
      </c>
    </row>
    <row r="209" spans="1:2" x14ac:dyDescent="0.25">
      <c r="A209">
        <v>8201</v>
      </c>
      <c r="B209">
        <v>137</v>
      </c>
    </row>
    <row r="210" spans="1:2" x14ac:dyDescent="0.25">
      <c r="A210">
        <v>4464</v>
      </c>
      <c r="B210">
        <v>34</v>
      </c>
    </row>
    <row r="211" spans="1:2" x14ac:dyDescent="0.25">
      <c r="A211">
        <v>4496</v>
      </c>
      <c r="B211">
        <v>10</v>
      </c>
    </row>
    <row r="212" spans="1:2" x14ac:dyDescent="0.25">
      <c r="A212" t="s">
        <v>198</v>
      </c>
      <c r="B212">
        <v>1</v>
      </c>
    </row>
    <row r="213" spans="1:2" x14ac:dyDescent="0.25">
      <c r="A213" t="s">
        <v>199</v>
      </c>
      <c r="B213">
        <v>0</v>
      </c>
    </row>
    <row r="214" spans="1:2" x14ac:dyDescent="0.25">
      <c r="A214" t="s">
        <v>200</v>
      </c>
      <c r="B214">
        <v>342</v>
      </c>
    </row>
    <row r="215" spans="1:2" x14ac:dyDescent="0.25">
      <c r="A215">
        <v>804751</v>
      </c>
      <c r="B215">
        <v>102</v>
      </c>
    </row>
    <row r="216" spans="1:2" x14ac:dyDescent="0.25">
      <c r="A216" t="s">
        <v>201</v>
      </c>
      <c r="B216">
        <v>0</v>
      </c>
    </row>
    <row r="217" spans="1:2" x14ac:dyDescent="0.25">
      <c r="A217" t="s">
        <v>202</v>
      </c>
      <c r="B217">
        <v>1</v>
      </c>
    </row>
    <row r="218" spans="1:2" x14ac:dyDescent="0.25">
      <c r="A218" t="s">
        <v>203</v>
      </c>
      <c r="B218">
        <v>5</v>
      </c>
    </row>
    <row r="219" spans="1:2" x14ac:dyDescent="0.25">
      <c r="A219" t="s">
        <v>204</v>
      </c>
      <c r="B219">
        <v>0</v>
      </c>
    </row>
    <row r="220" spans="1:2" x14ac:dyDescent="0.25">
      <c r="A220" t="s">
        <v>205</v>
      </c>
      <c r="B220">
        <v>58</v>
      </c>
    </row>
    <row r="221" spans="1:2" x14ac:dyDescent="0.25">
      <c r="A221" t="s">
        <v>206</v>
      </c>
      <c r="B221">
        <v>58</v>
      </c>
    </row>
    <row r="222" spans="1:2" x14ac:dyDescent="0.25">
      <c r="A222" t="s">
        <v>207</v>
      </c>
      <c r="B222">
        <v>0</v>
      </c>
    </row>
    <row r="223" spans="1:2" x14ac:dyDescent="0.25">
      <c r="A223" t="s">
        <v>208</v>
      </c>
      <c r="B223">
        <v>2</v>
      </c>
    </row>
    <row r="224" spans="1:2" x14ac:dyDescent="0.25">
      <c r="A224" t="s">
        <v>209</v>
      </c>
      <c r="B224">
        <v>0</v>
      </c>
    </row>
    <row r="225" spans="1:2" x14ac:dyDescent="0.25">
      <c r="A225" t="s">
        <v>210</v>
      </c>
      <c r="B225">
        <v>0</v>
      </c>
    </row>
    <row r="226" spans="1:2" x14ac:dyDescent="0.25">
      <c r="A226" t="s">
        <v>211</v>
      </c>
      <c r="B226">
        <v>0</v>
      </c>
    </row>
    <row r="227" spans="1:2" x14ac:dyDescent="0.25">
      <c r="A227" t="s">
        <v>212</v>
      </c>
      <c r="B227">
        <v>3</v>
      </c>
    </row>
    <row r="228" spans="1:2" x14ac:dyDescent="0.25">
      <c r="A228" t="s">
        <v>213</v>
      </c>
      <c r="B228">
        <v>0</v>
      </c>
    </row>
    <row r="229" spans="1:2" x14ac:dyDescent="0.25">
      <c r="A229" t="s">
        <v>214</v>
      </c>
      <c r="B229">
        <v>2</v>
      </c>
    </row>
    <row r="230" spans="1:2" x14ac:dyDescent="0.25">
      <c r="A230">
        <v>5301000287</v>
      </c>
      <c r="B230">
        <v>1</v>
      </c>
    </row>
    <row r="231" spans="1:2" x14ac:dyDescent="0.25">
      <c r="A231" t="s">
        <v>215</v>
      </c>
      <c r="B231">
        <v>0</v>
      </c>
    </row>
    <row r="232" spans="1:2" x14ac:dyDescent="0.25">
      <c r="A232" t="s">
        <v>216</v>
      </c>
      <c r="B232">
        <v>0</v>
      </c>
    </row>
    <row r="233" spans="1:2" x14ac:dyDescent="0.25">
      <c r="A233" t="s">
        <v>217</v>
      </c>
      <c r="B233">
        <v>0</v>
      </c>
    </row>
    <row r="234" spans="1:2" x14ac:dyDescent="0.25">
      <c r="A234" t="s">
        <v>218</v>
      </c>
      <c r="B234">
        <v>1</v>
      </c>
    </row>
    <row r="235" spans="1:2" x14ac:dyDescent="0.25">
      <c r="A235" t="s">
        <v>219</v>
      </c>
      <c r="B235">
        <v>1</v>
      </c>
    </row>
    <row r="236" spans="1:2" x14ac:dyDescent="0.25">
      <c r="A236" t="s">
        <v>220</v>
      </c>
      <c r="B236">
        <v>3</v>
      </c>
    </row>
    <row r="237" spans="1:2" x14ac:dyDescent="0.25">
      <c r="A237" t="s">
        <v>221</v>
      </c>
      <c r="B237">
        <v>3</v>
      </c>
    </row>
    <row r="238" spans="1:2" x14ac:dyDescent="0.25">
      <c r="A238" t="s">
        <v>222</v>
      </c>
      <c r="B238">
        <v>2</v>
      </c>
    </row>
    <row r="239" spans="1:2" x14ac:dyDescent="0.25">
      <c r="A239" t="s">
        <v>223</v>
      </c>
      <c r="B239">
        <v>3</v>
      </c>
    </row>
    <row r="240" spans="1:2" x14ac:dyDescent="0.25">
      <c r="A240">
        <v>869291</v>
      </c>
      <c r="B240">
        <v>1</v>
      </c>
    </row>
    <row r="241" spans="1:2" x14ac:dyDescent="0.25">
      <c r="A241">
        <v>869553</v>
      </c>
      <c r="B241">
        <v>0</v>
      </c>
    </row>
    <row r="242" spans="1:2" x14ac:dyDescent="0.25">
      <c r="A242">
        <v>773775</v>
      </c>
      <c r="B242">
        <v>0</v>
      </c>
    </row>
    <row r="243" spans="1:2" x14ac:dyDescent="0.25">
      <c r="A243" t="s">
        <v>224</v>
      </c>
      <c r="B243">
        <v>4</v>
      </c>
    </row>
    <row r="244" spans="1:2" x14ac:dyDescent="0.25">
      <c r="A244">
        <v>881118</v>
      </c>
      <c r="B244">
        <v>0</v>
      </c>
    </row>
    <row r="245" spans="1:2" x14ac:dyDescent="0.25">
      <c r="A245" t="s">
        <v>225</v>
      </c>
      <c r="B245">
        <v>3</v>
      </c>
    </row>
    <row r="246" spans="1:2" x14ac:dyDescent="0.25">
      <c r="A246" t="s">
        <v>399</v>
      </c>
      <c r="B246">
        <v>5</v>
      </c>
    </row>
    <row r="247" spans="1:2" x14ac:dyDescent="0.25">
      <c r="A247" t="s">
        <v>226</v>
      </c>
      <c r="B247">
        <v>1</v>
      </c>
    </row>
    <row r="248" spans="1:2" x14ac:dyDescent="0.25">
      <c r="A248" t="s">
        <v>227</v>
      </c>
      <c r="B248">
        <v>2</v>
      </c>
    </row>
    <row r="249" spans="1:2" x14ac:dyDescent="0.25">
      <c r="A249" t="s">
        <v>228</v>
      </c>
      <c r="B249">
        <v>2</v>
      </c>
    </row>
    <row r="250" spans="1:2" x14ac:dyDescent="0.25">
      <c r="A250" t="s">
        <v>229</v>
      </c>
      <c r="B250">
        <v>1</v>
      </c>
    </row>
    <row r="251" spans="1:2" x14ac:dyDescent="0.25">
      <c r="A251" t="s">
        <v>230</v>
      </c>
      <c r="B251">
        <v>0</v>
      </c>
    </row>
    <row r="252" spans="1:2" x14ac:dyDescent="0.25">
      <c r="A252">
        <v>877932</v>
      </c>
      <c r="B252">
        <v>0</v>
      </c>
    </row>
    <row r="253" spans="1:2" x14ac:dyDescent="0.25">
      <c r="A253" t="s">
        <v>231</v>
      </c>
      <c r="B253">
        <v>0</v>
      </c>
    </row>
    <row r="254" spans="1:2" x14ac:dyDescent="0.25">
      <c r="A254" t="s">
        <v>232</v>
      </c>
      <c r="B254">
        <v>1</v>
      </c>
    </row>
    <row r="255" spans="1:2" x14ac:dyDescent="0.25">
      <c r="A255" t="s">
        <v>233</v>
      </c>
      <c r="B255">
        <v>1</v>
      </c>
    </row>
    <row r="256" spans="1:2" x14ac:dyDescent="0.25">
      <c r="A256" t="s">
        <v>234</v>
      </c>
      <c r="B256">
        <v>1</v>
      </c>
    </row>
    <row r="257" spans="1:2" x14ac:dyDescent="0.25">
      <c r="A257">
        <v>881119</v>
      </c>
      <c r="B257">
        <v>0</v>
      </c>
    </row>
    <row r="258" spans="1:2" x14ac:dyDescent="0.25">
      <c r="A258" t="s">
        <v>235</v>
      </c>
      <c r="B258">
        <v>9</v>
      </c>
    </row>
    <row r="259" spans="1:2" x14ac:dyDescent="0.25">
      <c r="A259" t="s">
        <v>236</v>
      </c>
      <c r="B259">
        <v>1</v>
      </c>
    </row>
    <row r="260" spans="1:2" x14ac:dyDescent="0.25">
      <c r="A260" t="s">
        <v>237</v>
      </c>
      <c r="B260">
        <v>0</v>
      </c>
    </row>
    <row r="261" spans="1:2" x14ac:dyDescent="0.25">
      <c r="A261" t="s">
        <v>238</v>
      </c>
      <c r="B261">
        <v>2</v>
      </c>
    </row>
    <row r="262" spans="1:2" x14ac:dyDescent="0.25">
      <c r="A262" t="s">
        <v>239</v>
      </c>
      <c r="B262">
        <v>1</v>
      </c>
    </row>
    <row r="263" spans="1:2" x14ac:dyDescent="0.25">
      <c r="A263" t="s">
        <v>240</v>
      </c>
      <c r="B263">
        <v>1</v>
      </c>
    </row>
    <row r="264" spans="1:2" x14ac:dyDescent="0.25">
      <c r="A264">
        <v>880912</v>
      </c>
      <c r="B264">
        <v>0</v>
      </c>
    </row>
    <row r="265" spans="1:2" x14ac:dyDescent="0.25">
      <c r="A265">
        <v>880946</v>
      </c>
      <c r="B265">
        <v>0</v>
      </c>
    </row>
    <row r="266" spans="1:2" x14ac:dyDescent="0.25">
      <c r="A266">
        <v>874946</v>
      </c>
      <c r="B266">
        <v>0</v>
      </c>
    </row>
    <row r="267" spans="1:2" x14ac:dyDescent="0.25">
      <c r="A267" t="s">
        <v>241</v>
      </c>
      <c r="B267">
        <v>0</v>
      </c>
    </row>
    <row r="268" spans="1:2" x14ac:dyDescent="0.25">
      <c r="A268" t="s">
        <v>242</v>
      </c>
      <c r="B268">
        <v>56.777777777777771</v>
      </c>
    </row>
    <row r="269" spans="1:2" x14ac:dyDescent="0.25">
      <c r="A269">
        <v>885120</v>
      </c>
      <c r="B269">
        <v>39</v>
      </c>
    </row>
    <row r="270" spans="1:2" x14ac:dyDescent="0.25">
      <c r="A270">
        <v>885194</v>
      </c>
      <c r="B270">
        <v>0</v>
      </c>
    </row>
    <row r="271" spans="1:2" x14ac:dyDescent="0.25">
      <c r="A271">
        <v>874950</v>
      </c>
      <c r="B271">
        <v>0</v>
      </c>
    </row>
    <row r="272" spans="1:2" x14ac:dyDescent="0.25">
      <c r="A272">
        <v>803820</v>
      </c>
      <c r="B272">
        <v>0</v>
      </c>
    </row>
    <row r="273" spans="1:2" x14ac:dyDescent="0.25">
      <c r="A273">
        <v>881285</v>
      </c>
      <c r="B273">
        <v>31</v>
      </c>
    </row>
    <row r="274" spans="1:2" x14ac:dyDescent="0.25">
      <c r="A274" t="s">
        <v>243</v>
      </c>
      <c r="B274">
        <v>12</v>
      </c>
    </row>
    <row r="275" spans="1:2" x14ac:dyDescent="0.25">
      <c r="A275" t="s">
        <v>244</v>
      </c>
      <c r="B275">
        <v>0</v>
      </c>
    </row>
    <row r="276" spans="1:2" x14ac:dyDescent="0.25">
      <c r="A276" t="s">
        <v>245</v>
      </c>
      <c r="B276">
        <v>0</v>
      </c>
    </row>
    <row r="277" spans="1:2" x14ac:dyDescent="0.25">
      <c r="A277" t="s">
        <v>246</v>
      </c>
      <c r="B277">
        <v>0</v>
      </c>
    </row>
    <row r="278" spans="1:2" x14ac:dyDescent="0.25">
      <c r="A278" t="s">
        <v>247</v>
      </c>
      <c r="B278">
        <v>0</v>
      </c>
    </row>
    <row r="279" spans="1:2" x14ac:dyDescent="0.25">
      <c r="A279" t="s">
        <v>248</v>
      </c>
      <c r="B279">
        <v>0</v>
      </c>
    </row>
    <row r="280" spans="1:2" x14ac:dyDescent="0.25">
      <c r="A280">
        <v>881568</v>
      </c>
      <c r="B280">
        <v>0</v>
      </c>
    </row>
    <row r="281" spans="1:2" x14ac:dyDescent="0.25">
      <c r="A281">
        <v>550001</v>
      </c>
      <c r="B281">
        <v>0</v>
      </c>
    </row>
    <row r="282" spans="1:2" x14ac:dyDescent="0.25">
      <c r="A282">
        <v>450001</v>
      </c>
      <c r="B282">
        <v>0</v>
      </c>
    </row>
    <row r="283" spans="1:2" x14ac:dyDescent="0.25">
      <c r="A283">
        <v>450013</v>
      </c>
      <c r="B283">
        <v>13</v>
      </c>
    </row>
    <row r="284" spans="1:2" x14ac:dyDescent="0.25">
      <c r="A284">
        <v>450012</v>
      </c>
      <c r="B284">
        <v>0</v>
      </c>
    </row>
    <row r="285" spans="1:2" x14ac:dyDescent="0.25">
      <c r="A285">
        <v>887715</v>
      </c>
      <c r="B285">
        <v>0</v>
      </c>
    </row>
    <row r="286" spans="1:2" x14ac:dyDescent="0.25">
      <c r="A286">
        <v>887517</v>
      </c>
      <c r="B286">
        <v>28</v>
      </c>
    </row>
    <row r="287" spans="1:2" x14ac:dyDescent="0.25">
      <c r="A287">
        <v>150035</v>
      </c>
      <c r="B287">
        <v>0</v>
      </c>
    </row>
    <row r="288" spans="1:2" x14ac:dyDescent="0.25">
      <c r="A288" t="s">
        <v>249</v>
      </c>
      <c r="B288">
        <v>0</v>
      </c>
    </row>
    <row r="289" spans="1:2" x14ac:dyDescent="0.25">
      <c r="A289" t="s">
        <v>250</v>
      </c>
      <c r="B289">
        <v>0</v>
      </c>
    </row>
    <row r="290" spans="1:2" x14ac:dyDescent="0.25">
      <c r="A290" t="s">
        <v>251</v>
      </c>
      <c r="B290">
        <v>0</v>
      </c>
    </row>
    <row r="291" spans="1:2" x14ac:dyDescent="0.25">
      <c r="A291" t="s">
        <v>252</v>
      </c>
      <c r="B291">
        <v>31</v>
      </c>
    </row>
    <row r="292" spans="1:2" x14ac:dyDescent="0.25">
      <c r="A292" t="s">
        <v>253</v>
      </c>
      <c r="B292">
        <v>5841</v>
      </c>
    </row>
    <row r="293" spans="1:2" x14ac:dyDescent="0.25">
      <c r="A293" t="s">
        <v>254</v>
      </c>
      <c r="B293">
        <v>1223</v>
      </c>
    </row>
    <row r="294" spans="1:2" x14ac:dyDescent="0.25">
      <c r="A294" t="s">
        <v>255</v>
      </c>
      <c r="B294">
        <v>12</v>
      </c>
    </row>
    <row r="295" spans="1:2" x14ac:dyDescent="0.25">
      <c r="A295" t="s">
        <v>256</v>
      </c>
      <c r="B295">
        <v>1</v>
      </c>
    </row>
    <row r="296" spans="1:2" x14ac:dyDescent="0.25">
      <c r="A296" t="s">
        <v>257</v>
      </c>
      <c r="B296">
        <v>15</v>
      </c>
    </row>
    <row r="297" spans="1:2" x14ac:dyDescent="0.25">
      <c r="A297" t="s">
        <v>258</v>
      </c>
      <c r="B297">
        <v>0</v>
      </c>
    </row>
    <row r="298" spans="1:2" x14ac:dyDescent="0.25">
      <c r="A298" t="s">
        <v>259</v>
      </c>
      <c r="B298">
        <v>0</v>
      </c>
    </row>
    <row r="299" spans="1:2" x14ac:dyDescent="0.25">
      <c r="A299" t="s">
        <v>260</v>
      </c>
      <c r="B299">
        <v>0</v>
      </c>
    </row>
    <row r="300" spans="1:2" x14ac:dyDescent="0.25">
      <c r="A300" t="s">
        <v>261</v>
      </c>
      <c r="B300">
        <v>0</v>
      </c>
    </row>
    <row r="301" spans="1:2" x14ac:dyDescent="0.25">
      <c r="A301">
        <v>450016</v>
      </c>
      <c r="B301">
        <v>0</v>
      </c>
    </row>
    <row r="302" spans="1:2" x14ac:dyDescent="0.25">
      <c r="A302" t="s">
        <v>262</v>
      </c>
      <c r="B302">
        <v>0</v>
      </c>
    </row>
    <row r="303" spans="1:2" x14ac:dyDescent="0.25">
      <c r="A303" t="s">
        <v>263</v>
      </c>
      <c r="B303">
        <v>0</v>
      </c>
    </row>
    <row r="304" spans="1:2" x14ac:dyDescent="0.25">
      <c r="A304" t="s">
        <v>264</v>
      </c>
      <c r="B304">
        <v>2.2222222222224586E-3</v>
      </c>
    </row>
    <row r="305" spans="1:2" x14ac:dyDescent="0.25">
      <c r="A305" t="s">
        <v>265</v>
      </c>
      <c r="B305">
        <v>0</v>
      </c>
    </row>
    <row r="306" spans="1:2" x14ac:dyDescent="0.25">
      <c r="A306" t="s">
        <v>266</v>
      </c>
      <c r="B306">
        <v>0</v>
      </c>
    </row>
    <row r="307" spans="1:2" x14ac:dyDescent="0.25">
      <c r="A307" t="s">
        <v>267</v>
      </c>
      <c r="B307">
        <v>0</v>
      </c>
    </row>
    <row r="308" spans="1:2" x14ac:dyDescent="0.25">
      <c r="A308" t="s">
        <v>268</v>
      </c>
      <c r="B308">
        <v>0</v>
      </c>
    </row>
    <row r="309" spans="1:2" x14ac:dyDescent="0.25">
      <c r="A309" t="s">
        <v>269</v>
      </c>
      <c r="B309">
        <v>0</v>
      </c>
    </row>
    <row r="310" spans="1:2" x14ac:dyDescent="0.25">
      <c r="A310">
        <v>869084</v>
      </c>
      <c r="B310">
        <v>1504</v>
      </c>
    </row>
    <row r="311" spans="1:2" x14ac:dyDescent="0.25">
      <c r="A311" t="s">
        <v>270</v>
      </c>
      <c r="B311">
        <v>133</v>
      </c>
    </row>
    <row r="312" spans="1:2" x14ac:dyDescent="0.25">
      <c r="A312" t="s">
        <v>271</v>
      </c>
      <c r="B312">
        <v>45</v>
      </c>
    </row>
    <row r="313" spans="1:2" x14ac:dyDescent="0.25">
      <c r="A313" t="s">
        <v>272</v>
      </c>
      <c r="B313">
        <v>17</v>
      </c>
    </row>
    <row r="314" spans="1:2" x14ac:dyDescent="0.25">
      <c r="A314" t="s">
        <v>273</v>
      </c>
      <c r="B314">
        <v>76</v>
      </c>
    </row>
    <row r="315" spans="1:2" x14ac:dyDescent="0.25">
      <c r="A315" t="s">
        <v>274</v>
      </c>
      <c r="B315">
        <v>0</v>
      </c>
    </row>
    <row r="316" spans="1:2" x14ac:dyDescent="0.25">
      <c r="A316" t="s">
        <v>275</v>
      </c>
      <c r="B316">
        <v>0</v>
      </c>
    </row>
    <row r="317" spans="1:2" x14ac:dyDescent="0.25">
      <c r="A317" t="s">
        <v>276</v>
      </c>
      <c r="B317">
        <v>0</v>
      </c>
    </row>
    <row r="318" spans="1:2" x14ac:dyDescent="0.25">
      <c r="A318" t="s">
        <v>277</v>
      </c>
      <c r="B318">
        <v>1</v>
      </c>
    </row>
    <row r="319" spans="1:2" x14ac:dyDescent="0.25">
      <c r="A319">
        <v>887716</v>
      </c>
      <c r="B319">
        <v>71</v>
      </c>
    </row>
    <row r="320" spans="1:2" x14ac:dyDescent="0.25">
      <c r="A320" t="s">
        <v>293</v>
      </c>
      <c r="B320">
        <v>0</v>
      </c>
    </row>
    <row r="321" spans="1:2" x14ac:dyDescent="0.25">
      <c r="A321">
        <v>888811</v>
      </c>
      <c r="B321">
        <v>48</v>
      </c>
    </row>
    <row r="322" spans="1:2" x14ac:dyDescent="0.25">
      <c r="A322">
        <v>888770</v>
      </c>
      <c r="B322">
        <v>124</v>
      </c>
    </row>
    <row r="323" spans="1:2" x14ac:dyDescent="0.25">
      <c r="A323" t="s">
        <v>327</v>
      </c>
      <c r="B323">
        <v>1</v>
      </c>
    </row>
    <row r="324" spans="1:2" x14ac:dyDescent="0.25">
      <c r="A324" t="s">
        <v>306</v>
      </c>
      <c r="B324">
        <v>117</v>
      </c>
    </row>
    <row r="325" spans="1:2" x14ac:dyDescent="0.25">
      <c r="A325" t="s">
        <v>307</v>
      </c>
      <c r="B325">
        <v>3058</v>
      </c>
    </row>
    <row r="326" spans="1:2" x14ac:dyDescent="0.25">
      <c r="A326" t="s">
        <v>308</v>
      </c>
      <c r="B326">
        <v>2459</v>
      </c>
    </row>
    <row r="327" spans="1:2" x14ac:dyDescent="0.25">
      <c r="A327" t="s">
        <v>309</v>
      </c>
      <c r="B327">
        <v>0</v>
      </c>
    </row>
    <row r="328" spans="1:2" x14ac:dyDescent="0.25">
      <c r="A328" t="s">
        <v>310</v>
      </c>
      <c r="B328">
        <v>21</v>
      </c>
    </row>
    <row r="329" spans="1:2" x14ac:dyDescent="0.25">
      <c r="A329" t="s">
        <v>312</v>
      </c>
      <c r="B329">
        <v>0</v>
      </c>
    </row>
    <row r="330" spans="1:2" x14ac:dyDescent="0.25">
      <c r="A330" t="s">
        <v>313</v>
      </c>
      <c r="B330">
        <v>0</v>
      </c>
    </row>
    <row r="331" spans="1:2" x14ac:dyDescent="0.25">
      <c r="A331" t="s">
        <v>311</v>
      </c>
      <c r="B331">
        <v>0</v>
      </c>
    </row>
    <row r="332" spans="1:2" x14ac:dyDescent="0.25">
      <c r="A332" t="s">
        <v>314</v>
      </c>
      <c r="B332">
        <v>0</v>
      </c>
    </row>
    <row r="333" spans="1:2" x14ac:dyDescent="0.25">
      <c r="A333" t="s">
        <v>315</v>
      </c>
      <c r="B333">
        <v>0</v>
      </c>
    </row>
    <row r="334" spans="1:2" x14ac:dyDescent="0.25">
      <c r="A334" t="s">
        <v>316</v>
      </c>
      <c r="B334">
        <v>0</v>
      </c>
    </row>
    <row r="335" spans="1:2" x14ac:dyDescent="0.25">
      <c r="A335" t="s">
        <v>317</v>
      </c>
      <c r="B335">
        <v>361</v>
      </c>
    </row>
    <row r="336" spans="1:2" x14ac:dyDescent="0.25">
      <c r="A336" t="s">
        <v>318</v>
      </c>
      <c r="B336">
        <v>423</v>
      </c>
    </row>
    <row r="337" spans="1:2" x14ac:dyDescent="0.25">
      <c r="A337" t="s">
        <v>319</v>
      </c>
      <c r="B337">
        <v>0</v>
      </c>
    </row>
    <row r="338" spans="1:2" x14ac:dyDescent="0.25">
      <c r="A338" t="s">
        <v>320</v>
      </c>
      <c r="B338">
        <v>0</v>
      </c>
    </row>
    <row r="339" spans="1:2" x14ac:dyDescent="0.25">
      <c r="A339" t="s">
        <v>322</v>
      </c>
      <c r="B339">
        <v>0</v>
      </c>
    </row>
    <row r="340" spans="1:2" x14ac:dyDescent="0.25">
      <c r="A340" t="s">
        <v>321</v>
      </c>
      <c r="B340">
        <v>0</v>
      </c>
    </row>
    <row r="341" spans="1:2" x14ac:dyDescent="0.25">
      <c r="A341">
        <v>846438</v>
      </c>
      <c r="B341">
        <v>0</v>
      </c>
    </row>
    <row r="342" spans="1:2" x14ac:dyDescent="0.25">
      <c r="A342" t="s">
        <v>336</v>
      </c>
      <c r="B342">
        <v>5</v>
      </c>
    </row>
    <row r="343" spans="1:2" x14ac:dyDescent="0.25">
      <c r="A343" t="s">
        <v>337</v>
      </c>
      <c r="B343">
        <v>0</v>
      </c>
    </row>
    <row r="344" spans="1:2" x14ac:dyDescent="0.25">
      <c r="A344" t="s">
        <v>338</v>
      </c>
      <c r="B344">
        <v>0</v>
      </c>
    </row>
    <row r="345" spans="1:2" x14ac:dyDescent="0.25">
      <c r="A345" t="s">
        <v>278</v>
      </c>
      <c r="B345">
        <v>0</v>
      </c>
    </row>
    <row r="346" spans="1:2" x14ac:dyDescent="0.25">
      <c r="A346" t="s">
        <v>339</v>
      </c>
      <c r="B346">
        <v>0</v>
      </c>
    </row>
    <row r="347" spans="1:2" x14ac:dyDescent="0.25">
      <c r="A347">
        <v>891553</v>
      </c>
      <c r="B347">
        <v>137</v>
      </c>
    </row>
    <row r="348" spans="1:2" x14ac:dyDescent="0.25">
      <c r="A348">
        <v>887513</v>
      </c>
      <c r="B348">
        <v>115</v>
      </c>
    </row>
    <row r="349" spans="1:2" x14ac:dyDescent="0.25">
      <c r="A349">
        <v>894325</v>
      </c>
      <c r="B349">
        <v>28</v>
      </c>
    </row>
    <row r="350" spans="1:2" x14ac:dyDescent="0.25">
      <c r="A350">
        <v>887713</v>
      </c>
      <c r="B350">
        <v>10</v>
      </c>
    </row>
    <row r="351" spans="1:2" x14ac:dyDescent="0.25">
      <c r="A351" t="s">
        <v>371</v>
      </c>
      <c r="B351">
        <v>4</v>
      </c>
    </row>
    <row r="352" spans="1:2" x14ac:dyDescent="0.25">
      <c r="A352" t="s">
        <v>372</v>
      </c>
      <c r="B352">
        <v>4.0000044444444427</v>
      </c>
    </row>
    <row r="353" spans="1:2" x14ac:dyDescent="0.25">
      <c r="A353" t="s">
        <v>373</v>
      </c>
      <c r="B353">
        <v>0</v>
      </c>
    </row>
    <row r="354" spans="1:2" x14ac:dyDescent="0.25">
      <c r="A354" t="s">
        <v>374</v>
      </c>
      <c r="B354">
        <v>0</v>
      </c>
    </row>
    <row r="355" spans="1:2" x14ac:dyDescent="0.25">
      <c r="A355" t="s">
        <v>362</v>
      </c>
      <c r="B355">
        <v>0</v>
      </c>
    </row>
    <row r="356" spans="1:2" x14ac:dyDescent="0.25">
      <c r="A356" t="s">
        <v>363</v>
      </c>
      <c r="B356">
        <v>1757</v>
      </c>
    </row>
    <row r="357" spans="1:2" x14ac:dyDescent="0.25">
      <c r="A357">
        <v>891908</v>
      </c>
      <c r="B357">
        <v>403</v>
      </c>
    </row>
    <row r="358" spans="1:2" x14ac:dyDescent="0.25">
      <c r="A358">
        <v>896345</v>
      </c>
      <c r="B358">
        <v>0</v>
      </c>
    </row>
    <row r="359" spans="1:2" x14ac:dyDescent="0.25">
      <c r="A359" t="s">
        <v>375</v>
      </c>
      <c r="B359">
        <v>554</v>
      </c>
    </row>
    <row r="360" spans="1:2" x14ac:dyDescent="0.25">
      <c r="A360" t="s">
        <v>376</v>
      </c>
      <c r="B360">
        <v>0</v>
      </c>
    </row>
    <row r="361" spans="1:2" x14ac:dyDescent="0.25">
      <c r="A361" t="s">
        <v>377</v>
      </c>
      <c r="B361">
        <v>28</v>
      </c>
    </row>
    <row r="362" spans="1:2" x14ac:dyDescent="0.25">
      <c r="A362" t="s">
        <v>378</v>
      </c>
      <c r="B362">
        <v>0</v>
      </c>
    </row>
    <row r="363" spans="1:2" x14ac:dyDescent="0.25">
      <c r="A363" t="s">
        <v>364</v>
      </c>
      <c r="B363">
        <v>0</v>
      </c>
    </row>
    <row r="364" spans="1:2" x14ac:dyDescent="0.25">
      <c r="A364" t="s">
        <v>365</v>
      </c>
      <c r="B364">
        <v>0</v>
      </c>
    </row>
    <row r="365" spans="1:2" x14ac:dyDescent="0.25">
      <c r="A365" t="s">
        <v>379</v>
      </c>
      <c r="B365">
        <v>4459</v>
      </c>
    </row>
    <row r="366" spans="1:2" x14ac:dyDescent="0.25">
      <c r="A366" t="s">
        <v>380</v>
      </c>
      <c r="B366">
        <v>0</v>
      </c>
    </row>
    <row r="367" spans="1:2" x14ac:dyDescent="0.25">
      <c r="A367">
        <v>894333</v>
      </c>
      <c r="B367">
        <v>366</v>
      </c>
    </row>
    <row r="368" spans="1:2" x14ac:dyDescent="0.25">
      <c r="A368" t="s">
        <v>381</v>
      </c>
      <c r="B368">
        <v>0</v>
      </c>
    </row>
    <row r="369" spans="1:2" x14ac:dyDescent="0.25">
      <c r="A369" t="s">
        <v>358</v>
      </c>
      <c r="B369">
        <v>2</v>
      </c>
    </row>
    <row r="370" spans="1:2" x14ac:dyDescent="0.25">
      <c r="A370" t="s">
        <v>385</v>
      </c>
      <c r="B370">
        <v>0</v>
      </c>
    </row>
    <row r="371" spans="1:2" x14ac:dyDescent="0.25">
      <c r="A371" t="s">
        <v>386</v>
      </c>
      <c r="B371">
        <v>2.5000000000027001E-2</v>
      </c>
    </row>
    <row r="372" spans="1:2" x14ac:dyDescent="0.25">
      <c r="A372" t="s">
        <v>387</v>
      </c>
      <c r="B372">
        <v>0</v>
      </c>
    </row>
    <row r="373" spans="1:2" x14ac:dyDescent="0.25">
      <c r="A373" t="s">
        <v>394</v>
      </c>
      <c r="B373">
        <v>0</v>
      </c>
    </row>
    <row r="374" spans="1:2" x14ac:dyDescent="0.25">
      <c r="A374">
        <v>889677</v>
      </c>
      <c r="B374">
        <v>0</v>
      </c>
    </row>
    <row r="375" spans="1:2" x14ac:dyDescent="0.25">
      <c r="A375" t="s">
        <v>360</v>
      </c>
      <c r="B375">
        <v>500</v>
      </c>
    </row>
    <row r="376" spans="1:2" x14ac:dyDescent="0.25">
      <c r="A376" t="s">
        <v>395</v>
      </c>
      <c r="B376">
        <v>0</v>
      </c>
    </row>
    <row r="377" spans="1:2" x14ac:dyDescent="0.25">
      <c r="A377" t="s">
        <v>400</v>
      </c>
      <c r="B377">
        <v>0</v>
      </c>
    </row>
    <row r="378" spans="1:2" x14ac:dyDescent="0.25">
      <c r="A378" t="s">
        <v>398</v>
      </c>
      <c r="B378">
        <v>0</v>
      </c>
    </row>
    <row r="379" spans="1:2" x14ac:dyDescent="0.25">
      <c r="A379" t="s">
        <v>401</v>
      </c>
      <c r="B379">
        <v>0</v>
      </c>
    </row>
    <row r="380" spans="1:2" x14ac:dyDescent="0.25">
      <c r="A380" t="s">
        <v>402</v>
      </c>
      <c r="B380">
        <v>0</v>
      </c>
    </row>
    <row r="381" spans="1:2" x14ac:dyDescent="0.25">
      <c r="A381" t="s">
        <v>403</v>
      </c>
      <c r="B381">
        <v>0</v>
      </c>
    </row>
    <row r="382" spans="1:2" x14ac:dyDescent="0.25">
      <c r="A382" t="s">
        <v>404</v>
      </c>
      <c r="B382">
        <v>0</v>
      </c>
    </row>
    <row r="383" spans="1:2" x14ac:dyDescent="0.25">
      <c r="A383" t="s">
        <v>405</v>
      </c>
      <c r="B383">
        <v>0</v>
      </c>
    </row>
    <row r="384" spans="1:2" x14ac:dyDescent="0.25">
      <c r="A384" t="s">
        <v>392</v>
      </c>
      <c r="B384">
        <v>0</v>
      </c>
    </row>
    <row r="385" spans="1:2" x14ac:dyDescent="0.25">
      <c r="A385" t="s">
        <v>406</v>
      </c>
      <c r="B385">
        <v>0</v>
      </c>
    </row>
    <row r="386" spans="1:2" x14ac:dyDescent="0.25">
      <c r="A386" t="s">
        <v>417</v>
      </c>
      <c r="B386">
        <v>0</v>
      </c>
    </row>
    <row r="387" spans="1:2" x14ac:dyDescent="0.25">
      <c r="A387" t="s">
        <v>418</v>
      </c>
      <c r="B387">
        <v>0</v>
      </c>
    </row>
    <row r="388" spans="1:2" x14ac:dyDescent="0.25">
      <c r="A388" t="s">
        <v>361</v>
      </c>
      <c r="B388">
        <v>1074</v>
      </c>
    </row>
    <row r="389" spans="1:2" x14ac:dyDescent="0.25">
      <c r="A389" t="s">
        <v>419</v>
      </c>
      <c r="B389">
        <v>53</v>
      </c>
    </row>
    <row r="390" spans="1:2" x14ac:dyDescent="0.25">
      <c r="A390" t="s">
        <v>420</v>
      </c>
      <c r="B390">
        <v>15</v>
      </c>
    </row>
    <row r="391" spans="1:2" x14ac:dyDescent="0.25">
      <c r="A391">
        <v>897409</v>
      </c>
      <c r="B391">
        <v>951</v>
      </c>
    </row>
    <row r="392" spans="1:2" x14ac:dyDescent="0.25">
      <c r="A392">
        <v>883081</v>
      </c>
      <c r="B392">
        <v>943</v>
      </c>
    </row>
    <row r="393" spans="1:2" x14ac:dyDescent="0.25">
      <c r="A393" t="s">
        <v>384</v>
      </c>
      <c r="B393">
        <v>4076</v>
      </c>
    </row>
    <row r="394" spans="1:2" x14ac:dyDescent="0.25">
      <c r="A394" t="s">
        <v>430</v>
      </c>
      <c r="B394">
        <v>0</v>
      </c>
    </row>
    <row r="395" spans="1:2" x14ac:dyDescent="0.25">
      <c r="A395">
        <v>150165</v>
      </c>
      <c r="B395">
        <v>0</v>
      </c>
    </row>
    <row r="396" spans="1:2" x14ac:dyDescent="0.25">
      <c r="A396">
        <v>894332</v>
      </c>
      <c r="B396">
        <v>749</v>
      </c>
    </row>
    <row r="397" spans="1:2" x14ac:dyDescent="0.25">
      <c r="A397">
        <v>900685</v>
      </c>
      <c r="B397">
        <v>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2"/>
  <sheetViews>
    <sheetView workbookViewId="0">
      <selection activeCell="K12" sqref="K12"/>
    </sheetView>
  </sheetViews>
  <sheetFormatPr defaultRowHeight="15" x14ac:dyDescent="0.25"/>
  <sheetData>
    <row r="1" spans="1:4" x14ac:dyDescent="0.25">
      <c r="A1" t="s">
        <v>64</v>
      </c>
      <c r="B1">
        <v>4</v>
      </c>
      <c r="C1">
        <v>0</v>
      </c>
      <c r="D1">
        <v>4</v>
      </c>
    </row>
    <row r="2" spans="1:4" x14ac:dyDescent="0.25">
      <c r="A2" t="s">
        <v>65</v>
      </c>
      <c r="B2">
        <v>1</v>
      </c>
      <c r="C2">
        <v>0</v>
      </c>
      <c r="D2">
        <v>1</v>
      </c>
    </row>
    <row r="3" spans="1:4" x14ac:dyDescent="0.25">
      <c r="A3">
        <v>691782</v>
      </c>
      <c r="B3">
        <v>1.100000000000001</v>
      </c>
      <c r="C3">
        <v>0</v>
      </c>
      <c r="D3">
        <v>1.100000000000001</v>
      </c>
    </row>
    <row r="4" spans="1:4" x14ac:dyDescent="0.25">
      <c r="A4">
        <v>692250</v>
      </c>
      <c r="B4">
        <v>0</v>
      </c>
      <c r="C4">
        <v>0</v>
      </c>
      <c r="D4">
        <v>0</v>
      </c>
    </row>
    <row r="5" spans="1:4" x14ac:dyDescent="0.25">
      <c r="A5">
        <v>692332</v>
      </c>
      <c r="B5">
        <v>2</v>
      </c>
      <c r="C5">
        <v>2</v>
      </c>
      <c r="D5">
        <v>0</v>
      </c>
    </row>
    <row r="6" spans="1:4" x14ac:dyDescent="0.25">
      <c r="A6">
        <v>692334</v>
      </c>
      <c r="B6">
        <v>10</v>
      </c>
      <c r="C6">
        <v>7</v>
      </c>
      <c r="D6">
        <v>3</v>
      </c>
    </row>
    <row r="7" spans="1:4" x14ac:dyDescent="0.25">
      <c r="A7">
        <v>692178</v>
      </c>
      <c r="B7">
        <v>0</v>
      </c>
      <c r="C7">
        <v>0</v>
      </c>
      <c r="D7">
        <v>0</v>
      </c>
    </row>
    <row r="8" spans="1:4" x14ac:dyDescent="0.25">
      <c r="A8">
        <v>692027</v>
      </c>
      <c r="B8">
        <v>15.77</v>
      </c>
      <c r="C8">
        <v>14.77</v>
      </c>
      <c r="D8">
        <v>1</v>
      </c>
    </row>
    <row r="9" spans="1:4" x14ac:dyDescent="0.25">
      <c r="A9">
        <v>692026</v>
      </c>
      <c r="B9">
        <v>15.380000000000004</v>
      </c>
      <c r="C9">
        <v>1.3800000000000001</v>
      </c>
      <c r="D9">
        <v>14.000000000000004</v>
      </c>
    </row>
    <row r="10" spans="1:4" x14ac:dyDescent="0.25">
      <c r="A10">
        <v>692079</v>
      </c>
      <c r="B10">
        <v>17</v>
      </c>
      <c r="C10">
        <v>17</v>
      </c>
      <c r="D10">
        <v>0</v>
      </c>
    </row>
    <row r="11" spans="1:4" x14ac:dyDescent="0.25">
      <c r="A11">
        <v>692077</v>
      </c>
      <c r="B11">
        <v>13.879999999999999</v>
      </c>
      <c r="C11">
        <v>1.88</v>
      </c>
      <c r="D11">
        <v>12</v>
      </c>
    </row>
    <row r="12" spans="1:4" x14ac:dyDescent="0.25">
      <c r="A12">
        <v>692030</v>
      </c>
      <c r="B12">
        <v>0.28000000000000114</v>
      </c>
      <c r="C12">
        <v>0</v>
      </c>
      <c r="D12">
        <v>0.28000000000000114</v>
      </c>
    </row>
    <row r="13" spans="1:4" x14ac:dyDescent="0.25">
      <c r="A13">
        <v>686033</v>
      </c>
      <c r="B13">
        <v>7</v>
      </c>
      <c r="C13">
        <v>0</v>
      </c>
      <c r="D13">
        <v>7</v>
      </c>
    </row>
    <row r="14" spans="1:4" x14ac:dyDescent="0.25">
      <c r="A14">
        <v>686032</v>
      </c>
      <c r="B14">
        <v>119</v>
      </c>
      <c r="C14">
        <v>0</v>
      </c>
      <c r="D14">
        <v>119</v>
      </c>
    </row>
    <row r="15" spans="1:4" x14ac:dyDescent="0.25">
      <c r="A15">
        <v>690814</v>
      </c>
      <c r="B15">
        <v>0</v>
      </c>
      <c r="C15">
        <v>0</v>
      </c>
      <c r="D15">
        <v>0</v>
      </c>
    </row>
    <row r="16" spans="1:4" x14ac:dyDescent="0.25">
      <c r="A16">
        <v>691848</v>
      </c>
      <c r="B16">
        <v>11</v>
      </c>
      <c r="C16">
        <v>0</v>
      </c>
      <c r="D16">
        <v>11</v>
      </c>
    </row>
    <row r="17" spans="1:4" x14ac:dyDescent="0.25">
      <c r="A17">
        <v>691911</v>
      </c>
      <c r="B17">
        <v>0</v>
      </c>
      <c r="C17">
        <v>0</v>
      </c>
      <c r="D17">
        <v>0</v>
      </c>
    </row>
    <row r="18" spans="1:4" x14ac:dyDescent="0.25">
      <c r="A18">
        <v>691781</v>
      </c>
      <c r="B18">
        <v>0</v>
      </c>
      <c r="C18">
        <v>0</v>
      </c>
      <c r="D18">
        <v>0</v>
      </c>
    </row>
    <row r="19" spans="1:4" x14ac:dyDescent="0.25">
      <c r="A19" t="s">
        <v>73</v>
      </c>
      <c r="B19">
        <v>248.05000000000018</v>
      </c>
      <c r="C19">
        <v>156</v>
      </c>
      <c r="D19">
        <v>92.050000000000182</v>
      </c>
    </row>
    <row r="20" spans="1:4" x14ac:dyDescent="0.25">
      <c r="A20" t="s">
        <v>74</v>
      </c>
      <c r="B20">
        <v>9.0004400000000011</v>
      </c>
      <c r="C20">
        <v>9.0004400000000011</v>
      </c>
      <c r="D20">
        <v>0</v>
      </c>
    </row>
    <row r="21" spans="1:4" x14ac:dyDescent="0.25">
      <c r="A21" t="s">
        <v>75</v>
      </c>
      <c r="B21">
        <v>32</v>
      </c>
      <c r="C21">
        <v>17</v>
      </c>
      <c r="D21">
        <v>15</v>
      </c>
    </row>
    <row r="22" spans="1:4" x14ac:dyDescent="0.25">
      <c r="A22" t="s">
        <v>76</v>
      </c>
      <c r="B22">
        <v>0</v>
      </c>
      <c r="C22">
        <v>0</v>
      </c>
      <c r="D22">
        <v>0</v>
      </c>
    </row>
    <row r="23" spans="1:4" x14ac:dyDescent="0.25">
      <c r="A23" t="s">
        <v>77</v>
      </c>
      <c r="B23">
        <v>9</v>
      </c>
      <c r="C23">
        <v>9</v>
      </c>
      <c r="D23">
        <v>0</v>
      </c>
    </row>
    <row r="24" spans="1:4" x14ac:dyDescent="0.25">
      <c r="A24" t="s">
        <v>78</v>
      </c>
      <c r="B24">
        <v>2</v>
      </c>
      <c r="C24">
        <v>0</v>
      </c>
      <c r="D24">
        <v>2</v>
      </c>
    </row>
    <row r="25" spans="1:4" x14ac:dyDescent="0.25">
      <c r="A25" t="s">
        <v>79</v>
      </c>
      <c r="B25">
        <v>1.8000000000000114</v>
      </c>
      <c r="C25">
        <v>0</v>
      </c>
      <c r="D25">
        <v>1.8000000000000114</v>
      </c>
    </row>
    <row r="26" spans="1:4" x14ac:dyDescent="0.25">
      <c r="A26" t="s">
        <v>81</v>
      </c>
      <c r="B26">
        <v>118.02500000000009</v>
      </c>
      <c r="C26">
        <v>54</v>
      </c>
      <c r="D26">
        <v>64.025000000000091</v>
      </c>
    </row>
    <row r="27" spans="1:4" x14ac:dyDescent="0.25">
      <c r="A27" t="s">
        <v>82</v>
      </c>
      <c r="B27">
        <v>40.800000000000011</v>
      </c>
      <c r="C27">
        <v>31</v>
      </c>
      <c r="D27">
        <v>9.8000000000000114</v>
      </c>
    </row>
    <row r="28" spans="1:4" x14ac:dyDescent="0.25">
      <c r="A28" t="s">
        <v>83</v>
      </c>
      <c r="B28">
        <v>10</v>
      </c>
      <c r="C28">
        <v>10</v>
      </c>
      <c r="D28">
        <v>0</v>
      </c>
    </row>
    <row r="29" spans="1:4" x14ac:dyDescent="0.25">
      <c r="A29" t="s">
        <v>84</v>
      </c>
      <c r="B29">
        <v>14.00077777777777</v>
      </c>
      <c r="C29">
        <v>14</v>
      </c>
      <c r="D29">
        <v>7.7777777777043866E-4</v>
      </c>
    </row>
    <row r="30" spans="1:4" x14ac:dyDescent="0.25">
      <c r="A30">
        <v>692070</v>
      </c>
      <c r="B30">
        <v>0</v>
      </c>
      <c r="C30">
        <v>0</v>
      </c>
      <c r="D30">
        <v>0</v>
      </c>
    </row>
    <row r="31" spans="1:4" x14ac:dyDescent="0.25">
      <c r="A31">
        <v>692053</v>
      </c>
      <c r="B31">
        <v>130.03888888888832</v>
      </c>
      <c r="C31">
        <v>122</v>
      </c>
      <c r="D31">
        <v>8.038888888888323</v>
      </c>
    </row>
    <row r="32" spans="1:4" x14ac:dyDescent="0.25">
      <c r="A32">
        <v>692052</v>
      </c>
      <c r="B32">
        <v>6</v>
      </c>
      <c r="C32">
        <v>0</v>
      </c>
      <c r="D32">
        <v>6</v>
      </c>
    </row>
    <row r="33" spans="1:4" x14ac:dyDescent="0.25">
      <c r="A33">
        <v>692172</v>
      </c>
      <c r="B33">
        <v>0</v>
      </c>
      <c r="C33">
        <v>0</v>
      </c>
      <c r="D33">
        <v>0</v>
      </c>
    </row>
    <row r="34" spans="1:4" x14ac:dyDescent="0.25">
      <c r="A34">
        <v>692090</v>
      </c>
      <c r="B34">
        <v>0</v>
      </c>
      <c r="C34">
        <v>0</v>
      </c>
      <c r="D34">
        <v>0</v>
      </c>
    </row>
    <row r="35" spans="1:4" x14ac:dyDescent="0.25">
      <c r="A35">
        <v>692335</v>
      </c>
      <c r="B35">
        <v>22.78</v>
      </c>
      <c r="C35">
        <v>16</v>
      </c>
      <c r="D35">
        <v>6.7800000000000011</v>
      </c>
    </row>
    <row r="36" spans="1:4" x14ac:dyDescent="0.25">
      <c r="A36" t="s">
        <v>86</v>
      </c>
      <c r="B36">
        <v>0</v>
      </c>
      <c r="C36">
        <v>0</v>
      </c>
      <c r="D36">
        <v>0</v>
      </c>
    </row>
    <row r="37" spans="1:4" x14ac:dyDescent="0.25">
      <c r="A37" t="s">
        <v>87</v>
      </c>
      <c r="B37">
        <v>64</v>
      </c>
      <c r="C37">
        <v>7</v>
      </c>
      <c r="D37">
        <v>57</v>
      </c>
    </row>
    <row r="38" spans="1:4" x14ac:dyDescent="0.25">
      <c r="A38">
        <v>685850</v>
      </c>
      <c r="B38">
        <v>0</v>
      </c>
      <c r="C38">
        <v>0</v>
      </c>
      <c r="D38">
        <v>0</v>
      </c>
    </row>
    <row r="39" spans="1:4" x14ac:dyDescent="0.25">
      <c r="A39">
        <v>692054</v>
      </c>
      <c r="B39">
        <v>124</v>
      </c>
      <c r="C39">
        <v>96</v>
      </c>
      <c r="D39">
        <v>28</v>
      </c>
    </row>
    <row r="40" spans="1:4" x14ac:dyDescent="0.25">
      <c r="A40">
        <v>724027</v>
      </c>
      <c r="B40">
        <v>0</v>
      </c>
      <c r="C40">
        <v>0</v>
      </c>
      <c r="D40">
        <v>0</v>
      </c>
    </row>
    <row r="41" spans="1:4" x14ac:dyDescent="0.25">
      <c r="A41">
        <v>793317</v>
      </c>
      <c r="B41">
        <v>40</v>
      </c>
      <c r="C41">
        <v>3</v>
      </c>
      <c r="D41">
        <v>37</v>
      </c>
    </row>
    <row r="42" spans="1:4" x14ac:dyDescent="0.25">
      <c r="A42">
        <v>692247</v>
      </c>
      <c r="B42">
        <v>1141</v>
      </c>
      <c r="C42">
        <v>1080</v>
      </c>
      <c r="D42">
        <v>61</v>
      </c>
    </row>
    <row r="43" spans="1:4" x14ac:dyDescent="0.25">
      <c r="A43">
        <v>732728</v>
      </c>
      <c r="B43">
        <v>0</v>
      </c>
      <c r="C43">
        <v>0</v>
      </c>
      <c r="D43">
        <v>0</v>
      </c>
    </row>
    <row r="44" spans="1:4" x14ac:dyDescent="0.25">
      <c r="A44">
        <v>692249</v>
      </c>
      <c r="B44">
        <v>2838</v>
      </c>
      <c r="C44">
        <v>2821</v>
      </c>
      <c r="D44">
        <v>17</v>
      </c>
    </row>
    <row r="45" spans="1:4" x14ac:dyDescent="0.25">
      <c r="A45">
        <v>772588</v>
      </c>
      <c r="B45">
        <v>0</v>
      </c>
      <c r="C45">
        <v>0</v>
      </c>
      <c r="D45">
        <v>0</v>
      </c>
    </row>
    <row r="46" spans="1:4" x14ac:dyDescent="0.25">
      <c r="A46">
        <v>724026</v>
      </c>
      <c r="B46">
        <v>1</v>
      </c>
      <c r="C46">
        <v>0</v>
      </c>
      <c r="D46">
        <v>1</v>
      </c>
    </row>
    <row r="47" spans="1:4" x14ac:dyDescent="0.25">
      <c r="A47">
        <v>691970</v>
      </c>
      <c r="B47">
        <v>1229</v>
      </c>
      <c r="C47">
        <v>617</v>
      </c>
      <c r="D47">
        <v>612</v>
      </c>
    </row>
    <row r="48" spans="1:4" x14ac:dyDescent="0.25">
      <c r="A48">
        <v>691870</v>
      </c>
      <c r="B48">
        <v>112</v>
      </c>
      <c r="C48">
        <v>0</v>
      </c>
      <c r="D48">
        <v>112</v>
      </c>
    </row>
    <row r="49" spans="1:4" x14ac:dyDescent="0.25">
      <c r="A49">
        <v>692051</v>
      </c>
      <c r="B49">
        <v>237</v>
      </c>
      <c r="C49">
        <v>0</v>
      </c>
      <c r="D49">
        <v>237</v>
      </c>
    </row>
    <row r="50" spans="1:4" x14ac:dyDescent="0.25">
      <c r="A50">
        <v>692128</v>
      </c>
      <c r="B50">
        <v>37</v>
      </c>
      <c r="C50">
        <v>9</v>
      </c>
      <c r="D50">
        <v>28</v>
      </c>
    </row>
    <row r="51" spans="1:4" x14ac:dyDescent="0.25">
      <c r="A51">
        <v>692171</v>
      </c>
      <c r="B51">
        <v>55</v>
      </c>
      <c r="C51">
        <v>19</v>
      </c>
      <c r="D51">
        <v>36</v>
      </c>
    </row>
    <row r="52" spans="1:4" x14ac:dyDescent="0.25">
      <c r="A52">
        <v>789360</v>
      </c>
      <c r="B52">
        <v>470</v>
      </c>
      <c r="C52">
        <v>235</v>
      </c>
      <c r="D52">
        <v>235</v>
      </c>
    </row>
    <row r="53" spans="1:4" x14ac:dyDescent="0.25">
      <c r="A53">
        <v>692180</v>
      </c>
      <c r="B53">
        <v>0</v>
      </c>
      <c r="C53">
        <v>0</v>
      </c>
      <c r="D53">
        <v>0</v>
      </c>
    </row>
    <row r="54" spans="1:4" x14ac:dyDescent="0.25">
      <c r="A54">
        <v>686031</v>
      </c>
      <c r="B54">
        <v>119</v>
      </c>
      <c r="C54">
        <v>0</v>
      </c>
      <c r="D54">
        <v>119</v>
      </c>
    </row>
    <row r="55" spans="1:4" x14ac:dyDescent="0.25">
      <c r="A55">
        <v>692173</v>
      </c>
      <c r="B55">
        <v>0</v>
      </c>
      <c r="C55">
        <v>0</v>
      </c>
      <c r="D55">
        <v>0</v>
      </c>
    </row>
    <row r="56" spans="1:4" x14ac:dyDescent="0.25">
      <c r="A56">
        <v>691918</v>
      </c>
      <c r="B56">
        <v>22</v>
      </c>
      <c r="C56">
        <v>2</v>
      </c>
      <c r="D56">
        <v>20</v>
      </c>
    </row>
    <row r="57" spans="1:4" x14ac:dyDescent="0.25">
      <c r="A57">
        <v>807562</v>
      </c>
      <c r="B57">
        <v>0</v>
      </c>
      <c r="C57">
        <v>0</v>
      </c>
      <c r="D57">
        <v>0</v>
      </c>
    </row>
    <row r="58" spans="1:4" x14ac:dyDescent="0.25">
      <c r="A58">
        <v>692085</v>
      </c>
      <c r="B58">
        <v>2</v>
      </c>
      <c r="C58">
        <v>0</v>
      </c>
      <c r="D58">
        <v>2</v>
      </c>
    </row>
    <row r="59" spans="1:4" x14ac:dyDescent="0.25">
      <c r="A59">
        <v>692100</v>
      </c>
      <c r="B59">
        <v>14</v>
      </c>
      <c r="C59">
        <v>5</v>
      </c>
      <c r="D59">
        <v>9</v>
      </c>
    </row>
    <row r="60" spans="1:4" x14ac:dyDescent="0.25">
      <c r="A60">
        <v>692099</v>
      </c>
      <c r="B60">
        <v>0</v>
      </c>
      <c r="C60">
        <v>0</v>
      </c>
      <c r="D60">
        <v>0</v>
      </c>
    </row>
    <row r="61" spans="1:4" x14ac:dyDescent="0.25">
      <c r="A61">
        <v>692333</v>
      </c>
      <c r="B61">
        <v>14</v>
      </c>
      <c r="C61">
        <v>14</v>
      </c>
      <c r="D61">
        <v>0</v>
      </c>
    </row>
    <row r="62" spans="1:4" x14ac:dyDescent="0.25">
      <c r="A62" t="s">
        <v>88</v>
      </c>
      <c r="B62">
        <v>2</v>
      </c>
      <c r="C62">
        <v>2</v>
      </c>
      <c r="D62">
        <v>0</v>
      </c>
    </row>
    <row r="63" spans="1:4" x14ac:dyDescent="0.25">
      <c r="A63">
        <v>691849</v>
      </c>
      <c r="B63">
        <v>1</v>
      </c>
      <c r="C63">
        <v>0</v>
      </c>
      <c r="D63">
        <v>1</v>
      </c>
    </row>
    <row r="64" spans="1:4" x14ac:dyDescent="0.25">
      <c r="A64" t="s">
        <v>89</v>
      </c>
      <c r="B64">
        <v>266</v>
      </c>
      <c r="C64">
        <v>98</v>
      </c>
      <c r="D64">
        <v>168</v>
      </c>
    </row>
    <row r="65" spans="1:4" x14ac:dyDescent="0.25">
      <c r="A65">
        <v>841092</v>
      </c>
      <c r="B65">
        <v>0</v>
      </c>
      <c r="C65">
        <v>0</v>
      </c>
      <c r="D65">
        <v>0</v>
      </c>
    </row>
    <row r="66" spans="1:4" x14ac:dyDescent="0.25">
      <c r="A66">
        <v>795005</v>
      </c>
      <c r="B66">
        <v>1</v>
      </c>
      <c r="C66">
        <v>0</v>
      </c>
      <c r="D66">
        <v>1</v>
      </c>
    </row>
    <row r="67" spans="1:4" x14ac:dyDescent="0.25">
      <c r="A67">
        <v>841078</v>
      </c>
      <c r="B67">
        <v>2</v>
      </c>
      <c r="C67">
        <v>2</v>
      </c>
      <c r="D67">
        <v>0</v>
      </c>
    </row>
    <row r="68" spans="1:4" x14ac:dyDescent="0.25">
      <c r="A68" t="s">
        <v>91</v>
      </c>
      <c r="B68">
        <v>17</v>
      </c>
      <c r="C68">
        <v>0</v>
      </c>
      <c r="D68">
        <v>17</v>
      </c>
    </row>
    <row r="69" spans="1:4" x14ac:dyDescent="0.25">
      <c r="A69">
        <v>844573</v>
      </c>
      <c r="B69">
        <v>503</v>
      </c>
      <c r="C69">
        <v>493</v>
      </c>
      <c r="D69">
        <v>10</v>
      </c>
    </row>
    <row r="70" spans="1:4" x14ac:dyDescent="0.25">
      <c r="A70" t="s">
        <v>103</v>
      </c>
      <c r="B70">
        <v>86</v>
      </c>
      <c r="C70">
        <v>0</v>
      </c>
      <c r="D70">
        <v>86</v>
      </c>
    </row>
    <row r="71" spans="1:4" x14ac:dyDescent="0.25">
      <c r="A71" t="s">
        <v>104</v>
      </c>
      <c r="B71">
        <v>2</v>
      </c>
      <c r="C71">
        <v>0</v>
      </c>
      <c r="D71">
        <v>2</v>
      </c>
    </row>
    <row r="72" spans="1:4" x14ac:dyDescent="0.25">
      <c r="A72" t="s">
        <v>105</v>
      </c>
      <c r="B72">
        <v>15</v>
      </c>
      <c r="C72">
        <v>0</v>
      </c>
      <c r="D72">
        <v>15</v>
      </c>
    </row>
    <row r="73" spans="1:4" x14ac:dyDescent="0.25">
      <c r="A73" t="s">
        <v>106</v>
      </c>
      <c r="B73">
        <v>3</v>
      </c>
      <c r="C73">
        <v>0</v>
      </c>
      <c r="D73">
        <v>3</v>
      </c>
    </row>
    <row r="74" spans="1:4" x14ac:dyDescent="0.25">
      <c r="A74" t="s">
        <v>107</v>
      </c>
      <c r="B74">
        <v>37</v>
      </c>
      <c r="C74">
        <v>0</v>
      </c>
      <c r="D74">
        <v>37</v>
      </c>
    </row>
    <row r="75" spans="1:4" x14ac:dyDescent="0.25">
      <c r="A75" t="s">
        <v>108</v>
      </c>
      <c r="B75">
        <v>1</v>
      </c>
      <c r="C75">
        <v>0</v>
      </c>
      <c r="D75">
        <v>1</v>
      </c>
    </row>
    <row r="76" spans="1:4" x14ac:dyDescent="0.25">
      <c r="A76" t="s">
        <v>109</v>
      </c>
      <c r="B76">
        <v>1</v>
      </c>
      <c r="C76">
        <v>0</v>
      </c>
      <c r="D76">
        <v>1</v>
      </c>
    </row>
    <row r="77" spans="1:4" x14ac:dyDescent="0.25">
      <c r="A77" t="s">
        <v>110</v>
      </c>
      <c r="B77">
        <v>3</v>
      </c>
      <c r="C77">
        <v>0</v>
      </c>
      <c r="D77">
        <v>3</v>
      </c>
    </row>
    <row r="78" spans="1:4" x14ac:dyDescent="0.25">
      <c r="A78">
        <v>2200052</v>
      </c>
      <c r="B78">
        <v>2</v>
      </c>
      <c r="C78">
        <v>0</v>
      </c>
      <c r="D78">
        <v>2</v>
      </c>
    </row>
    <row r="79" spans="1:4" x14ac:dyDescent="0.25">
      <c r="A79">
        <v>2200053</v>
      </c>
      <c r="B79">
        <v>1</v>
      </c>
      <c r="C79">
        <v>0</v>
      </c>
      <c r="D79">
        <v>1</v>
      </c>
    </row>
    <row r="80" spans="1:4" x14ac:dyDescent="0.25">
      <c r="A80">
        <v>2200055</v>
      </c>
      <c r="B80">
        <v>1</v>
      </c>
      <c r="C80">
        <v>0</v>
      </c>
      <c r="D80">
        <v>1</v>
      </c>
    </row>
    <row r="81" spans="1:4" x14ac:dyDescent="0.25">
      <c r="A81" t="s">
        <v>111</v>
      </c>
      <c r="B81">
        <v>7</v>
      </c>
      <c r="C81">
        <v>0</v>
      </c>
      <c r="D81">
        <v>7</v>
      </c>
    </row>
    <row r="82" spans="1:4" x14ac:dyDescent="0.25">
      <c r="A82" t="s">
        <v>112</v>
      </c>
      <c r="B82">
        <v>1</v>
      </c>
      <c r="C82">
        <v>0</v>
      </c>
      <c r="D82">
        <v>1</v>
      </c>
    </row>
    <row r="83" spans="1:4" x14ac:dyDescent="0.25">
      <c r="A83" t="s">
        <v>113</v>
      </c>
      <c r="B83">
        <v>3</v>
      </c>
      <c r="C83">
        <v>0</v>
      </c>
      <c r="D83">
        <v>3</v>
      </c>
    </row>
    <row r="84" spans="1:4" x14ac:dyDescent="0.25">
      <c r="A84" t="s">
        <v>114</v>
      </c>
      <c r="B84">
        <v>5</v>
      </c>
      <c r="C84">
        <v>0</v>
      </c>
      <c r="D84">
        <v>5</v>
      </c>
    </row>
    <row r="85" spans="1:4" x14ac:dyDescent="0.25">
      <c r="A85" t="s">
        <v>115</v>
      </c>
      <c r="B85">
        <v>5</v>
      </c>
      <c r="C85">
        <v>0</v>
      </c>
      <c r="D85">
        <v>5</v>
      </c>
    </row>
    <row r="86" spans="1:4" x14ac:dyDescent="0.25">
      <c r="A86" t="s">
        <v>116</v>
      </c>
      <c r="B86">
        <v>3</v>
      </c>
      <c r="C86">
        <v>2</v>
      </c>
      <c r="D86">
        <v>1</v>
      </c>
    </row>
    <row r="87" spans="1:4" x14ac:dyDescent="0.25">
      <c r="A87" t="s">
        <v>117</v>
      </c>
      <c r="B87">
        <v>0</v>
      </c>
      <c r="C87">
        <v>0</v>
      </c>
      <c r="D87">
        <v>0</v>
      </c>
    </row>
    <row r="88" spans="1:4" x14ac:dyDescent="0.25">
      <c r="A88" t="s">
        <v>118</v>
      </c>
      <c r="B88">
        <v>0</v>
      </c>
      <c r="C88">
        <v>0</v>
      </c>
      <c r="D88">
        <v>0</v>
      </c>
    </row>
    <row r="89" spans="1:4" x14ac:dyDescent="0.25">
      <c r="A89" t="s">
        <v>119</v>
      </c>
      <c r="B89">
        <v>0</v>
      </c>
      <c r="C89">
        <v>0</v>
      </c>
      <c r="D89">
        <v>0</v>
      </c>
    </row>
    <row r="90" spans="1:4" x14ac:dyDescent="0.25">
      <c r="A90" t="s">
        <v>120</v>
      </c>
      <c r="B90">
        <v>9</v>
      </c>
      <c r="C90">
        <v>0</v>
      </c>
      <c r="D90">
        <v>9</v>
      </c>
    </row>
    <row r="91" spans="1:4" x14ac:dyDescent="0.25">
      <c r="A91" t="s">
        <v>121</v>
      </c>
      <c r="B91">
        <v>14</v>
      </c>
      <c r="C91">
        <v>0</v>
      </c>
      <c r="D91">
        <v>14</v>
      </c>
    </row>
    <row r="92" spans="1:4" x14ac:dyDescent="0.25">
      <c r="A92" t="s">
        <v>122</v>
      </c>
      <c r="B92">
        <v>9</v>
      </c>
      <c r="C92">
        <v>2</v>
      </c>
      <c r="D92">
        <v>7</v>
      </c>
    </row>
    <row r="93" spans="1:4" x14ac:dyDescent="0.25">
      <c r="A93" t="s">
        <v>123</v>
      </c>
      <c r="B93">
        <v>4</v>
      </c>
      <c r="C93">
        <v>1</v>
      </c>
      <c r="D93">
        <v>3</v>
      </c>
    </row>
    <row r="94" spans="1:4" x14ac:dyDescent="0.25">
      <c r="A94" t="s">
        <v>124</v>
      </c>
      <c r="B94">
        <v>2</v>
      </c>
      <c r="C94">
        <v>0</v>
      </c>
      <c r="D94">
        <v>2</v>
      </c>
    </row>
    <row r="95" spans="1:4" x14ac:dyDescent="0.25">
      <c r="A95" t="s">
        <v>125</v>
      </c>
      <c r="B95">
        <v>3</v>
      </c>
      <c r="C95">
        <v>0</v>
      </c>
      <c r="D95">
        <v>3</v>
      </c>
    </row>
    <row r="96" spans="1:4" x14ac:dyDescent="0.25">
      <c r="A96" t="s">
        <v>126</v>
      </c>
      <c r="B96">
        <v>27</v>
      </c>
      <c r="C96">
        <v>0</v>
      </c>
      <c r="D96">
        <v>27</v>
      </c>
    </row>
    <row r="97" spans="1:4" x14ac:dyDescent="0.25">
      <c r="A97" t="s">
        <v>127</v>
      </c>
      <c r="B97">
        <v>23</v>
      </c>
      <c r="C97">
        <v>0</v>
      </c>
      <c r="D97">
        <v>23</v>
      </c>
    </row>
    <row r="98" spans="1:4" x14ac:dyDescent="0.25">
      <c r="A98" t="s">
        <v>128</v>
      </c>
      <c r="B98">
        <v>2</v>
      </c>
      <c r="C98">
        <v>0</v>
      </c>
      <c r="D98">
        <v>2</v>
      </c>
    </row>
    <row r="99" spans="1:4" x14ac:dyDescent="0.25">
      <c r="A99" t="s">
        <v>130</v>
      </c>
      <c r="B99">
        <v>1</v>
      </c>
      <c r="C99">
        <v>0</v>
      </c>
      <c r="D99">
        <v>1</v>
      </c>
    </row>
    <row r="100" spans="1:4" x14ac:dyDescent="0.25">
      <c r="A100" t="s">
        <v>133</v>
      </c>
      <c r="B100">
        <v>2</v>
      </c>
      <c r="C100">
        <v>0</v>
      </c>
      <c r="D100">
        <v>2</v>
      </c>
    </row>
    <row r="101" spans="1:4" x14ac:dyDescent="0.25">
      <c r="A101" t="s">
        <v>134</v>
      </c>
      <c r="B101">
        <v>2</v>
      </c>
      <c r="C101">
        <v>0</v>
      </c>
      <c r="D101">
        <v>2</v>
      </c>
    </row>
    <row r="102" spans="1:4" x14ac:dyDescent="0.25">
      <c r="A102" t="s">
        <v>137</v>
      </c>
      <c r="B102">
        <v>3</v>
      </c>
      <c r="C102">
        <v>0</v>
      </c>
      <c r="D102">
        <v>3</v>
      </c>
    </row>
    <row r="103" spans="1:4" x14ac:dyDescent="0.25">
      <c r="A103" t="s">
        <v>138</v>
      </c>
      <c r="B103">
        <v>0</v>
      </c>
      <c r="C103">
        <v>0</v>
      </c>
      <c r="D103">
        <v>0</v>
      </c>
    </row>
    <row r="104" spans="1:4" x14ac:dyDescent="0.25">
      <c r="A104" t="s">
        <v>139</v>
      </c>
      <c r="B104">
        <v>1</v>
      </c>
      <c r="C104">
        <v>1</v>
      </c>
      <c r="D104">
        <v>0</v>
      </c>
    </row>
    <row r="105" spans="1:4" x14ac:dyDescent="0.25">
      <c r="A105" t="s">
        <v>140</v>
      </c>
      <c r="B105">
        <v>4</v>
      </c>
      <c r="C105">
        <v>0</v>
      </c>
      <c r="D105">
        <v>4</v>
      </c>
    </row>
    <row r="106" spans="1:4" x14ac:dyDescent="0.25">
      <c r="A106" t="s">
        <v>141</v>
      </c>
      <c r="B106">
        <v>2</v>
      </c>
      <c r="C106">
        <v>0</v>
      </c>
      <c r="D106">
        <v>2</v>
      </c>
    </row>
    <row r="107" spans="1:4" x14ac:dyDescent="0.25">
      <c r="A107" t="s">
        <v>142</v>
      </c>
      <c r="B107">
        <v>1</v>
      </c>
      <c r="C107">
        <v>0</v>
      </c>
      <c r="D107">
        <v>1</v>
      </c>
    </row>
    <row r="108" spans="1:4" x14ac:dyDescent="0.25">
      <c r="A108" t="s">
        <v>143</v>
      </c>
      <c r="B108">
        <v>0</v>
      </c>
      <c r="C108">
        <v>0</v>
      </c>
      <c r="D108">
        <v>0</v>
      </c>
    </row>
    <row r="109" spans="1:4" x14ac:dyDescent="0.25">
      <c r="A109" t="s">
        <v>144</v>
      </c>
      <c r="B109">
        <v>8</v>
      </c>
      <c r="C109">
        <v>0</v>
      </c>
      <c r="D109">
        <v>8</v>
      </c>
    </row>
    <row r="110" spans="1:4" x14ac:dyDescent="0.25">
      <c r="A110" t="s">
        <v>145</v>
      </c>
      <c r="B110">
        <v>5</v>
      </c>
      <c r="C110">
        <v>0</v>
      </c>
      <c r="D110">
        <v>5</v>
      </c>
    </row>
    <row r="111" spans="1:4" x14ac:dyDescent="0.25">
      <c r="A111" t="s">
        <v>146</v>
      </c>
      <c r="B111">
        <v>10</v>
      </c>
      <c r="C111">
        <v>0</v>
      </c>
      <c r="D111">
        <v>10</v>
      </c>
    </row>
    <row r="112" spans="1:4" x14ac:dyDescent="0.25">
      <c r="A112" t="s">
        <v>147</v>
      </c>
      <c r="B112">
        <v>0</v>
      </c>
      <c r="C112">
        <v>0</v>
      </c>
      <c r="D112">
        <v>0</v>
      </c>
    </row>
    <row r="113" spans="1:4" x14ac:dyDescent="0.25">
      <c r="A113" t="s">
        <v>148</v>
      </c>
      <c r="B113">
        <v>1</v>
      </c>
      <c r="C113">
        <v>0</v>
      </c>
      <c r="D113">
        <v>1</v>
      </c>
    </row>
    <row r="114" spans="1:4" x14ac:dyDescent="0.25">
      <c r="A114" t="s">
        <v>149</v>
      </c>
      <c r="B114">
        <v>0</v>
      </c>
      <c r="C114">
        <v>0</v>
      </c>
      <c r="D114">
        <v>0</v>
      </c>
    </row>
    <row r="115" spans="1:4" x14ac:dyDescent="0.25">
      <c r="A115" t="s">
        <v>150</v>
      </c>
      <c r="B115">
        <v>2</v>
      </c>
      <c r="C115">
        <v>0</v>
      </c>
      <c r="D115">
        <v>2</v>
      </c>
    </row>
    <row r="116" spans="1:4" x14ac:dyDescent="0.25">
      <c r="A116" t="s">
        <v>151</v>
      </c>
      <c r="B116">
        <v>7</v>
      </c>
      <c r="C116">
        <v>0</v>
      </c>
      <c r="D116">
        <v>7</v>
      </c>
    </row>
    <row r="117" spans="1:4" x14ac:dyDescent="0.25">
      <c r="A117" t="s">
        <v>152</v>
      </c>
      <c r="B117">
        <v>0</v>
      </c>
      <c r="C117">
        <v>0</v>
      </c>
      <c r="D117">
        <v>0</v>
      </c>
    </row>
    <row r="118" spans="1:4" x14ac:dyDescent="0.25">
      <c r="A118" t="s">
        <v>153</v>
      </c>
      <c r="B118">
        <v>0</v>
      </c>
      <c r="C118">
        <v>0</v>
      </c>
      <c r="D118">
        <v>0</v>
      </c>
    </row>
    <row r="119" spans="1:4" x14ac:dyDescent="0.25">
      <c r="A119" t="s">
        <v>154</v>
      </c>
      <c r="B119">
        <v>2</v>
      </c>
      <c r="C119">
        <v>0</v>
      </c>
      <c r="D119">
        <v>2</v>
      </c>
    </row>
    <row r="120" spans="1:4" x14ac:dyDescent="0.25">
      <c r="A120" t="s">
        <v>155</v>
      </c>
      <c r="B120">
        <v>5</v>
      </c>
      <c r="C120">
        <v>0</v>
      </c>
      <c r="D120">
        <v>5</v>
      </c>
    </row>
    <row r="121" spans="1:4" x14ac:dyDescent="0.25">
      <c r="A121" t="s">
        <v>156</v>
      </c>
      <c r="B121">
        <v>1</v>
      </c>
      <c r="C121">
        <v>0</v>
      </c>
      <c r="D121">
        <v>1</v>
      </c>
    </row>
    <row r="122" spans="1:4" x14ac:dyDescent="0.25">
      <c r="A122" t="s">
        <v>157</v>
      </c>
      <c r="B122">
        <v>12</v>
      </c>
      <c r="C122">
        <v>0</v>
      </c>
      <c r="D122">
        <v>12</v>
      </c>
    </row>
    <row r="123" spans="1:4" x14ac:dyDescent="0.25">
      <c r="A123" t="s">
        <v>158</v>
      </c>
      <c r="B123">
        <v>11</v>
      </c>
      <c r="C123">
        <v>0</v>
      </c>
      <c r="D123">
        <v>11</v>
      </c>
    </row>
    <row r="124" spans="1:4" x14ac:dyDescent="0.25">
      <c r="A124" t="s">
        <v>159</v>
      </c>
      <c r="B124">
        <v>4</v>
      </c>
      <c r="C124">
        <v>0</v>
      </c>
      <c r="D124">
        <v>4</v>
      </c>
    </row>
    <row r="125" spans="1:4" x14ac:dyDescent="0.25">
      <c r="A125" t="s">
        <v>160</v>
      </c>
      <c r="B125">
        <v>1</v>
      </c>
      <c r="C125">
        <v>0</v>
      </c>
      <c r="D125">
        <v>1</v>
      </c>
    </row>
    <row r="126" spans="1:4" x14ac:dyDescent="0.25">
      <c r="A126" t="s">
        <v>161</v>
      </c>
      <c r="B126">
        <v>37</v>
      </c>
      <c r="C126">
        <v>1</v>
      </c>
      <c r="D126">
        <v>36</v>
      </c>
    </row>
    <row r="127" spans="1:4" x14ac:dyDescent="0.25">
      <c r="A127" t="s">
        <v>304</v>
      </c>
      <c r="B127">
        <v>8</v>
      </c>
      <c r="C127">
        <v>0</v>
      </c>
      <c r="D127">
        <v>8</v>
      </c>
    </row>
    <row r="128" spans="1:4" x14ac:dyDescent="0.25">
      <c r="A128" t="s">
        <v>162</v>
      </c>
      <c r="B128">
        <v>1</v>
      </c>
      <c r="C128">
        <v>0</v>
      </c>
      <c r="D128">
        <v>1</v>
      </c>
    </row>
    <row r="129" spans="1:4" x14ac:dyDescent="0.25">
      <c r="A129" t="s">
        <v>163</v>
      </c>
      <c r="B129">
        <v>1</v>
      </c>
      <c r="C129">
        <v>0</v>
      </c>
      <c r="D129">
        <v>1</v>
      </c>
    </row>
    <row r="130" spans="1:4" x14ac:dyDescent="0.25">
      <c r="A130" t="s">
        <v>164</v>
      </c>
      <c r="B130">
        <v>1</v>
      </c>
      <c r="C130">
        <v>0</v>
      </c>
      <c r="D130">
        <v>1</v>
      </c>
    </row>
    <row r="131" spans="1:4" x14ac:dyDescent="0.25">
      <c r="A131" t="s">
        <v>165</v>
      </c>
      <c r="B131">
        <v>1</v>
      </c>
      <c r="C131">
        <v>0</v>
      </c>
      <c r="D131">
        <v>1</v>
      </c>
    </row>
    <row r="132" spans="1:4" x14ac:dyDescent="0.25">
      <c r="A132" t="s">
        <v>166</v>
      </c>
      <c r="B132">
        <v>1</v>
      </c>
      <c r="C132">
        <v>0</v>
      </c>
      <c r="D132">
        <v>1</v>
      </c>
    </row>
    <row r="133" spans="1:4" x14ac:dyDescent="0.25">
      <c r="A133" t="s">
        <v>167</v>
      </c>
      <c r="B133">
        <v>11</v>
      </c>
      <c r="C133">
        <v>2</v>
      </c>
      <c r="D133">
        <v>9</v>
      </c>
    </row>
    <row r="134" spans="1:4" x14ac:dyDescent="0.25">
      <c r="A134" t="s">
        <v>168</v>
      </c>
      <c r="B134">
        <v>12</v>
      </c>
      <c r="C134">
        <v>0</v>
      </c>
      <c r="D134">
        <v>12</v>
      </c>
    </row>
    <row r="135" spans="1:4" x14ac:dyDescent="0.25">
      <c r="A135" t="s">
        <v>169</v>
      </c>
      <c r="B135">
        <v>6</v>
      </c>
      <c r="C135">
        <v>0</v>
      </c>
      <c r="D135">
        <v>6</v>
      </c>
    </row>
    <row r="136" spans="1:4" x14ac:dyDescent="0.25">
      <c r="A136" t="s">
        <v>170</v>
      </c>
      <c r="B136">
        <v>2</v>
      </c>
      <c r="C136">
        <v>0</v>
      </c>
      <c r="D136">
        <v>2</v>
      </c>
    </row>
    <row r="137" spans="1:4" x14ac:dyDescent="0.25">
      <c r="A137" t="s">
        <v>171</v>
      </c>
      <c r="B137">
        <v>2</v>
      </c>
      <c r="C137">
        <v>0</v>
      </c>
      <c r="D137">
        <v>2</v>
      </c>
    </row>
    <row r="138" spans="1:4" x14ac:dyDescent="0.25">
      <c r="A138" t="s">
        <v>172</v>
      </c>
      <c r="B138">
        <v>7</v>
      </c>
      <c r="C138">
        <v>0</v>
      </c>
      <c r="D138">
        <v>7</v>
      </c>
    </row>
    <row r="139" spans="1:4" x14ac:dyDescent="0.25">
      <c r="A139" t="s">
        <v>173</v>
      </c>
      <c r="B139">
        <v>11</v>
      </c>
      <c r="C139">
        <v>0</v>
      </c>
      <c r="D139">
        <v>11</v>
      </c>
    </row>
    <row r="140" spans="1:4" x14ac:dyDescent="0.25">
      <c r="A140" t="s">
        <v>174</v>
      </c>
      <c r="B140">
        <v>2</v>
      </c>
      <c r="C140">
        <v>0</v>
      </c>
      <c r="D140">
        <v>2</v>
      </c>
    </row>
    <row r="141" spans="1:4" x14ac:dyDescent="0.25">
      <c r="A141" t="s">
        <v>175</v>
      </c>
      <c r="B141">
        <v>2</v>
      </c>
      <c r="C141">
        <v>0</v>
      </c>
      <c r="D141">
        <v>2</v>
      </c>
    </row>
    <row r="142" spans="1:4" x14ac:dyDescent="0.25">
      <c r="A142" t="s">
        <v>176</v>
      </c>
      <c r="B142">
        <v>0</v>
      </c>
      <c r="C142">
        <v>0</v>
      </c>
      <c r="D142">
        <v>0</v>
      </c>
    </row>
    <row r="143" spans="1:4" x14ac:dyDescent="0.25">
      <c r="A143" t="s">
        <v>177</v>
      </c>
      <c r="B143">
        <v>0</v>
      </c>
      <c r="C143">
        <v>0</v>
      </c>
      <c r="D143">
        <v>0</v>
      </c>
    </row>
    <row r="144" spans="1:4" x14ac:dyDescent="0.25">
      <c r="A144" t="s">
        <v>178</v>
      </c>
      <c r="B144">
        <v>0</v>
      </c>
      <c r="C144">
        <v>0</v>
      </c>
      <c r="D144">
        <v>0</v>
      </c>
    </row>
    <row r="145" spans="1:4" x14ac:dyDescent="0.25">
      <c r="A145" t="s">
        <v>179</v>
      </c>
      <c r="B145">
        <v>0</v>
      </c>
      <c r="C145">
        <v>0</v>
      </c>
      <c r="D145">
        <v>0</v>
      </c>
    </row>
    <row r="146" spans="1:4" x14ac:dyDescent="0.25">
      <c r="A146" t="s">
        <v>180</v>
      </c>
      <c r="B146">
        <v>2</v>
      </c>
      <c r="C146">
        <v>0</v>
      </c>
      <c r="D146">
        <v>2</v>
      </c>
    </row>
    <row r="147" spans="1:4" x14ac:dyDescent="0.25">
      <c r="A147" t="s">
        <v>181</v>
      </c>
      <c r="B147">
        <v>2</v>
      </c>
      <c r="C147">
        <v>0</v>
      </c>
      <c r="D147">
        <v>2</v>
      </c>
    </row>
    <row r="148" spans="1:4" x14ac:dyDescent="0.25">
      <c r="A148" t="s">
        <v>182</v>
      </c>
      <c r="B148">
        <v>0</v>
      </c>
      <c r="C148">
        <v>0</v>
      </c>
      <c r="D148">
        <v>0</v>
      </c>
    </row>
    <row r="149" spans="1:4" x14ac:dyDescent="0.25">
      <c r="A149" t="s">
        <v>183</v>
      </c>
      <c r="B149">
        <v>2</v>
      </c>
      <c r="C149">
        <v>0</v>
      </c>
      <c r="D149">
        <v>2</v>
      </c>
    </row>
    <row r="150" spans="1:4" x14ac:dyDescent="0.25">
      <c r="A150" t="s">
        <v>184</v>
      </c>
      <c r="B150">
        <v>2</v>
      </c>
      <c r="C150">
        <v>0</v>
      </c>
      <c r="D150">
        <v>2</v>
      </c>
    </row>
    <row r="151" spans="1:4" x14ac:dyDescent="0.25">
      <c r="A151" t="s">
        <v>185</v>
      </c>
      <c r="B151">
        <v>2</v>
      </c>
      <c r="C151">
        <v>0</v>
      </c>
      <c r="D151">
        <v>2</v>
      </c>
    </row>
    <row r="152" spans="1:4" x14ac:dyDescent="0.25">
      <c r="A152" t="s">
        <v>186</v>
      </c>
      <c r="B152">
        <v>0</v>
      </c>
      <c r="C152">
        <v>0</v>
      </c>
      <c r="D152">
        <v>0</v>
      </c>
    </row>
    <row r="153" spans="1:4" x14ac:dyDescent="0.25">
      <c r="A153" t="s">
        <v>187</v>
      </c>
      <c r="B153">
        <v>2</v>
      </c>
      <c r="C153">
        <v>0</v>
      </c>
      <c r="D153">
        <v>2</v>
      </c>
    </row>
    <row r="154" spans="1:4" x14ac:dyDescent="0.25">
      <c r="A154" t="s">
        <v>188</v>
      </c>
      <c r="B154">
        <v>0</v>
      </c>
      <c r="C154">
        <v>0</v>
      </c>
      <c r="D154">
        <v>0</v>
      </c>
    </row>
    <row r="155" spans="1:4" x14ac:dyDescent="0.25">
      <c r="A155" t="s">
        <v>189</v>
      </c>
      <c r="B155">
        <v>0</v>
      </c>
      <c r="C155">
        <v>0</v>
      </c>
      <c r="D155">
        <v>0</v>
      </c>
    </row>
    <row r="156" spans="1:4" x14ac:dyDescent="0.25">
      <c r="A156" t="s">
        <v>190</v>
      </c>
      <c r="B156">
        <v>2</v>
      </c>
      <c r="C156">
        <v>0</v>
      </c>
      <c r="D156">
        <v>2</v>
      </c>
    </row>
    <row r="157" spans="1:4" x14ac:dyDescent="0.25">
      <c r="A157" t="s">
        <v>191</v>
      </c>
      <c r="B157">
        <v>21</v>
      </c>
      <c r="C157">
        <v>0</v>
      </c>
      <c r="D157">
        <v>21</v>
      </c>
    </row>
    <row r="158" spans="1:4" x14ac:dyDescent="0.25">
      <c r="A158" t="s">
        <v>193</v>
      </c>
      <c r="B158">
        <v>1101</v>
      </c>
      <c r="C158">
        <v>0</v>
      </c>
      <c r="D158">
        <v>1101</v>
      </c>
    </row>
    <row r="159" spans="1:4" x14ac:dyDescent="0.25">
      <c r="A159" t="s">
        <v>195</v>
      </c>
      <c r="B159">
        <v>2</v>
      </c>
      <c r="C159">
        <v>0</v>
      </c>
      <c r="D159">
        <v>2</v>
      </c>
    </row>
    <row r="160" spans="1:4" x14ac:dyDescent="0.25">
      <c r="A160">
        <v>9902</v>
      </c>
      <c r="B160">
        <v>5</v>
      </c>
      <c r="C160">
        <v>0</v>
      </c>
      <c r="D160">
        <v>5</v>
      </c>
    </row>
    <row r="161" spans="1:4" x14ac:dyDescent="0.25">
      <c r="A161">
        <v>9909</v>
      </c>
      <c r="B161">
        <v>1</v>
      </c>
      <c r="C161">
        <v>0</v>
      </c>
      <c r="D161">
        <v>1</v>
      </c>
    </row>
    <row r="162" spans="1:4" x14ac:dyDescent="0.25">
      <c r="A162">
        <v>4483</v>
      </c>
      <c r="B162">
        <v>2</v>
      </c>
      <c r="C162">
        <v>0</v>
      </c>
      <c r="D162">
        <v>2</v>
      </c>
    </row>
    <row r="163" spans="1:4" x14ac:dyDescent="0.25">
      <c r="A163">
        <v>3903</v>
      </c>
      <c r="B163">
        <v>10</v>
      </c>
      <c r="C163">
        <v>0</v>
      </c>
      <c r="D163">
        <v>10</v>
      </c>
    </row>
    <row r="164" spans="1:4" x14ac:dyDescent="0.25">
      <c r="A164">
        <v>3832</v>
      </c>
      <c r="B164">
        <v>44</v>
      </c>
      <c r="C164">
        <v>0</v>
      </c>
      <c r="D164">
        <v>44</v>
      </c>
    </row>
    <row r="165" spans="1:4" x14ac:dyDescent="0.25">
      <c r="A165">
        <v>3602</v>
      </c>
      <c r="B165">
        <v>20</v>
      </c>
      <c r="C165">
        <v>0</v>
      </c>
      <c r="D165">
        <v>20</v>
      </c>
    </row>
    <row r="166" spans="1:4" x14ac:dyDescent="0.25">
      <c r="A166">
        <v>3713</v>
      </c>
      <c r="B166">
        <v>3</v>
      </c>
      <c r="C166">
        <v>0</v>
      </c>
      <c r="D166">
        <v>3</v>
      </c>
    </row>
    <row r="167" spans="1:4" x14ac:dyDescent="0.25">
      <c r="A167">
        <v>8201</v>
      </c>
      <c r="B167">
        <v>137</v>
      </c>
      <c r="C167">
        <v>0</v>
      </c>
      <c r="D167">
        <v>137</v>
      </c>
    </row>
    <row r="168" spans="1:4" x14ac:dyDescent="0.25">
      <c r="A168">
        <v>4464</v>
      </c>
      <c r="B168">
        <v>34</v>
      </c>
      <c r="C168">
        <v>0</v>
      </c>
      <c r="D168">
        <v>34</v>
      </c>
    </row>
    <row r="169" spans="1:4" x14ac:dyDescent="0.25">
      <c r="A169">
        <v>4496</v>
      </c>
      <c r="B169">
        <v>10</v>
      </c>
      <c r="C169">
        <v>0</v>
      </c>
      <c r="D169">
        <v>10</v>
      </c>
    </row>
    <row r="170" spans="1:4" x14ac:dyDescent="0.25">
      <c r="A170" t="s">
        <v>198</v>
      </c>
      <c r="B170">
        <v>1</v>
      </c>
      <c r="C170">
        <v>0</v>
      </c>
      <c r="D170">
        <v>1</v>
      </c>
    </row>
    <row r="171" spans="1:4" x14ac:dyDescent="0.25">
      <c r="A171" t="s">
        <v>200</v>
      </c>
      <c r="B171">
        <v>485</v>
      </c>
      <c r="C171">
        <v>143</v>
      </c>
      <c r="D171">
        <v>342</v>
      </c>
    </row>
    <row r="172" spans="1:4" x14ac:dyDescent="0.25">
      <c r="A172">
        <v>804751</v>
      </c>
      <c r="B172">
        <v>161</v>
      </c>
      <c r="C172">
        <v>59</v>
      </c>
      <c r="D172">
        <v>102</v>
      </c>
    </row>
    <row r="173" spans="1:4" x14ac:dyDescent="0.25">
      <c r="A173" t="s">
        <v>202</v>
      </c>
      <c r="B173">
        <v>1</v>
      </c>
      <c r="C173">
        <v>0</v>
      </c>
      <c r="D173">
        <v>1</v>
      </c>
    </row>
    <row r="174" spans="1:4" x14ac:dyDescent="0.25">
      <c r="A174" t="s">
        <v>203</v>
      </c>
      <c r="B174">
        <v>5</v>
      </c>
      <c r="C174">
        <v>0</v>
      </c>
      <c r="D174">
        <v>5</v>
      </c>
    </row>
    <row r="175" spans="1:4" x14ac:dyDescent="0.25">
      <c r="A175" t="s">
        <v>204</v>
      </c>
      <c r="B175">
        <v>5</v>
      </c>
      <c r="C175">
        <v>5</v>
      </c>
      <c r="D175">
        <v>0</v>
      </c>
    </row>
    <row r="176" spans="1:4" x14ac:dyDescent="0.25">
      <c r="A176" t="s">
        <v>205</v>
      </c>
      <c r="B176">
        <v>58</v>
      </c>
      <c r="C176">
        <v>0</v>
      </c>
      <c r="D176">
        <v>58</v>
      </c>
    </row>
    <row r="177" spans="1:4" x14ac:dyDescent="0.25">
      <c r="A177" t="s">
        <v>206</v>
      </c>
      <c r="B177">
        <v>58</v>
      </c>
      <c r="C177">
        <v>0</v>
      </c>
      <c r="D177">
        <v>58</v>
      </c>
    </row>
    <row r="178" spans="1:4" x14ac:dyDescent="0.25">
      <c r="A178" t="s">
        <v>208</v>
      </c>
      <c r="B178">
        <v>2</v>
      </c>
      <c r="C178">
        <v>0</v>
      </c>
      <c r="D178">
        <v>2</v>
      </c>
    </row>
    <row r="179" spans="1:4" x14ac:dyDescent="0.25">
      <c r="A179" t="s">
        <v>212</v>
      </c>
      <c r="B179">
        <v>3</v>
      </c>
      <c r="C179">
        <v>0</v>
      </c>
      <c r="D179">
        <v>3</v>
      </c>
    </row>
    <row r="180" spans="1:4" x14ac:dyDescent="0.25">
      <c r="A180" t="s">
        <v>214</v>
      </c>
      <c r="B180">
        <v>2</v>
      </c>
      <c r="C180">
        <v>0</v>
      </c>
      <c r="D180">
        <v>2</v>
      </c>
    </row>
    <row r="181" spans="1:4" x14ac:dyDescent="0.25">
      <c r="A181">
        <v>5301000287</v>
      </c>
      <c r="B181">
        <v>1</v>
      </c>
      <c r="C181">
        <v>0</v>
      </c>
      <c r="D181">
        <v>1</v>
      </c>
    </row>
    <row r="182" spans="1:4" x14ac:dyDescent="0.25">
      <c r="A182" t="s">
        <v>218</v>
      </c>
      <c r="B182">
        <v>1</v>
      </c>
      <c r="C182">
        <v>0</v>
      </c>
      <c r="D182">
        <v>1</v>
      </c>
    </row>
    <row r="183" spans="1:4" x14ac:dyDescent="0.25">
      <c r="A183" t="s">
        <v>219</v>
      </c>
      <c r="B183">
        <v>1</v>
      </c>
      <c r="C183">
        <v>0</v>
      </c>
      <c r="D183">
        <v>1</v>
      </c>
    </row>
    <row r="184" spans="1:4" x14ac:dyDescent="0.25">
      <c r="A184" t="s">
        <v>220</v>
      </c>
      <c r="B184">
        <v>3</v>
      </c>
      <c r="C184">
        <v>0</v>
      </c>
      <c r="D184">
        <v>3</v>
      </c>
    </row>
    <row r="185" spans="1:4" x14ac:dyDescent="0.25">
      <c r="A185" t="s">
        <v>221</v>
      </c>
      <c r="B185">
        <v>3</v>
      </c>
      <c r="C185">
        <v>0</v>
      </c>
      <c r="D185">
        <v>3</v>
      </c>
    </row>
    <row r="186" spans="1:4" x14ac:dyDescent="0.25">
      <c r="A186" t="s">
        <v>222</v>
      </c>
      <c r="B186">
        <v>2</v>
      </c>
      <c r="C186">
        <v>0</v>
      </c>
      <c r="D186">
        <v>2</v>
      </c>
    </row>
    <row r="187" spans="1:4" x14ac:dyDescent="0.25">
      <c r="A187" t="s">
        <v>223</v>
      </c>
      <c r="B187">
        <v>3</v>
      </c>
      <c r="C187">
        <v>0</v>
      </c>
      <c r="D187">
        <v>3</v>
      </c>
    </row>
    <row r="188" spans="1:4" x14ac:dyDescent="0.25">
      <c r="A188">
        <v>869291</v>
      </c>
      <c r="B188">
        <v>1</v>
      </c>
      <c r="C188">
        <v>0</v>
      </c>
      <c r="D188">
        <v>1</v>
      </c>
    </row>
    <row r="189" spans="1:4" x14ac:dyDescent="0.25">
      <c r="A189">
        <v>869553</v>
      </c>
      <c r="B189">
        <v>0</v>
      </c>
      <c r="C189">
        <v>0</v>
      </c>
      <c r="D189">
        <v>0</v>
      </c>
    </row>
    <row r="190" spans="1:4" x14ac:dyDescent="0.25">
      <c r="A190">
        <v>773775</v>
      </c>
      <c r="B190">
        <v>1</v>
      </c>
      <c r="C190">
        <v>1</v>
      </c>
      <c r="D190">
        <v>0</v>
      </c>
    </row>
    <row r="191" spans="1:4" x14ac:dyDescent="0.25">
      <c r="A191" t="s">
        <v>224</v>
      </c>
      <c r="B191">
        <v>4</v>
      </c>
      <c r="C191">
        <v>0</v>
      </c>
      <c r="D191">
        <v>4</v>
      </c>
    </row>
    <row r="192" spans="1:4" x14ac:dyDescent="0.25">
      <c r="A192">
        <v>881118</v>
      </c>
      <c r="B192">
        <v>3</v>
      </c>
      <c r="C192">
        <v>3</v>
      </c>
      <c r="D192">
        <v>0</v>
      </c>
    </row>
    <row r="193" spans="1:4" x14ac:dyDescent="0.25">
      <c r="A193" t="s">
        <v>225</v>
      </c>
      <c r="B193">
        <v>3</v>
      </c>
      <c r="C193">
        <v>0</v>
      </c>
      <c r="D193">
        <v>3</v>
      </c>
    </row>
    <row r="194" spans="1:4" x14ac:dyDescent="0.25">
      <c r="A194" t="s">
        <v>399</v>
      </c>
      <c r="B194">
        <v>5</v>
      </c>
      <c r="C194">
        <v>0</v>
      </c>
      <c r="D194">
        <v>5</v>
      </c>
    </row>
    <row r="195" spans="1:4" x14ac:dyDescent="0.25">
      <c r="A195" t="s">
        <v>226</v>
      </c>
      <c r="B195">
        <v>1</v>
      </c>
      <c r="C195">
        <v>0</v>
      </c>
      <c r="D195">
        <v>1</v>
      </c>
    </row>
    <row r="196" spans="1:4" x14ac:dyDescent="0.25">
      <c r="A196" t="s">
        <v>227</v>
      </c>
      <c r="B196">
        <v>2</v>
      </c>
      <c r="C196">
        <v>0</v>
      </c>
      <c r="D196">
        <v>2</v>
      </c>
    </row>
    <row r="197" spans="1:4" x14ac:dyDescent="0.25">
      <c r="A197" t="s">
        <v>228</v>
      </c>
      <c r="B197">
        <v>2</v>
      </c>
      <c r="C197">
        <v>0</v>
      </c>
      <c r="D197">
        <v>2</v>
      </c>
    </row>
    <row r="198" spans="1:4" x14ac:dyDescent="0.25">
      <c r="A198" t="s">
        <v>229</v>
      </c>
      <c r="B198">
        <v>1</v>
      </c>
      <c r="C198">
        <v>0</v>
      </c>
      <c r="D198">
        <v>1</v>
      </c>
    </row>
    <row r="199" spans="1:4" x14ac:dyDescent="0.25">
      <c r="A199" t="s">
        <v>230</v>
      </c>
      <c r="B199">
        <v>0</v>
      </c>
      <c r="C199">
        <v>0</v>
      </c>
      <c r="D199">
        <v>0</v>
      </c>
    </row>
    <row r="200" spans="1:4" x14ac:dyDescent="0.25">
      <c r="A200">
        <v>877932</v>
      </c>
      <c r="B200">
        <v>0</v>
      </c>
      <c r="C200">
        <v>0</v>
      </c>
      <c r="D200">
        <v>0</v>
      </c>
    </row>
    <row r="201" spans="1:4" x14ac:dyDescent="0.25">
      <c r="A201" t="s">
        <v>232</v>
      </c>
      <c r="B201">
        <v>1</v>
      </c>
      <c r="C201">
        <v>0</v>
      </c>
      <c r="D201">
        <v>1</v>
      </c>
    </row>
    <row r="202" spans="1:4" x14ac:dyDescent="0.25">
      <c r="A202" t="s">
        <v>233</v>
      </c>
      <c r="B202">
        <v>1</v>
      </c>
      <c r="C202">
        <v>0</v>
      </c>
      <c r="D202">
        <v>1</v>
      </c>
    </row>
    <row r="203" spans="1:4" x14ac:dyDescent="0.25">
      <c r="A203" t="s">
        <v>234</v>
      </c>
      <c r="B203">
        <v>1</v>
      </c>
      <c r="C203">
        <v>0</v>
      </c>
      <c r="D203">
        <v>1</v>
      </c>
    </row>
    <row r="204" spans="1:4" x14ac:dyDescent="0.25">
      <c r="A204">
        <v>881119</v>
      </c>
      <c r="B204">
        <v>1</v>
      </c>
      <c r="C204">
        <v>1</v>
      </c>
      <c r="D204">
        <v>0</v>
      </c>
    </row>
    <row r="205" spans="1:4" x14ac:dyDescent="0.25">
      <c r="A205" t="s">
        <v>235</v>
      </c>
      <c r="B205">
        <v>9</v>
      </c>
      <c r="C205">
        <v>0</v>
      </c>
      <c r="D205">
        <v>9</v>
      </c>
    </row>
    <row r="206" spans="1:4" x14ac:dyDescent="0.25">
      <c r="A206" t="s">
        <v>236</v>
      </c>
      <c r="B206">
        <v>1</v>
      </c>
      <c r="C206">
        <v>0</v>
      </c>
      <c r="D206">
        <v>1</v>
      </c>
    </row>
    <row r="207" spans="1:4" x14ac:dyDescent="0.25">
      <c r="A207" t="s">
        <v>237</v>
      </c>
      <c r="B207">
        <v>0</v>
      </c>
      <c r="C207">
        <v>0</v>
      </c>
      <c r="D207">
        <v>0</v>
      </c>
    </row>
    <row r="208" spans="1:4" x14ac:dyDescent="0.25">
      <c r="A208" t="s">
        <v>238</v>
      </c>
      <c r="B208">
        <v>2</v>
      </c>
      <c r="C208">
        <v>0</v>
      </c>
      <c r="D208">
        <v>2</v>
      </c>
    </row>
    <row r="209" spans="1:4" x14ac:dyDescent="0.25">
      <c r="A209" t="s">
        <v>239</v>
      </c>
      <c r="B209">
        <v>1</v>
      </c>
      <c r="C209">
        <v>0</v>
      </c>
      <c r="D209">
        <v>1</v>
      </c>
    </row>
    <row r="210" spans="1:4" x14ac:dyDescent="0.25">
      <c r="A210" t="s">
        <v>240</v>
      </c>
      <c r="B210">
        <v>1</v>
      </c>
      <c r="C210">
        <v>0</v>
      </c>
      <c r="D210">
        <v>1</v>
      </c>
    </row>
    <row r="211" spans="1:4" x14ac:dyDescent="0.25">
      <c r="A211">
        <v>880912</v>
      </c>
      <c r="B211">
        <v>0</v>
      </c>
      <c r="C211">
        <v>0</v>
      </c>
      <c r="D211">
        <v>0</v>
      </c>
    </row>
    <row r="212" spans="1:4" x14ac:dyDescent="0.25">
      <c r="A212">
        <v>880946</v>
      </c>
      <c r="B212">
        <v>0</v>
      </c>
      <c r="C212">
        <v>0</v>
      </c>
      <c r="D212">
        <v>0</v>
      </c>
    </row>
    <row r="213" spans="1:4" x14ac:dyDescent="0.25">
      <c r="A213">
        <v>874946</v>
      </c>
      <c r="B213">
        <v>0</v>
      </c>
      <c r="C213">
        <v>0</v>
      </c>
      <c r="D213">
        <v>0</v>
      </c>
    </row>
    <row r="214" spans="1:4" x14ac:dyDescent="0.25">
      <c r="A214" t="s">
        <v>242</v>
      </c>
      <c r="B214">
        <v>77.777777777777771</v>
      </c>
      <c r="C214">
        <v>21</v>
      </c>
      <c r="D214">
        <v>56.777777777777771</v>
      </c>
    </row>
    <row r="215" spans="1:4" x14ac:dyDescent="0.25">
      <c r="A215">
        <v>885120</v>
      </c>
      <c r="B215">
        <v>39</v>
      </c>
      <c r="C215">
        <v>0</v>
      </c>
      <c r="D215">
        <v>39</v>
      </c>
    </row>
    <row r="216" spans="1:4" x14ac:dyDescent="0.25">
      <c r="A216">
        <v>885194</v>
      </c>
      <c r="B216">
        <v>8</v>
      </c>
      <c r="C216">
        <v>8</v>
      </c>
      <c r="D216">
        <v>0</v>
      </c>
    </row>
    <row r="217" spans="1:4" x14ac:dyDescent="0.25">
      <c r="A217">
        <v>874950</v>
      </c>
      <c r="B217">
        <v>0</v>
      </c>
      <c r="C217">
        <v>0</v>
      </c>
      <c r="D217">
        <v>0</v>
      </c>
    </row>
    <row r="218" spans="1:4" x14ac:dyDescent="0.25">
      <c r="A218">
        <v>881285</v>
      </c>
      <c r="B218">
        <v>74</v>
      </c>
      <c r="C218">
        <v>43</v>
      </c>
      <c r="D218">
        <v>31</v>
      </c>
    </row>
    <row r="219" spans="1:4" x14ac:dyDescent="0.25">
      <c r="A219" t="s">
        <v>243</v>
      </c>
      <c r="B219">
        <v>12</v>
      </c>
      <c r="C219">
        <v>0</v>
      </c>
      <c r="D219">
        <v>12</v>
      </c>
    </row>
    <row r="220" spans="1:4" x14ac:dyDescent="0.25">
      <c r="A220" t="s">
        <v>245</v>
      </c>
      <c r="B220">
        <v>0</v>
      </c>
      <c r="C220">
        <v>0</v>
      </c>
      <c r="D220">
        <v>0</v>
      </c>
    </row>
    <row r="221" spans="1:4" x14ac:dyDescent="0.25">
      <c r="A221" t="s">
        <v>246</v>
      </c>
      <c r="B221">
        <v>0</v>
      </c>
      <c r="C221">
        <v>0</v>
      </c>
      <c r="D221">
        <v>0</v>
      </c>
    </row>
    <row r="222" spans="1:4" x14ac:dyDescent="0.25">
      <c r="A222" t="s">
        <v>247</v>
      </c>
      <c r="B222">
        <v>0</v>
      </c>
      <c r="C222">
        <v>0</v>
      </c>
      <c r="D222">
        <v>0</v>
      </c>
    </row>
    <row r="223" spans="1:4" x14ac:dyDescent="0.25">
      <c r="A223">
        <v>26560163</v>
      </c>
      <c r="B223">
        <v>1</v>
      </c>
      <c r="C223">
        <v>0</v>
      </c>
      <c r="D223">
        <v>1</v>
      </c>
    </row>
    <row r="224" spans="1:4" x14ac:dyDescent="0.25">
      <c r="A224" t="s">
        <v>248</v>
      </c>
      <c r="B224">
        <v>0</v>
      </c>
      <c r="C224">
        <v>0</v>
      </c>
      <c r="D224">
        <v>0</v>
      </c>
    </row>
    <row r="225" spans="1:4" x14ac:dyDescent="0.25">
      <c r="A225">
        <v>881568</v>
      </c>
      <c r="B225">
        <v>0</v>
      </c>
      <c r="C225">
        <v>0</v>
      </c>
      <c r="D225">
        <v>0</v>
      </c>
    </row>
    <row r="226" spans="1:4" x14ac:dyDescent="0.25">
      <c r="A226">
        <v>550001</v>
      </c>
      <c r="B226">
        <v>0</v>
      </c>
      <c r="C226">
        <v>0</v>
      </c>
      <c r="D226">
        <v>0</v>
      </c>
    </row>
    <row r="227" spans="1:4" x14ac:dyDescent="0.25">
      <c r="A227">
        <v>450001</v>
      </c>
      <c r="B227">
        <v>0</v>
      </c>
      <c r="C227">
        <v>0</v>
      </c>
      <c r="D227">
        <v>0</v>
      </c>
    </row>
    <row r="228" spans="1:4" x14ac:dyDescent="0.25">
      <c r="A228">
        <v>450012</v>
      </c>
      <c r="B228">
        <v>17</v>
      </c>
      <c r="C228">
        <v>17</v>
      </c>
      <c r="D228">
        <v>0</v>
      </c>
    </row>
    <row r="229" spans="1:4" x14ac:dyDescent="0.25">
      <c r="A229">
        <v>450013</v>
      </c>
      <c r="B229">
        <v>246</v>
      </c>
      <c r="C229">
        <v>233</v>
      </c>
      <c r="D229">
        <v>13</v>
      </c>
    </row>
    <row r="230" spans="1:4" x14ac:dyDescent="0.25">
      <c r="A230">
        <v>887715</v>
      </c>
      <c r="B230">
        <v>3</v>
      </c>
      <c r="C230">
        <v>3</v>
      </c>
      <c r="D230">
        <v>0</v>
      </c>
    </row>
    <row r="231" spans="1:4" x14ac:dyDescent="0.25">
      <c r="A231">
        <v>887517</v>
      </c>
      <c r="B231">
        <v>40</v>
      </c>
      <c r="C231">
        <v>12</v>
      </c>
      <c r="D231">
        <v>28</v>
      </c>
    </row>
    <row r="232" spans="1:4" x14ac:dyDescent="0.25">
      <c r="A232">
        <v>150035</v>
      </c>
      <c r="B232">
        <v>1</v>
      </c>
      <c r="C232">
        <v>1</v>
      </c>
      <c r="D232">
        <v>0</v>
      </c>
    </row>
    <row r="233" spans="1:4" x14ac:dyDescent="0.25">
      <c r="A233" t="s">
        <v>249</v>
      </c>
      <c r="B233">
        <v>0</v>
      </c>
      <c r="C233">
        <v>0</v>
      </c>
      <c r="D233">
        <v>0</v>
      </c>
    </row>
    <row r="234" spans="1:4" x14ac:dyDescent="0.25">
      <c r="A234" t="s">
        <v>250</v>
      </c>
      <c r="B234">
        <v>0</v>
      </c>
      <c r="C234">
        <v>0</v>
      </c>
      <c r="D234">
        <v>0</v>
      </c>
    </row>
    <row r="235" spans="1:4" x14ac:dyDescent="0.25">
      <c r="A235" t="s">
        <v>251</v>
      </c>
      <c r="B235">
        <v>0</v>
      </c>
      <c r="C235">
        <v>0</v>
      </c>
      <c r="D235">
        <v>0</v>
      </c>
    </row>
    <row r="236" spans="1:4" x14ac:dyDescent="0.25">
      <c r="A236" t="s">
        <v>252</v>
      </c>
      <c r="B236">
        <v>135</v>
      </c>
      <c r="C236">
        <v>104</v>
      </c>
      <c r="D236">
        <v>31</v>
      </c>
    </row>
    <row r="237" spans="1:4" x14ac:dyDescent="0.25">
      <c r="A237" t="s">
        <v>253</v>
      </c>
      <c r="B237">
        <v>6015</v>
      </c>
      <c r="C237">
        <v>174</v>
      </c>
      <c r="D237">
        <v>5841</v>
      </c>
    </row>
    <row r="238" spans="1:4" x14ac:dyDescent="0.25">
      <c r="A238" t="s">
        <v>254</v>
      </c>
      <c r="B238">
        <v>1541</v>
      </c>
      <c r="C238">
        <v>318</v>
      </c>
      <c r="D238">
        <v>1223</v>
      </c>
    </row>
    <row r="239" spans="1:4" x14ac:dyDescent="0.25">
      <c r="A239" t="s">
        <v>255</v>
      </c>
      <c r="B239">
        <v>170</v>
      </c>
      <c r="C239">
        <v>158</v>
      </c>
      <c r="D239">
        <v>12</v>
      </c>
    </row>
    <row r="240" spans="1:4" x14ac:dyDescent="0.25">
      <c r="A240" t="s">
        <v>256</v>
      </c>
      <c r="B240">
        <v>5</v>
      </c>
      <c r="C240">
        <v>4</v>
      </c>
      <c r="D240">
        <v>1</v>
      </c>
    </row>
    <row r="241" spans="1:4" x14ac:dyDescent="0.25">
      <c r="A241" t="s">
        <v>257</v>
      </c>
      <c r="B241">
        <v>18</v>
      </c>
      <c r="C241">
        <v>3</v>
      </c>
      <c r="D241">
        <v>15</v>
      </c>
    </row>
    <row r="242" spans="1:4" x14ac:dyDescent="0.25">
      <c r="A242" t="s">
        <v>258</v>
      </c>
      <c r="B242">
        <v>8</v>
      </c>
      <c r="C242">
        <v>8</v>
      </c>
      <c r="D242">
        <v>0</v>
      </c>
    </row>
    <row r="243" spans="1:4" x14ac:dyDescent="0.25">
      <c r="A243" t="s">
        <v>259</v>
      </c>
      <c r="B243">
        <v>0</v>
      </c>
      <c r="C243">
        <v>0</v>
      </c>
      <c r="D243">
        <v>0</v>
      </c>
    </row>
    <row r="244" spans="1:4" x14ac:dyDescent="0.25">
      <c r="A244" t="s">
        <v>260</v>
      </c>
      <c r="B244">
        <v>0</v>
      </c>
      <c r="C244">
        <v>0</v>
      </c>
      <c r="D244">
        <v>0</v>
      </c>
    </row>
    <row r="245" spans="1:4" x14ac:dyDescent="0.25">
      <c r="A245" t="s">
        <v>261</v>
      </c>
      <c r="B245">
        <v>5</v>
      </c>
      <c r="C245">
        <v>5</v>
      </c>
      <c r="D245">
        <v>0</v>
      </c>
    </row>
    <row r="246" spans="1:4" x14ac:dyDescent="0.25">
      <c r="A246">
        <v>450016</v>
      </c>
      <c r="B246">
        <v>0</v>
      </c>
      <c r="C246">
        <v>0</v>
      </c>
      <c r="D246">
        <v>0</v>
      </c>
    </row>
    <row r="247" spans="1:4" x14ac:dyDescent="0.25">
      <c r="A247" t="s">
        <v>262</v>
      </c>
      <c r="B247">
        <v>5</v>
      </c>
      <c r="C247">
        <v>5</v>
      </c>
      <c r="D247">
        <v>0</v>
      </c>
    </row>
    <row r="248" spans="1:4" x14ac:dyDescent="0.25">
      <c r="A248" t="s">
        <v>263</v>
      </c>
      <c r="B248">
        <v>0</v>
      </c>
      <c r="C248">
        <v>0</v>
      </c>
      <c r="D248">
        <v>0</v>
      </c>
    </row>
    <row r="249" spans="1:4" x14ac:dyDescent="0.25">
      <c r="A249" t="s">
        <v>264</v>
      </c>
      <c r="B249">
        <v>2.2222222222224586E-3</v>
      </c>
      <c r="C249">
        <v>0</v>
      </c>
      <c r="D249">
        <v>2.2222222222224586E-3</v>
      </c>
    </row>
    <row r="250" spans="1:4" x14ac:dyDescent="0.25">
      <c r="A250" t="s">
        <v>265</v>
      </c>
      <c r="B250">
        <v>0</v>
      </c>
      <c r="C250">
        <v>0</v>
      </c>
      <c r="D250">
        <v>0</v>
      </c>
    </row>
    <row r="251" spans="1:4" x14ac:dyDescent="0.25">
      <c r="A251" t="s">
        <v>266</v>
      </c>
      <c r="B251">
        <v>0</v>
      </c>
      <c r="C251">
        <v>0</v>
      </c>
      <c r="D251">
        <v>0</v>
      </c>
    </row>
    <row r="252" spans="1:4" x14ac:dyDescent="0.25">
      <c r="A252" t="s">
        <v>267</v>
      </c>
      <c r="B252">
        <v>0</v>
      </c>
      <c r="C252">
        <v>0</v>
      </c>
      <c r="D252">
        <v>0</v>
      </c>
    </row>
    <row r="253" spans="1:4" x14ac:dyDescent="0.25">
      <c r="A253" t="s">
        <v>268</v>
      </c>
      <c r="B253">
        <v>0</v>
      </c>
      <c r="C253">
        <v>0</v>
      </c>
      <c r="D253">
        <v>0</v>
      </c>
    </row>
    <row r="254" spans="1:4" x14ac:dyDescent="0.25">
      <c r="A254" t="s">
        <v>269</v>
      </c>
      <c r="B254">
        <v>0</v>
      </c>
      <c r="C254">
        <v>0</v>
      </c>
      <c r="D254">
        <v>0</v>
      </c>
    </row>
    <row r="255" spans="1:4" x14ac:dyDescent="0.25">
      <c r="A255">
        <v>869084</v>
      </c>
      <c r="B255">
        <v>2349</v>
      </c>
      <c r="C255">
        <v>845</v>
      </c>
      <c r="D255">
        <v>1504</v>
      </c>
    </row>
    <row r="256" spans="1:4" x14ac:dyDescent="0.25">
      <c r="A256" t="s">
        <v>270</v>
      </c>
      <c r="B256">
        <v>576</v>
      </c>
      <c r="C256">
        <v>443</v>
      </c>
      <c r="D256">
        <v>133</v>
      </c>
    </row>
    <row r="257" spans="1:4" x14ac:dyDescent="0.25">
      <c r="A257" t="s">
        <v>271</v>
      </c>
      <c r="B257">
        <v>108</v>
      </c>
      <c r="C257">
        <v>63</v>
      </c>
      <c r="D257">
        <v>45</v>
      </c>
    </row>
    <row r="258" spans="1:4" x14ac:dyDescent="0.25">
      <c r="A258" t="s">
        <v>272</v>
      </c>
      <c r="B258">
        <v>43</v>
      </c>
      <c r="C258">
        <v>26</v>
      </c>
      <c r="D258">
        <v>17</v>
      </c>
    </row>
    <row r="259" spans="1:4" x14ac:dyDescent="0.25">
      <c r="A259" t="s">
        <v>273</v>
      </c>
      <c r="B259">
        <v>148</v>
      </c>
      <c r="C259">
        <v>72</v>
      </c>
      <c r="D259">
        <v>76</v>
      </c>
    </row>
    <row r="260" spans="1:4" x14ac:dyDescent="0.25">
      <c r="A260" t="s">
        <v>274</v>
      </c>
      <c r="B260">
        <v>0</v>
      </c>
      <c r="C260">
        <v>0</v>
      </c>
      <c r="D260">
        <v>0</v>
      </c>
    </row>
    <row r="261" spans="1:4" x14ac:dyDescent="0.25">
      <c r="A261" t="s">
        <v>275</v>
      </c>
      <c r="B261">
        <v>0</v>
      </c>
      <c r="C261">
        <v>0</v>
      </c>
      <c r="D261">
        <v>0</v>
      </c>
    </row>
    <row r="262" spans="1:4" x14ac:dyDescent="0.25">
      <c r="A262" t="s">
        <v>276</v>
      </c>
      <c r="B262">
        <v>0</v>
      </c>
      <c r="C262">
        <v>0</v>
      </c>
      <c r="D262">
        <v>0</v>
      </c>
    </row>
    <row r="263" spans="1:4" x14ac:dyDescent="0.25">
      <c r="A263" t="s">
        <v>277</v>
      </c>
      <c r="B263">
        <v>1</v>
      </c>
      <c r="C263">
        <v>0</v>
      </c>
      <c r="D263">
        <v>1</v>
      </c>
    </row>
    <row r="264" spans="1:4" x14ac:dyDescent="0.25">
      <c r="A264">
        <v>887716</v>
      </c>
      <c r="B264">
        <v>206</v>
      </c>
      <c r="C264">
        <v>135</v>
      </c>
      <c r="D264">
        <v>71</v>
      </c>
    </row>
    <row r="265" spans="1:4" x14ac:dyDescent="0.25">
      <c r="A265" t="s">
        <v>293</v>
      </c>
      <c r="B265">
        <v>0</v>
      </c>
      <c r="C265">
        <v>0</v>
      </c>
      <c r="D265">
        <v>0</v>
      </c>
    </row>
    <row r="266" spans="1:4" x14ac:dyDescent="0.25">
      <c r="A266">
        <v>888811</v>
      </c>
      <c r="B266">
        <v>114</v>
      </c>
      <c r="C266">
        <v>66</v>
      </c>
      <c r="D266">
        <v>48</v>
      </c>
    </row>
    <row r="267" spans="1:4" x14ac:dyDescent="0.25">
      <c r="A267">
        <v>888770</v>
      </c>
      <c r="B267">
        <v>233</v>
      </c>
      <c r="C267">
        <v>109</v>
      </c>
      <c r="D267">
        <v>124</v>
      </c>
    </row>
    <row r="268" spans="1:4" x14ac:dyDescent="0.25">
      <c r="A268" t="s">
        <v>327</v>
      </c>
      <c r="B268">
        <v>1</v>
      </c>
      <c r="C268">
        <v>0</v>
      </c>
      <c r="D268">
        <v>1</v>
      </c>
    </row>
    <row r="269" spans="1:4" x14ac:dyDescent="0.25">
      <c r="A269" t="s">
        <v>306</v>
      </c>
      <c r="B269">
        <v>374</v>
      </c>
      <c r="C269">
        <v>257</v>
      </c>
      <c r="D269">
        <v>117</v>
      </c>
    </row>
    <row r="270" spans="1:4" x14ac:dyDescent="0.25">
      <c r="A270" t="s">
        <v>307</v>
      </c>
      <c r="B270">
        <v>4072</v>
      </c>
      <c r="C270">
        <v>1014</v>
      </c>
      <c r="D270">
        <v>3058</v>
      </c>
    </row>
    <row r="271" spans="1:4" x14ac:dyDescent="0.25">
      <c r="A271" t="s">
        <v>308</v>
      </c>
      <c r="B271">
        <v>2760</v>
      </c>
      <c r="C271">
        <v>301</v>
      </c>
      <c r="D271">
        <v>2459</v>
      </c>
    </row>
    <row r="272" spans="1:4" x14ac:dyDescent="0.25">
      <c r="A272" t="s">
        <v>309</v>
      </c>
      <c r="B272">
        <v>166</v>
      </c>
      <c r="C272">
        <v>166</v>
      </c>
      <c r="D272">
        <v>0</v>
      </c>
    </row>
    <row r="273" spans="1:4" x14ac:dyDescent="0.25">
      <c r="A273" t="s">
        <v>310</v>
      </c>
      <c r="B273">
        <v>274</v>
      </c>
      <c r="C273">
        <v>253</v>
      </c>
      <c r="D273">
        <v>21</v>
      </c>
    </row>
    <row r="274" spans="1:4" x14ac:dyDescent="0.25">
      <c r="A274" t="s">
        <v>312</v>
      </c>
      <c r="B274">
        <v>2</v>
      </c>
      <c r="C274">
        <v>2</v>
      </c>
      <c r="D274">
        <v>0</v>
      </c>
    </row>
    <row r="275" spans="1:4" x14ac:dyDescent="0.25">
      <c r="A275" t="s">
        <v>313</v>
      </c>
      <c r="B275">
        <v>0</v>
      </c>
      <c r="C275">
        <v>0</v>
      </c>
      <c r="D275">
        <v>0</v>
      </c>
    </row>
    <row r="276" spans="1:4" x14ac:dyDescent="0.25">
      <c r="A276" t="s">
        <v>311</v>
      </c>
      <c r="B276">
        <v>0</v>
      </c>
      <c r="C276">
        <v>0</v>
      </c>
      <c r="D276">
        <v>0</v>
      </c>
    </row>
    <row r="277" spans="1:4" x14ac:dyDescent="0.25">
      <c r="A277" t="s">
        <v>314</v>
      </c>
      <c r="B277">
        <v>0</v>
      </c>
      <c r="C277">
        <v>0</v>
      </c>
      <c r="D277">
        <v>0</v>
      </c>
    </row>
    <row r="278" spans="1:4" x14ac:dyDescent="0.25">
      <c r="A278" t="s">
        <v>315</v>
      </c>
      <c r="B278">
        <v>0</v>
      </c>
      <c r="C278">
        <v>0</v>
      </c>
      <c r="D278">
        <v>0</v>
      </c>
    </row>
    <row r="279" spans="1:4" x14ac:dyDescent="0.25">
      <c r="A279" t="s">
        <v>316</v>
      </c>
      <c r="B279">
        <v>3</v>
      </c>
      <c r="C279">
        <v>3</v>
      </c>
      <c r="D279">
        <v>0</v>
      </c>
    </row>
    <row r="280" spans="1:4" x14ac:dyDescent="0.25">
      <c r="A280" t="s">
        <v>317</v>
      </c>
      <c r="B280">
        <v>407</v>
      </c>
      <c r="C280">
        <v>46</v>
      </c>
      <c r="D280">
        <v>361</v>
      </c>
    </row>
    <row r="281" spans="1:4" x14ac:dyDescent="0.25">
      <c r="A281" t="s">
        <v>318</v>
      </c>
      <c r="B281">
        <v>437</v>
      </c>
      <c r="C281">
        <v>14</v>
      </c>
      <c r="D281">
        <v>423</v>
      </c>
    </row>
    <row r="282" spans="1:4" x14ac:dyDescent="0.25">
      <c r="A282" t="s">
        <v>319</v>
      </c>
      <c r="B282">
        <v>0</v>
      </c>
      <c r="C282">
        <v>0</v>
      </c>
      <c r="D282">
        <v>0</v>
      </c>
    </row>
    <row r="283" spans="1:4" x14ac:dyDescent="0.25">
      <c r="A283" t="s">
        <v>320</v>
      </c>
      <c r="B283">
        <v>0</v>
      </c>
      <c r="C283">
        <v>0</v>
      </c>
      <c r="D283">
        <v>0</v>
      </c>
    </row>
    <row r="284" spans="1:4" x14ac:dyDescent="0.25">
      <c r="A284" t="s">
        <v>322</v>
      </c>
      <c r="B284">
        <v>35</v>
      </c>
      <c r="C284">
        <v>35</v>
      </c>
      <c r="D284">
        <v>0</v>
      </c>
    </row>
    <row r="285" spans="1:4" x14ac:dyDescent="0.25">
      <c r="A285" t="s">
        <v>321</v>
      </c>
      <c r="B285">
        <v>29</v>
      </c>
      <c r="C285">
        <v>29</v>
      </c>
      <c r="D285">
        <v>0</v>
      </c>
    </row>
    <row r="286" spans="1:4" x14ac:dyDescent="0.25">
      <c r="A286">
        <v>846438</v>
      </c>
      <c r="B286">
        <v>0</v>
      </c>
      <c r="C286">
        <v>0</v>
      </c>
      <c r="D286">
        <v>0</v>
      </c>
    </row>
    <row r="287" spans="1:4" x14ac:dyDescent="0.25">
      <c r="A287" t="s">
        <v>336</v>
      </c>
      <c r="B287">
        <v>10</v>
      </c>
      <c r="C287">
        <v>5</v>
      </c>
      <c r="D287">
        <v>5</v>
      </c>
    </row>
    <row r="288" spans="1:4" x14ac:dyDescent="0.25">
      <c r="A288" t="s">
        <v>337</v>
      </c>
      <c r="B288">
        <v>0</v>
      </c>
      <c r="C288">
        <v>0</v>
      </c>
      <c r="D288">
        <v>0</v>
      </c>
    </row>
    <row r="289" spans="1:4" x14ac:dyDescent="0.25">
      <c r="A289" t="s">
        <v>338</v>
      </c>
      <c r="B289">
        <v>1</v>
      </c>
      <c r="C289">
        <v>1</v>
      </c>
      <c r="D289">
        <v>0</v>
      </c>
    </row>
    <row r="290" spans="1:4" x14ac:dyDescent="0.25">
      <c r="A290" t="s">
        <v>278</v>
      </c>
      <c r="B290">
        <v>0</v>
      </c>
      <c r="C290">
        <v>0</v>
      </c>
      <c r="D290">
        <v>0</v>
      </c>
    </row>
    <row r="291" spans="1:4" x14ac:dyDescent="0.25">
      <c r="A291" t="s">
        <v>339</v>
      </c>
      <c r="B291">
        <v>4</v>
      </c>
      <c r="C291">
        <v>4</v>
      </c>
      <c r="D291">
        <v>0</v>
      </c>
    </row>
    <row r="292" spans="1:4" x14ac:dyDescent="0.25">
      <c r="A292">
        <v>891553</v>
      </c>
      <c r="B292">
        <v>333</v>
      </c>
      <c r="C292">
        <v>196</v>
      </c>
      <c r="D292">
        <v>137</v>
      </c>
    </row>
    <row r="293" spans="1:4" x14ac:dyDescent="0.25">
      <c r="A293">
        <v>887513</v>
      </c>
      <c r="B293">
        <v>236</v>
      </c>
      <c r="C293">
        <v>121</v>
      </c>
      <c r="D293">
        <v>115</v>
      </c>
    </row>
    <row r="294" spans="1:4" x14ac:dyDescent="0.25">
      <c r="A294">
        <v>894325</v>
      </c>
      <c r="B294">
        <v>70</v>
      </c>
      <c r="C294">
        <v>42</v>
      </c>
      <c r="D294">
        <v>28</v>
      </c>
    </row>
    <row r="295" spans="1:4" x14ac:dyDescent="0.25">
      <c r="A295">
        <v>887713</v>
      </c>
      <c r="B295">
        <v>15</v>
      </c>
      <c r="C295">
        <v>5</v>
      </c>
      <c r="D295">
        <v>10</v>
      </c>
    </row>
    <row r="296" spans="1:4" x14ac:dyDescent="0.25">
      <c r="A296" t="s">
        <v>371</v>
      </c>
      <c r="B296">
        <v>4</v>
      </c>
      <c r="C296">
        <v>0</v>
      </c>
      <c r="D296">
        <v>4</v>
      </c>
    </row>
    <row r="297" spans="1:4" x14ac:dyDescent="0.25">
      <c r="A297" t="s">
        <v>372</v>
      </c>
      <c r="B297">
        <v>30.944004444444442</v>
      </c>
      <c r="C297">
        <v>26.943999999999999</v>
      </c>
      <c r="D297">
        <v>4.0000044444444427</v>
      </c>
    </row>
    <row r="298" spans="1:4" x14ac:dyDescent="0.25">
      <c r="A298" t="s">
        <v>373</v>
      </c>
      <c r="B298">
        <v>2</v>
      </c>
      <c r="C298">
        <v>2</v>
      </c>
      <c r="D298">
        <v>0</v>
      </c>
    </row>
    <row r="299" spans="1:4" x14ac:dyDescent="0.25">
      <c r="A299" t="s">
        <v>374</v>
      </c>
      <c r="B299">
        <v>10</v>
      </c>
      <c r="C299">
        <v>10</v>
      </c>
      <c r="D299">
        <v>0</v>
      </c>
    </row>
    <row r="300" spans="1:4" x14ac:dyDescent="0.25">
      <c r="A300" t="s">
        <v>362</v>
      </c>
      <c r="B300">
        <v>101</v>
      </c>
      <c r="C300">
        <v>101</v>
      </c>
      <c r="D300">
        <v>0</v>
      </c>
    </row>
    <row r="301" spans="1:4" x14ac:dyDescent="0.25">
      <c r="A301" t="s">
        <v>363</v>
      </c>
      <c r="B301">
        <v>2262</v>
      </c>
      <c r="C301">
        <v>505</v>
      </c>
      <c r="D301">
        <v>1757</v>
      </c>
    </row>
    <row r="302" spans="1:4" x14ac:dyDescent="0.25">
      <c r="A302">
        <v>891908</v>
      </c>
      <c r="B302">
        <v>425</v>
      </c>
      <c r="C302">
        <v>22</v>
      </c>
      <c r="D302">
        <v>403</v>
      </c>
    </row>
    <row r="303" spans="1:4" x14ac:dyDescent="0.25">
      <c r="A303">
        <v>896345</v>
      </c>
      <c r="B303">
        <v>17</v>
      </c>
      <c r="C303">
        <v>17</v>
      </c>
      <c r="D303">
        <v>0</v>
      </c>
    </row>
    <row r="304" spans="1:4" x14ac:dyDescent="0.25">
      <c r="A304" t="s">
        <v>375</v>
      </c>
      <c r="B304">
        <v>564</v>
      </c>
      <c r="C304">
        <v>10</v>
      </c>
      <c r="D304">
        <v>554</v>
      </c>
    </row>
    <row r="305" spans="1:4" x14ac:dyDescent="0.25">
      <c r="A305" t="s">
        <v>376</v>
      </c>
      <c r="B305">
        <v>172</v>
      </c>
      <c r="C305">
        <v>172</v>
      </c>
      <c r="D305">
        <v>0</v>
      </c>
    </row>
    <row r="306" spans="1:4" x14ac:dyDescent="0.25">
      <c r="A306" t="s">
        <v>377</v>
      </c>
      <c r="B306">
        <v>132</v>
      </c>
      <c r="C306">
        <v>104</v>
      </c>
      <c r="D306">
        <v>28</v>
      </c>
    </row>
    <row r="307" spans="1:4" x14ac:dyDescent="0.25">
      <c r="A307" t="s">
        <v>378</v>
      </c>
      <c r="B307">
        <v>0</v>
      </c>
      <c r="C307">
        <v>0</v>
      </c>
      <c r="D307">
        <v>0</v>
      </c>
    </row>
    <row r="308" spans="1:4" x14ac:dyDescent="0.25">
      <c r="A308" t="s">
        <v>364</v>
      </c>
      <c r="B308">
        <v>0</v>
      </c>
      <c r="C308">
        <v>0</v>
      </c>
      <c r="D308">
        <v>0</v>
      </c>
    </row>
    <row r="309" spans="1:4" x14ac:dyDescent="0.25">
      <c r="A309" t="s">
        <v>365</v>
      </c>
      <c r="B309">
        <v>0</v>
      </c>
      <c r="C309">
        <v>0</v>
      </c>
      <c r="D309">
        <v>0</v>
      </c>
    </row>
    <row r="310" spans="1:4" x14ac:dyDescent="0.25">
      <c r="A310" t="s">
        <v>379</v>
      </c>
      <c r="B310">
        <v>5833</v>
      </c>
      <c r="C310">
        <v>1374</v>
      </c>
      <c r="D310">
        <v>4459</v>
      </c>
    </row>
    <row r="311" spans="1:4" x14ac:dyDescent="0.25">
      <c r="A311" t="s">
        <v>380</v>
      </c>
      <c r="B311">
        <v>0</v>
      </c>
      <c r="C311">
        <v>0</v>
      </c>
      <c r="D311">
        <v>0</v>
      </c>
    </row>
    <row r="312" spans="1:4" x14ac:dyDescent="0.25">
      <c r="A312">
        <v>894333</v>
      </c>
      <c r="B312">
        <v>521</v>
      </c>
      <c r="C312">
        <v>155</v>
      </c>
      <c r="D312">
        <v>366</v>
      </c>
    </row>
    <row r="313" spans="1:4" x14ac:dyDescent="0.25">
      <c r="A313" t="s">
        <v>381</v>
      </c>
      <c r="B313">
        <v>0</v>
      </c>
      <c r="C313">
        <v>0</v>
      </c>
      <c r="D313">
        <v>0</v>
      </c>
    </row>
    <row r="314" spans="1:4" x14ac:dyDescent="0.25">
      <c r="A314" t="s">
        <v>358</v>
      </c>
      <c r="B314">
        <v>2</v>
      </c>
      <c r="C314">
        <v>0</v>
      </c>
      <c r="D314">
        <v>2</v>
      </c>
    </row>
    <row r="315" spans="1:4" x14ac:dyDescent="0.25">
      <c r="A315" t="s">
        <v>385</v>
      </c>
      <c r="B315">
        <v>0</v>
      </c>
      <c r="C315">
        <v>0</v>
      </c>
      <c r="D315">
        <v>0</v>
      </c>
    </row>
    <row r="316" spans="1:4" x14ac:dyDescent="0.25">
      <c r="A316" t="s">
        <v>386</v>
      </c>
      <c r="B316">
        <v>2.025000000000027</v>
      </c>
      <c r="C316">
        <v>2</v>
      </c>
      <c r="D316">
        <v>2.5000000000027001E-2</v>
      </c>
    </row>
    <row r="317" spans="1:4" x14ac:dyDescent="0.25">
      <c r="A317" t="s">
        <v>387</v>
      </c>
      <c r="B317">
        <v>0</v>
      </c>
      <c r="C317">
        <v>0</v>
      </c>
      <c r="D317">
        <v>0</v>
      </c>
    </row>
    <row r="318" spans="1:4" x14ac:dyDescent="0.25">
      <c r="A318" t="s">
        <v>394</v>
      </c>
      <c r="B318">
        <v>0</v>
      </c>
      <c r="C318">
        <v>0</v>
      </c>
      <c r="D318">
        <v>0</v>
      </c>
    </row>
    <row r="319" spans="1:4" x14ac:dyDescent="0.25">
      <c r="A319">
        <v>889677</v>
      </c>
      <c r="B319">
        <v>0</v>
      </c>
      <c r="C319">
        <v>0</v>
      </c>
      <c r="D319">
        <v>0</v>
      </c>
    </row>
    <row r="320" spans="1:4" x14ac:dyDescent="0.25">
      <c r="A320" t="s">
        <v>360</v>
      </c>
      <c r="B320">
        <v>545</v>
      </c>
      <c r="C320">
        <v>45</v>
      </c>
      <c r="D320">
        <v>500</v>
      </c>
    </row>
    <row r="321" spans="1:4" x14ac:dyDescent="0.25">
      <c r="A321" t="s">
        <v>395</v>
      </c>
      <c r="B321">
        <v>0</v>
      </c>
      <c r="C321">
        <v>0</v>
      </c>
      <c r="D321">
        <v>0</v>
      </c>
    </row>
    <row r="322" spans="1:4" x14ac:dyDescent="0.25">
      <c r="A322" t="s">
        <v>400</v>
      </c>
      <c r="B322">
        <v>0</v>
      </c>
      <c r="C322">
        <v>0</v>
      </c>
      <c r="D322">
        <v>0</v>
      </c>
    </row>
    <row r="323" spans="1:4" x14ac:dyDescent="0.25">
      <c r="A323" t="s">
        <v>398</v>
      </c>
      <c r="B323">
        <v>0</v>
      </c>
      <c r="C323">
        <v>0</v>
      </c>
      <c r="D323">
        <v>0</v>
      </c>
    </row>
    <row r="324" spans="1:4" x14ac:dyDescent="0.25">
      <c r="A324" t="s">
        <v>401</v>
      </c>
      <c r="B324">
        <v>17</v>
      </c>
      <c r="C324">
        <v>17</v>
      </c>
      <c r="D324">
        <v>0</v>
      </c>
    </row>
    <row r="325" spans="1:4" x14ac:dyDescent="0.25">
      <c r="A325" t="s">
        <v>402</v>
      </c>
      <c r="B325">
        <v>0</v>
      </c>
      <c r="C325">
        <v>0</v>
      </c>
      <c r="D325">
        <v>0</v>
      </c>
    </row>
    <row r="326" spans="1:4" x14ac:dyDescent="0.25">
      <c r="A326" t="s">
        <v>403</v>
      </c>
      <c r="B326">
        <v>1</v>
      </c>
      <c r="C326">
        <v>1</v>
      </c>
      <c r="D326">
        <v>0</v>
      </c>
    </row>
    <row r="327" spans="1:4" x14ac:dyDescent="0.25">
      <c r="A327" t="s">
        <v>404</v>
      </c>
      <c r="B327">
        <v>0</v>
      </c>
      <c r="C327">
        <v>0</v>
      </c>
      <c r="D327">
        <v>0</v>
      </c>
    </row>
    <row r="328" spans="1:4" x14ac:dyDescent="0.25">
      <c r="A328" t="s">
        <v>405</v>
      </c>
      <c r="B328">
        <v>24</v>
      </c>
      <c r="C328">
        <v>24</v>
      </c>
      <c r="D328">
        <v>0</v>
      </c>
    </row>
    <row r="329" spans="1:4" x14ac:dyDescent="0.25">
      <c r="A329" t="s">
        <v>392</v>
      </c>
      <c r="B329">
        <v>1</v>
      </c>
      <c r="C329">
        <v>1</v>
      </c>
      <c r="D329">
        <v>0</v>
      </c>
    </row>
    <row r="330" spans="1:4" x14ac:dyDescent="0.25">
      <c r="A330" t="s">
        <v>406</v>
      </c>
      <c r="B330">
        <v>0</v>
      </c>
      <c r="C330">
        <v>0</v>
      </c>
      <c r="D330">
        <v>0</v>
      </c>
    </row>
    <row r="331" spans="1:4" x14ac:dyDescent="0.25">
      <c r="A331" t="s">
        <v>417</v>
      </c>
      <c r="B331">
        <v>0</v>
      </c>
      <c r="C331">
        <v>0</v>
      </c>
      <c r="D331">
        <v>0</v>
      </c>
    </row>
    <row r="332" spans="1:4" x14ac:dyDescent="0.25">
      <c r="A332" t="s">
        <v>418</v>
      </c>
      <c r="B332">
        <v>0</v>
      </c>
      <c r="C332">
        <v>0</v>
      </c>
      <c r="D332">
        <v>0</v>
      </c>
    </row>
    <row r="333" spans="1:4" x14ac:dyDescent="0.25">
      <c r="A333" t="s">
        <v>361</v>
      </c>
      <c r="B333">
        <v>1074</v>
      </c>
      <c r="C333">
        <v>0</v>
      </c>
      <c r="D333">
        <v>1074</v>
      </c>
    </row>
    <row r="334" spans="1:4" x14ac:dyDescent="0.25">
      <c r="A334" t="s">
        <v>419</v>
      </c>
      <c r="B334">
        <v>53</v>
      </c>
      <c r="C334">
        <v>0</v>
      </c>
      <c r="D334">
        <v>53</v>
      </c>
    </row>
    <row r="335" spans="1:4" x14ac:dyDescent="0.25">
      <c r="A335" t="s">
        <v>420</v>
      </c>
      <c r="B335">
        <v>16</v>
      </c>
      <c r="C335">
        <v>1</v>
      </c>
      <c r="D335">
        <v>15</v>
      </c>
    </row>
    <row r="336" spans="1:4" x14ac:dyDescent="0.25">
      <c r="A336">
        <v>897409</v>
      </c>
      <c r="B336">
        <v>1120</v>
      </c>
      <c r="C336">
        <v>169</v>
      </c>
      <c r="D336">
        <v>951</v>
      </c>
    </row>
    <row r="337" spans="1:4" x14ac:dyDescent="0.25">
      <c r="A337">
        <v>883081</v>
      </c>
      <c r="B337">
        <v>1032</v>
      </c>
      <c r="C337">
        <v>89</v>
      </c>
      <c r="D337">
        <v>943</v>
      </c>
    </row>
    <row r="338" spans="1:4" x14ac:dyDescent="0.25">
      <c r="A338" t="s">
        <v>384</v>
      </c>
      <c r="B338">
        <v>4196</v>
      </c>
      <c r="C338">
        <v>120</v>
      </c>
      <c r="D338">
        <v>4076</v>
      </c>
    </row>
    <row r="339" spans="1:4" x14ac:dyDescent="0.25">
      <c r="A339" t="s">
        <v>430</v>
      </c>
      <c r="B339">
        <v>0</v>
      </c>
      <c r="C339">
        <v>0</v>
      </c>
      <c r="D339">
        <v>0</v>
      </c>
    </row>
    <row r="340" spans="1:4" x14ac:dyDescent="0.25">
      <c r="A340">
        <v>900685</v>
      </c>
      <c r="B340">
        <v>100</v>
      </c>
      <c r="C340">
        <v>98</v>
      </c>
      <c r="D340">
        <v>2</v>
      </c>
    </row>
    <row r="341" spans="1:4" x14ac:dyDescent="0.25">
      <c r="A341">
        <v>150165</v>
      </c>
      <c r="B341">
        <v>13</v>
      </c>
      <c r="C341">
        <v>13</v>
      </c>
      <c r="D341">
        <v>0</v>
      </c>
    </row>
    <row r="342" spans="1:4" x14ac:dyDescent="0.25">
      <c r="A342">
        <v>894332</v>
      </c>
      <c r="B342">
        <v>749</v>
      </c>
      <c r="C342">
        <v>0</v>
      </c>
      <c r="D342">
        <v>749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67"/>
  <sheetViews>
    <sheetView topLeftCell="A55" workbookViewId="0">
      <selection activeCell="L67" sqref="L67"/>
    </sheetView>
  </sheetViews>
  <sheetFormatPr defaultRowHeight="15" x14ac:dyDescent="0.25"/>
  <cols>
    <col min="1" max="1" width="12.85546875" customWidth="1"/>
    <col min="2" max="2" width="13.140625" customWidth="1"/>
    <col min="3" max="3" width="14.7109375" customWidth="1"/>
    <col min="4" max="4" width="57.28515625" customWidth="1"/>
    <col min="5" max="5" width="5.140625" customWidth="1"/>
    <col min="6" max="6" width="4.28515625" customWidth="1"/>
    <col min="7" max="7" width="4.85546875" customWidth="1"/>
    <col min="8" max="8" width="5" customWidth="1"/>
    <col min="9" max="9" width="21.5703125" bestFit="1" customWidth="1"/>
    <col min="12" max="12" width="10.85546875" bestFit="1" customWidth="1"/>
    <col min="13" max="13" width="22.28515625" customWidth="1"/>
  </cols>
  <sheetData>
    <row r="5" spans="1:13" ht="15.75" customHeight="1" x14ac:dyDescent="0.25">
      <c r="A5" s="59" t="s">
        <v>349</v>
      </c>
      <c r="B5" s="62" t="s">
        <v>1</v>
      </c>
      <c r="C5" s="62" t="s">
        <v>39</v>
      </c>
      <c r="D5" s="62" t="s">
        <v>0</v>
      </c>
      <c r="E5" s="64" t="s">
        <v>2</v>
      </c>
      <c r="F5" s="65"/>
      <c r="G5" s="65"/>
      <c r="H5" s="66"/>
      <c r="I5" s="95" t="s">
        <v>3</v>
      </c>
      <c r="J5" s="59" t="s">
        <v>4</v>
      </c>
      <c r="K5" s="59" t="s">
        <v>49</v>
      </c>
      <c r="L5" s="97" t="s">
        <v>47</v>
      </c>
      <c r="M5" s="90" t="s">
        <v>328</v>
      </c>
    </row>
    <row r="6" spans="1:13" ht="28.5" customHeight="1" x14ac:dyDescent="0.25">
      <c r="A6" s="60"/>
      <c r="B6" s="63"/>
      <c r="C6" s="63"/>
      <c r="D6" s="63"/>
      <c r="E6" s="82"/>
      <c r="F6" s="83"/>
      <c r="G6" s="83"/>
      <c r="H6" s="84"/>
      <c r="I6" s="96"/>
      <c r="J6" s="60"/>
      <c r="K6" s="60"/>
      <c r="L6" s="98"/>
      <c r="M6" s="91"/>
    </row>
    <row r="7" spans="1:13" ht="24.75" customHeight="1" x14ac:dyDescent="0.25">
      <c r="A7" s="24" t="s">
        <v>445</v>
      </c>
      <c r="B7" s="21" t="s">
        <v>8</v>
      </c>
      <c r="C7" s="21" t="s">
        <v>40</v>
      </c>
      <c r="D7" s="21" t="s">
        <v>9</v>
      </c>
      <c r="E7" s="2">
        <v>24</v>
      </c>
      <c r="F7" s="2" t="s">
        <v>30</v>
      </c>
      <c r="G7" s="2">
        <v>1</v>
      </c>
      <c r="H7" s="2" t="s">
        <v>31</v>
      </c>
      <c r="I7" s="25" t="s">
        <v>252</v>
      </c>
      <c r="J7" s="24" t="s">
        <v>32</v>
      </c>
      <c r="K7" s="24">
        <f>700*24</f>
        <v>16800</v>
      </c>
      <c r="L7" s="26">
        <f>K7*G7</f>
        <v>16800</v>
      </c>
      <c r="M7" s="27"/>
    </row>
    <row r="8" spans="1:13" ht="15.75" x14ac:dyDescent="0.25">
      <c r="A8" s="24"/>
      <c r="B8" s="21"/>
      <c r="C8" s="21"/>
      <c r="D8" s="21"/>
      <c r="E8" s="2"/>
      <c r="F8" s="2"/>
      <c r="G8" s="2"/>
      <c r="H8" s="2"/>
      <c r="I8" s="25"/>
      <c r="J8" s="24"/>
      <c r="K8" s="24"/>
      <c r="L8" s="26"/>
      <c r="M8" s="27"/>
    </row>
    <row r="9" spans="1:13" ht="15.75" customHeight="1" x14ac:dyDescent="0.25">
      <c r="A9" s="81" t="s">
        <v>349</v>
      </c>
      <c r="B9" s="61" t="s">
        <v>1</v>
      </c>
      <c r="C9" s="61" t="s">
        <v>39</v>
      </c>
      <c r="D9" s="61" t="s">
        <v>0</v>
      </c>
      <c r="E9" s="64" t="s">
        <v>2</v>
      </c>
      <c r="F9" s="65"/>
      <c r="G9" s="65"/>
      <c r="H9" s="66"/>
      <c r="I9" s="87" t="s">
        <v>3</v>
      </c>
      <c r="J9" s="81" t="s">
        <v>4</v>
      </c>
      <c r="K9" s="81" t="s">
        <v>49</v>
      </c>
      <c r="L9" s="79" t="s">
        <v>47</v>
      </c>
      <c r="M9" s="80" t="s">
        <v>328</v>
      </c>
    </row>
    <row r="10" spans="1:13" ht="15.75" customHeight="1" x14ac:dyDescent="0.25">
      <c r="A10" s="81"/>
      <c r="B10" s="61"/>
      <c r="C10" s="61"/>
      <c r="D10" s="61"/>
      <c r="E10" s="82"/>
      <c r="F10" s="83"/>
      <c r="G10" s="83"/>
      <c r="H10" s="84"/>
      <c r="I10" s="87"/>
      <c r="J10" s="81"/>
      <c r="K10" s="81"/>
      <c r="L10" s="79"/>
      <c r="M10" s="80"/>
    </row>
    <row r="11" spans="1:13" ht="15.75" x14ac:dyDescent="0.25">
      <c r="A11" s="92" t="s">
        <v>446</v>
      </c>
      <c r="B11" s="15" t="s">
        <v>8</v>
      </c>
      <c r="C11" s="15" t="s">
        <v>40</v>
      </c>
      <c r="D11" s="15" t="s">
        <v>410</v>
      </c>
      <c r="E11" s="2">
        <v>12</v>
      </c>
      <c r="F11" s="2" t="s">
        <v>30</v>
      </c>
      <c r="G11" s="2">
        <v>0.8</v>
      </c>
      <c r="H11" s="2" t="s">
        <v>31</v>
      </c>
      <c r="I11" s="17" t="s">
        <v>307</v>
      </c>
      <c r="J11" s="16" t="s">
        <v>32</v>
      </c>
      <c r="K11" s="18">
        <f>12*200</f>
        <v>2400</v>
      </c>
      <c r="L11" s="18">
        <f>K11*G11</f>
        <v>1920</v>
      </c>
      <c r="M11" s="19"/>
    </row>
    <row r="12" spans="1:13" ht="15.75" x14ac:dyDescent="0.25">
      <c r="A12" s="93"/>
      <c r="B12" s="15" t="s">
        <v>8</v>
      </c>
      <c r="C12" s="15" t="s">
        <v>41</v>
      </c>
      <c r="D12" s="15" t="s">
        <v>53</v>
      </c>
      <c r="E12" s="2">
        <v>24</v>
      </c>
      <c r="F12" s="2" t="s">
        <v>30</v>
      </c>
      <c r="G12" s="2">
        <v>1</v>
      </c>
      <c r="H12" s="2" t="s">
        <v>31</v>
      </c>
      <c r="I12" s="17" t="s">
        <v>270</v>
      </c>
      <c r="J12" s="16" t="s">
        <v>32</v>
      </c>
      <c r="K12" s="16">
        <f>100*24</f>
        <v>2400</v>
      </c>
      <c r="L12" s="18">
        <f t="shared" ref="L12:L13" si="0">K12*G12</f>
        <v>2400</v>
      </c>
      <c r="M12" s="19"/>
    </row>
    <row r="13" spans="1:13" ht="15.75" x14ac:dyDescent="0.25">
      <c r="A13" s="93"/>
      <c r="B13" s="15" t="s">
        <v>8</v>
      </c>
      <c r="C13" s="15" t="s">
        <v>41</v>
      </c>
      <c r="D13" s="15" t="s">
        <v>53</v>
      </c>
      <c r="E13" s="2">
        <v>4</v>
      </c>
      <c r="F13" s="2" t="s">
        <v>30</v>
      </c>
      <c r="G13" s="2">
        <v>5</v>
      </c>
      <c r="H13" s="2" t="s">
        <v>31</v>
      </c>
      <c r="I13" s="17" t="s">
        <v>255</v>
      </c>
      <c r="J13" s="16" t="s">
        <v>32</v>
      </c>
      <c r="K13" s="16">
        <f>250*4</f>
        <v>1000</v>
      </c>
      <c r="L13" s="18">
        <f t="shared" si="0"/>
        <v>5000</v>
      </c>
      <c r="M13" s="19"/>
    </row>
    <row r="14" spans="1:13" ht="15.75" x14ac:dyDescent="0.25">
      <c r="A14" s="94"/>
      <c r="B14" s="21" t="s">
        <v>8</v>
      </c>
      <c r="C14" s="21" t="s">
        <v>41</v>
      </c>
      <c r="D14" s="21" t="s">
        <v>283</v>
      </c>
      <c r="E14" s="2">
        <v>24</v>
      </c>
      <c r="F14" s="2" t="s">
        <v>30</v>
      </c>
      <c r="G14" s="2">
        <v>1</v>
      </c>
      <c r="H14" s="2" t="s">
        <v>31</v>
      </c>
      <c r="I14" s="25" t="s">
        <v>321</v>
      </c>
      <c r="J14" s="31" t="s">
        <v>32</v>
      </c>
      <c r="K14" s="32">
        <f>200*24</f>
        <v>4800</v>
      </c>
      <c r="L14" s="26">
        <f>K14*G14</f>
        <v>4800</v>
      </c>
      <c r="M14" s="27"/>
    </row>
    <row r="15" spans="1:13" ht="15.75" x14ac:dyDescent="0.25">
      <c r="J15" s="88" t="s">
        <v>48</v>
      </c>
      <c r="K15" s="89"/>
      <c r="L15" s="20">
        <f>SUM(L11:L14)</f>
        <v>14120</v>
      </c>
    </row>
    <row r="17" spans="1:13" ht="15.75" customHeight="1" x14ac:dyDescent="0.25">
      <c r="A17" s="81" t="s">
        <v>349</v>
      </c>
      <c r="B17" s="61" t="s">
        <v>1</v>
      </c>
      <c r="C17" s="61" t="s">
        <v>39</v>
      </c>
      <c r="D17" s="61" t="s">
        <v>0</v>
      </c>
      <c r="E17" s="64" t="s">
        <v>2</v>
      </c>
      <c r="F17" s="65"/>
      <c r="G17" s="65"/>
      <c r="H17" s="66"/>
      <c r="I17" s="87" t="s">
        <v>3</v>
      </c>
      <c r="J17" s="81" t="s">
        <v>4</v>
      </c>
      <c r="K17" s="81" t="s">
        <v>49</v>
      </c>
      <c r="L17" s="79" t="s">
        <v>47</v>
      </c>
      <c r="M17" s="80" t="s">
        <v>328</v>
      </c>
    </row>
    <row r="18" spans="1:13" ht="15.75" customHeight="1" x14ac:dyDescent="0.25">
      <c r="A18" s="81"/>
      <c r="B18" s="61"/>
      <c r="C18" s="61"/>
      <c r="D18" s="61"/>
      <c r="E18" s="82"/>
      <c r="F18" s="83"/>
      <c r="G18" s="83"/>
      <c r="H18" s="84"/>
      <c r="I18" s="87"/>
      <c r="J18" s="81"/>
      <c r="K18" s="81"/>
      <c r="L18" s="79"/>
      <c r="M18" s="80"/>
    </row>
    <row r="19" spans="1:13" ht="15.75" x14ac:dyDescent="0.25">
      <c r="A19" s="81" t="s">
        <v>447</v>
      </c>
      <c r="B19" s="15" t="s">
        <v>8</v>
      </c>
      <c r="C19" s="15" t="s">
        <v>41</v>
      </c>
      <c r="D19" s="15" t="s">
        <v>10</v>
      </c>
      <c r="E19" s="2">
        <v>4</v>
      </c>
      <c r="F19" s="2" t="s">
        <v>30</v>
      </c>
      <c r="G19" s="2">
        <v>4</v>
      </c>
      <c r="H19" s="2" t="s">
        <v>31</v>
      </c>
      <c r="I19" s="17" t="s">
        <v>253</v>
      </c>
      <c r="J19" s="16" t="s">
        <v>32</v>
      </c>
      <c r="K19" s="18">
        <f>750*4</f>
        <v>3000</v>
      </c>
      <c r="L19" s="18">
        <f>K19*G19</f>
        <v>12000</v>
      </c>
      <c r="M19" s="19"/>
    </row>
    <row r="20" spans="1:13" ht="15.75" x14ac:dyDescent="0.25">
      <c r="A20" s="81"/>
      <c r="B20" s="15" t="s">
        <v>8</v>
      </c>
      <c r="C20" s="15" t="s">
        <v>41</v>
      </c>
      <c r="D20" s="15" t="s">
        <v>11</v>
      </c>
      <c r="E20" s="2">
        <v>24</v>
      </c>
      <c r="F20" s="2" t="s">
        <v>30</v>
      </c>
      <c r="G20" s="2">
        <v>1</v>
      </c>
      <c r="H20" s="2" t="s">
        <v>31</v>
      </c>
      <c r="I20" s="17" t="s">
        <v>254</v>
      </c>
      <c r="J20" s="16" t="s">
        <v>32</v>
      </c>
      <c r="K20" s="18">
        <f>100*24</f>
        <v>2400</v>
      </c>
      <c r="L20" s="18">
        <f>K20*G20</f>
        <v>2400</v>
      </c>
      <c r="M20" s="19"/>
    </row>
    <row r="21" spans="1:13" ht="15.75" x14ac:dyDescent="0.25">
      <c r="J21" s="88" t="s">
        <v>48</v>
      </c>
      <c r="K21" s="89"/>
      <c r="L21" s="20">
        <f>SUM(L19:L20)</f>
        <v>14400</v>
      </c>
      <c r="M21" s="53"/>
    </row>
    <row r="22" spans="1:13" ht="15.75" x14ac:dyDescent="0.25">
      <c r="J22" s="28"/>
      <c r="K22" s="28"/>
      <c r="L22" s="29"/>
    </row>
    <row r="23" spans="1:13" ht="15.75" x14ac:dyDescent="0.25">
      <c r="J23" s="28"/>
      <c r="K23" s="28"/>
      <c r="L23" s="29"/>
    </row>
    <row r="24" spans="1:13" ht="15.75" customHeight="1" x14ac:dyDescent="0.25">
      <c r="A24" s="81" t="s">
        <v>349</v>
      </c>
      <c r="B24" s="61" t="s">
        <v>1</v>
      </c>
      <c r="C24" s="61" t="s">
        <v>39</v>
      </c>
      <c r="D24" s="61" t="s">
        <v>0</v>
      </c>
      <c r="E24" s="64" t="s">
        <v>2</v>
      </c>
      <c r="F24" s="65"/>
      <c r="G24" s="65"/>
      <c r="H24" s="66"/>
      <c r="I24" s="87" t="s">
        <v>3</v>
      </c>
      <c r="J24" s="81" t="s">
        <v>4</v>
      </c>
      <c r="K24" s="81" t="s">
        <v>49</v>
      </c>
      <c r="L24" s="79" t="s">
        <v>47</v>
      </c>
      <c r="M24" s="80" t="s">
        <v>328</v>
      </c>
    </row>
    <row r="25" spans="1:13" ht="15.75" customHeight="1" x14ac:dyDescent="0.25">
      <c r="A25" s="81"/>
      <c r="B25" s="61"/>
      <c r="C25" s="61"/>
      <c r="D25" s="61"/>
      <c r="E25" s="82"/>
      <c r="F25" s="83"/>
      <c r="G25" s="83"/>
      <c r="H25" s="84"/>
      <c r="I25" s="87"/>
      <c r="J25" s="81"/>
      <c r="K25" s="81"/>
      <c r="L25" s="79"/>
      <c r="M25" s="80"/>
    </row>
    <row r="26" spans="1:13" ht="15.75" x14ac:dyDescent="0.25">
      <c r="A26" s="24" t="s">
        <v>448</v>
      </c>
      <c r="B26" s="21" t="s">
        <v>8</v>
      </c>
      <c r="C26" s="21" t="s">
        <v>41</v>
      </c>
      <c r="D26" s="21" t="s">
        <v>10</v>
      </c>
      <c r="E26" s="2">
        <v>4</v>
      </c>
      <c r="F26" s="2" t="s">
        <v>30</v>
      </c>
      <c r="G26" s="2">
        <v>4</v>
      </c>
      <c r="H26" s="2" t="s">
        <v>31</v>
      </c>
      <c r="I26" s="25" t="s">
        <v>253</v>
      </c>
      <c r="J26" s="24" t="s">
        <v>32</v>
      </c>
      <c r="K26" s="26">
        <f>840*4</f>
        <v>3360</v>
      </c>
      <c r="L26" s="26">
        <f>K26*G26</f>
        <v>13440</v>
      </c>
      <c r="M26" s="46"/>
    </row>
    <row r="27" spans="1:13" ht="21.75" customHeight="1" x14ac:dyDescent="0.25">
      <c r="J27" s="88" t="s">
        <v>48</v>
      </c>
      <c r="K27" s="89"/>
      <c r="L27" s="20">
        <f>SUM(L26:L26)</f>
        <v>13440</v>
      </c>
      <c r="M27" s="53"/>
    </row>
    <row r="28" spans="1:13" ht="21.75" customHeight="1" x14ac:dyDescent="0.25">
      <c r="J28" s="42"/>
      <c r="K28" s="43"/>
      <c r="L28" s="20"/>
    </row>
    <row r="29" spans="1:13" ht="21.75" customHeight="1" x14ac:dyDescent="0.25">
      <c r="A29" s="81" t="s">
        <v>349</v>
      </c>
      <c r="B29" s="61" t="s">
        <v>1</v>
      </c>
      <c r="C29" s="61" t="s">
        <v>39</v>
      </c>
      <c r="D29" s="61" t="s">
        <v>0</v>
      </c>
      <c r="E29" s="64" t="s">
        <v>2</v>
      </c>
      <c r="F29" s="65"/>
      <c r="G29" s="65"/>
      <c r="H29" s="66"/>
      <c r="I29" s="87" t="s">
        <v>3</v>
      </c>
      <c r="J29" s="81" t="s">
        <v>4</v>
      </c>
      <c r="K29" s="81" t="s">
        <v>49</v>
      </c>
      <c r="L29" s="79" t="s">
        <v>47</v>
      </c>
      <c r="M29" s="80" t="s">
        <v>328</v>
      </c>
    </row>
    <row r="30" spans="1:13" ht="21.75" customHeight="1" x14ac:dyDescent="0.25">
      <c r="A30" s="81"/>
      <c r="B30" s="61"/>
      <c r="C30" s="61"/>
      <c r="D30" s="61"/>
      <c r="E30" s="82"/>
      <c r="F30" s="83"/>
      <c r="G30" s="83"/>
      <c r="H30" s="84"/>
      <c r="I30" s="87"/>
      <c r="J30" s="81"/>
      <c r="K30" s="81"/>
      <c r="L30" s="79"/>
      <c r="M30" s="80"/>
    </row>
    <row r="31" spans="1:13" ht="21.75" customHeight="1" x14ac:dyDescent="0.25">
      <c r="A31" s="59" t="s">
        <v>449</v>
      </c>
      <c r="B31" s="35" t="s">
        <v>8</v>
      </c>
      <c r="C31" s="35" t="s">
        <v>41</v>
      </c>
      <c r="D31" s="35" t="s">
        <v>283</v>
      </c>
      <c r="E31" s="2">
        <v>24</v>
      </c>
      <c r="F31" s="2" t="s">
        <v>30</v>
      </c>
      <c r="G31" s="2">
        <v>1</v>
      </c>
      <c r="H31" s="2" t="s">
        <v>31</v>
      </c>
      <c r="I31" s="44" t="s">
        <v>321</v>
      </c>
      <c r="J31" s="31" t="s">
        <v>32</v>
      </c>
      <c r="K31" s="41">
        <f>200*24</f>
        <v>4800</v>
      </c>
      <c r="L31" s="45">
        <f>K31*G31</f>
        <v>4800</v>
      </c>
      <c r="M31" s="46"/>
    </row>
    <row r="32" spans="1:13" ht="21.75" customHeight="1" x14ac:dyDescent="0.25">
      <c r="A32" s="99"/>
      <c r="B32" s="35" t="s">
        <v>8</v>
      </c>
      <c r="C32" s="35" t="s">
        <v>41</v>
      </c>
      <c r="D32" s="35" t="s">
        <v>11</v>
      </c>
      <c r="E32" s="2">
        <v>24</v>
      </c>
      <c r="F32" s="2" t="s">
        <v>30</v>
      </c>
      <c r="G32" s="2">
        <v>1</v>
      </c>
      <c r="H32" s="2" t="s">
        <v>31</v>
      </c>
      <c r="I32" s="44" t="s">
        <v>254</v>
      </c>
      <c r="J32" s="41" t="s">
        <v>32</v>
      </c>
      <c r="K32" s="41">
        <f>100*24</f>
        <v>2400</v>
      </c>
      <c r="L32" s="45">
        <f>K32*G32</f>
        <v>2400</v>
      </c>
      <c r="M32" s="46"/>
    </row>
    <row r="33" spans="1:13" ht="21.75" customHeight="1" x14ac:dyDescent="0.25">
      <c r="A33" s="99"/>
      <c r="B33" s="35" t="s">
        <v>8</v>
      </c>
      <c r="C33" s="35" t="s">
        <v>45</v>
      </c>
      <c r="D33" s="35" t="s">
        <v>53</v>
      </c>
      <c r="E33" s="2">
        <v>1</v>
      </c>
      <c r="F33" s="2" t="s">
        <v>30</v>
      </c>
      <c r="G33" s="2">
        <v>18</v>
      </c>
      <c r="H33" s="2" t="s">
        <v>31</v>
      </c>
      <c r="I33" s="44" t="s">
        <v>274</v>
      </c>
      <c r="J33" s="41" t="s">
        <v>34</v>
      </c>
      <c r="K33" s="45">
        <v>200</v>
      </c>
      <c r="L33" s="45">
        <f>K33*G33</f>
        <v>3600</v>
      </c>
      <c r="M33" s="46"/>
    </row>
    <row r="34" spans="1:13" ht="21.75" customHeight="1" x14ac:dyDescent="0.25">
      <c r="A34" s="99"/>
      <c r="B34" s="35" t="s">
        <v>8</v>
      </c>
      <c r="C34" s="35" t="s">
        <v>428</v>
      </c>
      <c r="D34" s="35" t="s">
        <v>29</v>
      </c>
      <c r="E34" s="2">
        <v>1</v>
      </c>
      <c r="F34" s="2" t="s">
        <v>30</v>
      </c>
      <c r="G34" s="2">
        <v>18</v>
      </c>
      <c r="H34" s="2" t="s">
        <v>31</v>
      </c>
      <c r="I34" s="44" t="s">
        <v>374</v>
      </c>
      <c r="J34" s="41" t="s">
        <v>34</v>
      </c>
      <c r="K34" s="45">
        <v>100</v>
      </c>
      <c r="L34" s="45">
        <f>K34*G34</f>
        <v>1800</v>
      </c>
      <c r="M34" s="46"/>
    </row>
    <row r="35" spans="1:13" ht="21.75" customHeight="1" x14ac:dyDescent="0.25">
      <c r="A35" s="60"/>
      <c r="B35" s="35" t="s">
        <v>8</v>
      </c>
      <c r="C35" s="35" t="s">
        <v>428</v>
      </c>
      <c r="D35" s="35" t="s">
        <v>28</v>
      </c>
      <c r="E35" s="2">
        <v>1</v>
      </c>
      <c r="F35" s="2" t="s">
        <v>30</v>
      </c>
      <c r="G35" s="2">
        <v>18</v>
      </c>
      <c r="H35" s="2" t="s">
        <v>31</v>
      </c>
      <c r="I35" s="44" t="s">
        <v>373</v>
      </c>
      <c r="J35" s="41" t="s">
        <v>34</v>
      </c>
      <c r="K35" s="45">
        <v>100</v>
      </c>
      <c r="L35" s="45">
        <f>K35*G35</f>
        <v>1800</v>
      </c>
      <c r="M35" s="46"/>
    </row>
    <row r="36" spans="1:13" ht="21.75" customHeight="1" x14ac:dyDescent="0.25">
      <c r="A36" s="30"/>
      <c r="B36" s="49"/>
      <c r="C36" s="49"/>
      <c r="D36" s="49"/>
      <c r="E36" s="50"/>
      <c r="F36" s="50"/>
      <c r="G36" s="50"/>
      <c r="H36" s="50"/>
      <c r="I36" s="51"/>
      <c r="J36" s="100" t="s">
        <v>48</v>
      </c>
      <c r="K36" s="101"/>
      <c r="L36" s="40">
        <f>SUM(L31:L35)</f>
        <v>14400</v>
      </c>
      <c r="M36" s="46"/>
    </row>
    <row r="37" spans="1:13" ht="21.75" customHeight="1" x14ac:dyDescent="0.25">
      <c r="A37" s="30"/>
      <c r="B37" s="49"/>
      <c r="C37" s="49"/>
      <c r="D37" s="49"/>
      <c r="E37" s="50"/>
      <c r="F37" s="50"/>
      <c r="G37" s="50"/>
      <c r="H37" s="50"/>
      <c r="I37" s="51"/>
      <c r="J37" s="31"/>
      <c r="K37" s="52"/>
      <c r="L37" s="45"/>
      <c r="M37" s="28"/>
    </row>
    <row r="38" spans="1:13" ht="15.75" x14ac:dyDescent="0.25">
      <c r="J38" s="22"/>
      <c r="K38" s="23"/>
      <c r="L38" s="20"/>
    </row>
    <row r="39" spans="1:13" ht="15.75" customHeight="1" x14ac:dyDescent="0.25">
      <c r="A39" s="81" t="s">
        <v>349</v>
      </c>
      <c r="B39" s="61" t="s">
        <v>1</v>
      </c>
      <c r="C39" s="61" t="s">
        <v>39</v>
      </c>
      <c r="D39" s="61" t="s">
        <v>0</v>
      </c>
      <c r="E39" s="64" t="s">
        <v>2</v>
      </c>
      <c r="F39" s="65"/>
      <c r="G39" s="65"/>
      <c r="H39" s="66"/>
      <c r="I39" s="87" t="s">
        <v>3</v>
      </c>
      <c r="J39" s="81" t="s">
        <v>4</v>
      </c>
      <c r="K39" s="81" t="s">
        <v>49</v>
      </c>
      <c r="L39" s="79" t="s">
        <v>47</v>
      </c>
      <c r="M39" s="80" t="s">
        <v>328</v>
      </c>
    </row>
    <row r="40" spans="1:13" ht="15.75" customHeight="1" x14ac:dyDescent="0.25">
      <c r="A40" s="81"/>
      <c r="B40" s="61"/>
      <c r="C40" s="61"/>
      <c r="D40" s="61"/>
      <c r="E40" s="82"/>
      <c r="F40" s="83"/>
      <c r="G40" s="83"/>
      <c r="H40" s="84"/>
      <c r="I40" s="87"/>
      <c r="J40" s="81"/>
      <c r="K40" s="81"/>
      <c r="L40" s="79"/>
      <c r="M40" s="80"/>
    </row>
    <row r="41" spans="1:13" ht="15.75" x14ac:dyDescent="0.25">
      <c r="A41" s="81" t="s">
        <v>450</v>
      </c>
      <c r="B41" s="15" t="s">
        <v>8</v>
      </c>
      <c r="C41" s="15" t="s">
        <v>44</v>
      </c>
      <c r="D41" s="15" t="s">
        <v>22</v>
      </c>
      <c r="E41" s="2">
        <v>30</v>
      </c>
      <c r="F41" s="2" t="s">
        <v>30</v>
      </c>
      <c r="G41" s="2">
        <v>0.4</v>
      </c>
      <c r="H41" s="2" t="s">
        <v>31</v>
      </c>
      <c r="I41" s="17" t="s">
        <v>376</v>
      </c>
      <c r="J41" s="16" t="s">
        <v>32</v>
      </c>
      <c r="K41" s="18">
        <f>200*30</f>
        <v>6000</v>
      </c>
      <c r="L41" s="18">
        <f>K41*G41</f>
        <v>2400</v>
      </c>
      <c r="M41" s="19"/>
    </row>
    <row r="42" spans="1:13" ht="15.75" x14ac:dyDescent="0.25">
      <c r="A42" s="81"/>
      <c r="B42" s="15" t="s">
        <v>8</v>
      </c>
      <c r="C42" s="15" t="s">
        <v>44</v>
      </c>
      <c r="D42" s="15" t="s">
        <v>279</v>
      </c>
      <c r="E42" s="2">
        <v>30</v>
      </c>
      <c r="F42" s="2" t="s">
        <v>30</v>
      </c>
      <c r="G42" s="2">
        <v>0.4</v>
      </c>
      <c r="H42" s="2" t="s">
        <v>31</v>
      </c>
      <c r="I42" s="17" t="s">
        <v>377</v>
      </c>
      <c r="J42" s="16" t="s">
        <v>32</v>
      </c>
      <c r="K42" s="18">
        <f>200*30</f>
        <v>6000</v>
      </c>
      <c r="L42" s="18">
        <f>K42*G42</f>
        <v>2400</v>
      </c>
      <c r="M42" s="19"/>
    </row>
    <row r="43" spans="1:13" ht="15.75" x14ac:dyDescent="0.25">
      <c r="A43" s="81"/>
      <c r="B43" s="15" t="s">
        <v>8</v>
      </c>
      <c r="C43" s="15" t="s">
        <v>40</v>
      </c>
      <c r="D43" s="15" t="s">
        <v>415</v>
      </c>
      <c r="E43" s="2">
        <v>12</v>
      </c>
      <c r="F43" s="2" t="s">
        <v>30</v>
      </c>
      <c r="G43" s="2">
        <v>0.8</v>
      </c>
      <c r="H43" s="2" t="s">
        <v>31</v>
      </c>
      <c r="I43" s="17" t="s">
        <v>306</v>
      </c>
      <c r="J43" s="16" t="s">
        <v>32</v>
      </c>
      <c r="K43" s="18">
        <f>150*12</f>
        <v>1800</v>
      </c>
      <c r="L43" s="18">
        <f t="shared" ref="L43" si="1">K43*G43</f>
        <v>1440</v>
      </c>
      <c r="M43" s="19"/>
    </row>
    <row r="44" spans="1:13" ht="15.75" x14ac:dyDescent="0.25">
      <c r="A44" s="81"/>
      <c r="B44" s="15" t="s">
        <v>8</v>
      </c>
      <c r="C44" s="15" t="s">
        <v>41</v>
      </c>
      <c r="D44" s="15" t="s">
        <v>282</v>
      </c>
      <c r="E44" s="2">
        <v>4</v>
      </c>
      <c r="F44" s="2" t="s">
        <v>30</v>
      </c>
      <c r="G44" s="2">
        <v>7</v>
      </c>
      <c r="H44" s="2" t="s">
        <v>31</v>
      </c>
      <c r="I44" s="17" t="s">
        <v>310</v>
      </c>
      <c r="J44" s="16" t="s">
        <v>32</v>
      </c>
      <c r="K44" s="18">
        <f>200*4</f>
        <v>800</v>
      </c>
      <c r="L44" s="18">
        <f>K44*G44</f>
        <v>5600</v>
      </c>
      <c r="M44" s="19"/>
    </row>
    <row r="45" spans="1:13" ht="15.75" x14ac:dyDescent="0.25">
      <c r="A45" s="81"/>
      <c r="B45" s="15" t="s">
        <v>8</v>
      </c>
      <c r="C45" s="15" t="s">
        <v>41</v>
      </c>
      <c r="D45" s="15" t="s">
        <v>290</v>
      </c>
      <c r="E45" s="2">
        <v>4</v>
      </c>
      <c r="F45" s="2" t="s">
        <v>30</v>
      </c>
      <c r="G45" s="2">
        <v>4</v>
      </c>
      <c r="H45" s="2" t="s">
        <v>31</v>
      </c>
      <c r="I45" s="17" t="s">
        <v>314</v>
      </c>
      <c r="J45" s="16" t="s">
        <v>32</v>
      </c>
      <c r="K45" s="16">
        <f>100*4</f>
        <v>400</v>
      </c>
      <c r="L45" s="18">
        <f t="shared" ref="L45" si="2">K45*G45</f>
        <v>1600</v>
      </c>
      <c r="M45" s="19"/>
    </row>
    <row r="46" spans="1:13" ht="15.75" x14ac:dyDescent="0.25">
      <c r="J46" s="88" t="s">
        <v>48</v>
      </c>
      <c r="K46" s="89"/>
      <c r="L46" s="20">
        <f>SUM(L41:L45)</f>
        <v>13440</v>
      </c>
    </row>
    <row r="48" spans="1:13" x14ac:dyDescent="0.25">
      <c r="A48" s="81" t="s">
        <v>349</v>
      </c>
      <c r="B48" s="61" t="s">
        <v>1</v>
      </c>
      <c r="C48" s="61" t="s">
        <v>39</v>
      </c>
      <c r="D48" s="61" t="s">
        <v>0</v>
      </c>
      <c r="E48" s="64" t="s">
        <v>2</v>
      </c>
      <c r="F48" s="65"/>
      <c r="G48" s="65"/>
      <c r="H48" s="66"/>
      <c r="I48" s="87" t="s">
        <v>3</v>
      </c>
      <c r="J48" s="81" t="s">
        <v>4</v>
      </c>
      <c r="K48" s="81" t="s">
        <v>49</v>
      </c>
      <c r="L48" s="79" t="s">
        <v>47</v>
      </c>
      <c r="M48" s="80" t="s">
        <v>328</v>
      </c>
    </row>
    <row r="49" spans="1:13" x14ac:dyDescent="0.25">
      <c r="A49" s="81"/>
      <c r="B49" s="61"/>
      <c r="C49" s="61"/>
      <c r="D49" s="61"/>
      <c r="E49" s="82"/>
      <c r="F49" s="83"/>
      <c r="G49" s="83"/>
      <c r="H49" s="84"/>
      <c r="I49" s="87"/>
      <c r="J49" s="81"/>
      <c r="K49" s="81"/>
      <c r="L49" s="79"/>
      <c r="M49" s="80"/>
    </row>
    <row r="50" spans="1:13" ht="18.75" customHeight="1" x14ac:dyDescent="0.25">
      <c r="A50" s="41" t="s">
        <v>451</v>
      </c>
      <c r="B50" s="33" t="s">
        <v>8</v>
      </c>
      <c r="C50" s="21" t="s">
        <v>41</v>
      </c>
      <c r="D50" s="21" t="s">
        <v>282</v>
      </c>
      <c r="E50" s="2">
        <v>4</v>
      </c>
      <c r="F50" s="2" t="s">
        <v>30</v>
      </c>
      <c r="G50" s="2">
        <v>7</v>
      </c>
      <c r="H50" s="2" t="s">
        <v>31</v>
      </c>
      <c r="I50" s="25" t="s">
        <v>310</v>
      </c>
      <c r="J50" s="24" t="s">
        <v>32</v>
      </c>
      <c r="K50" s="26">
        <f>500*4</f>
        <v>2000</v>
      </c>
      <c r="L50" s="26">
        <f>K50*G50</f>
        <v>14000</v>
      </c>
      <c r="M50" s="27"/>
    </row>
    <row r="51" spans="1:13" ht="15.75" x14ac:dyDescent="0.25">
      <c r="J51" s="85" t="s">
        <v>48</v>
      </c>
      <c r="K51" s="86"/>
      <c r="L51" s="20">
        <f>SUM(L50:L50)</f>
        <v>14000</v>
      </c>
    </row>
    <row r="53" spans="1:13" x14ac:dyDescent="0.25">
      <c r="A53" s="81" t="s">
        <v>349</v>
      </c>
      <c r="B53" s="61" t="s">
        <v>1</v>
      </c>
      <c r="C53" s="61" t="s">
        <v>39</v>
      </c>
      <c r="D53" s="61" t="s">
        <v>0</v>
      </c>
      <c r="E53" s="64" t="s">
        <v>2</v>
      </c>
      <c r="F53" s="65"/>
      <c r="G53" s="65"/>
      <c r="H53" s="66"/>
      <c r="I53" s="87" t="s">
        <v>3</v>
      </c>
      <c r="J53" s="81" t="s">
        <v>4</v>
      </c>
      <c r="K53" s="81" t="s">
        <v>49</v>
      </c>
      <c r="L53" s="79" t="s">
        <v>47</v>
      </c>
      <c r="M53" s="80" t="s">
        <v>328</v>
      </c>
    </row>
    <row r="54" spans="1:13" x14ac:dyDescent="0.25">
      <c r="A54" s="81"/>
      <c r="B54" s="61"/>
      <c r="C54" s="61"/>
      <c r="D54" s="61"/>
      <c r="E54" s="82"/>
      <c r="F54" s="83"/>
      <c r="G54" s="83"/>
      <c r="H54" s="84"/>
      <c r="I54" s="87"/>
      <c r="J54" s="81"/>
      <c r="K54" s="81"/>
      <c r="L54" s="79"/>
      <c r="M54" s="80"/>
    </row>
    <row r="55" spans="1:13" ht="15.75" x14ac:dyDescent="0.25">
      <c r="A55" s="81" t="s">
        <v>452</v>
      </c>
      <c r="B55" s="35" t="s">
        <v>8</v>
      </c>
      <c r="C55" s="35" t="s">
        <v>42</v>
      </c>
      <c r="D55" s="35" t="s">
        <v>351</v>
      </c>
      <c r="E55" s="2">
        <v>1</v>
      </c>
      <c r="F55" s="2" t="s">
        <v>30</v>
      </c>
      <c r="G55" s="2">
        <v>200</v>
      </c>
      <c r="H55" s="2" t="s">
        <v>31</v>
      </c>
      <c r="I55" s="44" t="s">
        <v>371</v>
      </c>
      <c r="J55" s="41" t="s">
        <v>33</v>
      </c>
      <c r="K55" s="45">
        <v>8</v>
      </c>
      <c r="L55" s="45">
        <f>K55*G55</f>
        <v>1600</v>
      </c>
      <c r="M55" s="46"/>
    </row>
    <row r="56" spans="1:13" ht="15.75" x14ac:dyDescent="0.25">
      <c r="A56" s="81"/>
      <c r="B56" s="35" t="s">
        <v>8</v>
      </c>
      <c r="C56" s="35" t="s">
        <v>42</v>
      </c>
      <c r="D56" s="35" t="s">
        <v>351</v>
      </c>
      <c r="E56" s="2">
        <v>1</v>
      </c>
      <c r="F56" s="2" t="s">
        <v>30</v>
      </c>
      <c r="G56" s="2">
        <v>18</v>
      </c>
      <c r="H56" s="2" t="s">
        <v>31</v>
      </c>
      <c r="I56" s="44" t="s">
        <v>372</v>
      </c>
      <c r="J56" s="41" t="s">
        <v>352</v>
      </c>
      <c r="K56" s="45">
        <v>50</v>
      </c>
      <c r="L56" s="45">
        <f>K56*G56</f>
        <v>900</v>
      </c>
      <c r="M56" s="46"/>
    </row>
    <row r="57" spans="1:13" ht="15.75" x14ac:dyDescent="0.25">
      <c r="A57" s="81"/>
      <c r="B57" s="35" t="s">
        <v>8</v>
      </c>
      <c r="C57" s="35" t="s">
        <v>42</v>
      </c>
      <c r="D57" s="35" t="s">
        <v>391</v>
      </c>
      <c r="E57" s="2">
        <v>1</v>
      </c>
      <c r="F57" s="2" t="s">
        <v>30</v>
      </c>
      <c r="G57" s="2">
        <v>200</v>
      </c>
      <c r="H57" s="2" t="s">
        <v>31</v>
      </c>
      <c r="I57" s="44" t="s">
        <v>392</v>
      </c>
      <c r="J57" s="41" t="s">
        <v>33</v>
      </c>
      <c r="K57" s="45">
        <v>4</v>
      </c>
      <c r="L57" s="45">
        <f t="shared" ref="L57" si="3">K57*G57</f>
        <v>800</v>
      </c>
      <c r="M57" s="46"/>
    </row>
    <row r="58" spans="1:13" ht="15.75" x14ac:dyDescent="0.25">
      <c r="A58" s="81"/>
      <c r="B58" s="35" t="s">
        <v>8</v>
      </c>
      <c r="C58" s="35" t="s">
        <v>42</v>
      </c>
      <c r="D58" s="35" t="s">
        <v>391</v>
      </c>
      <c r="E58" s="2">
        <v>1</v>
      </c>
      <c r="F58" s="2" t="s">
        <v>30</v>
      </c>
      <c r="G58" s="2">
        <v>18</v>
      </c>
      <c r="H58" s="2" t="s">
        <v>31</v>
      </c>
      <c r="I58" s="44" t="s">
        <v>406</v>
      </c>
      <c r="J58" s="41" t="s">
        <v>352</v>
      </c>
      <c r="K58" s="45">
        <v>50</v>
      </c>
      <c r="L58" s="45">
        <f>K58*G58</f>
        <v>900</v>
      </c>
      <c r="M58" s="46"/>
    </row>
    <row r="59" spans="1:13" ht="15.75" x14ac:dyDescent="0.25">
      <c r="A59" s="81"/>
      <c r="B59" s="35" t="s">
        <v>8</v>
      </c>
      <c r="C59" s="35" t="s">
        <v>453</v>
      </c>
      <c r="D59" s="35" t="s">
        <v>359</v>
      </c>
      <c r="E59" s="2">
        <v>4</v>
      </c>
      <c r="F59" s="2" t="s">
        <v>30</v>
      </c>
      <c r="G59" s="2">
        <v>4</v>
      </c>
      <c r="H59" s="2" t="s">
        <v>31</v>
      </c>
      <c r="I59" s="44" t="s">
        <v>360</v>
      </c>
      <c r="J59" s="41" t="s">
        <v>32</v>
      </c>
      <c r="K59" s="45">
        <f>100*4</f>
        <v>400</v>
      </c>
      <c r="L59" s="45">
        <f>K59*G59</f>
        <v>1600</v>
      </c>
      <c r="M59" s="46"/>
    </row>
    <row r="60" spans="1:13" ht="15.75" x14ac:dyDescent="0.25">
      <c r="A60" s="81"/>
      <c r="B60" s="35" t="s">
        <v>8</v>
      </c>
      <c r="C60" s="35" t="s">
        <v>45</v>
      </c>
      <c r="D60" s="35" t="s">
        <v>53</v>
      </c>
      <c r="E60" s="2">
        <v>1</v>
      </c>
      <c r="F60" s="2" t="s">
        <v>30</v>
      </c>
      <c r="G60" s="2">
        <v>25</v>
      </c>
      <c r="H60" s="2" t="s">
        <v>31</v>
      </c>
      <c r="I60" s="44" t="s">
        <v>276</v>
      </c>
      <c r="J60" s="41" t="s">
        <v>34</v>
      </c>
      <c r="K60" s="45">
        <v>100</v>
      </c>
      <c r="L60" s="45">
        <f>K60*G60</f>
        <v>2500</v>
      </c>
      <c r="M60" s="46"/>
    </row>
    <row r="61" spans="1:13" ht="15.75" x14ac:dyDescent="0.25">
      <c r="A61" s="81"/>
      <c r="B61" s="35" t="s">
        <v>8</v>
      </c>
      <c r="C61" s="35" t="s">
        <v>45</v>
      </c>
      <c r="D61" s="35" t="s">
        <v>28</v>
      </c>
      <c r="E61" s="2">
        <v>1</v>
      </c>
      <c r="F61" s="2" t="s">
        <v>30</v>
      </c>
      <c r="G61" s="2">
        <v>200</v>
      </c>
      <c r="H61" s="2" t="s">
        <v>31</v>
      </c>
      <c r="I61" s="44" t="s">
        <v>398</v>
      </c>
      <c r="J61" s="41" t="s">
        <v>33</v>
      </c>
      <c r="K61" s="45">
        <v>40</v>
      </c>
      <c r="L61" s="45">
        <f>K61*G61</f>
        <v>8000</v>
      </c>
      <c r="M61" s="46"/>
    </row>
    <row r="62" spans="1:13" ht="15.75" x14ac:dyDescent="0.25">
      <c r="J62" s="88" t="s">
        <v>48</v>
      </c>
      <c r="K62" s="89"/>
      <c r="L62" s="20">
        <f>SUM(L55:L61)</f>
        <v>16300</v>
      </c>
    </row>
    <row r="64" spans="1:13" x14ac:dyDescent="0.25">
      <c r="A64" s="81" t="s">
        <v>349</v>
      </c>
      <c r="B64" s="61" t="s">
        <v>1</v>
      </c>
      <c r="C64" s="61" t="s">
        <v>39</v>
      </c>
      <c r="D64" s="61" t="s">
        <v>0</v>
      </c>
      <c r="E64" s="64" t="s">
        <v>2</v>
      </c>
      <c r="F64" s="65"/>
      <c r="G64" s="65"/>
      <c r="H64" s="66"/>
      <c r="I64" s="87" t="s">
        <v>3</v>
      </c>
      <c r="J64" s="81" t="s">
        <v>4</v>
      </c>
      <c r="K64" s="81" t="s">
        <v>49</v>
      </c>
      <c r="L64" s="79" t="s">
        <v>47</v>
      </c>
      <c r="M64" s="80" t="s">
        <v>328</v>
      </c>
    </row>
    <row r="65" spans="1:13" x14ac:dyDescent="0.25">
      <c r="A65" s="81"/>
      <c r="B65" s="61"/>
      <c r="C65" s="61"/>
      <c r="D65" s="61"/>
      <c r="E65" s="82"/>
      <c r="F65" s="83"/>
      <c r="G65" s="83"/>
      <c r="H65" s="84"/>
      <c r="I65" s="87"/>
      <c r="J65" s="81"/>
      <c r="K65" s="81"/>
      <c r="L65" s="79"/>
      <c r="M65" s="80"/>
    </row>
    <row r="66" spans="1:13" ht="15.75" x14ac:dyDescent="0.25">
      <c r="A66" s="41" t="s">
        <v>454</v>
      </c>
      <c r="B66" s="33" t="s">
        <v>8</v>
      </c>
      <c r="C66" s="35" t="s">
        <v>45</v>
      </c>
      <c r="D66" s="35" t="s">
        <v>455</v>
      </c>
      <c r="E66" s="2">
        <v>1</v>
      </c>
      <c r="F66" s="2" t="s">
        <v>30</v>
      </c>
      <c r="G66" s="2">
        <v>200</v>
      </c>
      <c r="H66" s="2" t="s">
        <v>31</v>
      </c>
      <c r="I66" s="44" t="s">
        <v>378</v>
      </c>
      <c r="J66" s="41" t="s">
        <v>33</v>
      </c>
      <c r="K66" s="45">
        <v>80</v>
      </c>
      <c r="L66" s="45">
        <f>K66*G66</f>
        <v>16000</v>
      </c>
      <c r="M66" s="46"/>
    </row>
    <row r="67" spans="1:13" ht="15.75" x14ac:dyDescent="0.25">
      <c r="J67" s="85" t="s">
        <v>48</v>
      </c>
      <c r="K67" s="86"/>
      <c r="L67" s="20">
        <f>SUM(L66:L66)</f>
        <v>16000</v>
      </c>
    </row>
  </sheetData>
  <mergeCells count="103">
    <mergeCell ref="J67:K67"/>
    <mergeCell ref="I64:I65"/>
    <mergeCell ref="J64:J65"/>
    <mergeCell ref="K64:K65"/>
    <mergeCell ref="L64:L65"/>
    <mergeCell ref="M64:M65"/>
    <mergeCell ref="A64:A65"/>
    <mergeCell ref="B64:B65"/>
    <mergeCell ref="C64:C65"/>
    <mergeCell ref="D64:D65"/>
    <mergeCell ref="E64:H65"/>
    <mergeCell ref="A53:A54"/>
    <mergeCell ref="E53:H54"/>
    <mergeCell ref="I53:I54"/>
    <mergeCell ref="A55:A61"/>
    <mergeCell ref="J62:K62"/>
    <mergeCell ref="M29:M30"/>
    <mergeCell ref="A31:A35"/>
    <mergeCell ref="J36:K36"/>
    <mergeCell ref="B53:B54"/>
    <mergeCell ref="C53:C54"/>
    <mergeCell ref="D53:D54"/>
    <mergeCell ref="J53:J54"/>
    <mergeCell ref="K53:K54"/>
    <mergeCell ref="L53:L54"/>
    <mergeCell ref="M53:M54"/>
    <mergeCell ref="E29:H30"/>
    <mergeCell ref="I29:I30"/>
    <mergeCell ref="J29:J30"/>
    <mergeCell ref="K29:K30"/>
    <mergeCell ref="L29:L30"/>
    <mergeCell ref="L39:L40"/>
    <mergeCell ref="M39:M40"/>
    <mergeCell ref="A41:A45"/>
    <mergeCell ref="A29:A30"/>
    <mergeCell ref="J9:J10"/>
    <mergeCell ref="K9:K10"/>
    <mergeCell ref="L9:L10"/>
    <mergeCell ref="M9:M10"/>
    <mergeCell ref="A5:A6"/>
    <mergeCell ref="B5:B6"/>
    <mergeCell ref="C5:C6"/>
    <mergeCell ref="D5:D6"/>
    <mergeCell ref="E5:H6"/>
    <mergeCell ref="I5:I6"/>
    <mergeCell ref="J5:J6"/>
    <mergeCell ref="K5:K6"/>
    <mergeCell ref="L5:L6"/>
    <mergeCell ref="L24:L25"/>
    <mergeCell ref="M24:M25"/>
    <mergeCell ref="J27:K27"/>
    <mergeCell ref="E17:H18"/>
    <mergeCell ref="E24:H25"/>
    <mergeCell ref="E39:H40"/>
    <mergeCell ref="M5:M6"/>
    <mergeCell ref="J15:K15"/>
    <mergeCell ref="A17:A18"/>
    <mergeCell ref="B17:B18"/>
    <mergeCell ref="C17:C18"/>
    <mergeCell ref="D17:D18"/>
    <mergeCell ref="I17:I18"/>
    <mergeCell ref="J17:J18"/>
    <mergeCell ref="K17:K18"/>
    <mergeCell ref="A11:A14"/>
    <mergeCell ref="L17:L18"/>
    <mergeCell ref="M17:M18"/>
    <mergeCell ref="A9:A10"/>
    <mergeCell ref="B9:B10"/>
    <mergeCell ref="C9:C10"/>
    <mergeCell ref="D9:D10"/>
    <mergeCell ref="E9:H10"/>
    <mergeCell ref="I9:I10"/>
    <mergeCell ref="B29:B30"/>
    <mergeCell ref="J46:K46"/>
    <mergeCell ref="A19:A20"/>
    <mergeCell ref="J21:K21"/>
    <mergeCell ref="A39:A40"/>
    <mergeCell ref="B39:B40"/>
    <mergeCell ref="C39:C40"/>
    <mergeCell ref="D39:D40"/>
    <mergeCell ref="I39:I40"/>
    <mergeCell ref="J39:J40"/>
    <mergeCell ref="K39:K40"/>
    <mergeCell ref="A24:A25"/>
    <mergeCell ref="B24:B25"/>
    <mergeCell ref="C24:C25"/>
    <mergeCell ref="D24:D25"/>
    <mergeCell ref="C29:C30"/>
    <mergeCell ref="D29:D30"/>
    <mergeCell ref="I24:I25"/>
    <mergeCell ref="J24:J25"/>
    <mergeCell ref="K24:K25"/>
    <mergeCell ref="L48:L49"/>
    <mergeCell ref="M48:M49"/>
    <mergeCell ref="A48:A49"/>
    <mergeCell ref="B48:B49"/>
    <mergeCell ref="C48:C49"/>
    <mergeCell ref="D48:D49"/>
    <mergeCell ref="E48:H49"/>
    <mergeCell ref="J51:K51"/>
    <mergeCell ref="I48:I49"/>
    <mergeCell ref="J48:J49"/>
    <mergeCell ref="K48:K49"/>
  </mergeCells>
  <conditionalFormatting sqref="I5:I8 I11">
    <cfRule type="duplicateValues" dxfId="18" priority="24"/>
  </conditionalFormatting>
  <conditionalFormatting sqref="I13:I14">
    <cfRule type="duplicateValues" dxfId="17" priority="22"/>
  </conditionalFormatting>
  <conditionalFormatting sqref="I12">
    <cfRule type="duplicateValues" dxfId="16" priority="25"/>
  </conditionalFormatting>
  <conditionalFormatting sqref="I20">
    <cfRule type="duplicateValues" dxfId="15" priority="19"/>
  </conditionalFormatting>
  <conditionalFormatting sqref="I17:I19">
    <cfRule type="duplicateValues" dxfId="14" priority="20"/>
  </conditionalFormatting>
  <conditionalFormatting sqref="I39:I41">
    <cfRule type="duplicateValues" dxfId="13" priority="16"/>
  </conditionalFormatting>
  <conditionalFormatting sqref="I45">
    <cfRule type="duplicateValues" dxfId="12" priority="17"/>
  </conditionalFormatting>
  <conditionalFormatting sqref="I9:I10">
    <cfRule type="duplicateValues" dxfId="11" priority="13"/>
  </conditionalFormatting>
  <conditionalFormatting sqref="I24:I26">
    <cfRule type="duplicateValues" dxfId="10" priority="12"/>
  </conditionalFormatting>
  <conditionalFormatting sqref="I29:I30 I33:I37">
    <cfRule type="duplicateValues" dxfId="9" priority="9"/>
  </conditionalFormatting>
  <conditionalFormatting sqref="I31">
    <cfRule type="duplicateValues" dxfId="8" priority="8"/>
  </conditionalFormatting>
  <conditionalFormatting sqref="I32">
    <cfRule type="duplicateValues" dxfId="7" priority="7"/>
  </conditionalFormatting>
  <conditionalFormatting sqref="I42:I44">
    <cfRule type="duplicateValues" dxfId="6" priority="27"/>
  </conditionalFormatting>
  <conditionalFormatting sqref="I48:I50">
    <cfRule type="duplicateValues" dxfId="5" priority="28"/>
  </conditionalFormatting>
  <conditionalFormatting sqref="I53:I55">
    <cfRule type="duplicateValues" dxfId="4" priority="4"/>
  </conditionalFormatting>
  <conditionalFormatting sqref="I56:I59 I61">
    <cfRule type="duplicateValues" dxfId="3" priority="6"/>
  </conditionalFormatting>
  <conditionalFormatting sqref="I60">
    <cfRule type="duplicateValues" dxfId="2" priority="3"/>
  </conditionalFormatting>
  <conditionalFormatting sqref="I64:I65">
    <cfRule type="duplicateValues" dxfId="1" priority="2"/>
  </conditionalFormatting>
  <conditionalFormatting sqref="I66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Working</vt:lpstr>
      <vt:lpstr>Sheet2</vt:lpstr>
      <vt:lpstr>Sheet1</vt:lpstr>
      <vt:lpstr>INQ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2025-01-24T04:28:03Z</dcterms:modified>
</cp:coreProperties>
</file>