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65" activeTab="2"/>
  </bookViews>
  <sheets>
    <sheet name="Sheet1" sheetId="1" r:id="rId1"/>
    <sheet name="Quo" sheetId="3" r:id="rId2"/>
    <sheet name="CCO" sheetId="4" r:id="rId3"/>
    <sheet name="Component Repair Recommendation" sheetId="2" state="hidden" r:id="rId4"/>
  </sheets>
  <calcPr calcId="152511"/>
  <fileRecoveryPr autoRecover="0"/>
</workbook>
</file>

<file path=xl/calcChain.xml><?xml version="1.0" encoding="utf-8"?>
<calcChain xmlns="http://schemas.openxmlformats.org/spreadsheetml/2006/main">
  <c r="K22" i="4" l="1"/>
  <c r="M21" i="4"/>
  <c r="J21" i="4"/>
  <c r="G21" i="4"/>
  <c r="M20" i="4"/>
  <c r="J20" i="4"/>
  <c r="G20" i="4"/>
  <c r="M19" i="4"/>
  <c r="J19" i="4"/>
  <c r="G19" i="4"/>
  <c r="L18" i="4"/>
  <c r="M18" i="4" s="1"/>
  <c r="J18" i="4"/>
  <c r="G18" i="4"/>
  <c r="L17" i="4"/>
  <c r="M17" i="4" s="1"/>
  <c r="J17" i="4"/>
  <c r="G17" i="4"/>
  <c r="L16" i="4"/>
  <c r="M16" i="4" s="1"/>
  <c r="J16" i="4"/>
  <c r="G16" i="4"/>
  <c r="L15" i="4"/>
  <c r="M15" i="4" s="1"/>
  <c r="J15" i="4"/>
  <c r="G15" i="4"/>
  <c r="L14" i="4"/>
  <c r="M14" i="4" s="1"/>
  <c r="J14" i="4"/>
  <c r="G14" i="4"/>
  <c r="L13" i="4"/>
  <c r="M13" i="4" s="1"/>
  <c r="J13" i="4"/>
  <c r="G13" i="4"/>
  <c r="L12" i="4"/>
  <c r="M12" i="4" s="1"/>
  <c r="J12" i="4"/>
  <c r="G12" i="4"/>
  <c r="M22" i="4" l="1"/>
  <c r="K26" i="4"/>
  <c r="L18" i="3"/>
  <c r="L17" i="3"/>
  <c r="L16" i="3"/>
  <c r="L15" i="3"/>
  <c r="L14" i="3"/>
  <c r="L13" i="3"/>
  <c r="L12" i="3"/>
  <c r="M18" i="3" l="1"/>
  <c r="M17" i="3"/>
  <c r="M16" i="3"/>
  <c r="M15" i="3"/>
  <c r="M14" i="3"/>
  <c r="M13" i="3"/>
  <c r="M12" i="3"/>
  <c r="J15" i="3"/>
  <c r="J16" i="3"/>
  <c r="J12" i="3"/>
  <c r="K22" i="3" l="1"/>
  <c r="J13" i="3" l="1"/>
  <c r="J14" i="3"/>
  <c r="J17" i="3"/>
  <c r="J18" i="3"/>
  <c r="J19" i="3"/>
  <c r="J20" i="3"/>
  <c r="J21" i="3"/>
  <c r="G16" i="3"/>
  <c r="G17" i="3"/>
  <c r="G18" i="3"/>
  <c r="G19" i="3"/>
  <c r="G20" i="3"/>
  <c r="G21" i="3"/>
  <c r="G15" i="3"/>
  <c r="G14" i="3"/>
  <c r="G13" i="3"/>
  <c r="G12" i="3"/>
  <c r="M19" i="3" l="1"/>
  <c r="M20" i="3"/>
  <c r="M21" i="3"/>
  <c r="M22" i="3" l="1"/>
  <c r="K26" i="3" s="1"/>
</calcChain>
</file>

<file path=xl/sharedStrings.xml><?xml version="1.0" encoding="utf-8"?>
<sst xmlns="http://schemas.openxmlformats.org/spreadsheetml/2006/main" count="224" uniqueCount="68">
  <si>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</si>
  <si>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</si>
  <si>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</si>
  <si>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</si>
  <si>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</si>
  <si>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</si>
  <si>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</si>
  <si>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</si>
  <si>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</si>
  <si>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</si>
  <si>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</si>
  <si>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</si>
  <si>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</si>
  <si>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</si>
  <si>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</si>
  <si>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</si>
  <si>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</si>
  <si>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</si>
  <si>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</si>
  <si>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</si>
  <si>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</si>
  <si>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</si>
  <si>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 xml:space="preserve"> </t>
  </si>
  <si>
    <t>Damage</t>
  </si>
  <si>
    <t>Recon</t>
  </si>
  <si>
    <t>EC290BLC</t>
  </si>
  <si>
    <t>Main Pump</t>
  </si>
  <si>
    <t>200-202407024</t>
  </si>
  <si>
    <t>14575661-RG002810</t>
  </si>
  <si>
    <t>-</t>
  </si>
  <si>
    <t>Needle Bearing</t>
  </si>
  <si>
    <t>SA7223-00050</t>
  </si>
  <si>
    <t>Roller Bearing</t>
  </si>
  <si>
    <t>SA7223-00040</t>
  </si>
  <si>
    <t>Piston</t>
  </si>
  <si>
    <t>Cylinder</t>
  </si>
  <si>
    <t>P1 Rotor + Valve Plate</t>
  </si>
  <si>
    <t>P2 Rotor + Valve Plate</t>
  </si>
  <si>
    <t>Shaft</t>
  </si>
  <si>
    <t>7223-00020</t>
  </si>
  <si>
    <t>P2 Shaft</t>
  </si>
  <si>
    <t>7223-00010</t>
  </si>
  <si>
    <t>P1 Shaft</t>
  </si>
  <si>
    <t>Seal</t>
  </si>
  <si>
    <t>QA</t>
  </si>
  <si>
    <t>Used Parts</t>
  </si>
  <si>
    <t>Reuse</t>
  </si>
  <si>
    <t>Regulator</t>
  </si>
  <si>
    <t>Pilot Pump</t>
  </si>
  <si>
    <t>Note - P2 Yoke &amp; Support are wear a little.
              Pilot pump housing wear a little.</t>
  </si>
  <si>
    <t>Total Price</t>
  </si>
  <si>
    <t>Brand</t>
  </si>
  <si>
    <t>Stock Status</t>
  </si>
  <si>
    <t>Total Amount</t>
  </si>
  <si>
    <t>Ex Stock</t>
  </si>
  <si>
    <t>7223-00050</t>
  </si>
  <si>
    <t>7223-00040</t>
  </si>
  <si>
    <t>Inquiry Date :</t>
  </si>
  <si>
    <t>Reply Date    :</t>
  </si>
  <si>
    <t>Ex Stock Is priority sale</t>
  </si>
  <si>
    <t xml:space="preserve">Local Price Validity </t>
  </si>
  <si>
    <t>3 day</t>
  </si>
  <si>
    <t>Volvo Unit price</t>
  </si>
  <si>
    <t>Volvo Selling Price</t>
  </si>
  <si>
    <t>OEM Selling Price</t>
  </si>
  <si>
    <t>OEM Pprice</t>
  </si>
  <si>
    <t>Unit Price</t>
  </si>
  <si>
    <t>CCO with Used Parts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</si>
</sst>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86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0" borderId="0" xfId="0" quotePrefix="1" applyFont="1" applyFill="1" applyAlignment="1">
      <alignment horizontal="left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Fill="1"/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0" fillId="0" borderId="0" xfId="0" applyFill="1" applyBorder="1"/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2" xfId="0" quotePrefix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/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0" xfId="0" applyFont="1" applyFill="1"/>
    <xf numFmtId="0" fontId="0" fillId="0" borderId="1" xfId="0" applyFont="1" applyBorder="1" applyAlignment="1">
      <alignment horizontal="center" vertical="center" wrapText="1"/>
    </xf>
    <xf numFmtId="0" fontId="0" fillId="2" borderId="0" xfId="0" applyFill="1"/>
    <xf numFmtId="15" fontId="0" fillId="2" borderId="0" xfId="0" applyNumberFormat="1" applyFill="1"/>
    <xf numFmtId="43" fontId="0" fillId="0" borderId="1" xfId="1" applyNumberFormat="1" applyFont="1" applyBorder="1" applyAlignment="1">
      <alignment horizontal="center" vertical="center"/>
    </xf>
    <xf numFmtId="2" fontId="0" fillId="3" borderId="2" xfId="2" applyNumberFormat="1" applyFont="1" applyFill="1" applyBorder="1"/>
    <xf numFmtId="43" fontId="1" fillId="0" borderId="0" xfId="0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3" fontId="0" fillId="2" borderId="1" xfId="1" applyNumberFormat="1" applyFont="1" applyFill="1" applyBorder="1" applyAlignment="1">
      <alignment horizontal="center" vertical="center"/>
    </xf>
    <xf numFmtId="43" fontId="0" fillId="0" borderId="1" xfId="0" applyNumberFormat="1" applyFont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0" fontId="0" fillId="0" borderId="1" xfId="0" applyFont="1" applyBorder="1"/>
    <xf numFmtId="0" fontId="0" fillId="0" borderId="1" xfId="0" applyBorder="1"/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showGridLines="0" topLeftCell="A16" zoomScaleNormal="100" workbookViewId="0">
      <selection activeCell="F12" sqref="F12:F18"/>
    </sheetView>
  </sheetViews>
  <sheetFormatPr defaultRowHeight="15" x14ac:dyDescent="0.25"/>
  <cols>
    <col min="1" max="1" width="4" style="23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26" style="6" customWidth="1"/>
    <col min="7" max="7" width="21.42578125" customWidth="1"/>
  </cols>
  <sheetData>
    <row r="1" spans="1:10" ht="17.25" customHeight="1" x14ac:dyDescent="0.25">
      <c r="A1" s="22" t="s">
        <v>3</v>
      </c>
      <c r="B1" s="1"/>
      <c r="C1" s="8" t="s">
        <v>24</v>
      </c>
      <c r="D1" s="2"/>
      <c r="E1" s="69"/>
      <c r="F1" s="69"/>
      <c r="G1" s="69"/>
    </row>
    <row r="2" spans="1:10" ht="15.75" customHeight="1" x14ac:dyDescent="0.25">
      <c r="A2" s="22" t="s">
        <v>14</v>
      </c>
      <c r="B2" s="1"/>
      <c r="C2" s="8" t="s">
        <v>25</v>
      </c>
      <c r="D2" s="2"/>
      <c r="E2" s="69"/>
      <c r="F2" s="69"/>
      <c r="G2" s="70"/>
    </row>
    <row r="3" spans="1:10" ht="15.75" customHeight="1" x14ac:dyDescent="0.25">
      <c r="A3" s="22" t="s">
        <v>4</v>
      </c>
      <c r="B3" s="7"/>
      <c r="C3" s="14">
        <v>16772</v>
      </c>
      <c r="D3" s="2"/>
      <c r="E3" s="3"/>
      <c r="F3" s="33"/>
    </row>
    <row r="4" spans="1:10" ht="15.75" customHeight="1" x14ac:dyDescent="0.25">
      <c r="A4" s="22" t="s">
        <v>5</v>
      </c>
      <c r="B4" s="7"/>
      <c r="C4" s="14" t="s">
        <v>23</v>
      </c>
      <c r="D4" s="2"/>
      <c r="E4" s="4"/>
      <c r="F4" s="4"/>
    </row>
    <row r="5" spans="1:10" ht="15.75" x14ac:dyDescent="0.25">
      <c r="A5" s="22" t="s">
        <v>6</v>
      </c>
      <c r="B5" s="8"/>
      <c r="C5" s="8" t="s">
        <v>24</v>
      </c>
      <c r="D5" s="5"/>
      <c r="E5" s="4"/>
      <c r="F5" s="4"/>
      <c r="J5" t="s">
        <v>22</v>
      </c>
    </row>
    <row r="6" spans="1:10" ht="15.75" x14ac:dyDescent="0.25">
      <c r="A6" s="22" t="s">
        <v>10</v>
      </c>
      <c r="B6" s="8"/>
      <c r="C6" s="8" t="s">
        <v>26</v>
      </c>
      <c r="D6" s="5"/>
      <c r="E6" s="4"/>
      <c r="F6" s="4"/>
    </row>
    <row r="7" spans="1:10" ht="15.75" x14ac:dyDescent="0.25">
      <c r="A7" s="22" t="s">
        <v>13</v>
      </c>
      <c r="B7" s="8"/>
      <c r="C7" s="8" t="s">
        <v>27</v>
      </c>
      <c r="D7" s="5"/>
      <c r="E7" s="4"/>
      <c r="F7" s="4"/>
    </row>
    <row r="8" spans="1:10" ht="15.75" x14ac:dyDescent="0.25">
      <c r="A8" s="22" t="s">
        <v>11</v>
      </c>
      <c r="B8" s="8"/>
      <c r="C8" s="8" t="s">
        <v>29</v>
      </c>
      <c r="D8" s="5"/>
      <c r="E8" s="4"/>
      <c r="F8" s="4"/>
    </row>
    <row r="9" spans="1:10" ht="15.75" x14ac:dyDescent="0.25">
      <c r="A9" s="22" t="s">
        <v>12</v>
      </c>
      <c r="B9" s="8"/>
      <c r="C9" s="14" t="s">
        <v>28</v>
      </c>
      <c r="D9" s="5"/>
      <c r="E9" s="4"/>
      <c r="F9" s="4"/>
    </row>
    <row r="10" spans="1:10" ht="15.75" x14ac:dyDescent="0.25">
      <c r="A10" s="20"/>
      <c r="B10" s="8"/>
      <c r="C10" s="8"/>
      <c r="D10" s="5"/>
      <c r="E10" s="5"/>
      <c r="F10" s="5"/>
      <c r="H10" s="10"/>
      <c r="I10" s="10"/>
    </row>
    <row r="11" spans="1:10" ht="26.25" customHeight="1" x14ac:dyDescent="0.25">
      <c r="A11" s="21" t="s">
        <v>0</v>
      </c>
      <c r="B11" s="13" t="s">
        <v>8</v>
      </c>
      <c r="C11" s="12" t="s">
        <v>1</v>
      </c>
      <c r="D11" s="12" t="s">
        <v>7</v>
      </c>
      <c r="E11" s="9" t="s">
        <v>2</v>
      </c>
      <c r="F11" s="34" t="s">
        <v>44</v>
      </c>
      <c r="G11" s="26" t="s">
        <v>9</v>
      </c>
      <c r="H11" s="11"/>
      <c r="I11" s="10"/>
    </row>
    <row r="12" spans="1:10" ht="26.25" customHeight="1" x14ac:dyDescent="0.25">
      <c r="A12" s="24">
        <v>1</v>
      </c>
      <c r="B12" s="13" t="s">
        <v>30</v>
      </c>
      <c r="C12" s="29" t="s">
        <v>31</v>
      </c>
      <c r="D12" s="12"/>
      <c r="E12" s="24">
        <v>2</v>
      </c>
      <c r="F12" s="73" t="s">
        <v>45</v>
      </c>
      <c r="G12" s="26"/>
      <c r="H12" s="11"/>
      <c r="I12" s="10"/>
    </row>
    <row r="13" spans="1:10" ht="26.25" customHeight="1" x14ac:dyDescent="0.25">
      <c r="A13" s="30">
        <v>2</v>
      </c>
      <c r="B13" s="13" t="s">
        <v>32</v>
      </c>
      <c r="C13" s="12" t="s">
        <v>33</v>
      </c>
      <c r="D13" s="12"/>
      <c r="E13" s="25">
        <v>2</v>
      </c>
      <c r="F13" s="74"/>
      <c r="G13" s="26"/>
      <c r="H13" s="11"/>
      <c r="I13" s="10"/>
    </row>
    <row r="14" spans="1:10" ht="26.25" customHeight="1" x14ac:dyDescent="0.25">
      <c r="A14" s="30">
        <v>3</v>
      </c>
      <c r="B14" s="13" t="s">
        <v>34</v>
      </c>
      <c r="C14" s="12">
        <v>14601423</v>
      </c>
      <c r="D14" s="12"/>
      <c r="E14" s="28">
        <v>2</v>
      </c>
      <c r="F14" s="74"/>
      <c r="G14" s="26"/>
      <c r="H14" s="11"/>
      <c r="I14" s="10"/>
    </row>
    <row r="15" spans="1:10" ht="26.25" customHeight="1" x14ac:dyDescent="0.25">
      <c r="A15" s="32">
        <v>4</v>
      </c>
      <c r="B15" s="13" t="s">
        <v>35</v>
      </c>
      <c r="C15" s="12">
        <v>14575662</v>
      </c>
      <c r="D15" s="12"/>
      <c r="E15" s="28">
        <v>1</v>
      </c>
      <c r="F15" s="74"/>
      <c r="G15" s="26" t="s">
        <v>36</v>
      </c>
      <c r="H15" s="11"/>
      <c r="I15" s="10"/>
    </row>
    <row r="16" spans="1:10" ht="26.25" customHeight="1" x14ac:dyDescent="0.25">
      <c r="A16" s="32">
        <v>5</v>
      </c>
      <c r="B16" s="13" t="s">
        <v>35</v>
      </c>
      <c r="C16" s="12">
        <v>14543590</v>
      </c>
      <c r="D16" s="12"/>
      <c r="E16" s="28">
        <v>1</v>
      </c>
      <c r="F16" s="74"/>
      <c r="G16" s="26" t="s">
        <v>37</v>
      </c>
      <c r="H16" s="11"/>
      <c r="I16" s="10"/>
    </row>
    <row r="17" spans="1:9" ht="26.25" customHeight="1" x14ac:dyDescent="0.25">
      <c r="A17" s="32">
        <v>6</v>
      </c>
      <c r="B17" s="13" t="s">
        <v>38</v>
      </c>
      <c r="C17" s="12" t="s">
        <v>39</v>
      </c>
      <c r="D17" s="12"/>
      <c r="E17" s="28">
        <v>1</v>
      </c>
      <c r="F17" s="74"/>
      <c r="G17" s="26" t="s">
        <v>40</v>
      </c>
      <c r="H17" s="11"/>
      <c r="I17" s="10"/>
    </row>
    <row r="18" spans="1:9" s="31" customFormat="1" ht="32.25" customHeight="1" x14ac:dyDescent="0.25">
      <c r="A18" s="26">
        <v>7</v>
      </c>
      <c r="B18" s="35" t="s">
        <v>38</v>
      </c>
      <c r="C18" s="36" t="s">
        <v>41</v>
      </c>
      <c r="D18" s="36"/>
      <c r="E18" s="26">
        <v>1</v>
      </c>
      <c r="F18" s="75"/>
      <c r="G18" s="26" t="s">
        <v>42</v>
      </c>
      <c r="H18" s="11"/>
      <c r="I18" s="37"/>
    </row>
    <row r="19" spans="1:9" ht="32.25" customHeight="1" x14ac:dyDescent="0.25">
      <c r="A19" s="32">
        <v>8</v>
      </c>
      <c r="B19" s="13" t="s">
        <v>43</v>
      </c>
      <c r="C19" s="13">
        <v>14554723</v>
      </c>
      <c r="D19" s="13"/>
      <c r="E19" s="13">
        <v>1</v>
      </c>
      <c r="F19" s="76" t="s">
        <v>46</v>
      </c>
      <c r="G19" s="18"/>
    </row>
    <row r="20" spans="1:9" ht="32.25" customHeight="1" x14ac:dyDescent="0.25">
      <c r="A20" s="32">
        <v>9</v>
      </c>
      <c r="B20" s="13" t="s">
        <v>43</v>
      </c>
      <c r="C20" s="13">
        <v>14554724</v>
      </c>
      <c r="D20" s="13"/>
      <c r="E20" s="13">
        <v>2</v>
      </c>
      <c r="F20" s="77"/>
      <c r="G20" s="18" t="s">
        <v>47</v>
      </c>
    </row>
    <row r="21" spans="1:9" ht="32.25" customHeight="1" x14ac:dyDescent="0.25">
      <c r="A21" s="32">
        <v>10</v>
      </c>
      <c r="B21" s="13" t="s">
        <v>43</v>
      </c>
      <c r="C21" s="13">
        <v>14513789</v>
      </c>
      <c r="D21" s="13"/>
      <c r="E21" s="13">
        <v>1</v>
      </c>
      <c r="F21" s="78"/>
      <c r="G21" s="18" t="s">
        <v>48</v>
      </c>
    </row>
    <row r="22" spans="1:9" x14ac:dyDescent="0.25">
      <c r="A22" s="71" t="s">
        <v>49</v>
      </c>
      <c r="B22" s="72"/>
      <c r="C22" s="72"/>
      <c r="D22" s="72"/>
      <c r="E22" s="72"/>
      <c r="F22" s="72"/>
      <c r="G22" s="72"/>
    </row>
    <row r="23" spans="1:9" x14ac:dyDescent="0.25">
      <c r="A23" s="72"/>
      <c r="B23" s="72"/>
      <c r="C23" s="72"/>
      <c r="D23" s="72"/>
      <c r="E23" s="72"/>
      <c r="F23" s="72"/>
      <c r="G23" s="72"/>
    </row>
    <row r="24" spans="1:9" x14ac:dyDescent="0.25">
      <c r="A24" s="72"/>
      <c r="B24" s="72"/>
      <c r="C24" s="72"/>
      <c r="D24" s="72"/>
      <c r="E24" s="72"/>
      <c r="F24" s="72"/>
      <c r="G24" s="72"/>
    </row>
  </sheetData>
  <mergeCells count="5">
    <mergeCell ref="E1:G1"/>
    <mergeCell ref="E2:G2"/>
    <mergeCell ref="A22:G24"/>
    <mergeCell ref="F12:F18"/>
    <mergeCell ref="F19:F21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showGridLines="0" topLeftCell="A13" zoomScaleNormal="100" workbookViewId="0">
      <selection activeCell="R1" sqref="R1:R1048576"/>
    </sheetView>
  </sheetViews>
  <sheetFormatPr defaultRowHeight="15" x14ac:dyDescent="0.25"/>
  <cols>
    <col min="1" max="1" width="4" style="23" customWidth="1"/>
    <col min="2" max="2" width="16" customWidth="1"/>
    <col min="3" max="3" width="14.42578125" customWidth="1"/>
    <col min="4" max="4" width="14.5703125" style="6" hidden="1" customWidth="1"/>
    <col min="5" max="5" width="6.7109375" style="6" customWidth="1"/>
    <col min="6" max="6" width="13.5703125" style="6" hidden="1" customWidth="1"/>
    <col min="7" max="8" width="10.28515625" style="6" hidden="1" customWidth="1"/>
    <col min="9" max="9" width="11.85546875" style="6" hidden="1" customWidth="1"/>
    <col min="10" max="10" width="14.7109375" style="6" hidden="1" customWidth="1"/>
    <col min="11" max="11" width="13.140625" style="6" hidden="1" customWidth="1"/>
    <col min="12" max="12" width="15.140625" style="6" customWidth="1"/>
    <col min="13" max="13" width="15.28515625" style="6" customWidth="1"/>
    <col min="14" max="15" width="13.140625" style="6" customWidth="1"/>
    <col min="16" max="16" width="15" style="6" customWidth="1"/>
    <col min="17" max="17" width="21.42578125" customWidth="1"/>
  </cols>
  <sheetData>
    <row r="1" spans="1:19" ht="17.25" customHeight="1" x14ac:dyDescent="0.25">
      <c r="A1" s="22" t="s">
        <v>3</v>
      </c>
      <c r="B1" s="1"/>
      <c r="C1" s="8" t="s">
        <v>24</v>
      </c>
      <c r="D1" s="2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spans="1:19" ht="15.75" customHeight="1" x14ac:dyDescent="0.25">
      <c r="A2" s="22" t="s">
        <v>14</v>
      </c>
      <c r="B2" s="1"/>
      <c r="C2" s="8" t="s">
        <v>25</v>
      </c>
      <c r="D2" s="2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</row>
    <row r="3" spans="1:19" ht="15.75" customHeight="1" x14ac:dyDescent="0.25">
      <c r="A3" s="22" t="s">
        <v>4</v>
      </c>
      <c r="B3" s="38"/>
      <c r="C3" s="14">
        <v>16772</v>
      </c>
      <c r="D3" s="2"/>
      <c r="E3" s="38"/>
      <c r="F3" s="38"/>
      <c r="G3" s="38"/>
      <c r="H3" s="40"/>
      <c r="I3" s="38"/>
      <c r="J3" s="38"/>
      <c r="K3" s="38"/>
      <c r="L3" s="38"/>
      <c r="M3" s="38"/>
      <c r="N3" s="38"/>
      <c r="O3" s="38"/>
      <c r="P3" s="38"/>
    </row>
    <row r="4" spans="1:19" ht="15.75" customHeight="1" x14ac:dyDescent="0.25">
      <c r="A4" s="22" t="s">
        <v>5</v>
      </c>
      <c r="B4" s="38"/>
      <c r="C4" s="14" t="s">
        <v>23</v>
      </c>
      <c r="D4" s="2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9" ht="15.75" x14ac:dyDescent="0.25">
      <c r="A5" s="22" t="s">
        <v>6</v>
      </c>
      <c r="B5" s="8"/>
      <c r="C5" s="8" t="s">
        <v>24</v>
      </c>
      <c r="D5" s="5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S5" t="s">
        <v>22</v>
      </c>
    </row>
    <row r="6" spans="1:19" ht="15.75" x14ac:dyDescent="0.25">
      <c r="A6" s="22" t="s">
        <v>10</v>
      </c>
      <c r="B6" s="8"/>
      <c r="C6" s="8" t="s">
        <v>26</v>
      </c>
      <c r="D6" s="5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9" ht="15.75" x14ac:dyDescent="0.25">
      <c r="A7" s="22" t="s">
        <v>13</v>
      </c>
      <c r="B7" s="8"/>
      <c r="C7" s="8" t="s">
        <v>27</v>
      </c>
      <c r="D7" s="5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9" ht="15.75" x14ac:dyDescent="0.25">
      <c r="A8" s="22" t="s">
        <v>11</v>
      </c>
      <c r="B8" s="8"/>
      <c r="C8" s="8" t="s">
        <v>29</v>
      </c>
      <c r="D8" s="5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9" ht="15.75" x14ac:dyDescent="0.25">
      <c r="A9" s="22" t="s">
        <v>12</v>
      </c>
      <c r="B9" s="8"/>
      <c r="C9" s="14" t="s">
        <v>28</v>
      </c>
      <c r="D9" s="5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9" ht="15.75" x14ac:dyDescent="0.25">
      <c r="A10" s="38"/>
      <c r="B10" s="8"/>
      <c r="C10" s="8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R10" s="10"/>
    </row>
    <row r="11" spans="1:19" ht="26.25" customHeight="1" x14ac:dyDescent="0.25">
      <c r="A11" s="21" t="s">
        <v>0</v>
      </c>
      <c r="B11" s="13" t="s">
        <v>8</v>
      </c>
      <c r="C11" s="12" t="s">
        <v>1</v>
      </c>
      <c r="D11" s="12" t="s">
        <v>7</v>
      </c>
      <c r="E11" s="39" t="s">
        <v>2</v>
      </c>
      <c r="F11" s="18" t="s">
        <v>63</v>
      </c>
      <c r="G11" s="39"/>
      <c r="H11" s="18" t="s">
        <v>65</v>
      </c>
      <c r="I11" s="18" t="s">
        <v>64</v>
      </c>
      <c r="J11" s="83" t="s">
        <v>62</v>
      </c>
      <c r="K11" s="84"/>
      <c r="L11" s="39" t="s">
        <v>66</v>
      </c>
      <c r="M11" s="39" t="s">
        <v>50</v>
      </c>
      <c r="N11" s="39" t="s">
        <v>51</v>
      </c>
      <c r="O11" s="39" t="s">
        <v>52</v>
      </c>
      <c r="P11" s="39" t="s">
        <v>44</v>
      </c>
      <c r="Q11" s="36" t="s">
        <v>9</v>
      </c>
      <c r="R11" s="10"/>
    </row>
    <row r="12" spans="1:19" s="50" customFormat="1" ht="26.25" customHeight="1" x14ac:dyDescent="0.25">
      <c r="A12" s="44">
        <v>1</v>
      </c>
      <c r="B12" s="45" t="s">
        <v>30</v>
      </c>
      <c r="C12" s="46" t="s">
        <v>55</v>
      </c>
      <c r="D12" s="47"/>
      <c r="E12" s="44">
        <v>2</v>
      </c>
      <c r="F12" s="58">
        <v>81.93</v>
      </c>
      <c r="G12" s="58">
        <f>F12/60%</f>
        <v>136.55000000000001</v>
      </c>
      <c r="H12" s="64">
        <v>38.22</v>
      </c>
      <c r="I12" s="58">
        <v>65.212875000000011</v>
      </c>
      <c r="J12" s="58">
        <f>I12*60%</f>
        <v>39.127725000000005</v>
      </c>
      <c r="K12" s="44">
        <v>39.130000000000003</v>
      </c>
      <c r="L12" s="65">
        <f>H12*50%</f>
        <v>19.11</v>
      </c>
      <c r="M12" s="44">
        <f t="shared" ref="M12:M21" si="0">L12*E12</f>
        <v>38.22</v>
      </c>
      <c r="N12" s="44" t="s">
        <v>45</v>
      </c>
      <c r="O12" s="44" t="s">
        <v>54</v>
      </c>
      <c r="P12" s="79" t="s">
        <v>45</v>
      </c>
      <c r="Q12" s="52"/>
      <c r="R12" s="49"/>
    </row>
    <row r="13" spans="1:19" s="50" customFormat="1" ht="26.25" customHeight="1" x14ac:dyDescent="0.25">
      <c r="A13" s="44">
        <v>2</v>
      </c>
      <c r="B13" s="45" t="s">
        <v>32</v>
      </c>
      <c r="C13" s="47" t="s">
        <v>56</v>
      </c>
      <c r="D13" s="47"/>
      <c r="E13" s="44">
        <v>2</v>
      </c>
      <c r="F13" s="58">
        <v>116.64</v>
      </c>
      <c r="G13" s="58">
        <f>F13/60%</f>
        <v>194.4</v>
      </c>
      <c r="H13" s="64">
        <v>81.55</v>
      </c>
      <c r="I13" s="58">
        <v>139.14468750000003</v>
      </c>
      <c r="J13" s="58">
        <f t="shared" ref="J13:J21" si="1">I13*60%</f>
        <v>83.486812500000013</v>
      </c>
      <c r="K13" s="44">
        <v>83.49</v>
      </c>
      <c r="L13" s="65">
        <f>H13*50%</f>
        <v>40.774999999999999</v>
      </c>
      <c r="M13" s="44">
        <f t="shared" si="0"/>
        <v>81.55</v>
      </c>
      <c r="N13" s="44" t="s">
        <v>45</v>
      </c>
      <c r="O13" s="44" t="s">
        <v>54</v>
      </c>
      <c r="P13" s="80"/>
      <c r="Q13" s="52"/>
      <c r="R13" s="49"/>
    </row>
    <row r="14" spans="1:19" s="50" customFormat="1" ht="26.25" customHeight="1" x14ac:dyDescent="0.25">
      <c r="A14" s="44">
        <v>3</v>
      </c>
      <c r="B14" s="45" t="s">
        <v>34</v>
      </c>
      <c r="C14" s="47">
        <v>14601423</v>
      </c>
      <c r="D14" s="47"/>
      <c r="E14" s="44">
        <v>2</v>
      </c>
      <c r="F14" s="58">
        <v>1218.50071875</v>
      </c>
      <c r="G14" s="58">
        <f>F14*60%</f>
        <v>731.10043125000004</v>
      </c>
      <c r="H14" s="64">
        <v>403.40733944954133</v>
      </c>
      <c r="I14" s="58">
        <v>688.31</v>
      </c>
      <c r="J14" s="58">
        <f t="shared" si="1"/>
        <v>412.98599999999993</v>
      </c>
      <c r="K14" s="58">
        <v>731.1</v>
      </c>
      <c r="L14" s="65">
        <f>H14*40%</f>
        <v>161.36293577981655</v>
      </c>
      <c r="M14" s="44">
        <f t="shared" si="0"/>
        <v>322.72587155963311</v>
      </c>
      <c r="N14" s="44" t="s">
        <v>45</v>
      </c>
      <c r="O14" s="44" t="s">
        <v>54</v>
      </c>
      <c r="P14" s="80"/>
      <c r="Q14" s="52"/>
      <c r="R14" s="49"/>
    </row>
    <row r="15" spans="1:19" s="50" customFormat="1" ht="26.25" customHeight="1" x14ac:dyDescent="0.25">
      <c r="A15" s="44">
        <v>4</v>
      </c>
      <c r="B15" s="45" t="s">
        <v>35</v>
      </c>
      <c r="C15" s="47">
        <v>14575662</v>
      </c>
      <c r="D15" s="47"/>
      <c r="E15" s="44">
        <v>1</v>
      </c>
      <c r="F15" s="58">
        <v>1866.7794600000002</v>
      </c>
      <c r="G15" s="58">
        <f>F15*60%</f>
        <v>1120.0676760000001</v>
      </c>
      <c r="H15" s="64">
        <v>892.42293577981661</v>
      </c>
      <c r="I15" s="58">
        <v>1522.7</v>
      </c>
      <c r="J15" s="58">
        <f>I15*60%</f>
        <v>913.62</v>
      </c>
      <c r="K15" s="58">
        <v>1120.07</v>
      </c>
      <c r="L15" s="65">
        <f>H15*40%</f>
        <v>356.96917431192668</v>
      </c>
      <c r="M15" s="44">
        <f t="shared" si="0"/>
        <v>356.96917431192668</v>
      </c>
      <c r="N15" s="44" t="s">
        <v>45</v>
      </c>
      <c r="O15" s="44" t="s">
        <v>54</v>
      </c>
      <c r="P15" s="80"/>
      <c r="Q15" s="52" t="s">
        <v>36</v>
      </c>
      <c r="R15" s="49"/>
    </row>
    <row r="16" spans="1:19" s="50" customFormat="1" ht="26.25" customHeight="1" x14ac:dyDescent="0.25">
      <c r="A16" s="44">
        <v>5</v>
      </c>
      <c r="B16" s="45" t="s">
        <v>35</v>
      </c>
      <c r="C16" s="47">
        <v>14543590</v>
      </c>
      <c r="D16" s="47"/>
      <c r="E16" s="44">
        <v>1</v>
      </c>
      <c r="F16" s="58">
        <v>1866.7794600000002</v>
      </c>
      <c r="G16" s="58">
        <f t="shared" ref="G16:G21" si="2">F16*60%</f>
        <v>1120.0676760000001</v>
      </c>
      <c r="H16" s="64">
        <v>892.42293577981661</v>
      </c>
      <c r="I16" s="58">
        <v>1522.7</v>
      </c>
      <c r="J16" s="58">
        <f>I16*60%</f>
        <v>913.62</v>
      </c>
      <c r="K16" s="58">
        <v>1120.07</v>
      </c>
      <c r="L16" s="65">
        <f>H16*40%</f>
        <v>356.96917431192668</v>
      </c>
      <c r="M16" s="44">
        <f t="shared" si="0"/>
        <v>356.96917431192668</v>
      </c>
      <c r="N16" s="44" t="s">
        <v>45</v>
      </c>
      <c r="O16" s="44" t="s">
        <v>54</v>
      </c>
      <c r="P16" s="80"/>
      <c r="Q16" s="52" t="s">
        <v>37</v>
      </c>
      <c r="R16" s="49"/>
    </row>
    <row r="17" spans="1:18" s="50" customFormat="1" ht="26.25" customHeight="1" x14ac:dyDescent="0.25">
      <c r="A17" s="44">
        <v>6</v>
      </c>
      <c r="B17" s="45" t="s">
        <v>38</v>
      </c>
      <c r="C17" s="47" t="s">
        <v>39</v>
      </c>
      <c r="D17" s="47"/>
      <c r="E17" s="44">
        <v>1</v>
      </c>
      <c r="F17" s="58">
        <v>806.7460275000002</v>
      </c>
      <c r="G17" s="58">
        <f t="shared" si="2"/>
        <v>484.04761650000012</v>
      </c>
      <c r="H17" s="64">
        <v>340.46513761467895</v>
      </c>
      <c r="I17" s="58">
        <v>412.9</v>
      </c>
      <c r="J17" s="58">
        <f t="shared" si="1"/>
        <v>247.73999999999998</v>
      </c>
      <c r="K17" s="58">
        <v>484.05</v>
      </c>
      <c r="L17" s="65">
        <f>H17*30%</f>
        <v>102.13954128440368</v>
      </c>
      <c r="M17" s="44">
        <f t="shared" si="0"/>
        <v>102.13954128440368</v>
      </c>
      <c r="N17" s="44" t="s">
        <v>45</v>
      </c>
      <c r="O17" s="44" t="s">
        <v>54</v>
      </c>
      <c r="P17" s="80"/>
      <c r="Q17" s="52" t="s">
        <v>40</v>
      </c>
      <c r="R17" s="49"/>
    </row>
    <row r="18" spans="1:18" s="54" customFormat="1" ht="32.25" customHeight="1" x14ac:dyDescent="0.25">
      <c r="A18" s="48">
        <v>7</v>
      </c>
      <c r="B18" s="51" t="s">
        <v>38</v>
      </c>
      <c r="C18" s="52" t="s">
        <v>41</v>
      </c>
      <c r="D18" s="52"/>
      <c r="E18" s="48">
        <v>1</v>
      </c>
      <c r="F18" s="58">
        <v>1253.8453725000004</v>
      </c>
      <c r="G18" s="58">
        <f t="shared" si="2"/>
        <v>752.30722350000019</v>
      </c>
      <c r="H18" s="64">
        <v>139.13999999999999</v>
      </c>
      <c r="I18" s="58">
        <v>237.41</v>
      </c>
      <c r="J18" s="58">
        <f t="shared" si="1"/>
        <v>142.446</v>
      </c>
      <c r="K18" s="58">
        <v>752.31</v>
      </c>
      <c r="L18" s="65">
        <f>H18*30%</f>
        <v>41.741999999999997</v>
      </c>
      <c r="M18" s="44">
        <f t="shared" si="0"/>
        <v>41.741999999999997</v>
      </c>
      <c r="N18" s="44" t="s">
        <v>45</v>
      </c>
      <c r="O18" s="44" t="s">
        <v>54</v>
      </c>
      <c r="P18" s="81"/>
      <c r="Q18" s="52" t="s">
        <v>42</v>
      </c>
      <c r="R18" s="53"/>
    </row>
    <row r="19" spans="1:18" s="50" customFormat="1" ht="32.25" customHeight="1" x14ac:dyDescent="0.25">
      <c r="A19" s="44">
        <v>8</v>
      </c>
      <c r="B19" s="55" t="s">
        <v>43</v>
      </c>
      <c r="C19" s="55">
        <v>14554723</v>
      </c>
      <c r="D19" s="55"/>
      <c r="E19" s="55">
        <v>1</v>
      </c>
      <c r="F19" s="58"/>
      <c r="G19" s="58">
        <f t="shared" si="2"/>
        <v>0</v>
      </c>
      <c r="H19" s="58"/>
      <c r="I19" s="58"/>
      <c r="J19" s="58">
        <f t="shared" si="1"/>
        <v>0</v>
      </c>
      <c r="K19" s="58"/>
      <c r="L19" s="44"/>
      <c r="M19" s="44">
        <f t="shared" si="0"/>
        <v>0</v>
      </c>
      <c r="N19" s="44" t="s">
        <v>46</v>
      </c>
      <c r="O19" s="44"/>
      <c r="P19" s="82" t="s">
        <v>46</v>
      </c>
      <c r="Q19" s="45"/>
    </row>
    <row r="20" spans="1:18" s="50" customFormat="1" ht="32.25" customHeight="1" x14ac:dyDescent="0.25">
      <c r="A20" s="44">
        <v>9</v>
      </c>
      <c r="B20" s="55" t="s">
        <v>43</v>
      </c>
      <c r="C20" s="55">
        <v>14554724</v>
      </c>
      <c r="D20" s="55"/>
      <c r="E20" s="55">
        <v>2</v>
      </c>
      <c r="F20" s="59"/>
      <c r="G20" s="58">
        <f t="shared" si="2"/>
        <v>0</v>
      </c>
      <c r="H20" s="58"/>
      <c r="I20" s="58"/>
      <c r="J20" s="58">
        <f t="shared" si="1"/>
        <v>0</v>
      </c>
      <c r="K20" s="58"/>
      <c r="L20" s="44"/>
      <c r="M20" s="44">
        <f t="shared" si="0"/>
        <v>0</v>
      </c>
      <c r="N20" s="44" t="s">
        <v>46</v>
      </c>
      <c r="O20" s="44"/>
      <c r="P20" s="82"/>
      <c r="Q20" s="45" t="s">
        <v>47</v>
      </c>
    </row>
    <row r="21" spans="1:18" s="50" customFormat="1" ht="32.25" customHeight="1" x14ac:dyDescent="0.25">
      <c r="A21" s="44">
        <v>10</v>
      </c>
      <c r="B21" s="55" t="s">
        <v>43</v>
      </c>
      <c r="C21" s="55">
        <v>14513789</v>
      </c>
      <c r="D21" s="55"/>
      <c r="E21" s="55">
        <v>1</v>
      </c>
      <c r="F21" s="58"/>
      <c r="G21" s="58">
        <f t="shared" si="2"/>
        <v>0</v>
      </c>
      <c r="H21" s="58"/>
      <c r="I21" s="58"/>
      <c r="J21" s="58">
        <f t="shared" si="1"/>
        <v>0</v>
      </c>
      <c r="K21" s="58"/>
      <c r="L21" s="44"/>
      <c r="M21" s="44">
        <f t="shared" si="0"/>
        <v>0</v>
      </c>
      <c r="N21" s="44" t="s">
        <v>46</v>
      </c>
      <c r="O21" s="44"/>
      <c r="P21" s="82"/>
      <c r="Q21" s="45" t="s">
        <v>48</v>
      </c>
    </row>
    <row r="22" spans="1:18" s="10" customFormat="1" ht="32.25" customHeight="1" x14ac:dyDescent="0.25">
      <c r="A22" s="41"/>
      <c r="B22" s="42"/>
      <c r="C22" s="42"/>
      <c r="D22" s="42"/>
      <c r="E22" s="42"/>
      <c r="F22" s="41"/>
      <c r="G22" s="41"/>
      <c r="H22" s="41"/>
      <c r="I22" s="60"/>
      <c r="J22" s="39" t="s">
        <v>53</v>
      </c>
      <c r="K22" s="41">
        <f>SUM(K12:K21)</f>
        <v>4330.2199999999993</v>
      </c>
      <c r="L22" s="39" t="s">
        <v>53</v>
      </c>
      <c r="M22" s="66">
        <f>SUM(M12:M21)</f>
        <v>1300.3157614678903</v>
      </c>
      <c r="N22" s="41"/>
      <c r="O22" s="41"/>
      <c r="P22" s="43"/>
      <c r="Q22" s="42"/>
    </row>
    <row r="23" spans="1:18" x14ac:dyDescent="0.25">
      <c r="A23" s="71" t="s">
        <v>49</v>
      </c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</row>
    <row r="24" spans="1:18" x14ac:dyDescent="0.25">
      <c r="A24" s="72"/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</row>
    <row r="25" spans="1:18" x14ac:dyDescent="0.25">
      <c r="A25" s="72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</row>
    <row r="26" spans="1:18" x14ac:dyDescent="0.25">
      <c r="K26" s="6">
        <f>K22-M22</f>
        <v>3029.904238532109</v>
      </c>
    </row>
    <row r="28" spans="1:18" x14ac:dyDescent="0.25">
      <c r="B28" s="56" t="s">
        <v>57</v>
      </c>
      <c r="C28" s="57">
        <v>45498</v>
      </c>
    </row>
    <row r="29" spans="1:18" x14ac:dyDescent="0.25">
      <c r="B29" s="56" t="s">
        <v>58</v>
      </c>
      <c r="C29" s="57">
        <v>45498</v>
      </c>
    </row>
    <row r="30" spans="1:18" x14ac:dyDescent="0.25">
      <c r="B30" s="56" t="s">
        <v>59</v>
      </c>
      <c r="C30" s="56"/>
    </row>
    <row r="31" spans="1:18" x14ac:dyDescent="0.25">
      <c r="B31" s="56" t="s">
        <v>60</v>
      </c>
      <c r="C31" s="56" t="s">
        <v>61</v>
      </c>
    </row>
  </sheetData>
  <mergeCells count="6">
    <mergeCell ref="E1:Q1"/>
    <mergeCell ref="E2:Q2"/>
    <mergeCell ref="P12:P18"/>
    <mergeCell ref="P19:P21"/>
    <mergeCell ref="A23:Q25"/>
    <mergeCell ref="J11:K11"/>
  </mergeCells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showGridLines="0" tabSelected="1" zoomScaleNormal="100" workbookViewId="0">
      <selection activeCell="N6" sqref="N6"/>
    </sheetView>
  </sheetViews>
  <sheetFormatPr defaultRowHeight="15" x14ac:dyDescent="0.25"/>
  <cols>
    <col min="1" max="1" width="4" style="23" customWidth="1"/>
    <col min="2" max="2" width="16" customWidth="1"/>
    <col min="3" max="3" width="14.42578125" customWidth="1"/>
    <col min="4" max="4" width="14.5703125" style="6" hidden="1" customWidth="1"/>
    <col min="5" max="5" width="6.7109375" style="6" customWidth="1"/>
    <col min="6" max="6" width="13.5703125" style="6" hidden="1" customWidth="1"/>
    <col min="7" max="8" width="10.28515625" style="6" hidden="1" customWidth="1"/>
    <col min="9" max="9" width="11.85546875" style="6" hidden="1" customWidth="1"/>
    <col min="10" max="10" width="14.7109375" style="6" hidden="1" customWidth="1"/>
    <col min="11" max="11" width="13.140625" style="6" hidden="1" customWidth="1"/>
    <col min="12" max="12" width="15.140625" style="6" customWidth="1"/>
    <col min="13" max="13" width="15.28515625" style="6" customWidth="1"/>
    <col min="14" max="15" width="13.140625" style="6" customWidth="1"/>
    <col min="16" max="16" width="15" style="6" customWidth="1"/>
    <col min="17" max="17" width="21.42578125" customWidth="1"/>
    <col min="18" max="18" width="21.5703125" customWidth="1"/>
  </cols>
  <sheetData>
    <row r="1" spans="1:19" ht="17.25" customHeight="1" x14ac:dyDescent="0.25">
      <c r="A1" s="22" t="s">
        <v>3</v>
      </c>
      <c r="B1" s="1"/>
      <c r="C1" s="8" t="s">
        <v>24</v>
      </c>
      <c r="D1" s="2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spans="1:19" ht="15.75" customHeight="1" x14ac:dyDescent="0.25">
      <c r="A2" s="22" t="s">
        <v>14</v>
      </c>
      <c r="B2" s="1"/>
      <c r="C2" s="8" t="s">
        <v>25</v>
      </c>
      <c r="D2" s="2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</row>
    <row r="3" spans="1:19" ht="15.75" customHeight="1" x14ac:dyDescent="0.25">
      <c r="A3" s="22" t="s">
        <v>4</v>
      </c>
      <c r="B3" s="61"/>
      <c r="C3" s="14">
        <v>16772</v>
      </c>
      <c r="D3" s="2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</row>
    <row r="4" spans="1:19" ht="15.75" customHeight="1" x14ac:dyDescent="0.25">
      <c r="A4" s="22" t="s">
        <v>5</v>
      </c>
      <c r="B4" s="61"/>
      <c r="C4" s="14" t="s">
        <v>23</v>
      </c>
      <c r="D4" s="2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9" ht="15.75" x14ac:dyDescent="0.25">
      <c r="A5" s="22" t="s">
        <v>6</v>
      </c>
      <c r="B5" s="8"/>
      <c r="C5" s="8" t="s">
        <v>24</v>
      </c>
      <c r="D5" s="5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S5" t="s">
        <v>22</v>
      </c>
    </row>
    <row r="6" spans="1:19" ht="15.75" x14ac:dyDescent="0.25">
      <c r="A6" s="22" t="s">
        <v>10</v>
      </c>
      <c r="B6" s="8"/>
      <c r="C6" s="8" t="s">
        <v>26</v>
      </c>
      <c r="D6" s="5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9" ht="15.75" x14ac:dyDescent="0.25">
      <c r="A7" s="22" t="s">
        <v>13</v>
      </c>
      <c r="B7" s="8"/>
      <c r="C7" s="8" t="s">
        <v>27</v>
      </c>
      <c r="D7" s="5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9" ht="15.75" x14ac:dyDescent="0.25">
      <c r="A8" s="22" t="s">
        <v>11</v>
      </c>
      <c r="B8" s="8"/>
      <c r="C8" s="8" t="s">
        <v>29</v>
      </c>
      <c r="D8" s="5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9" ht="15.75" x14ac:dyDescent="0.25">
      <c r="A9" s="22" t="s">
        <v>12</v>
      </c>
      <c r="B9" s="8"/>
      <c r="C9" s="14" t="s">
        <v>28</v>
      </c>
      <c r="D9" s="5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9" ht="15.75" x14ac:dyDescent="0.25">
      <c r="A10" s="61"/>
      <c r="B10" s="8"/>
      <c r="C10" s="8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R10" s="10"/>
    </row>
    <row r="11" spans="1:19" ht="26.25" customHeight="1" x14ac:dyDescent="0.25">
      <c r="A11" s="21" t="s">
        <v>0</v>
      </c>
      <c r="B11" s="13" t="s">
        <v>8</v>
      </c>
      <c r="C11" s="62" t="s">
        <v>1</v>
      </c>
      <c r="D11" s="62" t="s">
        <v>7</v>
      </c>
      <c r="E11" s="63" t="s">
        <v>2</v>
      </c>
      <c r="F11" s="18" t="s">
        <v>63</v>
      </c>
      <c r="G11" s="63"/>
      <c r="H11" s="18" t="s">
        <v>65</v>
      </c>
      <c r="I11" s="18" t="s">
        <v>64</v>
      </c>
      <c r="J11" s="83" t="s">
        <v>62</v>
      </c>
      <c r="K11" s="84"/>
      <c r="L11" s="63" t="s">
        <v>66</v>
      </c>
      <c r="M11" s="63" t="s">
        <v>50</v>
      </c>
      <c r="N11" s="63" t="s">
        <v>51</v>
      </c>
      <c r="O11" s="63" t="s">
        <v>52</v>
      </c>
      <c r="P11" s="63" t="s">
        <v>44</v>
      </c>
      <c r="Q11" s="26" t="s">
        <v>9</v>
      </c>
      <c r="R11" s="68"/>
    </row>
    <row r="12" spans="1:19" s="50" customFormat="1" ht="26.25" customHeight="1" x14ac:dyDescent="0.25">
      <c r="A12" s="44">
        <v>1</v>
      </c>
      <c r="B12" s="45" t="s">
        <v>30</v>
      </c>
      <c r="C12" s="46" t="s">
        <v>55</v>
      </c>
      <c r="D12" s="47"/>
      <c r="E12" s="44">
        <v>2</v>
      </c>
      <c r="F12" s="58">
        <v>81.93</v>
      </c>
      <c r="G12" s="58">
        <f>F12/60%</f>
        <v>136.55000000000001</v>
      </c>
      <c r="H12" s="64">
        <v>38.22</v>
      </c>
      <c r="I12" s="58">
        <v>65.212875000000011</v>
      </c>
      <c r="J12" s="58">
        <f>I12*60%</f>
        <v>39.127725000000005</v>
      </c>
      <c r="K12" s="44">
        <v>39.130000000000003</v>
      </c>
      <c r="L12" s="65">
        <f>H12*50%</f>
        <v>19.11</v>
      </c>
      <c r="M12" s="44">
        <f t="shared" ref="M12:M21" si="0">L12*E12</f>
        <v>38.22</v>
      </c>
      <c r="N12" s="44" t="s">
        <v>45</v>
      </c>
      <c r="O12" s="44" t="s">
        <v>54</v>
      </c>
      <c r="P12" s="79" t="s">
        <v>45</v>
      </c>
      <c r="Q12" s="48"/>
      <c r="R12" s="63" t="s">
        <v>67</v>
      </c>
    </row>
    <row r="13" spans="1:19" s="50" customFormat="1" ht="26.25" customHeight="1" x14ac:dyDescent="0.25">
      <c r="A13" s="44">
        <v>2</v>
      </c>
      <c r="B13" s="45" t="s">
        <v>32</v>
      </c>
      <c r="C13" s="47" t="s">
        <v>56</v>
      </c>
      <c r="D13" s="47"/>
      <c r="E13" s="44">
        <v>2</v>
      </c>
      <c r="F13" s="58">
        <v>116.64</v>
      </c>
      <c r="G13" s="58">
        <f>F13/60%</f>
        <v>194.4</v>
      </c>
      <c r="H13" s="64">
        <v>81.55</v>
      </c>
      <c r="I13" s="58">
        <v>139.14468750000003</v>
      </c>
      <c r="J13" s="58">
        <f t="shared" ref="J13:J21" si="1">I13*60%</f>
        <v>83.486812500000013</v>
      </c>
      <c r="K13" s="44">
        <v>83.49</v>
      </c>
      <c r="L13" s="65">
        <f>H13*50%</f>
        <v>40.774999999999999</v>
      </c>
      <c r="M13" s="44">
        <f t="shared" si="0"/>
        <v>81.55</v>
      </c>
      <c r="N13" s="44" t="s">
        <v>45</v>
      </c>
      <c r="O13" s="44" t="s">
        <v>54</v>
      </c>
      <c r="P13" s="80"/>
      <c r="Q13" s="48"/>
      <c r="R13" s="63" t="s">
        <v>67</v>
      </c>
    </row>
    <row r="14" spans="1:19" s="50" customFormat="1" ht="26.25" customHeight="1" x14ac:dyDescent="0.25">
      <c r="A14" s="44">
        <v>3</v>
      </c>
      <c r="B14" s="45" t="s">
        <v>34</v>
      </c>
      <c r="C14" s="47">
        <v>14601423</v>
      </c>
      <c r="D14" s="47"/>
      <c r="E14" s="44">
        <v>2</v>
      </c>
      <c r="F14" s="58">
        <v>1218.50071875</v>
      </c>
      <c r="G14" s="58">
        <f>F14*60%</f>
        <v>731.10043125000004</v>
      </c>
      <c r="H14" s="64">
        <v>403.40733944954133</v>
      </c>
      <c r="I14" s="58">
        <v>688.31</v>
      </c>
      <c r="J14" s="58">
        <f t="shared" si="1"/>
        <v>412.98599999999993</v>
      </c>
      <c r="K14" s="58">
        <v>731.1</v>
      </c>
      <c r="L14" s="65">
        <f>H14*40%</f>
        <v>161.36293577981655</v>
      </c>
      <c r="M14" s="44">
        <f t="shared" si="0"/>
        <v>322.72587155963311</v>
      </c>
      <c r="N14" s="44" t="s">
        <v>45</v>
      </c>
      <c r="O14" s="44" t="s">
        <v>54</v>
      </c>
      <c r="P14" s="80"/>
      <c r="Q14" s="48"/>
      <c r="R14" s="63" t="s">
        <v>67</v>
      </c>
    </row>
    <row r="15" spans="1:19" s="50" customFormat="1" ht="26.25" customHeight="1" x14ac:dyDescent="0.25">
      <c r="A15" s="44">
        <v>4</v>
      </c>
      <c r="B15" s="45" t="s">
        <v>35</v>
      </c>
      <c r="C15" s="47">
        <v>14575662</v>
      </c>
      <c r="D15" s="47"/>
      <c r="E15" s="44">
        <v>1</v>
      </c>
      <c r="F15" s="58">
        <v>1866.7794600000002</v>
      </c>
      <c r="G15" s="58">
        <f>F15*60%</f>
        <v>1120.0676760000001</v>
      </c>
      <c r="H15" s="64">
        <v>892.42293577981661</v>
      </c>
      <c r="I15" s="58">
        <v>1522.7</v>
      </c>
      <c r="J15" s="58">
        <f>I15*60%</f>
        <v>913.62</v>
      </c>
      <c r="K15" s="58">
        <v>1120.07</v>
      </c>
      <c r="L15" s="65">
        <f>H15*40%</f>
        <v>356.96917431192668</v>
      </c>
      <c r="M15" s="44">
        <f t="shared" si="0"/>
        <v>356.96917431192668</v>
      </c>
      <c r="N15" s="44" t="s">
        <v>45</v>
      </c>
      <c r="O15" s="44" t="s">
        <v>54</v>
      </c>
      <c r="P15" s="80"/>
      <c r="Q15" s="48" t="s">
        <v>36</v>
      </c>
      <c r="R15" s="63" t="s">
        <v>67</v>
      </c>
    </row>
    <row r="16" spans="1:19" s="50" customFormat="1" ht="26.25" customHeight="1" x14ac:dyDescent="0.25">
      <c r="A16" s="44">
        <v>5</v>
      </c>
      <c r="B16" s="45" t="s">
        <v>35</v>
      </c>
      <c r="C16" s="47">
        <v>14543590</v>
      </c>
      <c r="D16" s="47"/>
      <c r="E16" s="44">
        <v>1</v>
      </c>
      <c r="F16" s="58">
        <v>1866.7794600000002</v>
      </c>
      <c r="G16" s="58">
        <f t="shared" ref="G16:G21" si="2">F16*60%</f>
        <v>1120.0676760000001</v>
      </c>
      <c r="H16" s="64">
        <v>892.42293577981661</v>
      </c>
      <c r="I16" s="58">
        <v>1522.7</v>
      </c>
      <c r="J16" s="58">
        <f>I16*60%</f>
        <v>913.62</v>
      </c>
      <c r="K16" s="58">
        <v>1120.07</v>
      </c>
      <c r="L16" s="65">
        <f>H16*40%</f>
        <v>356.96917431192668</v>
      </c>
      <c r="M16" s="44">
        <f t="shared" si="0"/>
        <v>356.96917431192668</v>
      </c>
      <c r="N16" s="44" t="s">
        <v>45</v>
      </c>
      <c r="O16" s="44" t="s">
        <v>54</v>
      </c>
      <c r="P16" s="80"/>
      <c r="Q16" s="48" t="s">
        <v>37</v>
      </c>
      <c r="R16" s="63" t="s">
        <v>67</v>
      </c>
    </row>
    <row r="17" spans="1:18" s="50" customFormat="1" ht="26.25" customHeight="1" x14ac:dyDescent="0.25">
      <c r="A17" s="44">
        <v>6</v>
      </c>
      <c r="B17" s="45" t="s">
        <v>38</v>
      </c>
      <c r="C17" s="47" t="s">
        <v>39</v>
      </c>
      <c r="D17" s="47"/>
      <c r="E17" s="44">
        <v>1</v>
      </c>
      <c r="F17" s="58">
        <v>806.7460275000002</v>
      </c>
      <c r="G17" s="58">
        <f t="shared" si="2"/>
        <v>484.04761650000012</v>
      </c>
      <c r="H17" s="64">
        <v>340.46513761467895</v>
      </c>
      <c r="I17" s="58">
        <v>412.9</v>
      </c>
      <c r="J17" s="58">
        <f t="shared" si="1"/>
        <v>247.73999999999998</v>
      </c>
      <c r="K17" s="58">
        <v>484.05</v>
      </c>
      <c r="L17" s="65">
        <f>H17*30%</f>
        <v>102.13954128440368</v>
      </c>
      <c r="M17" s="44">
        <f t="shared" si="0"/>
        <v>102.13954128440368</v>
      </c>
      <c r="N17" s="44" t="s">
        <v>45</v>
      </c>
      <c r="O17" s="44" t="s">
        <v>54</v>
      </c>
      <c r="P17" s="80"/>
      <c r="Q17" s="48" t="s">
        <v>40</v>
      </c>
      <c r="R17" s="63" t="s">
        <v>67</v>
      </c>
    </row>
    <row r="18" spans="1:18" s="54" customFormat="1" ht="32.25" customHeight="1" x14ac:dyDescent="0.25">
      <c r="A18" s="48">
        <v>7</v>
      </c>
      <c r="B18" s="51" t="s">
        <v>38</v>
      </c>
      <c r="C18" s="52" t="s">
        <v>41</v>
      </c>
      <c r="D18" s="52"/>
      <c r="E18" s="48">
        <v>1</v>
      </c>
      <c r="F18" s="58">
        <v>1253.8453725000004</v>
      </c>
      <c r="G18" s="58">
        <f t="shared" si="2"/>
        <v>752.30722350000019</v>
      </c>
      <c r="H18" s="64">
        <v>139.13999999999999</v>
      </c>
      <c r="I18" s="58">
        <v>237.41</v>
      </c>
      <c r="J18" s="58">
        <f t="shared" si="1"/>
        <v>142.446</v>
      </c>
      <c r="K18" s="58">
        <v>752.31</v>
      </c>
      <c r="L18" s="65">
        <f>H18*30%</f>
        <v>41.741999999999997</v>
      </c>
      <c r="M18" s="44">
        <f t="shared" si="0"/>
        <v>41.741999999999997</v>
      </c>
      <c r="N18" s="44" t="s">
        <v>45</v>
      </c>
      <c r="O18" s="44" t="s">
        <v>54</v>
      </c>
      <c r="P18" s="81"/>
      <c r="Q18" s="48" t="s">
        <v>42</v>
      </c>
      <c r="R18" s="63" t="s">
        <v>67</v>
      </c>
    </row>
    <row r="19" spans="1:18" s="50" customFormat="1" ht="32.25" customHeight="1" x14ac:dyDescent="0.25">
      <c r="A19" s="44">
        <v>8</v>
      </c>
      <c r="B19" s="55" t="s">
        <v>43</v>
      </c>
      <c r="C19" s="55">
        <v>14554723</v>
      </c>
      <c r="D19" s="55"/>
      <c r="E19" s="55">
        <v>1</v>
      </c>
      <c r="F19" s="58"/>
      <c r="G19" s="58">
        <f t="shared" si="2"/>
        <v>0</v>
      </c>
      <c r="H19" s="58"/>
      <c r="I19" s="58"/>
      <c r="J19" s="58">
        <f t="shared" si="1"/>
        <v>0</v>
      </c>
      <c r="K19" s="58"/>
      <c r="L19" s="44"/>
      <c r="M19" s="44">
        <f t="shared" si="0"/>
        <v>0</v>
      </c>
      <c r="N19" s="44" t="s">
        <v>46</v>
      </c>
      <c r="O19" s="44"/>
      <c r="P19" s="82" t="s">
        <v>46</v>
      </c>
      <c r="Q19" s="55"/>
      <c r="R19" s="67"/>
    </row>
    <row r="20" spans="1:18" s="50" customFormat="1" ht="32.25" customHeight="1" x14ac:dyDescent="0.25">
      <c r="A20" s="44">
        <v>9</v>
      </c>
      <c r="B20" s="55" t="s">
        <v>43</v>
      </c>
      <c r="C20" s="55">
        <v>14554724</v>
      </c>
      <c r="D20" s="55"/>
      <c r="E20" s="55">
        <v>2</v>
      </c>
      <c r="F20" s="59"/>
      <c r="G20" s="58">
        <f t="shared" si="2"/>
        <v>0</v>
      </c>
      <c r="H20" s="58"/>
      <c r="I20" s="58"/>
      <c r="J20" s="58">
        <f t="shared" si="1"/>
        <v>0</v>
      </c>
      <c r="K20" s="58"/>
      <c r="L20" s="44"/>
      <c r="M20" s="44">
        <f t="shared" si="0"/>
        <v>0</v>
      </c>
      <c r="N20" s="44" t="s">
        <v>46</v>
      </c>
      <c r="O20" s="44"/>
      <c r="P20" s="82"/>
      <c r="Q20" s="55" t="s">
        <v>47</v>
      </c>
      <c r="R20" s="67"/>
    </row>
    <row r="21" spans="1:18" s="50" customFormat="1" ht="32.25" customHeight="1" x14ac:dyDescent="0.25">
      <c r="A21" s="44">
        <v>10</v>
      </c>
      <c r="B21" s="55" t="s">
        <v>43</v>
      </c>
      <c r="C21" s="55">
        <v>14513789</v>
      </c>
      <c r="D21" s="55"/>
      <c r="E21" s="55">
        <v>1</v>
      </c>
      <c r="F21" s="58"/>
      <c r="G21" s="58">
        <f t="shared" si="2"/>
        <v>0</v>
      </c>
      <c r="H21" s="58"/>
      <c r="I21" s="58"/>
      <c r="J21" s="58">
        <f t="shared" si="1"/>
        <v>0</v>
      </c>
      <c r="K21" s="58"/>
      <c r="L21" s="44"/>
      <c r="M21" s="44">
        <f t="shared" si="0"/>
        <v>0</v>
      </c>
      <c r="N21" s="44" t="s">
        <v>46</v>
      </c>
      <c r="O21" s="44"/>
      <c r="P21" s="82"/>
      <c r="Q21" s="55" t="s">
        <v>48</v>
      </c>
      <c r="R21" s="67"/>
    </row>
    <row r="22" spans="1:18" s="10" customFormat="1" ht="32.25" customHeight="1" x14ac:dyDescent="0.25">
      <c r="A22" s="41"/>
      <c r="B22" s="42"/>
      <c r="C22" s="42"/>
      <c r="D22" s="42"/>
      <c r="E22" s="42"/>
      <c r="F22" s="41"/>
      <c r="G22" s="41"/>
      <c r="H22" s="41"/>
      <c r="I22" s="60"/>
      <c r="J22" s="63" t="s">
        <v>53</v>
      </c>
      <c r="K22" s="41">
        <f>SUM(K12:K21)</f>
        <v>4330.2199999999993</v>
      </c>
      <c r="L22" s="63" t="s">
        <v>53</v>
      </c>
      <c r="M22" s="66">
        <f>SUM(M12:M21)</f>
        <v>1300.3157614678903</v>
      </c>
      <c r="N22" s="41"/>
      <c r="O22" s="41"/>
      <c r="P22" s="43"/>
      <c r="Q22" s="42"/>
    </row>
    <row r="23" spans="1:18" x14ac:dyDescent="0.25">
      <c r="A23" s="71" t="s">
        <v>49</v>
      </c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</row>
    <row r="24" spans="1:18" x14ac:dyDescent="0.25">
      <c r="A24" s="72"/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</row>
    <row r="25" spans="1:18" x14ac:dyDescent="0.25">
      <c r="A25" s="72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</row>
    <row r="26" spans="1:18" x14ac:dyDescent="0.25">
      <c r="K26" s="6">
        <f>K22-M22</f>
        <v>3029.904238532109</v>
      </c>
    </row>
    <row r="28" spans="1:18" x14ac:dyDescent="0.25">
      <c r="B28" s="56" t="s">
        <v>57</v>
      </c>
      <c r="C28" s="57">
        <v>45498</v>
      </c>
    </row>
    <row r="29" spans="1:18" x14ac:dyDescent="0.25">
      <c r="B29" s="56" t="s">
        <v>58</v>
      </c>
      <c r="C29" s="57">
        <v>45498</v>
      </c>
    </row>
    <row r="30" spans="1:18" x14ac:dyDescent="0.25">
      <c r="B30" s="56" t="s">
        <v>59</v>
      </c>
      <c r="C30" s="56"/>
    </row>
    <row r="31" spans="1:18" x14ac:dyDescent="0.25">
      <c r="B31" s="56" t="s">
        <v>60</v>
      </c>
      <c r="C31" s="56" t="s">
        <v>61</v>
      </c>
    </row>
  </sheetData>
  <mergeCells count="6">
    <mergeCell ref="A23:Q25"/>
    <mergeCell ref="E1:Q1"/>
    <mergeCell ref="E2:Q2"/>
    <mergeCell ref="J11:K11"/>
    <mergeCell ref="P12:P18"/>
    <mergeCell ref="P19:P21"/>
  </mergeCells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C1" workbookViewId="0">
      <selection activeCell="D6" sqref="D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1.28515625" customWidth="1"/>
    <col min="5" max="5" width="22.85546875" customWidth="1"/>
    <col min="6" max="6" width="23.42578125" customWidth="1"/>
    <col min="7" max="7" width="39.28515625" customWidth="1"/>
    <col min="8" max="8" width="7.28515625" customWidth="1"/>
    <col min="9" max="9" width="40.85546875" customWidth="1"/>
  </cols>
  <sheetData>
    <row r="1" spans="1:9" x14ac:dyDescent="0.25">
      <c r="A1" s="85" t="s">
        <v>15</v>
      </c>
      <c r="B1" s="85" t="s">
        <v>16</v>
      </c>
      <c r="C1" s="85" t="s">
        <v>3</v>
      </c>
      <c r="D1" s="85" t="s">
        <v>17</v>
      </c>
      <c r="E1" s="85" t="s">
        <v>18</v>
      </c>
      <c r="F1" s="85" t="s">
        <v>19</v>
      </c>
      <c r="G1" s="85" t="s">
        <v>20</v>
      </c>
      <c r="H1" s="85" t="s">
        <v>21</v>
      </c>
      <c r="I1" s="85" t="s">
        <v>9</v>
      </c>
    </row>
    <row r="2" spans="1:9" x14ac:dyDescent="0.25">
      <c r="A2" s="85"/>
      <c r="B2" s="85"/>
      <c r="C2" s="85"/>
      <c r="D2" s="85"/>
      <c r="E2" s="85"/>
      <c r="F2" s="85"/>
      <c r="G2" s="85"/>
      <c r="H2" s="85"/>
      <c r="I2" s="85"/>
    </row>
    <row r="3" spans="1:9" ht="31.5" customHeight="1" x14ac:dyDescent="0.25">
      <c r="A3" s="16"/>
      <c r="B3" s="27"/>
      <c r="C3" s="17"/>
      <c r="D3" s="17"/>
      <c r="E3" s="19"/>
      <c r="F3" s="18"/>
      <c r="G3" s="15"/>
      <c r="H3" s="9"/>
      <c r="I3" s="9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Quo</vt:lpstr>
      <vt:lpstr>CCO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2024-07-29T04:30:35Z</dcterms:modified>
</cp:coreProperties>
</file>