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comments22.xml" ContentType="application/vnd.openxmlformats-officedocument.spreadsheetml.comments+xml"/>
  <Override PartName="/xl/drawings/drawing66.xml" ContentType="application/vnd.openxmlformats-officedocument.drawing+xml"/>
  <Override PartName="/xl/comments23.xml" ContentType="application/vnd.openxmlformats-officedocument.spreadsheetml.comments+xml"/>
  <Override PartName="/xl/drawings/drawing67.xml" ContentType="application/vnd.openxmlformats-officedocument.drawing+xml"/>
  <Override PartName="/xl/comments24.xml" ContentType="application/vnd.openxmlformats-officedocument.spreadsheetml.comments+xml"/>
  <Override PartName="/xl/drawings/drawing6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\CASH-2025\MONTHLY BUDGET REQUEST-2025\MONTHLY BUDGET REQUEST-FEB'25\"/>
    </mc:Choice>
  </mc:AlternateContent>
  <bookViews>
    <workbookView xWindow="0" yWindow="0" windowWidth="20490" windowHeight="7755" firstSheet="58" activeTab="66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Apr'24" sheetId="60" r:id="rId57"/>
    <sheet name="May'24 " sheetId="61" r:id="rId58"/>
    <sheet name="Jun'24 " sheetId="62" r:id="rId59"/>
    <sheet name="Jul'24" sheetId="63" r:id="rId60"/>
    <sheet name="Aug'24" sheetId="64" r:id="rId61"/>
    <sheet name="Sep'24" sheetId="65" r:id="rId62"/>
    <sheet name="Oct'24" sheetId="66" r:id="rId63"/>
    <sheet name="Nov'24" sheetId="67" r:id="rId64"/>
    <sheet name="Dec'24" sheetId="68" r:id="rId65"/>
    <sheet name="Jan'25" sheetId="69" r:id="rId66"/>
    <sheet name="Feb'25" sheetId="70" r:id="rId67"/>
    <sheet name="May'22 (2)" sheetId="36" state="hidden" r:id="rId68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56">'Apr''24'!$B$1:$Z$54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60">'Aug''24'!$B$1:$Z$54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64">'Dec''24'!$B$1:$Z$53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66">'Feb''25'!$B$1:$Z$53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65">'Jan''25'!$B$1:$Z$53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59">'Jul''24'!$B$1:$Z$54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58">'Jun''24 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67">'May''22 (2)'!$B$1:$Z$54</definedName>
    <definedName name="_xlnm.Print_Area" localSheetId="45">'May''23   '!$B$1:$Z$54</definedName>
    <definedName name="_xlnm.Print_Area" localSheetId="57">'May''24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63">'Nov''24'!$B$1:$Z$54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62">'Oct''24'!$B$1:$Z$54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61">'Sep''24'!$B$1:$Z$54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70" l="1"/>
  <c r="D17" i="70" l="1"/>
  <c r="Y31" i="70"/>
  <c r="D31" i="70"/>
  <c r="AB39" i="70"/>
  <c r="W38" i="70"/>
  <c r="V38" i="70"/>
  <c r="U38" i="70"/>
  <c r="T38" i="70"/>
  <c r="S38" i="70"/>
  <c r="R38" i="70"/>
  <c r="Q38" i="70"/>
  <c r="P38" i="70"/>
  <c r="O38" i="70"/>
  <c r="N38" i="70"/>
  <c r="M38" i="70"/>
  <c r="L38" i="70"/>
  <c r="K38" i="70"/>
  <c r="J38" i="70"/>
  <c r="I38" i="70"/>
  <c r="H38" i="70"/>
  <c r="G38" i="70"/>
  <c r="F38" i="70"/>
  <c r="E38" i="70"/>
  <c r="Y37" i="70"/>
  <c r="X37" i="70"/>
  <c r="Y36" i="70"/>
  <c r="X36" i="70"/>
  <c r="Y35" i="70"/>
  <c r="X35" i="70"/>
  <c r="Y34" i="70"/>
  <c r="X34" i="70"/>
  <c r="Y33" i="70"/>
  <c r="X33" i="70"/>
  <c r="Y32" i="70"/>
  <c r="X32" i="70"/>
  <c r="AB31" i="70"/>
  <c r="AA31" i="70"/>
  <c r="Y38" i="70"/>
  <c r="X31" i="70"/>
  <c r="X38" i="70" s="1"/>
  <c r="Y30" i="70"/>
  <c r="X30" i="70"/>
  <c r="Y29" i="70"/>
  <c r="X29" i="70"/>
  <c r="Y28" i="70"/>
  <c r="X28" i="70"/>
  <c r="Y27" i="70"/>
  <c r="X27" i="70"/>
  <c r="Y26" i="70"/>
  <c r="X26" i="70"/>
  <c r="Y25" i="70"/>
  <c r="X25" i="70"/>
  <c r="Y24" i="70"/>
  <c r="X24" i="70"/>
  <c r="AB23" i="70"/>
  <c r="Y23" i="70"/>
  <c r="X23" i="70"/>
  <c r="AB22" i="70"/>
  <c r="Y22" i="70"/>
  <c r="X22" i="70"/>
  <c r="Y21" i="70"/>
  <c r="X21" i="70"/>
  <c r="AB20" i="70"/>
  <c r="Y20" i="70"/>
  <c r="X20" i="70"/>
  <c r="Y19" i="70"/>
  <c r="X19" i="70"/>
  <c r="AC18" i="70"/>
  <c r="Y18" i="70"/>
  <c r="X18" i="70"/>
  <c r="Y17" i="70"/>
  <c r="X17" i="70"/>
  <c r="Y16" i="70"/>
  <c r="X16" i="70"/>
  <c r="Y15" i="70"/>
  <c r="X15" i="70"/>
  <c r="Y13" i="70"/>
  <c r="X13" i="70"/>
  <c r="Y12" i="70"/>
  <c r="X12" i="70"/>
  <c r="Y11" i="70"/>
  <c r="X11" i="70"/>
  <c r="Y10" i="70"/>
  <c r="X10" i="70"/>
  <c r="Y9" i="70"/>
  <c r="X9" i="70"/>
  <c r="Y8" i="70"/>
  <c r="X8" i="70"/>
  <c r="Y7" i="70"/>
  <c r="X7" i="70"/>
  <c r="Y6" i="70"/>
  <c r="X6" i="70"/>
  <c r="D38" i="69" l="1"/>
  <c r="AB39" i="69"/>
  <c r="E38" i="69"/>
  <c r="Y38" i="69"/>
  <c r="Y31" i="69"/>
  <c r="E31" i="69"/>
  <c r="AA31" i="69"/>
  <c r="AB31" i="69"/>
  <c r="AB20" i="69"/>
  <c r="D17" i="69"/>
  <c r="X38" i="69"/>
  <c r="W38" i="69"/>
  <c r="V38" i="69"/>
  <c r="U38" i="69"/>
  <c r="T38" i="69"/>
  <c r="S38" i="69"/>
  <c r="R38" i="69"/>
  <c r="Q38" i="69"/>
  <c r="P38" i="69"/>
  <c r="O38" i="69"/>
  <c r="N38" i="69"/>
  <c r="M38" i="69"/>
  <c r="L38" i="69"/>
  <c r="K38" i="69"/>
  <c r="J38" i="69"/>
  <c r="I38" i="69"/>
  <c r="H38" i="69"/>
  <c r="G38" i="69"/>
  <c r="F38" i="69"/>
  <c r="Y37" i="69"/>
  <c r="X37" i="69"/>
  <c r="Y36" i="69"/>
  <c r="X36" i="69"/>
  <c r="Y35" i="69"/>
  <c r="X35" i="69"/>
  <c r="Y34" i="69"/>
  <c r="X34" i="69"/>
  <c r="Y33" i="69"/>
  <c r="X33" i="69"/>
  <c r="Y32" i="69"/>
  <c r="X32" i="69"/>
  <c r="X31" i="69"/>
  <c r="Y30" i="69"/>
  <c r="X30" i="69"/>
  <c r="Y29" i="69"/>
  <c r="X29" i="69"/>
  <c r="Y28" i="69"/>
  <c r="X28" i="69"/>
  <c r="Y27" i="69"/>
  <c r="X27" i="69"/>
  <c r="Y26" i="69"/>
  <c r="X26" i="69"/>
  <c r="Y25" i="69"/>
  <c r="X25" i="69"/>
  <c r="Y24" i="69"/>
  <c r="X24" i="69"/>
  <c r="AB23" i="69"/>
  <c r="Y23" i="69"/>
  <c r="X23" i="69"/>
  <c r="AB22" i="69"/>
  <c r="Y22" i="69"/>
  <c r="X22" i="69"/>
  <c r="Y21" i="69"/>
  <c r="X21" i="69"/>
  <c r="Y20" i="69"/>
  <c r="X20" i="69"/>
  <c r="Y19" i="69"/>
  <c r="X19" i="69"/>
  <c r="AC18" i="69"/>
  <c r="Y18" i="69"/>
  <c r="X18" i="69"/>
  <c r="Y17" i="69"/>
  <c r="X17" i="69"/>
  <c r="Y16" i="69"/>
  <c r="X16" i="69"/>
  <c r="Y15" i="69"/>
  <c r="X15" i="69"/>
  <c r="Y13" i="69"/>
  <c r="X13" i="69"/>
  <c r="Y12" i="69"/>
  <c r="X12" i="69"/>
  <c r="Y11" i="69"/>
  <c r="X11" i="69"/>
  <c r="Y10" i="69"/>
  <c r="X10" i="69"/>
  <c r="Y9" i="69"/>
  <c r="X9" i="69"/>
  <c r="Y8" i="69"/>
  <c r="X8" i="69"/>
  <c r="Y7" i="69"/>
  <c r="X7" i="69"/>
  <c r="Y6" i="69"/>
  <c r="X6" i="69"/>
  <c r="X31" i="68" l="1"/>
  <c r="W38" i="68"/>
  <c r="V38" i="68"/>
  <c r="U38" i="68"/>
  <c r="T38" i="68"/>
  <c r="S38" i="68"/>
  <c r="R38" i="68"/>
  <c r="Q38" i="68"/>
  <c r="P38" i="68"/>
  <c r="O38" i="68"/>
  <c r="N38" i="68"/>
  <c r="M38" i="68"/>
  <c r="L38" i="68"/>
  <c r="K38" i="68"/>
  <c r="J38" i="68"/>
  <c r="I38" i="68"/>
  <c r="H38" i="68"/>
  <c r="G38" i="68"/>
  <c r="F38" i="68"/>
  <c r="E38" i="68"/>
  <c r="Y37" i="68"/>
  <c r="X37" i="68"/>
  <c r="Y36" i="68"/>
  <c r="X36" i="68"/>
  <c r="Y35" i="68"/>
  <c r="X35" i="68"/>
  <c r="Y34" i="68"/>
  <c r="X34" i="68"/>
  <c r="Y33" i="68"/>
  <c r="X33" i="68"/>
  <c r="Y32" i="68"/>
  <c r="X32" i="68"/>
  <c r="Y31" i="68"/>
  <c r="Y30" i="68"/>
  <c r="X30" i="68"/>
  <c r="Y29" i="68"/>
  <c r="X29" i="68"/>
  <c r="Y28" i="68"/>
  <c r="X28" i="68"/>
  <c r="Y27" i="68"/>
  <c r="X27" i="68"/>
  <c r="Y26" i="68"/>
  <c r="X26" i="68"/>
  <c r="Y25" i="68"/>
  <c r="X25" i="68"/>
  <c r="Y24" i="68"/>
  <c r="X24" i="68"/>
  <c r="Y23" i="68"/>
  <c r="X23" i="68"/>
  <c r="AB22" i="68"/>
  <c r="Y22" i="68"/>
  <c r="X22" i="68"/>
  <c r="Y21" i="68"/>
  <c r="X21" i="68"/>
  <c r="AB20" i="68"/>
  <c r="Y20" i="68"/>
  <c r="X20" i="68"/>
  <c r="Y19" i="68"/>
  <c r="X19" i="68"/>
  <c r="AC18" i="68"/>
  <c r="Y18" i="68"/>
  <c r="X18" i="68"/>
  <c r="Y17" i="68"/>
  <c r="D17" i="68"/>
  <c r="D38" i="68" s="1"/>
  <c r="Y16" i="68"/>
  <c r="X16" i="68"/>
  <c r="Y15" i="68"/>
  <c r="X15" i="68"/>
  <c r="Y13" i="68"/>
  <c r="X13" i="68"/>
  <c r="Y12" i="68"/>
  <c r="X12" i="68"/>
  <c r="Y11" i="68"/>
  <c r="X11" i="68"/>
  <c r="Y10" i="68"/>
  <c r="X10" i="68"/>
  <c r="Y9" i="68"/>
  <c r="X9" i="68"/>
  <c r="Y8" i="68"/>
  <c r="X8" i="68"/>
  <c r="Y7" i="68"/>
  <c r="X7" i="68"/>
  <c r="Y6" i="68"/>
  <c r="Y38" i="68" s="1"/>
  <c r="X6" i="68"/>
  <c r="X17" i="68" l="1"/>
  <c r="X38" i="68"/>
  <c r="AB23" i="68"/>
  <c r="AC18" i="67"/>
  <c r="AB23" i="67"/>
  <c r="AB22" i="67"/>
  <c r="AB21" i="67" l="1"/>
  <c r="AB20" i="67"/>
  <c r="AB19" i="67"/>
  <c r="AB18" i="67"/>
  <c r="D31" i="67"/>
  <c r="X31" i="67" s="1"/>
  <c r="W38" i="67"/>
  <c r="V38" i="67"/>
  <c r="U38" i="67"/>
  <c r="T38" i="67"/>
  <c r="S38" i="67"/>
  <c r="R38" i="67"/>
  <c r="Q38" i="67"/>
  <c r="P38" i="67"/>
  <c r="O38" i="67"/>
  <c r="N38" i="67"/>
  <c r="M38" i="67"/>
  <c r="L38" i="67"/>
  <c r="K38" i="67"/>
  <c r="J38" i="67"/>
  <c r="I38" i="67"/>
  <c r="H38" i="67"/>
  <c r="G38" i="67"/>
  <c r="F38" i="67"/>
  <c r="E38" i="67"/>
  <c r="Y37" i="67"/>
  <c r="X37" i="67"/>
  <c r="Y36" i="67"/>
  <c r="X36" i="67"/>
  <c r="Y35" i="67"/>
  <c r="X35" i="67"/>
  <c r="Y34" i="67"/>
  <c r="X34" i="67"/>
  <c r="Y33" i="67"/>
  <c r="X33" i="67"/>
  <c r="Y32" i="67"/>
  <c r="X32" i="67"/>
  <c r="Y31" i="67"/>
  <c r="Y30" i="67"/>
  <c r="X30" i="67"/>
  <c r="Y29" i="67"/>
  <c r="X29" i="67"/>
  <c r="Y28" i="67"/>
  <c r="X28" i="67"/>
  <c r="Y27" i="67"/>
  <c r="X27" i="67"/>
  <c r="Y26" i="67"/>
  <c r="X26" i="67"/>
  <c r="Y25" i="67"/>
  <c r="X25" i="67"/>
  <c r="Y24" i="67"/>
  <c r="X24" i="67"/>
  <c r="Y23" i="67"/>
  <c r="X23" i="67"/>
  <c r="Y22" i="67"/>
  <c r="X22" i="67"/>
  <c r="Y21" i="67"/>
  <c r="X21" i="67"/>
  <c r="Y20" i="67"/>
  <c r="X20" i="67"/>
  <c r="Y19" i="67"/>
  <c r="X19" i="67"/>
  <c r="Y18" i="67"/>
  <c r="X18" i="67"/>
  <c r="Y17" i="67"/>
  <c r="X17" i="67"/>
  <c r="D17" i="67"/>
  <c r="D38" i="67" s="1"/>
  <c r="Y16" i="67"/>
  <c r="X16" i="67"/>
  <c r="Y15" i="67"/>
  <c r="X15" i="67"/>
  <c r="Y13" i="67"/>
  <c r="X13" i="67"/>
  <c r="Y12" i="67"/>
  <c r="X12" i="67"/>
  <c r="Y11" i="67"/>
  <c r="X11" i="67"/>
  <c r="Y10" i="67"/>
  <c r="X10" i="67"/>
  <c r="Y9" i="67"/>
  <c r="X9" i="67"/>
  <c r="Y8" i="67"/>
  <c r="X8" i="67"/>
  <c r="Y7" i="67"/>
  <c r="X7" i="67"/>
  <c r="Y6" i="67"/>
  <c r="Y38" i="67" s="1"/>
  <c r="X6" i="67"/>
  <c r="X38" i="67" l="1"/>
  <c r="D31" i="66"/>
  <c r="D17" i="66"/>
  <c r="AB24" i="66" l="1"/>
  <c r="AA24" i="66"/>
  <c r="AA23" i="66"/>
  <c r="AB23" i="66" s="1"/>
  <c r="W38" i="66"/>
  <c r="V38" i="66"/>
  <c r="U38" i="66"/>
  <c r="T38" i="66"/>
  <c r="S38" i="66"/>
  <c r="R38" i="66"/>
  <c r="Q38" i="66"/>
  <c r="P38" i="66"/>
  <c r="O38" i="66"/>
  <c r="N38" i="66"/>
  <c r="M38" i="66"/>
  <c r="L38" i="66"/>
  <c r="K38" i="66"/>
  <c r="J38" i="66"/>
  <c r="I38" i="66"/>
  <c r="H38" i="66"/>
  <c r="G38" i="66"/>
  <c r="F38" i="66"/>
  <c r="E38" i="66"/>
  <c r="Y37" i="66"/>
  <c r="X37" i="66"/>
  <c r="Y36" i="66"/>
  <c r="X36" i="66"/>
  <c r="Y35" i="66"/>
  <c r="X35" i="66"/>
  <c r="Y34" i="66"/>
  <c r="X34" i="66"/>
  <c r="Y33" i="66"/>
  <c r="X33" i="66"/>
  <c r="Y32" i="66"/>
  <c r="X32" i="66"/>
  <c r="Y31" i="66"/>
  <c r="X31" i="66"/>
  <c r="Y30" i="66"/>
  <c r="X30" i="66"/>
  <c r="Y29" i="66"/>
  <c r="X29" i="66"/>
  <c r="Y28" i="66"/>
  <c r="X28" i="66"/>
  <c r="Y27" i="66"/>
  <c r="X27" i="66"/>
  <c r="Y26" i="66"/>
  <c r="X26" i="66"/>
  <c r="Y25" i="66"/>
  <c r="X25" i="66"/>
  <c r="Y24" i="66"/>
  <c r="X24" i="66"/>
  <c r="Y23" i="66"/>
  <c r="X23" i="66"/>
  <c r="Y22" i="66"/>
  <c r="X22" i="66"/>
  <c r="Y21" i="66"/>
  <c r="X21" i="66"/>
  <c r="Y20" i="66"/>
  <c r="X20" i="66"/>
  <c r="Y19" i="66"/>
  <c r="X19" i="66"/>
  <c r="Y18" i="66"/>
  <c r="X18" i="66"/>
  <c r="Y17" i="66"/>
  <c r="X17" i="66"/>
  <c r="Y16" i="66"/>
  <c r="X16" i="66"/>
  <c r="Y15" i="66"/>
  <c r="X15" i="66"/>
  <c r="Y13" i="66"/>
  <c r="X13" i="66"/>
  <c r="Y12" i="66"/>
  <c r="X12" i="66"/>
  <c r="Y11" i="66"/>
  <c r="X11" i="66"/>
  <c r="Y10" i="66"/>
  <c r="X10" i="66"/>
  <c r="Y9" i="66"/>
  <c r="X9" i="66"/>
  <c r="Y8" i="66"/>
  <c r="X8" i="66"/>
  <c r="Y7" i="66"/>
  <c r="X7" i="66"/>
  <c r="Y6" i="66"/>
  <c r="Y38" i="66" s="1"/>
  <c r="X6" i="66"/>
  <c r="X38" i="66" s="1"/>
  <c r="D38" i="66" l="1"/>
  <c r="AA42" i="65"/>
  <c r="W38" i="65"/>
  <c r="V38" i="65"/>
  <c r="U38" i="65"/>
  <c r="T38" i="65"/>
  <c r="S38" i="65"/>
  <c r="R38" i="65"/>
  <c r="Q38" i="65"/>
  <c r="P38" i="65"/>
  <c r="O38" i="65"/>
  <c r="N38" i="65"/>
  <c r="M38" i="65"/>
  <c r="L38" i="65"/>
  <c r="K38" i="65"/>
  <c r="J38" i="65"/>
  <c r="I38" i="65"/>
  <c r="H38" i="65"/>
  <c r="G38" i="65"/>
  <c r="F38" i="65"/>
  <c r="E38" i="65"/>
  <c r="Y37" i="65"/>
  <c r="X37" i="65"/>
  <c r="Y36" i="65"/>
  <c r="X36" i="65"/>
  <c r="Y35" i="65"/>
  <c r="X35" i="65"/>
  <c r="Y34" i="65"/>
  <c r="X34" i="65"/>
  <c r="Y33" i="65"/>
  <c r="X33" i="65"/>
  <c r="Y32" i="65"/>
  <c r="X32" i="65"/>
  <c r="AB31" i="65"/>
  <c r="Y31" i="65"/>
  <c r="D31" i="65"/>
  <c r="X31" i="65" s="1"/>
  <c r="AA32" i="65" s="1"/>
  <c r="Y30" i="65"/>
  <c r="X30" i="65"/>
  <c r="Y29" i="65"/>
  <c r="X29" i="65"/>
  <c r="Y28" i="65"/>
  <c r="X28" i="65"/>
  <c r="Y27" i="65"/>
  <c r="X27" i="65"/>
  <c r="Y26" i="65"/>
  <c r="X26" i="65"/>
  <c r="Y25" i="65"/>
  <c r="X25" i="65"/>
  <c r="Y24" i="65"/>
  <c r="X24" i="65"/>
  <c r="Y23" i="65"/>
  <c r="X23" i="65"/>
  <c r="AB22" i="65"/>
  <c r="AA22" i="65"/>
  <c r="Y22" i="65"/>
  <c r="X22" i="65"/>
  <c r="Y21" i="65"/>
  <c r="X21" i="65"/>
  <c r="Y20" i="65"/>
  <c r="X20" i="65"/>
  <c r="Y19" i="65"/>
  <c r="X19" i="65"/>
  <c r="Y18" i="65"/>
  <c r="X18" i="65"/>
  <c r="Y17" i="65"/>
  <c r="D17" i="65"/>
  <c r="X17" i="65" s="1"/>
  <c r="Y16" i="65"/>
  <c r="X16" i="65"/>
  <c r="Y15" i="65"/>
  <c r="X15" i="65"/>
  <c r="Y13" i="65"/>
  <c r="X13" i="65"/>
  <c r="Y12" i="65"/>
  <c r="X12" i="65"/>
  <c r="Y11" i="65"/>
  <c r="X11" i="65"/>
  <c r="Y10" i="65"/>
  <c r="X10" i="65"/>
  <c r="Y9" i="65"/>
  <c r="X9" i="65"/>
  <c r="Y8" i="65"/>
  <c r="X8" i="65"/>
  <c r="Y7" i="65"/>
  <c r="X7" i="65"/>
  <c r="Y6" i="65"/>
  <c r="Y38" i="65" s="1"/>
  <c r="X6" i="65"/>
  <c r="X38" i="65" s="1"/>
  <c r="D38" i="65" l="1"/>
  <c r="D31" i="64"/>
  <c r="AA42" i="64" l="1"/>
  <c r="W38" i="64"/>
  <c r="V38" i="64"/>
  <c r="U38" i="64"/>
  <c r="T38" i="64"/>
  <c r="S38" i="64"/>
  <c r="R38" i="64"/>
  <c r="Q38" i="64"/>
  <c r="P38" i="64"/>
  <c r="O38" i="64"/>
  <c r="N38" i="64"/>
  <c r="M38" i="64"/>
  <c r="L38" i="64"/>
  <c r="K38" i="64"/>
  <c r="J38" i="64"/>
  <c r="I38" i="64"/>
  <c r="H38" i="64"/>
  <c r="G38" i="64"/>
  <c r="F38" i="64"/>
  <c r="E38" i="64"/>
  <c r="Y37" i="64"/>
  <c r="X37" i="64"/>
  <c r="Y36" i="64"/>
  <c r="X36" i="64"/>
  <c r="Y35" i="64"/>
  <c r="X35" i="64"/>
  <c r="Y34" i="64"/>
  <c r="X34" i="64"/>
  <c r="Y33" i="64"/>
  <c r="X33" i="64"/>
  <c r="Y32" i="64"/>
  <c r="X32" i="64"/>
  <c r="AB31" i="64"/>
  <c r="Y31" i="64"/>
  <c r="X31" i="64"/>
  <c r="AA32" i="64" s="1"/>
  <c r="Y30" i="64"/>
  <c r="X30" i="64"/>
  <c r="Y29" i="64"/>
  <c r="X29" i="64"/>
  <c r="Y28" i="64"/>
  <c r="X28" i="64"/>
  <c r="Y27" i="64"/>
  <c r="X27" i="64"/>
  <c r="Y26" i="64"/>
  <c r="X26" i="64"/>
  <c r="Y25" i="64"/>
  <c r="X25" i="64"/>
  <c r="Y24" i="64"/>
  <c r="X24" i="64"/>
  <c r="Y23" i="64"/>
  <c r="X23" i="64"/>
  <c r="AA22" i="64"/>
  <c r="AB22" i="64" s="1"/>
  <c r="Y22" i="64"/>
  <c r="X22" i="64"/>
  <c r="Y21" i="64"/>
  <c r="X21" i="64"/>
  <c r="Y20" i="64"/>
  <c r="X20" i="64"/>
  <c r="Y19" i="64"/>
  <c r="X19" i="64"/>
  <c r="Y18" i="64"/>
  <c r="X18" i="64"/>
  <c r="Y17" i="64"/>
  <c r="X17" i="64"/>
  <c r="D17" i="64"/>
  <c r="D38" i="64" s="1"/>
  <c r="Y16" i="64"/>
  <c r="X16" i="64"/>
  <c r="Y15" i="64"/>
  <c r="X15" i="64"/>
  <c r="Y13" i="64"/>
  <c r="X13" i="64"/>
  <c r="Y12" i="64"/>
  <c r="X12" i="64"/>
  <c r="Y11" i="64"/>
  <c r="X11" i="64"/>
  <c r="Y10" i="64"/>
  <c r="X10" i="64"/>
  <c r="Y9" i="64"/>
  <c r="X9" i="64"/>
  <c r="Y8" i="64"/>
  <c r="X8" i="64"/>
  <c r="Y7" i="64"/>
  <c r="X7" i="64"/>
  <c r="Y6" i="64"/>
  <c r="Y38" i="64" s="1"/>
  <c r="X6" i="64"/>
  <c r="X38" i="64" l="1"/>
  <c r="D31" i="63"/>
  <c r="D17" i="63" l="1"/>
  <c r="AA22" i="63"/>
  <c r="AB22" i="63" s="1"/>
  <c r="AA42" i="63"/>
  <c r="W38" i="63"/>
  <c r="V38" i="63"/>
  <c r="U38" i="63"/>
  <c r="T38" i="63"/>
  <c r="S38" i="63"/>
  <c r="R38" i="63"/>
  <c r="Q38" i="63"/>
  <c r="P38" i="63"/>
  <c r="O38" i="63"/>
  <c r="N38" i="63"/>
  <c r="M38" i="63"/>
  <c r="L38" i="63"/>
  <c r="K38" i="63"/>
  <c r="J38" i="63"/>
  <c r="I38" i="63"/>
  <c r="H38" i="63"/>
  <c r="G38" i="63"/>
  <c r="F38" i="63"/>
  <c r="E38" i="63"/>
  <c r="Y37" i="63"/>
  <c r="X37" i="63"/>
  <c r="Y36" i="63"/>
  <c r="X36" i="63"/>
  <c r="Y35" i="63"/>
  <c r="X35" i="63"/>
  <c r="Y34" i="63"/>
  <c r="X34" i="63"/>
  <c r="Y33" i="63"/>
  <c r="X33" i="63"/>
  <c r="Y32" i="63"/>
  <c r="X32" i="63"/>
  <c r="AB31" i="63"/>
  <c r="Y31" i="63"/>
  <c r="X31" i="63"/>
  <c r="AA32" i="63" s="1"/>
  <c r="Y30" i="63"/>
  <c r="X30" i="63"/>
  <c r="Y29" i="63"/>
  <c r="X29" i="63"/>
  <c r="Y28" i="63"/>
  <c r="X28" i="63"/>
  <c r="Y27" i="63"/>
  <c r="X27" i="63"/>
  <c r="Y26" i="63"/>
  <c r="X26" i="63"/>
  <c r="Y25" i="63"/>
  <c r="X25" i="63"/>
  <c r="Y24" i="63"/>
  <c r="X24" i="63"/>
  <c r="Y23" i="63"/>
  <c r="X23" i="63"/>
  <c r="Y22" i="63"/>
  <c r="X22" i="63"/>
  <c r="Y21" i="63"/>
  <c r="X21" i="63"/>
  <c r="Y20" i="63"/>
  <c r="X20" i="63"/>
  <c r="Y19" i="63"/>
  <c r="X19" i="63"/>
  <c r="Y18" i="63"/>
  <c r="X18" i="63"/>
  <c r="Y17" i="63"/>
  <c r="D38" i="63"/>
  <c r="Y16" i="63"/>
  <c r="X16" i="63"/>
  <c r="Y15" i="63"/>
  <c r="X15" i="63"/>
  <c r="Y13" i="63"/>
  <c r="X13" i="63"/>
  <c r="Y12" i="63"/>
  <c r="X12" i="63"/>
  <c r="Y11" i="63"/>
  <c r="X11" i="63"/>
  <c r="Y10" i="63"/>
  <c r="X10" i="63"/>
  <c r="Y9" i="63"/>
  <c r="X9" i="63"/>
  <c r="Y8" i="63"/>
  <c r="X8" i="63"/>
  <c r="Y7" i="63"/>
  <c r="Y38" i="63" s="1"/>
  <c r="X7" i="63"/>
  <c r="Y6" i="63"/>
  <c r="X6" i="63"/>
  <c r="X17" i="63" l="1"/>
  <c r="X38" i="63" s="1"/>
  <c r="D31" i="62"/>
  <c r="AA42" i="62"/>
  <c r="W38" i="62"/>
  <c r="V38" i="62"/>
  <c r="U38" i="62"/>
  <c r="T38" i="62"/>
  <c r="S38" i="62"/>
  <c r="R38" i="62"/>
  <c r="Q38" i="62"/>
  <c r="P38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Y37" i="62"/>
  <c r="X37" i="62"/>
  <c r="Y36" i="62"/>
  <c r="X36" i="62"/>
  <c r="Y35" i="62"/>
  <c r="X35" i="62"/>
  <c r="Y34" i="62"/>
  <c r="X34" i="62"/>
  <c r="Y33" i="62"/>
  <c r="X33" i="62"/>
  <c r="Y32" i="62"/>
  <c r="X32" i="62"/>
  <c r="AB31" i="62"/>
  <c r="Y31" i="62"/>
  <c r="X31" i="62"/>
  <c r="AA32" i="62" s="1"/>
  <c r="Y30" i="62"/>
  <c r="X30" i="62"/>
  <c r="Y29" i="62"/>
  <c r="X29" i="62"/>
  <c r="Y28" i="62"/>
  <c r="X28" i="62"/>
  <c r="Y27" i="62"/>
  <c r="X27" i="62"/>
  <c r="Y26" i="62"/>
  <c r="X26" i="62"/>
  <c r="Y25" i="62"/>
  <c r="X25" i="62"/>
  <c r="Y24" i="62"/>
  <c r="X24" i="62"/>
  <c r="Y23" i="62"/>
  <c r="X23" i="62"/>
  <c r="Y22" i="62"/>
  <c r="X22" i="62"/>
  <c r="Y21" i="62"/>
  <c r="X21" i="62"/>
  <c r="Y20" i="62"/>
  <c r="X20" i="62"/>
  <c r="Y19" i="62"/>
  <c r="X19" i="62"/>
  <c r="Y18" i="62"/>
  <c r="X18" i="62"/>
  <c r="Y17" i="62"/>
  <c r="D17" i="62"/>
  <c r="X17" i="62" s="1"/>
  <c r="Y16" i="62"/>
  <c r="X16" i="62"/>
  <c r="Y15" i="62"/>
  <c r="X15" i="62"/>
  <c r="Y13" i="62"/>
  <c r="X13" i="62"/>
  <c r="Y12" i="62"/>
  <c r="X12" i="62"/>
  <c r="Y11" i="62"/>
  <c r="X11" i="62"/>
  <c r="Y10" i="62"/>
  <c r="X10" i="62"/>
  <c r="Y9" i="62"/>
  <c r="X9" i="62"/>
  <c r="Y8" i="62"/>
  <c r="X8" i="62"/>
  <c r="Y7" i="62"/>
  <c r="Y38" i="62" s="1"/>
  <c r="X7" i="62"/>
  <c r="Y6" i="62"/>
  <c r="X6" i="62"/>
  <c r="X38" i="62" l="1"/>
  <c r="D31" i="61"/>
  <c r="D17" i="61"/>
  <c r="AA42" i="61"/>
  <c r="W38" i="61"/>
  <c r="V38" i="61"/>
  <c r="U38" i="61"/>
  <c r="T38" i="61"/>
  <c r="S38" i="61"/>
  <c r="R38" i="61"/>
  <c r="Q38" i="61"/>
  <c r="P38" i="61"/>
  <c r="O38" i="61"/>
  <c r="N38" i="61"/>
  <c r="M38" i="61"/>
  <c r="L38" i="61"/>
  <c r="K38" i="61"/>
  <c r="J38" i="61"/>
  <c r="I38" i="61"/>
  <c r="H38" i="61"/>
  <c r="G38" i="61"/>
  <c r="F38" i="61"/>
  <c r="E38" i="61"/>
  <c r="Y37" i="61"/>
  <c r="X37" i="61"/>
  <c r="Y36" i="61"/>
  <c r="X36" i="61"/>
  <c r="Y35" i="61"/>
  <c r="X35" i="61"/>
  <c r="Y34" i="61"/>
  <c r="X34" i="61"/>
  <c r="Y33" i="61"/>
  <c r="X33" i="61"/>
  <c r="Y32" i="61"/>
  <c r="X32" i="61"/>
  <c r="AB31" i="61"/>
  <c r="Y31" i="61"/>
  <c r="X31" i="61"/>
  <c r="AA32" i="61" s="1"/>
  <c r="Y30" i="61"/>
  <c r="X30" i="61"/>
  <c r="Y29" i="61"/>
  <c r="X29" i="61"/>
  <c r="Y28" i="61"/>
  <c r="X28" i="61"/>
  <c r="Y27" i="61"/>
  <c r="X27" i="61"/>
  <c r="Y26" i="61"/>
  <c r="X26" i="61"/>
  <c r="Y25" i="61"/>
  <c r="X25" i="61"/>
  <c r="Y24" i="61"/>
  <c r="X24" i="61"/>
  <c r="Y23" i="61"/>
  <c r="X23" i="61"/>
  <c r="Y22" i="61"/>
  <c r="X22" i="61"/>
  <c r="Y21" i="61"/>
  <c r="X21" i="61"/>
  <c r="Y20" i="61"/>
  <c r="X20" i="61"/>
  <c r="Y19" i="61"/>
  <c r="X19" i="61"/>
  <c r="Y18" i="61"/>
  <c r="X18" i="61"/>
  <c r="Y17" i="61"/>
  <c r="D38" i="61"/>
  <c r="Y16" i="61"/>
  <c r="X16" i="61"/>
  <c r="Y15" i="61"/>
  <c r="X15" i="61"/>
  <c r="Y13" i="61"/>
  <c r="X13" i="61"/>
  <c r="Y12" i="61"/>
  <c r="X12" i="61"/>
  <c r="Y11" i="61"/>
  <c r="X11" i="61"/>
  <c r="Y10" i="61"/>
  <c r="X10" i="61"/>
  <c r="Y9" i="61"/>
  <c r="X9" i="61"/>
  <c r="Y8" i="61"/>
  <c r="X8" i="61"/>
  <c r="Y7" i="61"/>
  <c r="X7" i="61"/>
  <c r="Y6" i="61"/>
  <c r="Y38" i="61" s="1"/>
  <c r="X6" i="61"/>
  <c r="X17" i="61" l="1"/>
  <c r="X38" i="61" s="1"/>
  <c r="D31" i="60"/>
  <c r="D17" i="60"/>
  <c r="AA42" i="60"/>
  <c r="W38" i="60"/>
  <c r="V38" i="60"/>
  <c r="U38" i="60"/>
  <c r="T38" i="60"/>
  <c r="S38" i="60"/>
  <c r="R38" i="60"/>
  <c r="Q38" i="60"/>
  <c r="P38" i="60"/>
  <c r="O38" i="60"/>
  <c r="N38" i="60"/>
  <c r="M38" i="60"/>
  <c r="L38" i="60"/>
  <c r="K38" i="60"/>
  <c r="J38" i="60"/>
  <c r="I38" i="60"/>
  <c r="H38" i="60"/>
  <c r="G38" i="60"/>
  <c r="F38" i="60"/>
  <c r="E38" i="60"/>
  <c r="Y37" i="60"/>
  <c r="X37" i="60"/>
  <c r="Y36" i="60"/>
  <c r="X36" i="60"/>
  <c r="Y35" i="60"/>
  <c r="X35" i="60"/>
  <c r="Y34" i="60"/>
  <c r="X34" i="60"/>
  <c r="Y33" i="60"/>
  <c r="X33" i="60"/>
  <c r="Y32" i="60"/>
  <c r="X32" i="60"/>
  <c r="AB31" i="60"/>
  <c r="Y31" i="60"/>
  <c r="X31" i="60"/>
  <c r="AA32" i="60" s="1"/>
  <c r="Y30" i="60"/>
  <c r="X30" i="60"/>
  <c r="Y29" i="60"/>
  <c r="X29" i="60"/>
  <c r="Y28" i="60"/>
  <c r="X28" i="60"/>
  <c r="Y27" i="60"/>
  <c r="X27" i="60"/>
  <c r="Y26" i="60"/>
  <c r="X26" i="60"/>
  <c r="Y25" i="60"/>
  <c r="X25" i="60"/>
  <c r="Y24" i="60"/>
  <c r="X24" i="60"/>
  <c r="Y23" i="60"/>
  <c r="X23" i="60"/>
  <c r="Y22" i="60"/>
  <c r="X22" i="60"/>
  <c r="Y21" i="60"/>
  <c r="X21" i="60"/>
  <c r="Y20" i="60"/>
  <c r="X20" i="60"/>
  <c r="Y19" i="60"/>
  <c r="X19" i="60"/>
  <c r="Y18" i="60"/>
  <c r="X18" i="60"/>
  <c r="Y17" i="60"/>
  <c r="D38" i="60"/>
  <c r="Y16" i="60"/>
  <c r="X16" i="60"/>
  <c r="Y15" i="60"/>
  <c r="X15" i="60"/>
  <c r="Y13" i="60"/>
  <c r="X13" i="60"/>
  <c r="Y12" i="60"/>
  <c r="X12" i="60"/>
  <c r="Y11" i="60"/>
  <c r="X11" i="60"/>
  <c r="Y10" i="60"/>
  <c r="X10" i="60"/>
  <c r="Y9" i="60"/>
  <c r="X9" i="60"/>
  <c r="Y8" i="60"/>
  <c r="X8" i="60"/>
  <c r="Y7" i="60"/>
  <c r="X7" i="60"/>
  <c r="Y6" i="60"/>
  <c r="Y38" i="60" s="1"/>
  <c r="X6" i="60"/>
  <c r="X17" i="60" l="1"/>
  <c r="X38" i="60" s="1"/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2.xml><?xml version="1.0" encoding="utf-8"?>
<comments xmlns="http://schemas.openxmlformats.org/spreadsheetml/2006/main">
  <authors>
    <author>UMG</author>
  </authors>
  <commentList>
    <comment ref="Z3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Truckhub payment and 30lakhs advance cleain end of Nov'24</t>
        </r>
      </text>
    </comment>
  </commentList>
</comments>
</file>

<file path=xl/comments23.xml><?xml version="1.0" encoding="utf-8"?>
<comments xmlns="http://schemas.openxmlformats.org/spreadsheetml/2006/main">
  <authors>
    <author>UMG</author>
  </authors>
  <commentList>
    <comment ref="Z17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Dec Expense 36lakhs</t>
        </r>
      </text>
    </comment>
    <comment ref="Y3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To pay MMK with daily rate to Truckhub</t>
        </r>
      </text>
    </comment>
    <comment ref="Z3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Part Local Purchased and Breaker Balance Payment to IEM</t>
        </r>
      </text>
    </comment>
  </commentList>
</comments>
</file>

<file path=xl/comments24.xml><?xml version="1.0" encoding="utf-8"?>
<comments xmlns="http://schemas.openxmlformats.org/spreadsheetml/2006/main">
  <authors>
    <author>UMG</author>
  </authors>
  <commentList>
    <comment ref="Z17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Dec Expense 36lakhs</t>
        </r>
      </text>
    </comment>
    <comment ref="Y3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To pay MMK with daily rate to Truckhub</t>
        </r>
      </text>
    </comment>
    <comment ref="Z3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Part Local Purchased and Breaker Balance Payment to IEM</t>
        </r>
      </text>
    </comment>
  </commentList>
</comments>
</file>

<file path=xl/sharedStrings.xml><?xml version="1.0" encoding="utf-8"?>
<sst xmlns="http://schemas.openxmlformats.org/spreadsheetml/2006/main" count="6148" uniqueCount="211">
  <si>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</si>
  <si>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</si>
  <si>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</si>
  <si>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</si>
  <si>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</si>
  <si>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</si>
  <si>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</si>
  <si>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</si>
  <si>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</si>
  <si>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</si>
  <si>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</si>
  <si>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</si>
  <si>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</si>
  <si>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</si>
  <si>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</si>
  <si>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</si>
  <si>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</si>
  <si>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</si>
  <si>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</si>
  <si>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</si>
  <si>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</si>
  <si>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</si>
  <si>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</si>
  <si>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</si>
  <si>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</si>
  <si>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</si>
  <si>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</si>
  <si>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</si>
  <si>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</si>
  <si>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</si>
  <si>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</si>
  <si>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</si>
  <si>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</si>
  <si>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</si>
  <si>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</si>
  <si>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</si>
  <si>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</si>
  <si>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</si>
  <si>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</si>
  <si>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</si>
  <si>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</si>
  <si>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</si>
  <si>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</si>
  <si>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</si>
  <si>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</si>
  <si>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</si>
  <si>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</si>
  <si>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</si>
  <si>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</si>
  <si>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</si>
  <si>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</si>
  <si>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</si>
  <si>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</si>
  <si>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</si>
  <si>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</si>
  <si>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</si>
  <si>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</si>
  <si>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</si>
  <si>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</si>
  <si>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</si>
  <si>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</si>
  <si>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</si>
  <si>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</si>
  <si>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</si>
  <si>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</si>
  <si>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</si>
  <si>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</si>
  <si>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</si>
  <si>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</si>
  <si>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</si>
  <si>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</si>
  <si>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</si>
  <si>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</si>
  <si>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</si>
  <si>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</si>
  <si>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</si>
  <si>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</si>
  <si>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</si>
  <si>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</si>
  <si>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</si>
  <si>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</si>
  <si>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</si>
  <si>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</si>
  <si>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</si>
  <si>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</si>
  <si>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</si>
  <si>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</si>
  <si>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</si>
  <si>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</si>
  <si>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</si>
  <si>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</si>
  <si>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</si>
  <si>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</si>
  <si>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</si>
  <si>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</si>
  <si>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</si>
  <si>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</si>
  <si>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</si>
  <si>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</si>
  <si>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</si>
  <si>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</si>
  <si>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</si>
  <si>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</si>
  <si>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</si>
  <si>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</si>
  <si>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</si>
  <si>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</si>
  <si>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</si>
  <si>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</si>
  <si>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</si>
  <si>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</si>
  <si>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</si>
  <si>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</si>
  <si>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</si>
  <si>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</si>
  <si>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</si>
  <si>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</si>
  <si>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</si>
  <si>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</si>
  <si>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</si>
  <si>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</si>
  <si>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</si>
  <si>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</si>
  <si>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</si>
  <si>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</si>
  <si>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</si>
  <si>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</si>
  <si>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</si>
  <si>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</si>
  <si>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</si>
  <si>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</si>
  <si>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</si>
  <si>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</si>
  <si>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</si>
  <si>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</si>
  <si>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</si>
  <si>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</si>
  <si>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</si>
  <si>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</si>
  <si>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</si>
  <si>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</si>
  <si>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</si>
  <si>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</si>
  <si>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</si>
  <si>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</si>
  <si>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</si>
  <si>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</si>
  <si>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</si>
  <si>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</si>
  <si>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</si>
  <si>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</si>
  <si>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</si>
  <si>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</si>
  <si>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</si>
  <si>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</si>
  <si>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</si>
  <si>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</si>
  <si>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</si>
  <si>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</si>
  <si>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</si>
  <si>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</si>
  <si>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</si>
  <si>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</si>
  <si>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</si>
  <si>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</si>
  <si>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</si>
  <si>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</si>
  <si>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</si>
  <si>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</si>
  <si>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</si>
  <si>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</si>
  <si>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</si>
  <si>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</si>
  <si>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</si>
  <si>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</si>
  <si>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</si>
  <si>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</si>
  <si>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</si>
  <si>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</si>
  <si>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</si>
  <si>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</si>
  <si>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</si>
  <si>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</si>
  <si>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</si>
  <si>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</si>
  <si>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</si>
  <si>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</si>
  <si>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</si>
  <si>
    <t>Monthly Cash Budget for Apr'24</t>
  </si>
  <si>
    <t>Monthly Cash Budget for May'24</t>
  </si>
  <si>
    <t>Monthly Cash Budget for Jun'24</t>
  </si>
  <si>
    <t>Monthly Cash Budget for Jul'24</t>
  </si>
  <si>
    <t>WESPC</t>
  </si>
  <si>
    <t>BAIFA WESPC JLT</t>
  </si>
  <si>
    <t>LEGA</t>
  </si>
  <si>
    <t>NEW</t>
  </si>
  <si>
    <t xml:space="preserve">Name:    </t>
  </si>
  <si>
    <t>Monthly Cash Budget for Aug'24</t>
  </si>
  <si>
    <t>Monthly Cash Budget for Sep'24</t>
  </si>
  <si>
    <t>Monthly Cash Budget for Oct'24</t>
  </si>
  <si>
    <t>Baifa - Ruili</t>
  </si>
  <si>
    <t>Wespc - Ruili</t>
  </si>
  <si>
    <t>JLT</t>
  </si>
  <si>
    <t>Wooden</t>
  </si>
  <si>
    <t>Baifa</t>
  </si>
  <si>
    <t>Monthly Cash Budget for Nov'24</t>
  </si>
  <si>
    <t>Monthly Cash Budget for Dec'24</t>
  </si>
  <si>
    <t>Monthly Cash Budget for Jan'25</t>
  </si>
  <si>
    <t xml:space="preserve"> </t>
  </si>
  <si>
    <t>Monthly Cash Budget for Feb'25</t>
  </si>
  <si>
    <t>Name:    Cho Mar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</si>
</sst>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8" fillId="3" borderId="15" xfId="1" applyNumberFormat="1" applyFont="1" applyFill="1" applyBorder="1" applyAlignment="1">
      <alignment horizontal="center" vertical="center"/>
    </xf>
    <xf numFmtId="43" fontId="7" fillId="0" borderId="0" xfId="1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 wrapText="1"/>
    </xf>
    <xf numFmtId="164" fontId="15" fillId="0" borderId="6" xfId="1" applyNumberFormat="1" applyFont="1" applyFill="1" applyBorder="1" applyAlignment="1">
      <alignment vertical="center" wrapText="1"/>
    </xf>
    <xf numFmtId="164" fontId="15" fillId="0" borderId="6" xfId="0" applyNumberFormat="1" applyFont="1" applyFill="1" applyBorder="1" applyAlignment="1">
      <alignment vertical="center" wrapText="1"/>
    </xf>
    <xf numFmtId="164" fontId="15" fillId="0" borderId="6" xfId="1" applyNumberFormat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164" fontId="15" fillId="0" borderId="6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Relationship Id="rId4" Type="http://schemas.openxmlformats.org/officeDocument/2006/relationships/comments" Target="../comments22.xml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Relationship Id="rId4" Type="http://schemas.openxmlformats.org/officeDocument/2006/relationships/comments" Target="../comments23.xm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Relationship Id="rId4" Type="http://schemas.openxmlformats.org/officeDocument/2006/relationships/comments" Target="../comments24.xml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39" t="s">
        <v>9</v>
      </c>
      <c r="Y4" s="240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45" t="s">
        <v>23</v>
      </c>
      <c r="K51" s="245"/>
      <c r="L51" s="245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45" t="s">
        <v>55</v>
      </c>
      <c r="K52" s="245"/>
      <c r="L52" s="245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45" t="s">
        <v>25</v>
      </c>
      <c r="K53" s="245"/>
      <c r="L53" s="245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6" t="s">
        <v>0</v>
      </c>
      <c r="C1" s="246"/>
      <c r="D1" s="246"/>
      <c r="E1" s="246"/>
      <c r="F1" s="37"/>
      <c r="G1" s="37"/>
      <c r="H1" s="32"/>
    </row>
    <row r="2" spans="2:25" s="29" customFormat="1" ht="34.5" customHeight="1" x14ac:dyDescent="0.35">
      <c r="B2" s="247" t="s">
        <v>57</v>
      </c>
      <c r="C2" s="247"/>
      <c r="D2" s="247"/>
      <c r="E2" s="24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39" t="s">
        <v>9</v>
      </c>
      <c r="Y4" s="240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5" t="s">
        <v>61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6" t="s">
        <v>0</v>
      </c>
      <c r="C1" s="246"/>
      <c r="D1" s="246"/>
      <c r="E1" s="246"/>
      <c r="F1" s="37"/>
      <c r="G1" s="37"/>
      <c r="H1" s="32"/>
    </row>
    <row r="2" spans="2:25" s="29" customFormat="1" ht="34.5" customHeight="1" x14ac:dyDescent="0.35">
      <c r="B2" s="247" t="s">
        <v>66</v>
      </c>
      <c r="C2" s="247"/>
      <c r="D2" s="247"/>
      <c r="E2" s="24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39" t="s">
        <v>9</v>
      </c>
      <c r="Y4" s="240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5" t="s">
        <v>61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6" t="s">
        <v>0</v>
      </c>
      <c r="C1" s="246"/>
      <c r="D1" s="246"/>
      <c r="E1" s="246"/>
      <c r="F1" s="37"/>
      <c r="G1" s="37"/>
      <c r="H1" s="32"/>
    </row>
    <row r="2" spans="2:25" s="29" customFormat="1" ht="34.5" customHeight="1" x14ac:dyDescent="0.35">
      <c r="B2" s="247" t="s">
        <v>67</v>
      </c>
      <c r="C2" s="247"/>
      <c r="D2" s="247"/>
      <c r="E2" s="24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39" t="s">
        <v>9</v>
      </c>
      <c r="Y4" s="240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5" t="s">
        <v>68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6" t="s">
        <v>0</v>
      </c>
      <c r="C1" s="246"/>
      <c r="D1" s="246"/>
      <c r="E1" s="246"/>
      <c r="F1" s="37"/>
      <c r="G1" s="37"/>
      <c r="H1" s="32"/>
    </row>
    <row r="2" spans="2:25" s="29" customFormat="1" ht="34.5" customHeight="1" x14ac:dyDescent="0.35">
      <c r="B2" s="247" t="s">
        <v>69</v>
      </c>
      <c r="C2" s="247"/>
      <c r="D2" s="247"/>
      <c r="E2" s="24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39" t="s">
        <v>9</v>
      </c>
      <c r="Y4" s="240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5" t="s">
        <v>68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46" t="s">
        <v>0</v>
      </c>
      <c r="C1" s="246"/>
      <c r="D1" s="246"/>
      <c r="E1" s="246"/>
      <c r="F1" s="37"/>
      <c r="G1" s="37"/>
      <c r="H1" s="32"/>
    </row>
    <row r="2" spans="2:25" s="29" customFormat="1" ht="34.5" customHeight="1" x14ac:dyDescent="0.35">
      <c r="B2" s="247" t="s">
        <v>70</v>
      </c>
      <c r="C2" s="247"/>
      <c r="D2" s="247"/>
      <c r="E2" s="24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39" t="s">
        <v>9</v>
      </c>
      <c r="Y4" s="240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5" t="s">
        <v>68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74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4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45" t="s">
        <v>68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77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4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45" t="s">
        <v>68</v>
      </c>
      <c r="E51" s="245"/>
      <c r="F51" s="24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45" t="s">
        <v>60</v>
      </c>
      <c r="E52" s="245"/>
      <c r="F52" s="24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45" t="s">
        <v>59</v>
      </c>
      <c r="E53" s="245"/>
      <c r="F53" s="24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80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45" t="s">
        <v>68</v>
      </c>
      <c r="E44" s="245"/>
      <c r="F44" s="245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45" t="s">
        <v>83</v>
      </c>
      <c r="E45" s="245"/>
      <c r="F45" s="245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45" t="s">
        <v>59</v>
      </c>
      <c r="E46" s="245"/>
      <c r="F46" s="245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85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45" t="s">
        <v>68</v>
      </c>
      <c r="E46" s="245"/>
      <c r="F46" s="24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45" t="s">
        <v>83</v>
      </c>
      <c r="E47" s="245"/>
      <c r="F47" s="24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45" t="s">
        <v>59</v>
      </c>
      <c r="E48" s="245"/>
      <c r="F48" s="24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87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45" t="s">
        <v>68</v>
      </c>
      <c r="E46" s="245"/>
      <c r="F46" s="24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45" t="s">
        <v>83</v>
      </c>
      <c r="E47" s="245"/>
      <c r="F47" s="24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45" t="s">
        <v>59</v>
      </c>
      <c r="E48" s="245"/>
      <c r="F48" s="24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90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5" t="s">
        <v>68</v>
      </c>
      <c r="E45" s="245"/>
      <c r="F45" s="24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45" t="s">
        <v>83</v>
      </c>
      <c r="E46" s="245"/>
      <c r="F46" s="24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5" t="s">
        <v>59</v>
      </c>
      <c r="E47" s="245"/>
      <c r="F47" s="24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94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5" t="s">
        <v>68</v>
      </c>
      <c r="E45" s="245"/>
      <c r="F45" s="24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45" t="s">
        <v>83</v>
      </c>
      <c r="E46" s="245"/>
      <c r="F46" s="24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5" t="s">
        <v>59</v>
      </c>
      <c r="E47" s="245"/>
      <c r="F47" s="24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98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5" t="s">
        <v>96</v>
      </c>
      <c r="E45" s="245"/>
      <c r="F45" s="24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45" t="s">
        <v>83</v>
      </c>
      <c r="E46" s="245"/>
      <c r="F46" s="24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5" t="s">
        <v>59</v>
      </c>
      <c r="E47" s="245"/>
      <c r="F47" s="24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99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5" t="s">
        <v>96</v>
      </c>
      <c r="E45" s="245"/>
      <c r="F45" s="24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45" t="s">
        <v>83</v>
      </c>
      <c r="E46" s="245"/>
      <c r="F46" s="24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5" t="s">
        <v>59</v>
      </c>
      <c r="E47" s="245"/>
      <c r="F47" s="24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101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5" t="s">
        <v>96</v>
      </c>
      <c r="E45" s="245"/>
      <c r="F45" s="24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45" t="s">
        <v>83</v>
      </c>
      <c r="E46" s="245"/>
      <c r="F46" s="24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45" t="s">
        <v>102</v>
      </c>
      <c r="E47" s="245"/>
      <c r="F47" s="24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105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45" t="s">
        <v>96</v>
      </c>
      <c r="E50" s="245"/>
      <c r="F50" s="245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45" t="s">
        <v>83</v>
      </c>
      <c r="E51" s="245"/>
      <c r="F51" s="245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111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114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116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118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123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125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126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104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126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4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130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135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136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139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140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141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144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146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154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155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157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161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162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166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168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168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172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174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174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176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177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178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5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179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7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180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9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181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1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182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183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3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184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5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5500000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6700000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6700000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" zoomScaleNormal="100" workbookViewId="0">
      <selection activeCell="D35" sqref="D3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189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Y15" sqref="Y1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190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12000000</f>
        <v>12000000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C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191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197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13" zoomScaleNormal="100" workbookViewId="0">
      <selection activeCell="X19" sqref="X1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7" s="29" customFormat="1" ht="25.5" customHeight="1" x14ac:dyDescent="0.35">
      <c r="B2" s="247" t="s">
        <v>198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3" t="s">
        <v>10</v>
      </c>
      <c r="Y5" s="42" t="s">
        <v>11</v>
      </c>
      <c r="Z5" s="24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C22" zoomScaleNormal="100" workbookViewId="0">
      <selection activeCell="X40" sqref="X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199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5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127">
        <v>3707</v>
      </c>
      <c r="AB21" s="127" t="s">
        <v>200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127">
        <v>702</v>
      </c>
      <c r="AB22" s="127" t="s">
        <v>201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A23" s="65">
        <f>SUM(AA17:AA22)</f>
        <v>8679</v>
      </c>
      <c r="AB23" s="65">
        <f>AA23*650</f>
        <v>5641350</v>
      </c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A24" s="65">
        <f>AA21+AA22</f>
        <v>4409</v>
      </c>
      <c r="AB24" s="65">
        <f>AA24*700</f>
        <v>3086300</v>
      </c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13000000</f>
        <v>13000000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13000000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65"/>
  <sheetViews>
    <sheetView topLeftCell="A10" zoomScaleNormal="100" workbookViewId="0">
      <selection activeCell="Z19" sqref="Z1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205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7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9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9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 t="s">
        <v>202</v>
      </c>
      <c r="AB18" s="180">
        <f>1728*650</f>
        <v>1123200</v>
      </c>
      <c r="AC18" s="124">
        <f>AB18+AB19+AB22+AB21</f>
        <v>3064950</v>
      </c>
    </row>
    <row r="19" spans="2:29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 t="s">
        <v>203</v>
      </c>
      <c r="AB19" s="180">
        <f>250000</f>
        <v>250000</v>
      </c>
    </row>
    <row r="20" spans="2:29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 t="s">
        <v>204</v>
      </c>
      <c r="AB20" s="110">
        <f>4*1500*670</f>
        <v>4020000</v>
      </c>
    </row>
    <row r="21" spans="2:29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 t="s">
        <v>204</v>
      </c>
      <c r="AB21" s="110">
        <f>0.35*1500*670</f>
        <v>351750</v>
      </c>
    </row>
    <row r="22" spans="2:29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 t="s">
        <v>192</v>
      </c>
      <c r="AB22" s="180">
        <f>1*2000*670</f>
        <v>1340000</v>
      </c>
    </row>
    <row r="23" spans="2:29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124">
        <f>SUM(AB18:AB22)</f>
        <v>7084950</v>
      </c>
    </row>
    <row r="24" spans="2:29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9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9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9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9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9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9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9" s="65" customFormat="1" ht="21" customHeight="1" x14ac:dyDescent="0.25">
      <c r="B31" s="66">
        <v>26</v>
      </c>
      <c r="C31" s="67" t="s">
        <v>54</v>
      </c>
      <c r="D31" s="158">
        <f>12000000</f>
        <v>12000000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12000000</v>
      </c>
      <c r="Y31" s="67">
        <f t="shared" si="0"/>
        <v>0</v>
      </c>
      <c r="Z31" s="69" t="s">
        <v>134</v>
      </c>
    </row>
    <row r="32" spans="2:29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9" t="s">
        <v>96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C64"/>
  <sheetViews>
    <sheetView topLeftCell="A37" zoomScaleNormal="100" workbookViewId="0">
      <selection activeCell="C51" sqref="C5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206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9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9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9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124">
        <f>AB18+AB19+AB22+AB21</f>
        <v>1340000</v>
      </c>
    </row>
    <row r="19" spans="2:29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9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 t="s">
        <v>204</v>
      </c>
      <c r="AB20" s="110">
        <f>4*1500*670</f>
        <v>4020000</v>
      </c>
    </row>
    <row r="21" spans="2:29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/>
    </row>
    <row r="22" spans="2:29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 t="s">
        <v>192</v>
      </c>
      <c r="AB22" s="180">
        <f>1*2000*670</f>
        <v>1340000</v>
      </c>
    </row>
    <row r="23" spans="2:29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124">
        <f>SUM(AB18:AB22)</f>
        <v>5360000</v>
      </c>
    </row>
    <row r="24" spans="2:29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9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9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9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9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9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9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9" s="65" customFormat="1" ht="21" customHeight="1" x14ac:dyDescent="0.25">
      <c r="B31" s="66">
        <v>26</v>
      </c>
      <c r="C31" s="67" t="s">
        <v>54</v>
      </c>
      <c r="D31" s="158"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9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3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6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7"/>
      <c r="Y48" s="115"/>
      <c r="Z48" s="115"/>
    </row>
    <row r="49" spans="3:27" ht="15" x14ac:dyDescent="0.25">
      <c r="C49" s="115" t="s">
        <v>196</v>
      </c>
      <c r="D49" s="249" t="s">
        <v>96</v>
      </c>
      <c r="E49" s="249"/>
      <c r="F49" s="249"/>
      <c r="G49" s="118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 t="s">
        <v>23</v>
      </c>
      <c r="S49" s="115" t="s">
        <v>63</v>
      </c>
      <c r="T49" s="115"/>
      <c r="U49" s="116"/>
      <c r="V49" s="116"/>
      <c r="W49" s="116"/>
      <c r="X49" s="116"/>
      <c r="Y49" s="119" t="s">
        <v>132</v>
      </c>
      <c r="Z49" s="119"/>
      <c r="AA49" s="48"/>
    </row>
    <row r="50" spans="3:27" ht="15" x14ac:dyDescent="0.25">
      <c r="C50" s="115" t="s">
        <v>55</v>
      </c>
      <c r="D50" s="249" t="s">
        <v>83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24</v>
      </c>
      <c r="S50" s="115" t="s">
        <v>64</v>
      </c>
      <c r="T50" s="115"/>
      <c r="U50" s="116"/>
      <c r="V50" s="116"/>
      <c r="W50" s="116"/>
      <c r="X50" s="116"/>
      <c r="Y50" s="119" t="s">
        <v>133</v>
      </c>
      <c r="Z50" s="119"/>
      <c r="AA50" s="48"/>
    </row>
    <row r="51" spans="3:27" ht="15" x14ac:dyDescent="0.25">
      <c r="C51" s="115" t="s">
        <v>108</v>
      </c>
      <c r="D51" s="119" t="s">
        <v>109</v>
      </c>
      <c r="E51" s="119"/>
      <c r="F51" s="11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25</v>
      </c>
      <c r="S51" s="115" t="s">
        <v>65</v>
      </c>
      <c r="T51" s="115"/>
      <c r="U51" s="116"/>
      <c r="V51" s="116"/>
      <c r="W51" s="116"/>
      <c r="X51" s="117"/>
      <c r="Y51" s="119" t="s">
        <v>165</v>
      </c>
      <c r="Z51" s="119"/>
      <c r="AA51" s="48"/>
    </row>
    <row r="52" spans="3:27" ht="15" x14ac:dyDescent="0.25">
      <c r="C52" s="115"/>
      <c r="D52" s="115"/>
      <c r="E52" s="115"/>
      <c r="F52" s="118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6"/>
      <c r="V52" s="116"/>
      <c r="W52" s="116"/>
      <c r="X52" s="116"/>
      <c r="Y52" s="116"/>
      <c r="Z52" s="115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x14ac:dyDescent="0.2">
      <c r="U54" s="24"/>
      <c r="V54" s="27"/>
      <c r="W54" s="27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60" spans="3:27" x14ac:dyDescent="0.2">
      <c r="F60" s="8"/>
      <c r="G60" s="8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</sheetData>
  <mergeCells count="18">
    <mergeCell ref="D49:F49"/>
    <mergeCell ref="D50:F50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  <legacyDrawing r:id="rId3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C64"/>
  <sheetViews>
    <sheetView zoomScaleNormal="100" workbookViewId="0">
      <selection activeCell="E3" sqref="E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10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207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1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9" s="65" customFormat="1" ht="57.75" customHeight="1" x14ac:dyDescent="0.25">
      <c r="B17" s="66">
        <v>12</v>
      </c>
      <c r="C17" s="69" t="s">
        <v>53</v>
      </c>
      <c r="D17" s="158">
        <f>5500000</f>
        <v>5500000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5500000</v>
      </c>
      <c r="Y17" s="67">
        <f t="shared" si="0"/>
        <v>0</v>
      </c>
      <c r="Z17" s="69" t="s">
        <v>159</v>
      </c>
    </row>
    <row r="18" spans="2:29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124">
        <f>AB18+AB19+AB22+AB21</f>
        <v>1340000</v>
      </c>
    </row>
    <row r="19" spans="2:29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9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 t="s">
        <v>204</v>
      </c>
      <c r="AB20" s="110">
        <f>4*1500*670</f>
        <v>4020000</v>
      </c>
    </row>
    <row r="21" spans="2:29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/>
    </row>
    <row r="22" spans="2:29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 t="s">
        <v>192</v>
      </c>
      <c r="AB22" s="180">
        <f>1*2000*670</f>
        <v>1340000</v>
      </c>
    </row>
    <row r="23" spans="2:29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124">
        <f>SUM(AB18:AB22)</f>
        <v>5360000</v>
      </c>
    </row>
    <row r="24" spans="2:29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9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9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9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9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65" t="s">
        <v>208</v>
      </c>
    </row>
    <row r="29" spans="2:29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9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9" s="65" customFormat="1" ht="21" customHeight="1" x14ac:dyDescent="0.25">
      <c r="B31" s="66">
        <v>26</v>
      </c>
      <c r="C31" s="67" t="s">
        <v>54</v>
      </c>
      <c r="D31" s="158">
        <v>20000000</v>
      </c>
      <c r="E31" s="143">
        <f>234.32+96.24</f>
        <v>330.56</v>
      </c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20000000</v>
      </c>
      <c r="Y31" s="143">
        <f>E31</f>
        <v>330.56</v>
      </c>
      <c r="Z31" s="69" t="s">
        <v>134</v>
      </c>
      <c r="AA31" s="65">
        <f>234.32+96.24</f>
        <v>330.56</v>
      </c>
      <c r="AB31" s="110">
        <f>AA31*4500</f>
        <v>1487520</v>
      </c>
    </row>
    <row r="32" spans="2:29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B33" s="110">
        <v>722000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B34" s="110">
        <v>57500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110">
        <v>10500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  <c r="AB36" s="110">
        <v>95000</v>
      </c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  <c r="AB37" s="234">
        <v>448550</v>
      </c>
    </row>
    <row r="38" spans="2:28" s="65" customFormat="1" ht="24.75" customHeight="1" thickBot="1" x14ac:dyDescent="0.3">
      <c r="B38" s="70"/>
      <c r="C38" s="82" t="s">
        <v>14</v>
      </c>
      <c r="D38" s="71">
        <f>SUM(D6:D37)</f>
        <v>25500000</v>
      </c>
      <c r="E38" s="233">
        <f>SUM(E6:E37)</f>
        <v>330.56</v>
      </c>
      <c r="F38" s="105">
        <f t="shared" ref="F38:W38" si="1">SUM(F6:F37)</f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25500000</v>
      </c>
      <c r="Y38" s="233">
        <f>SUM(Y6:Y37)</f>
        <v>330.56</v>
      </c>
      <c r="Z38" s="106"/>
      <c r="AA38" s="111"/>
      <c r="AB38" s="65">
        <v>63000</v>
      </c>
    </row>
    <row r="39" spans="2:28" ht="13.5" thickTop="1" x14ac:dyDescent="0.2">
      <c r="F39" s="8"/>
      <c r="G39" s="8"/>
      <c r="AB39" s="83">
        <f>SUM(AB33:AB38)</f>
        <v>1396550</v>
      </c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3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6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7"/>
      <c r="Y48" s="115"/>
      <c r="Z48" s="115"/>
    </row>
    <row r="49" spans="3:27" ht="15" x14ac:dyDescent="0.25">
      <c r="C49" s="115" t="s">
        <v>196</v>
      </c>
      <c r="D49" s="249" t="s">
        <v>96</v>
      </c>
      <c r="E49" s="249"/>
      <c r="F49" s="249"/>
      <c r="G49" s="118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 t="s">
        <v>23</v>
      </c>
      <c r="S49" s="115" t="s">
        <v>63</v>
      </c>
      <c r="T49" s="115"/>
      <c r="U49" s="116"/>
      <c r="V49" s="116"/>
      <c r="W49" s="116"/>
      <c r="X49" s="116"/>
      <c r="Y49" s="119" t="s">
        <v>132</v>
      </c>
      <c r="Z49" s="119"/>
      <c r="AA49" s="48"/>
    </row>
    <row r="50" spans="3:27" ht="15" x14ac:dyDescent="0.25">
      <c r="C50" s="115" t="s">
        <v>55</v>
      </c>
      <c r="D50" s="249" t="s">
        <v>83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24</v>
      </c>
      <c r="S50" s="115" t="s">
        <v>64</v>
      </c>
      <c r="T50" s="115"/>
      <c r="U50" s="116"/>
      <c r="V50" s="116"/>
      <c r="W50" s="116"/>
      <c r="X50" s="116"/>
      <c r="Y50" s="119" t="s">
        <v>133</v>
      </c>
      <c r="Z50" s="119"/>
      <c r="AA50" s="48"/>
    </row>
    <row r="51" spans="3:27" ht="15" x14ac:dyDescent="0.25">
      <c r="C51" s="115" t="s">
        <v>108</v>
      </c>
      <c r="D51" s="119" t="s">
        <v>109</v>
      </c>
      <c r="E51" s="119"/>
      <c r="F51" s="11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25</v>
      </c>
      <c r="S51" s="115" t="s">
        <v>65</v>
      </c>
      <c r="T51" s="115"/>
      <c r="U51" s="116"/>
      <c r="V51" s="116"/>
      <c r="W51" s="116"/>
      <c r="X51" s="117"/>
      <c r="Y51" s="119" t="s">
        <v>165</v>
      </c>
      <c r="Z51" s="119"/>
      <c r="AA51" s="48"/>
    </row>
    <row r="52" spans="3:27" ht="15" x14ac:dyDescent="0.25">
      <c r="C52" s="115"/>
      <c r="D52" s="115"/>
      <c r="E52" s="115"/>
      <c r="F52" s="118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6"/>
      <c r="V52" s="116"/>
      <c r="W52" s="116"/>
      <c r="X52" s="116"/>
      <c r="Y52" s="116"/>
      <c r="Z52" s="115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x14ac:dyDescent="0.2">
      <c r="U54" s="24"/>
      <c r="V54" s="27"/>
      <c r="W54" s="27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60" spans="3:27" x14ac:dyDescent="0.2">
      <c r="F60" s="8"/>
      <c r="G60" s="8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9:F49"/>
    <mergeCell ref="D50:F50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31:Y31" formula="1"/>
  </ignoredErrors>
  <drawing r:id="rId2"/>
  <legacyDrawing r:id="rId3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C64"/>
  <sheetViews>
    <sheetView tabSelected="1" topLeftCell="A20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10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6" t="s">
        <v>175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209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5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9" s="65" customFormat="1" ht="57.75" customHeight="1" x14ac:dyDescent="0.25">
      <c r="B17" s="250">
        <v>12</v>
      </c>
      <c r="C17" s="251" t="s">
        <v>53</v>
      </c>
      <c r="D17" s="252">
        <f>5000000</f>
        <v>5000000</v>
      </c>
      <c r="E17" s="253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>
        <f>D17</f>
        <v>5000000</v>
      </c>
      <c r="Y17" s="255">
        <f t="shared" si="0"/>
        <v>0</v>
      </c>
      <c r="Z17" s="251" t="s">
        <v>159</v>
      </c>
    </row>
    <row r="18" spans="2:29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124">
        <f>AB18+AB19+AB22+AB21</f>
        <v>1340000</v>
      </c>
    </row>
    <row r="19" spans="2:29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9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 t="s">
        <v>204</v>
      </c>
      <c r="AB20" s="110">
        <f>4*1500*670</f>
        <v>4020000</v>
      </c>
    </row>
    <row r="21" spans="2:29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/>
    </row>
    <row r="22" spans="2:29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 t="s">
        <v>192</v>
      </c>
      <c r="AB22" s="180">
        <f>1*2000*670</f>
        <v>1340000</v>
      </c>
    </row>
    <row r="23" spans="2:29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124">
        <f>SUM(AB18:AB22)</f>
        <v>5360000</v>
      </c>
    </row>
    <row r="24" spans="2:29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9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9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9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9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65" t="s">
        <v>208</v>
      </c>
    </row>
    <row r="29" spans="2:29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9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9" s="65" customFormat="1" ht="21" customHeight="1" x14ac:dyDescent="0.25">
      <c r="B31" s="250">
        <v>26</v>
      </c>
      <c r="C31" s="255" t="s">
        <v>54</v>
      </c>
      <c r="D31" s="252">
        <f>15000000+5000000</f>
        <v>20000000</v>
      </c>
      <c r="E31" s="256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4"/>
      <c r="T31" s="254"/>
      <c r="U31" s="254"/>
      <c r="V31" s="254"/>
      <c r="W31" s="254"/>
      <c r="X31" s="254">
        <f>D31</f>
        <v>20000000</v>
      </c>
      <c r="Y31" s="255">
        <f t="shared" si="0"/>
        <v>0</v>
      </c>
      <c r="Z31" s="251" t="s">
        <v>134</v>
      </c>
      <c r="AA31" s="65">
        <f>234.32+96.24</f>
        <v>330.56</v>
      </c>
      <c r="AB31" s="110">
        <f>AA31*4500</f>
        <v>1487520</v>
      </c>
    </row>
    <row r="32" spans="2:29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B33" s="110">
        <v>722000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B34" s="110">
        <v>57500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110">
        <v>10500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  <c r="AB36" s="110">
        <v>95000</v>
      </c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  <c r="AB37" s="234">
        <v>448550</v>
      </c>
    </row>
    <row r="38" spans="2:28" s="65" customFormat="1" ht="24.75" customHeight="1" thickBot="1" x14ac:dyDescent="0.3">
      <c r="B38" s="70"/>
      <c r="C38" s="82" t="s">
        <v>14</v>
      </c>
      <c r="D38" s="71">
        <f>SUM(D6:D37)</f>
        <v>25000000</v>
      </c>
      <c r="E38" s="233">
        <f>SUM(E6:E37)</f>
        <v>0</v>
      </c>
      <c r="F38" s="105">
        <f t="shared" ref="F38:W38" si="1">SUM(F6:F37)</f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25000000</v>
      </c>
      <c r="Y38" s="233">
        <f>SUM(Y6:Y37)</f>
        <v>0</v>
      </c>
      <c r="Z38" s="106"/>
      <c r="AA38" s="111"/>
      <c r="AB38" s="65">
        <v>63000</v>
      </c>
    </row>
    <row r="39" spans="2:28" ht="13.5" thickTop="1" x14ac:dyDescent="0.2">
      <c r="F39" s="8"/>
      <c r="G39" s="8"/>
      <c r="AB39" s="83">
        <f>SUM(AB33:AB38)</f>
        <v>1396550</v>
      </c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3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6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7"/>
      <c r="Y48" s="115"/>
      <c r="Z48" s="115"/>
    </row>
    <row r="49" spans="3:27" ht="15" x14ac:dyDescent="0.25">
      <c r="C49" s="115" t="s">
        <v>210</v>
      </c>
      <c r="D49" s="249" t="s">
        <v>96</v>
      </c>
      <c r="E49" s="249"/>
      <c r="F49" s="249"/>
      <c r="G49" s="118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 t="s">
        <v>23</v>
      </c>
      <c r="S49" s="115" t="s">
        <v>63</v>
      </c>
      <c r="T49" s="115"/>
      <c r="U49" s="116"/>
      <c r="V49" s="116"/>
      <c r="W49" s="116"/>
      <c r="X49" s="116"/>
      <c r="Y49" s="119" t="s">
        <v>132</v>
      </c>
      <c r="Z49" s="119"/>
      <c r="AA49" s="48"/>
    </row>
    <row r="50" spans="3:27" ht="15" x14ac:dyDescent="0.25">
      <c r="C50" s="115" t="s">
        <v>164</v>
      </c>
      <c r="D50" s="249" t="s">
        <v>83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24</v>
      </c>
      <c r="S50" s="115" t="s">
        <v>64</v>
      </c>
      <c r="T50" s="115"/>
      <c r="U50" s="116"/>
      <c r="V50" s="116"/>
      <c r="W50" s="116"/>
      <c r="X50" s="116"/>
      <c r="Y50" s="119" t="s">
        <v>133</v>
      </c>
      <c r="Z50" s="119"/>
      <c r="AA50" s="48"/>
    </row>
    <row r="51" spans="3:27" ht="15" x14ac:dyDescent="0.25">
      <c r="C51" s="115" t="s">
        <v>108</v>
      </c>
      <c r="D51" s="119" t="s">
        <v>109</v>
      </c>
      <c r="E51" s="119"/>
      <c r="F51" s="11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25</v>
      </c>
      <c r="S51" s="115" t="s">
        <v>65</v>
      </c>
      <c r="T51" s="115"/>
      <c r="U51" s="116"/>
      <c r="V51" s="116"/>
      <c r="W51" s="116"/>
      <c r="X51" s="117"/>
      <c r="Y51" s="119" t="s">
        <v>165</v>
      </c>
      <c r="Z51" s="119"/>
      <c r="AA51" s="48"/>
    </row>
    <row r="52" spans="3:27" ht="15" x14ac:dyDescent="0.25">
      <c r="C52" s="115"/>
      <c r="D52" s="115"/>
      <c r="E52" s="115"/>
      <c r="F52" s="118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6"/>
      <c r="V52" s="116"/>
      <c r="W52" s="116"/>
      <c r="X52" s="116"/>
      <c r="Y52" s="116"/>
      <c r="Z52" s="115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x14ac:dyDescent="0.2">
      <c r="U54" s="24"/>
      <c r="V54" s="27"/>
      <c r="W54" s="27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60" spans="3:27" x14ac:dyDescent="0.2">
      <c r="F60" s="8"/>
      <c r="G60" s="8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9:F49"/>
    <mergeCell ref="D50:F50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  <legacyDrawing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6" t="s">
        <v>129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2:26" s="29" customFormat="1" ht="25.5" customHeight="1" x14ac:dyDescent="0.35">
      <c r="B2" s="247" t="s">
        <v>146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43" t="s">
        <v>56</v>
      </c>
      <c r="E4" s="244"/>
      <c r="F4" s="241" t="s">
        <v>3</v>
      </c>
      <c r="G4" s="242"/>
      <c r="H4" s="239" t="s">
        <v>4</v>
      </c>
      <c r="I4" s="240"/>
      <c r="J4" s="239" t="s">
        <v>5</v>
      </c>
      <c r="K4" s="240"/>
      <c r="L4" s="239" t="s">
        <v>20</v>
      </c>
      <c r="M4" s="240"/>
      <c r="N4" s="239" t="s">
        <v>21</v>
      </c>
      <c r="O4" s="240"/>
      <c r="P4" s="241" t="s">
        <v>22</v>
      </c>
      <c r="Q4" s="242"/>
      <c r="R4" s="239" t="s">
        <v>6</v>
      </c>
      <c r="S4" s="240"/>
      <c r="T4" s="239" t="s">
        <v>7</v>
      </c>
      <c r="U4" s="240"/>
      <c r="V4" s="239" t="s">
        <v>8</v>
      </c>
      <c r="W4" s="240"/>
      <c r="X4" s="248" t="s">
        <v>9</v>
      </c>
      <c r="Y4" s="248"/>
      <c r="Z4" s="248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4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49" t="s">
        <v>151</v>
      </c>
      <c r="E50" s="249"/>
      <c r="F50" s="24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49" t="s">
        <v>83</v>
      </c>
      <c r="E51" s="249"/>
      <c r="F51" s="24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68</vt:i4>
      </vt:variant>
      <vt:variant>
        <vt:lpstr>Named Ranges</vt:lpstr>
      </vt:variant>
      <vt:variant>
        <vt:i4>67</vt:i4>
      </vt:variant>
    </vt:vector>
  </HeadingPairs>
  <TitlesOfParts>
    <vt:vector size="135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Apr'24</vt:lpstr>
      <vt:lpstr>May'24 </vt:lpstr>
      <vt:lpstr>Jun'24 </vt:lpstr>
      <vt:lpstr>Jul'24</vt:lpstr>
      <vt:lpstr>Aug'24</vt:lpstr>
      <vt:lpstr>Sep'24</vt:lpstr>
      <vt:lpstr>Oct'24</vt:lpstr>
      <vt:lpstr>Nov'24</vt:lpstr>
      <vt:lpstr>Dec'24</vt:lpstr>
      <vt:lpstr>Jan'25</vt:lpstr>
      <vt:lpstr>Feb'25</vt:lpstr>
      <vt:lpstr>May'22 (2)</vt:lpstr>
      <vt:lpstr>'Apr''20'!Print_Area</vt:lpstr>
      <vt:lpstr>'Apr''21'!Print_Area</vt:lpstr>
      <vt:lpstr>'Apr''22'!Print_Area</vt:lpstr>
      <vt:lpstr>'Apr''23  '!Print_Area</vt:lpstr>
      <vt:lpstr>'Apr''24'!Print_Area</vt:lpstr>
      <vt:lpstr>'Aug''20'!Print_Area</vt:lpstr>
      <vt:lpstr>'Aug''21'!Print_Area</vt:lpstr>
      <vt:lpstr>'Aug''22'!Print_Area</vt:lpstr>
      <vt:lpstr>'Aug''23'!Print_Area</vt:lpstr>
      <vt:lpstr>'Aug''24'!Print_Area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'Dec''24'!Print_Area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'Feb''25'!Print_Area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'Jan''25'!Print_Area</vt:lpstr>
      <vt:lpstr>'Jul''20'!Print_Area</vt:lpstr>
      <vt:lpstr>'Jul''21'!Print_Area</vt:lpstr>
      <vt:lpstr>'Jul''22'!Print_Area</vt:lpstr>
      <vt:lpstr>'Jul''23    '!Print_Area</vt:lpstr>
      <vt:lpstr>'Jul''24'!Print_Area</vt:lpstr>
      <vt:lpstr>'Jun''20'!Print_Area</vt:lpstr>
      <vt:lpstr>'Jun''21'!Print_Area</vt:lpstr>
      <vt:lpstr>'Jun''22'!Print_Area</vt:lpstr>
      <vt:lpstr>'Jun''23    (2)'!Print_Area</vt:lpstr>
      <vt:lpstr>'Jun''24 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'May''24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'Nov''24'!Print_Area</vt:lpstr>
      <vt:lpstr>'Oct''19 '!Print_Area</vt:lpstr>
      <vt:lpstr>'Oct''21'!Print_Area</vt:lpstr>
      <vt:lpstr>'Oct''22'!Print_Area</vt:lpstr>
      <vt:lpstr>'Oct''23'!Print_Area</vt:lpstr>
      <vt:lpstr>'Oct''24'!Print_Area</vt:lpstr>
      <vt:lpstr>'Sep''20'!Print_Area</vt:lpstr>
      <vt:lpstr>'Sep''21'!Print_Area</vt:lpstr>
      <vt:lpstr>'Sep''22'!Print_Area</vt:lpstr>
      <vt:lpstr>'Sep''23'!Print_Area</vt:lpstr>
      <vt:lpstr>'Sep''24'!Print_Area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2024-12-27T02:37:14Z</cp:lastPrinted>
  <dcterms:created xsi:type="dcterms:W3CDTF">2019-08-26T06:44:57Z</dcterms:created>
  <dcterms:modified xsi:type="dcterms:W3CDTF">2025-01-28T09:58:25Z</dcterms:modified>
</cp:coreProperties>
</file>