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autoCompressPictures="0" defaultThemeVersion="124226"/>
  <bookViews>
    <workbookView xWindow="0" yWindow="0" windowWidth="20490" windowHeight="7755" activeTab="1"/>
  </bookViews>
  <sheets>
    <sheet name="CASH ON HAND (USD)" sheetId="17" r:id="rId1"/>
    <sheet name="CASH ON HAND (MMK)" sheetId="16" r:id="rId2"/>
  </sheets>
  <definedNames>
    <definedName name="_xlnm._FilterDatabase" localSheetId="1" hidden="1">'CASH ON HAND (MMK)'!$A$1:$M$348</definedName>
  </definedNames>
  <calcPr calcId="152511"/>
  <extLst>
    <ext xmlns:x14="http://schemas.microsoft.com/office/spreadsheetml/2009/9/main" uri="{79F54976-1DA5-4618-B147-4CDE4B953A38}">
      <x14:workbookPr discardImageEditData="1"/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59" i="17" l="1"/>
  <c r="H59" i="17"/>
  <c r="J56" i="17"/>
  <c r="J59" i="17" l="1"/>
  <c r="I52" i="17" l="1"/>
  <c r="H52" i="17"/>
  <c r="I45" i="17" l="1"/>
  <c r="H45" i="17"/>
  <c r="I37" i="17" l="1"/>
  <c r="H37" i="17"/>
  <c r="I30" i="17" l="1"/>
  <c r="H30" i="17"/>
  <c r="I22" i="17" l="1"/>
  <c r="H22" i="17"/>
  <c r="H15" i="17" l="1"/>
  <c r="I15" i="17"/>
  <c r="J15" i="17" l="1"/>
  <c r="J19" i="17" s="1"/>
  <c r="J22" i="17" s="1"/>
  <c r="J26" i="17" s="1"/>
  <c r="J30" i="17" s="1"/>
  <c r="J34" i="17" s="1"/>
  <c r="J37" i="17" s="1"/>
  <c r="J41" i="17" s="1"/>
  <c r="J45" i="17" s="1"/>
  <c r="J49" i="17" s="1"/>
  <c r="J52" i="17" s="1"/>
  <c r="L29" i="16" l="1"/>
  <c r="L40" i="16" s="1"/>
  <c r="L50" i="16" s="1"/>
  <c r="L77" i="16" s="1"/>
  <c r="L93" i="16" s="1"/>
  <c r="L109" i="16" s="1"/>
  <c r="L125" i="16" s="1"/>
  <c r="L146" i="16" s="1"/>
  <c r="L158" i="16" l="1"/>
  <c r="L172" i="16" s="1"/>
  <c r="L187" i="16" s="1"/>
  <c r="L197" i="16" s="1"/>
  <c r="L205" i="16" s="1"/>
  <c r="L213" i="16" s="1"/>
  <c r="L221" i="16" s="1"/>
  <c r="L240" i="16" s="1"/>
  <c r="L267" i="16" s="1"/>
  <c r="L287" i="16" s="1"/>
  <c r="L309" i="16" s="1"/>
  <c r="L328" i="16" s="1"/>
  <c r="L338" i="16" s="1"/>
  <c r="L8" i="16"/>
  <c r="L10" i="16" l="1"/>
  <c r="L13" i="16"/>
  <c r="L28" i="16" s="1"/>
  <c r="I8" i="17"/>
  <c r="H8" i="17"/>
  <c r="J8" i="17" l="1"/>
  <c r="L33" i="16"/>
  <c r="L30" i="16"/>
  <c r="L39" i="16" l="1"/>
  <c r="L44" i="16" s="1"/>
  <c r="L49" i="16" l="1"/>
  <c r="L54" i="16" s="1"/>
  <c r="L41" i="16"/>
  <c r="L76" i="16" l="1"/>
  <c r="L81" i="16" s="1"/>
  <c r="L51" i="16"/>
  <c r="L92" i="16" l="1"/>
  <c r="L97" i="16" s="1"/>
  <c r="L108" i="16" s="1"/>
  <c r="L78" i="16"/>
  <c r="L113" i="16" l="1"/>
  <c r="L124" i="16" s="1"/>
  <c r="L94" i="16"/>
  <c r="L129" i="16" l="1"/>
  <c r="L145" i="16" s="1"/>
  <c r="L150" i="16" s="1"/>
  <c r="L126" i="16"/>
  <c r="L110" i="16"/>
  <c r="L157" i="16" l="1"/>
  <c r="L162" i="16" s="1"/>
  <c r="L171" i="16" s="1"/>
  <c r="L176" i="16" s="1"/>
  <c r="L147" i="16"/>
  <c r="L159" i="16" l="1"/>
  <c r="L186" i="16"/>
  <c r="L191" i="16" s="1"/>
  <c r="L196" i="16" s="1"/>
  <c r="L173" i="16"/>
  <c r="L201" i="16" l="1"/>
  <c r="L204" i="16" s="1"/>
  <c r="L209" i="16" s="1"/>
  <c r="L212" i="16" s="1"/>
  <c r="L198" i="16"/>
  <c r="L188" i="16"/>
  <c r="L214" i="16" l="1"/>
  <c r="L217" i="16"/>
  <c r="L206" i="16"/>
  <c r="L220" i="16" l="1"/>
  <c r="L225" i="16" s="1"/>
  <c r="L239" i="16" l="1"/>
  <c r="L244" i="16" s="1"/>
  <c r="L222" i="16"/>
  <c r="L266" i="16" l="1"/>
  <c r="L271" i="16" s="1"/>
  <c r="L241" i="16"/>
  <c r="L286" i="16" l="1"/>
  <c r="L291" i="16" s="1"/>
  <c r="L268" i="16"/>
  <c r="L308" i="16" l="1"/>
  <c r="L288" i="16"/>
  <c r="L310" i="16" l="1"/>
  <c r="L313" i="16"/>
  <c r="L327" i="16" l="1"/>
  <c r="L329" i="16" l="1"/>
  <c r="L332" i="16"/>
  <c r="L337" i="16" l="1"/>
  <c r="L339" i="16" s="1"/>
</calcChain>
</file>

<file path=xl/comments1.xml><?xml version="1.0" encoding="utf-8"?>
<comments xmlns="http://schemas.openxmlformats.org/spreadsheetml/2006/main">
  <authors>
    <author>Author</author>
  </authors>
  <commentList>
    <comment ref="L105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Urgent 
</t>
        </r>
      </text>
    </comment>
  </commentList>
</comments>
</file>

<file path=xl/sharedStrings.xml><?xml version="1.0" encoding="utf-8"?>
<sst xmlns="http://schemas.openxmlformats.org/spreadsheetml/2006/main" count="2096" uniqueCount="677">
  <si>
    <t>Date</t>
  </si>
  <si>
    <t>Number</t>
  </si>
  <si>
    <t>Ref</t>
  </si>
  <si>
    <t>Description</t>
  </si>
  <si>
    <t>Contact</t>
  </si>
  <si>
    <t>Tracking-1</t>
  </si>
  <si>
    <t>Tracking-2</t>
  </si>
  <si>
    <t>Debit</t>
  </si>
  <si>
    <t>Credit</t>
  </si>
  <si>
    <t>Currency Amount</t>
  </si>
  <si>
    <t>Remark</t>
  </si>
  <si>
    <t>Opening Balance</t>
  </si>
  <si>
    <t>Total</t>
  </si>
  <si>
    <t/>
  </si>
  <si>
    <t>``</t>
  </si>
  <si>
    <t>Prepayment: ZIN LIN HTIKE,U(14/MAMAKA(N)136004)</t>
  </si>
  <si>
    <t>Sane Lei Myo Oo(Finance and Account)</t>
  </si>
  <si>
    <t xml:space="preserve">Budget - 0/-, Income-0/-
</t>
  </si>
  <si>
    <t>Received; SHWE ZIN AYE GARMENT &amp; GENERAL TRADING CO-OP SOCIETY CO.,LTD</t>
  </si>
  <si>
    <t xml:space="preserve"> PGIS BU ERP Cash Book (01.11.2023)</t>
  </si>
  <si>
    <t>2023-11-01</t>
  </si>
  <si>
    <t>WW-RV-23110002</t>
  </si>
  <si>
    <t>WW-RN-SI-23100005 ,SHWE ZIN AYE GARMENT &amp; GENERAL TRADING CO-OP SOCIETY CO.,LTD ,Cash On Hand MMK- 2,500,000.00 /-,Received From Ma Hnin Yu Yu Khine.</t>
  </si>
  <si>
    <t>WW-RV-23110003</t>
  </si>
  <si>
    <t>WW-RN-SI-23100055 ,TOES &amp; BROTHERS CO.,LTD,Cash On Hand MMK- 3,500,000.00 /-,Received From Ma Hnin Yu Yu Khine.</t>
  </si>
  <si>
    <t>Received; TOES &amp; BROTHERS CO.,LTD</t>
  </si>
  <si>
    <t>WW-RV-23110004</t>
  </si>
  <si>
    <t>WW-RN-SI-23100058 , INNOGEN MYANMAR SHOWROOM ,Cash On Hand MMK- 100,000.00 /-,Received From Ma Hnin Yu Yu khine.</t>
  </si>
  <si>
    <t>Received; INNOGEN MYANMAR SHOWROOM</t>
  </si>
  <si>
    <t>WW-PV-23110001</t>
  </si>
  <si>
    <t>Cash transfer to corp cash PG BU income,amount-USD-$8750/-,HQT-RV-2023-11-0020,received by Ma Cho Cho Hlaing.</t>
  </si>
  <si>
    <t>WW-RV-23110001</t>
  </si>
  <si>
    <t>MRV-34891(31.10.2023)</t>
  </si>
  <si>
    <t>Budget-6,196,646.68/-, income-12,963,045.2/-</t>
  </si>
  <si>
    <t>2023-11-02</t>
  </si>
  <si>
    <t>WW-PV-23110002</t>
  </si>
  <si>
    <t>Cash transfer to corp cash PG BU income,amount-MMK-12,963,045/-,HQT-RV-2023-11-0033 ,received by Ma Cho Cho Hlaing.</t>
  </si>
  <si>
    <t>WW-RV-23110008</t>
  </si>
  <si>
    <t>WW-RN-SI-23100017 , KBTC UNIVERSITY ,Cash On Hand MMK- 300,000.00 /-,Received From Ma Hnin Yu Yu Khine.</t>
  </si>
  <si>
    <t>Received; KBTC UNIVERSITY</t>
  </si>
  <si>
    <t>WW-RV-23110009</t>
  </si>
  <si>
    <t>WW-RN-SI-23100018 ,KBTC UNIVERSITY ,Cash On Hand MMK- 500,000.00 /-,Received From Ma Hnin Yu Yu Khine.</t>
  </si>
  <si>
    <t>WW-RV-23110010</t>
  </si>
  <si>
    <t>WW-RN-SI-23100019 ,KBTC UNIVERSITY ,Cash On Hand MMK- 700,000.00 /-,Received From Ma Hnin Yu Yu Khine.</t>
  </si>
  <si>
    <t>WW-RV-23110011</t>
  </si>
  <si>
    <t>WW-RN-SI-23100020 ,KBTC UNIVERSITY ,Cash On Hand MMK- 700,000.00 /-,Received From Ma Hnin Yu Yu Khine.</t>
  </si>
  <si>
    <t>WW-RV-23110012</t>
  </si>
  <si>
    <t>WW-RN-SI-23100031 ,KBTC UNIVERSITY ,Cash On Hand MMK- 300,000.00 /-,Received From Ma Hnin Yu Yu khine.</t>
  </si>
  <si>
    <t>WW-RV-23110013</t>
  </si>
  <si>
    <t>WW-RN-SI-23100032 , KBTC UNIVERSITY ,Cash On Hand MMK- 500,000.00 /-,Received From Ma Hnin Yu Yu Khine.</t>
  </si>
  <si>
    <t>WW-RV-23110014</t>
  </si>
  <si>
    <t>WW-RN-SI-23100033 , KBTC UNIVERSITY ,Cash On Hand MMK- 700,000.00 /-,Received From Ma Hnin Yu Yu Khine.</t>
  </si>
  <si>
    <t>WW-RV-23110015</t>
  </si>
  <si>
    <t>WW-RN-SI-23100034 ,KBTC UNIVERSITY ,Cash On Hand MMK- 700,000.00 /-, Received From Ma Hnin Yu Yu Khine.</t>
  </si>
  <si>
    <t>WW-RV-23110016</t>
  </si>
  <si>
    <t>WW-RN-SI-23100044 ,KBTC UNIVERSITY ,Cash On Hand MMK- 300,000.00 /-,Received From Ma Hnin Yu Yu Khine.</t>
  </si>
  <si>
    <t>WW-RV-23110017</t>
  </si>
  <si>
    <t>WW-RN-SI-23100045 ,KBTC UNIVERSITY ,Cash On Hand MMK- 500,000.00 /-,Received From Ma Hnin Yu Yu Khine.</t>
  </si>
  <si>
    <t>WW-RV-23110018</t>
  </si>
  <si>
    <t>WW-RN-SI-23100046 , KBTC UNIVERSITY ,Cash On Hand MMK- 700,000.00 /-,Received From Ma Hnin Yu Yu Khine.</t>
  </si>
  <si>
    <t>WW-RV-23110019</t>
  </si>
  <si>
    <t>WW-RN-SI-23100047 , KBTC UNIVERSITY ,Cash On Hand MMK- 700,000.00 /-,Received From Ma Hnin Yu Yu Khine.</t>
  </si>
  <si>
    <t>Budget-6,196,646.68/-, income-6,600,000.2/-</t>
  </si>
  <si>
    <t xml:space="preserve"> PGIS BU ERP Cash Book (02.11.2023)</t>
  </si>
  <si>
    <t xml:space="preserve"> PGIS BU ERP Cash Book (03.11.2023)</t>
  </si>
  <si>
    <t>2023-11-03</t>
  </si>
  <si>
    <t>WW-AC2023110001</t>
  </si>
  <si>
    <t>Advance Clear Payment (WW-ADV2023100033)</t>
  </si>
  <si>
    <t>WW-PV-23110003</t>
  </si>
  <si>
    <t>Cash transfer to corp cash PG BU income,amount-MMK-7,850,000/-,HQT-RV-2023-11-0073 ,received by Ma Cho Cho Hlaing.</t>
  </si>
  <si>
    <t>WW-RV-23110020</t>
  </si>
  <si>
    <t>WW-RN-SI-23110002 , INGYIN PHYU ,Cash On Hand MMK- 750,000.00 /-, Received From Ma Hnin Yu Yu Khine.</t>
  </si>
  <si>
    <t>Received; INGYIN PHYU</t>
  </si>
  <si>
    <t>WW-RV-23110021</t>
  </si>
  <si>
    <t>WW-RN-SI-23100059 , TECHNO PRIME COMPANY,Cash On Hand MMK- 500,000.00 /-,Received From Ma Hnin Yu Yu Khine.</t>
  </si>
  <si>
    <t>Received; TECHNO PRIME COMPANY</t>
  </si>
  <si>
    <t>Budget-6,259,546.88/-, income-0/-</t>
  </si>
  <si>
    <t xml:space="preserve"> PGIS BU ERP Cash Book (06.11.2023)</t>
  </si>
  <si>
    <t>2023-11-06</t>
  </si>
  <si>
    <t>WW-AC2023110002</t>
  </si>
  <si>
    <t>WW-AC2023110003</t>
  </si>
  <si>
    <t>WW-JV-23110079</t>
  </si>
  <si>
    <t>WW-RV-23110023</t>
  </si>
  <si>
    <t>Budget-6,234,546.88/-, income-48,500/-</t>
  </si>
  <si>
    <t xml:space="preserve"> PGIS BU ERP Cash Book (07.11.2023)</t>
  </si>
  <si>
    <t>2023-11-07</t>
  </si>
  <si>
    <t>WW-AC2023110004</t>
  </si>
  <si>
    <t>Advance Clear Payment (WW-ADV2023100001)</t>
  </si>
  <si>
    <t>WW-AC2023110005</t>
  </si>
  <si>
    <t>Advance Clear Payment (WW-ADV2023090005)</t>
  </si>
  <si>
    <t>WW-AC2023110006</t>
  </si>
  <si>
    <t>Advance Clear Payment (WW-ADV2023100014)</t>
  </si>
  <si>
    <t>WW-ADV2023110002</t>
  </si>
  <si>
    <t>WW-ADV2023110003</t>
  </si>
  <si>
    <t>WW-ADV2023110004</t>
  </si>
  <si>
    <t>WW-JV-23110135</t>
  </si>
  <si>
    <t>WW-RV-23110027</t>
  </si>
  <si>
    <t>WW-UNT-SI-23090012 , I FOUR RESTAURANT ,Cash On hand MMK-4,360,000/-($1321.43*3300 Rate), Received From Ma Thiri Sandar,WW-RV-23110027.</t>
  </si>
  <si>
    <t>WW-JV-23110137</t>
  </si>
  <si>
    <t>WW-RV-23110028</t>
  </si>
  <si>
    <t>WW-PRT-SI-23110022 ,PETROL AND TRANSFER,Cash On Hand MMK-823,700/-($ 249.61 *Rate 3300),Received From Ko Kaung Khant Ko, WW-RV-23110028 .</t>
  </si>
  <si>
    <t>WW-PV-23110004</t>
  </si>
  <si>
    <t>Cash transfer to corp cash PG BU income,amount-MMK-4,300,000/-,HQT-RV-2023-11-0163 ,received by Ma Cho Cho Hlaing.</t>
  </si>
  <si>
    <t>WW-PV-23110005</t>
  </si>
  <si>
    <t>Htet Thu Zar,Daw(Sale &amp; Mkt Dept)</t>
  </si>
  <si>
    <t>Cash Pay For Taxi Charges For Going MDY And MHL Branch Visit PIC-ADH Zin Myo Htike, Amount-25,500/-, issued by Ma Htet Thu Zar.</t>
  </si>
  <si>
    <t>WW-PV-23110006</t>
  </si>
  <si>
    <t>WW-PV-23110007</t>
  </si>
  <si>
    <t>Cash Pay For TA Charges For Going MHL, MDy Branch Support And Customer Site Visit, AGM Soe Htet Tin And ADH Zin Myo Htike , Amount-129,100/-,issued by Ma Htet Thu Zar.</t>
  </si>
  <si>
    <t>WW-PV-23110008</t>
  </si>
  <si>
    <t>Cash Pay For TA Charges For Going Customer Site Visit -Ngwe Yee Pearl,Pyin Oo Lwin Urgent Project, AGM Soe Htet Tin And ADH Zin Myo Htike , Amount-107,800/-,issued by Ma Htet Thu Zar.</t>
  </si>
  <si>
    <t>WW-PV-23110009</t>
  </si>
  <si>
    <t>Cash Pay For Transportation And Crane Charges For Customer -Swen Hotel @ U Myint Thein , MC-220AS,A2305024,200KVA, Crane Charges From HO to Pathein, Amount-700,000/-,issued by Ma Htet Thu Zar.</t>
  </si>
  <si>
    <t>WW-PV-23110010</t>
  </si>
  <si>
    <t>Eaint Thinzar Myint Wai ,Daw ( Administration)</t>
  </si>
  <si>
    <t>Cash Pay for Compassionate Assistance Charges For PIC-Ma Zon Zon Zaw's Mother (Funeral), Amount-120,000/-,issued by Eaint Thinzar Myint Wai.</t>
  </si>
  <si>
    <t>WW-PV-23110011</t>
  </si>
  <si>
    <t>Cash Pay for Compassionate Assistance Charges For PIC-Ko Min Khant Kyaw's Father(Funeral), Amount-120,000/-,issued by Eaint Thinzar Myint Wai.</t>
  </si>
  <si>
    <t>WW-PV-23110012</t>
  </si>
  <si>
    <t>Chit Pon Su, Daw(Service Department)</t>
  </si>
  <si>
    <t>Cash Pay For Air Ticket Charges Going From Myeik to Yangon (Urgent Case) ,Phoe Thee Cho Job Site, PIC-Min Khant Kyaw, Amount-205,500/-, issued by Ma Chit Pon Su.</t>
  </si>
  <si>
    <t>WW-PV-23110013</t>
  </si>
  <si>
    <t>Chit Pon Su, Daw(Tech Support Department)</t>
  </si>
  <si>
    <t>Cash Pay For Air Ticket Charges Going From Yangon to Kaw Thaung (Urgent Case) ,Phoe Thee Cho Job Site, PIC-Ye' Wint, Amount-290,500/-, issued by Ma Chit Pon Su.</t>
  </si>
  <si>
    <t>WW-RV-23110026</t>
  </si>
  <si>
    <t>WW-RN-SI-23110003 , U CHIT KO KO HEIN ,Cash On Hand MMK- 4,300,000.00 /-, Received From Ma Hnin Yu Yu Khine.</t>
  </si>
  <si>
    <t>Received; U CHIT KO KO HEIN</t>
  </si>
  <si>
    <t>WW-RV-23110029</t>
  </si>
  <si>
    <t>WW-RN-SI-23110010 ,U ZAW THURA WIN ,Cash On Hand MMK- 2,500,000.00 /-,Received From Ma Hnin Yu Yu Khine.</t>
  </si>
  <si>
    <t>Received; U ZAW THURA WIN</t>
  </si>
  <si>
    <t>Budget-4,021,346.88/-, income-7,732,200/-</t>
  </si>
  <si>
    <t xml:space="preserve"> PGIS BU ERP Cash Book (08.11.2023)</t>
  </si>
  <si>
    <t>2023-11-08</t>
  </si>
  <si>
    <t>WW-RV-23110032</t>
  </si>
  <si>
    <t>Prepayment: KO THU HTET MYAT</t>
  </si>
  <si>
    <t xml:space="preserve">Budget - 0/-, Income-34600/-
</t>
  </si>
  <si>
    <t>WW-AC2023110007</t>
  </si>
  <si>
    <t>Advance Clear Payment (WW-ADV2023100059)</t>
  </si>
  <si>
    <t>WW-AC2023110008</t>
  </si>
  <si>
    <t>WW-JV-23110161</t>
  </si>
  <si>
    <t>WW-RV-23110033</t>
  </si>
  <si>
    <t>Received From Customer U Thu Htet Myat ,Deposit For MC-350BS And MW 55PS,2 Units,Final Payment Manual RV 34898,  Amount-154,600/-MMK(USD $47*3290 Rate),WW-RV-23110033.</t>
  </si>
  <si>
    <t>WW-PV-23110014</t>
  </si>
  <si>
    <t>Cash transfer to corp cash PG BU income,amount-MMK-7,732,200/-,HQT-RV-2023-11-0196 ,received by Ma Cho Cho Hlaing.</t>
  </si>
  <si>
    <t>WW-PV-23110015</t>
  </si>
  <si>
    <t>Hnin Su Phway, Daw (Procurement Department)</t>
  </si>
  <si>
    <t>Cash Pay for  local purchased for WW-PRT-PO-23090037 For New Unit Machine And Need For Warranty And Customer Use to Machine Model For WEICHAI Machine,Amount-2,126,000/-,issued by Hnin Su Phway.</t>
  </si>
  <si>
    <t>WW-PV-23110016</t>
  </si>
  <si>
    <t>Cash Pay for Border Transportation Charges For Matador Filter Order And DHL Duty Charges ,Amount-2,517,700/-,issued by Hnin Su Phway.</t>
  </si>
  <si>
    <t>WW-PV-23110017</t>
  </si>
  <si>
    <t>Cash Pay for  local purchased for WW-PRT-PO-23110003 For KPU Customer Ma Kyi Pyar And Use to Machine Model Cummins And WECHAI Machine, Amount-975,000/-,issued by Hnin Su Phway.</t>
  </si>
  <si>
    <t>WW-PV-23110018</t>
  </si>
  <si>
    <t>Cash Pay for  local purchased for WW-PRT-PO-23090017 ,WW-PRT-PO-23100028 For TSp And WW-PRT-PO-23100035 For PTN Customer Hotel ACE Use to Machine Model For CUMMINs And WECHAI Machine, Amount-840,800/-,issued by Hnin Su Phway.</t>
  </si>
  <si>
    <t>WW-RV-23110031</t>
  </si>
  <si>
    <t>Sane Lei Myo Oo Daw(F and A Dept)</t>
  </si>
  <si>
    <t>Cash received from corporate cash as  budget for Nov'23, amount-7,732,200/-, received from Ma Cho Cho Hlaing.HQT-PV-2023-11-0158.</t>
  </si>
  <si>
    <t>Budget-5,281,046.88/-, income-154,600/-</t>
  </si>
  <si>
    <t>Income</t>
  </si>
  <si>
    <t>Income Transfer For October Income And WW-RV-23110002,WW-RV-23110003,WW-RV-23110004</t>
  </si>
  <si>
    <t>Income Transfer For WW-RV-23110008,WW-RV-23110009,WW-RV-23110010,WW-RV-23110011,WW-RV-23110012,WW-RV-23110013,WW-RV-23110014,WW-RV-23110015,WW-RV-23110016,WW-RV-23110017,WW-RV-23110018,WW-RV-23110019,WW-RV-23110020,WW-RV-23110021</t>
  </si>
  <si>
    <t>Advance Clear Payment-Building Repair charges,Total Advance-1,142,000/-,Total Actual-1,146,000/-,Additional-4,000/-,WW-ADV2023100035.</t>
  </si>
  <si>
    <t>62010029 Admin - Office Repair &amp; Maintenance Charges</t>
  </si>
  <si>
    <t>Advance Clear Payment-General Expense for Office,Total Advance-100,000/-,Total Actual-121,000/-,Additional-21,000/-,WW-ADV2023100021.</t>
  </si>
  <si>
    <t>62010027 Admin - Miscellaneous Expenses</t>
  </si>
  <si>
    <t xml:space="preserve">Income </t>
  </si>
  <si>
    <t>Advance Payment-Machine Repair for Nov'23 First Week</t>
  </si>
  <si>
    <t>Advance Payment-General Expense for Office</t>
  </si>
  <si>
    <t>Advance Payment-BD Cake Charges for DH &amp; Nov born</t>
  </si>
  <si>
    <t>[51040005] Cost of Rental-PSG</t>
  </si>
  <si>
    <t>62010024 Admin - Employee Welfare Expenses</t>
  </si>
  <si>
    <t>Income Transfer For WW-RV-23110026</t>
  </si>
  <si>
    <t>62010051 Admin - Employee Transportation &amp; Ferry Charges</t>
  </si>
  <si>
    <t>Hnin Yu Yu Khine(Rental Dept)</t>
  </si>
  <si>
    <t>Cash Pay For Car Fuel Charges For Going Customer Site Visit -Ngwe Yee Pearl,Pyin Oo Lwin Urgent Project,2S-1620, AGM Soe Htet Tin And ADH Zin Myo Htike , Amount-327,000/-,issued by Ma Htet Thu Zar.</t>
  </si>
  <si>
    <t>62010005 Admin - Car Fuel Expenses</t>
  </si>
  <si>
    <t xml:space="preserve">62010021 Admin - Employee Travelling Expenses - Local Trip </t>
  </si>
  <si>
    <t>Transportation Charges-Units</t>
  </si>
  <si>
    <t>Advance Clear Payment -Local Purchase for (PG-ADV-DHL-27-10-2023),Total Advance-500,000/-,Total Actual-568,000/-,Additional-68,000/-,WW-ADV2023100058.</t>
  </si>
  <si>
    <t>Income Transfer For WW-RV-23110023,WW-RV-23110027,WW-RV-23110028,WW-RV-23110029</t>
  </si>
  <si>
    <t>51020046COGS - Mecc Alte Spare Parts</t>
  </si>
  <si>
    <t>COGS - DHL Charges / Border Charges</t>
  </si>
  <si>
    <t>Budget Received</t>
  </si>
  <si>
    <t xml:space="preserve"> PGIS BU ERP Cash Book (09.11.2023)</t>
  </si>
  <si>
    <t>2023-11-09</t>
  </si>
  <si>
    <t>WW-AC2023110010</t>
  </si>
  <si>
    <t>WW-AC2023110011</t>
  </si>
  <si>
    <t>WW-AC2023110013</t>
  </si>
  <si>
    <t>WW-AC2023110014</t>
  </si>
  <si>
    <t>Advance Clear Payment (WW-ADV2023100051)</t>
  </si>
  <si>
    <t>WW-ADV2023110008</t>
  </si>
  <si>
    <t>WW-ADV2023110009</t>
  </si>
  <si>
    <t>WW-ADV2023110012</t>
  </si>
  <si>
    <t>WW-PV-23110020</t>
  </si>
  <si>
    <t>Cash Pay For Genset Body Charges, HO Stock Machine,MC-165A, A1805308, 150 KVA, Generator Open to Silent Change Modify Canopy Charges , Amount-3,905,000/-,issued by Ma Htet Thu Zar. (Urgent)</t>
  </si>
  <si>
    <t>WW-RV-23110042</t>
  </si>
  <si>
    <t>Cash received from corporate cash as  budget for Nov'23, amount-3,905,000/-, received from Ma Cho Cho Hlaing.HQT-PV-2023-11-0218.</t>
  </si>
  <si>
    <t>WW-PV-23110019</t>
  </si>
  <si>
    <t>Cash transfer to corp cash PG BU income,amount-USD-$34600/-,HQT-RV-2023-11-0232,received by Ma Cho Cho Hlaing.</t>
  </si>
  <si>
    <t>2023-11-11</t>
  </si>
  <si>
    <t>WW-ADV2023110013</t>
  </si>
  <si>
    <t>WW-ADV2023110014</t>
  </si>
  <si>
    <t>WW-ADV2023110015</t>
  </si>
  <si>
    <t>WW-ADV2023110016</t>
  </si>
  <si>
    <t>WW-ADV2023110017</t>
  </si>
  <si>
    <t>WW-RV-23110051</t>
  </si>
  <si>
    <t>WW-RN-SI-23110012,NGWE PINLAE ICE FACTORY,Cash On Hand MMK-2,300,000.00/-,Received From Ma Hnin Yu Yu Khine.</t>
  </si>
  <si>
    <t>Received; NGWE PINLAE ICE FACTORY</t>
  </si>
  <si>
    <t>WW-RV-23110052</t>
  </si>
  <si>
    <t>WW-RN-SI-23110001 ,YADANAR AUNG RICE MILL,Cash On Hand MMK- 1,200,000.00 /-,Received From Ma Hnin Yu Yu Khine.</t>
  </si>
  <si>
    <t>Received; YADANAR AUNG RICE MILL</t>
  </si>
  <si>
    <t>WW-RV-23110053</t>
  </si>
  <si>
    <t>WW-RN-SI-23100057 ,BO KA LAY RICE MILL ,Cash On Hand MMK- 2,200,000.00 /-,Received From Ma Hnin Yu Yu Khine.</t>
  </si>
  <si>
    <t>Received; BO KA LAY RICE MILL</t>
  </si>
  <si>
    <t>WW-RV-23110055</t>
  </si>
  <si>
    <t>WW-RN-SI-23110013 ,PERFECT LUCKY FORTUNE COMPANY LIMITED,Cash On Hand MMK- 2,000,000.00 /-,Received From Ma Hnin Yu Yu Khine.</t>
  </si>
  <si>
    <t>Received; PERFECT LUCKY FORTUNE COMPANY LIMITED</t>
  </si>
  <si>
    <t xml:space="preserve"> PGIS BU ERP Cash Book (11.11.2023)</t>
  </si>
  <si>
    <t xml:space="preserve"> PGIS BU ERP Cash Book (13.11.2023)</t>
  </si>
  <si>
    <t>2023-11-13</t>
  </si>
  <si>
    <t>WW-ADV2023110018</t>
  </si>
  <si>
    <t>WW-ADV2023110020</t>
  </si>
  <si>
    <t>WW-ADV2023110021</t>
  </si>
  <si>
    <t>WW-ADV2023110022</t>
  </si>
  <si>
    <t>WW-JV-23110291</t>
  </si>
  <si>
    <t>WW-RV-23110058</t>
  </si>
  <si>
    <t>WW-PRT-SI-23110087 ,DAW THEIN THEIN MYINT,Cash On Hand MMK-465,000/-($ 139.23 *3340),Received From Ko Kaung Khant Ko, WW-RV-23110058 .</t>
  </si>
  <si>
    <t>WW-PV-23110022</t>
  </si>
  <si>
    <t>Cash Pay For Painting Charges For HO Stock Machine ,MC-220DS, H17I804151,200KVA ,Engine Floor ,Upper Bodies ,Doors =120,000/- And MC-165AS,A2305019 &amp; A2305022 ,150KVA *2 Units,Upper Bodies,Cover ,Doors 2Pcs =200,000/-, Amount-320,000/-,issued by Ma Htet Thu Zar.</t>
  </si>
  <si>
    <t>WW-PV-23110023</t>
  </si>
  <si>
    <t>Cash Pay For Transportation And Crane Charges For Customer -Aung Kyaw Kyaw, MW-33PS,2023060343, 30 KVA, TGY to TCL Transport Charges ,Amount-500,000/-,issued by Ma Htet Thu Zar.</t>
  </si>
  <si>
    <t>WW-PV-23110024</t>
  </si>
  <si>
    <t>Cash Pay For Genset Testing Fuel Charges ,Customer -Dr Mu Mu Than Ministry of Agriculture ,Livestock And Irrigation Department ,Genset Testing in GOV Office Fuel Charges,MW-28PS,2023060334 ,335 &amp; 336, 2 units, Amount-25,000/-,issued by Ma Htet Thu Zar.</t>
  </si>
  <si>
    <t>WW-PV-23110025</t>
  </si>
  <si>
    <t>Cash Pay For Transportation And Crane Charges For Customer -Aung Kyaw Kyaw, MW-33PS,2023060343, 30 KVA, MDY Branch to TGY Gate Crane Charges -100,000/-,MDY to TGY Transport Charges -300,000/-,TGY Gate to TCl Gate Car Charges ,Crane Charges-100,000/-, Amount-500,000/-,issued by Ma Htet Thu Zar.</t>
  </si>
  <si>
    <t>WW-PV-23110026</t>
  </si>
  <si>
    <t>Cash transfer to corp cash PG BU income,amount-MMK-7,854,600/-,HQT-RV-2023-11-0331 ,received by Ma Cho Cho Hlaing.</t>
  </si>
  <si>
    <t>WW-RV-23110057</t>
  </si>
  <si>
    <t>Cash received from corporate cash as  budget for Nov'23, amount-2,854,600/-, received from Ma Cho Cho Hlaing.HQT-PV-2023-11-0305.</t>
  </si>
  <si>
    <t>WW-RV-23110059</t>
  </si>
  <si>
    <t>WW-SER-SI-23110001 ,DAW THEIN THEIN MYINT,Cash On Hand MMK- 60,000.00 /-,Received From Ma Chit Pon Hsu.</t>
  </si>
  <si>
    <t>Received; THEIN THEIN MYINT,DAW(7/PAKHANA(N)280182)</t>
  </si>
  <si>
    <t xml:space="preserve"> PGIS BU ERP Cash Book (14.11.2023)</t>
  </si>
  <si>
    <t>2023-11-14</t>
  </si>
  <si>
    <t>WW-AC2023110015</t>
  </si>
  <si>
    <t>WW-PV-23110027</t>
  </si>
  <si>
    <t>Cash Pay for  local purchased for WW-PRT-PO-23110007 For SDG BR Customer Moderl Food Wall Amd White Owl ,For MUB BR Customer Aung Naing Thitsar , WW-PRT-PO-23110010 For TCL BR Customer U Sai Tint Aung (Nung Tong Company) And WW-PRT-PO-23110005 For NLP Customer used to machine model for APD10C,NTA855  And TAD1642GE Machine, Amount-1,186,000/-,issued by Hnin Su Phway.</t>
  </si>
  <si>
    <t>WW-PV-23110028</t>
  </si>
  <si>
    <t>Lwin Lwin Aung,Daw(F and A dept)</t>
  </si>
  <si>
    <t>Cash pay for Taxi Charges For Going to Mindama Housing to Take Seal For Kathakha And Budget And Going to Time City For Collecting Income , Amount-40,000/-, issued by Ma Lwin Lwin Aung,Daw(F and A dept) .</t>
  </si>
  <si>
    <t>WW-PV-23110029</t>
  </si>
  <si>
    <t>Cash Pay For Car Repair Charges For 1L/9311,Amount-45,000/-,issued by Ma Hnin Yu Yu Khine.</t>
  </si>
  <si>
    <t>WW-PV-23110030</t>
  </si>
  <si>
    <t>Cash Pay For Crane Charges For Customer Avenue 101 , DE165D5,150 KVA, Machine Return , Amount-150,000/-, HQT-RV-2023-11-0334(13.11.2023 total 1,050,000/-),issued by Ma Hnin Yu Yu Khine.</t>
  </si>
  <si>
    <t>Advance Clear Payment-Marketing and Event ,J Flag ( 2 side) charges(2Pcs),total advance-300,000/-, total actual-256,700.00/-, collect-43,300/-,WW-ADV2023100022.</t>
  </si>
  <si>
    <t>Budget-4,811,646.88/-, income-154,600/-</t>
  </si>
  <si>
    <t>Budget-4,041,646.88/-, income-7,854,600/-</t>
  </si>
  <si>
    <t>Budget-4,583,246.88/-, income-525,000/-</t>
  </si>
  <si>
    <t>Advance Clear Payment -1F/8231, Nissian Pickup, Oct'23 monthly car fuel charges.( User - Thiri Sandar),Total Advance-120,000/-,Total Actual-260,000/-,Additional-140,000/-,WW-ADV2023100032.</t>
  </si>
  <si>
    <t>Advance Clear Payment -2S-1620 Jetour X70 , Oct'23 monthly car fuel charges,Total Advance-100,000/-,Total Actual-200,000/-,Additional-100,000/-,WW-ADV2023100030.</t>
  </si>
  <si>
    <t>Advance Payment-2S/1620, NOV'23 Monthly car fuel charges.</t>
  </si>
  <si>
    <t>Advance Payment-3H/8375, NOV'23 Monthly car fuel charges.</t>
  </si>
  <si>
    <t>Advance Payment-1F/8231, NOV'23 Monthly car fuel charges.</t>
  </si>
  <si>
    <t>[51010001] COGS - Units-PSG</t>
  </si>
  <si>
    <t>Budget Received Urgent</t>
  </si>
  <si>
    <t>Advance Payment- TA Charges go to MTL &amp; TGI BR Visit (Service Dept) PIC-Kaung Myat Thu &amp; Aye Min Thu</t>
  </si>
  <si>
    <t>Advance Payment- TA Charges go to BGO &amp; NLP BR Support (Service Dept) PIC-Pyae Phyo Aung</t>
  </si>
  <si>
    <t>Advance Payment-Car Licenes charges for 1E/8718 (PIC-Ye Wint)</t>
  </si>
  <si>
    <t>Advance Payment-Car licences charges for 2I/3938 (PIC-Kaung Myat Thu)</t>
  </si>
  <si>
    <t>Advance Payment-TA For BR visit to NYU, ,MTL , TGY BR</t>
  </si>
  <si>
    <t xml:space="preserve">Zon Zon Zaw,Daw(spare part dept) </t>
  </si>
  <si>
    <t>62010006 Admin - Car Licence Charges</t>
  </si>
  <si>
    <t>Advance Payment-Branch Support to  MHL, NYU, TGY , Phyo Hein Pyae Kyaw  travelling allowance charges.</t>
  </si>
  <si>
    <t>Advance Payment-Facebook Promote and Post Bosting(Oct'23 MATADOR Power Solution Facebook Page)</t>
  </si>
  <si>
    <t>Advance Payment-Installation charges for HPN Branch Billboard,( HPN Branch)..</t>
  </si>
  <si>
    <t>Advance Payment-J Flag ( 2 side) charges(4Pcs). for Event and Road Show</t>
  </si>
  <si>
    <t>62010001 Admin - Advertising Expenses</t>
  </si>
  <si>
    <t>Income Transfer For WW-RV-23110033,WW-RV-23110051,WW-RV-23110052,WW-RV-23110053 And WW-RV-23110053</t>
  </si>
  <si>
    <t>Advance Clear Payment -Taxi Charges For Going to Mindama For Seal And to Tax Office For Tender And Showing Documents,Total Advance-50,000/-,Total Actual-78,000/-,Additional-28,000/-,WW-ADV2023100015.</t>
  </si>
  <si>
    <t>62010007 Admin - Car Repair &amp; Maintenance Charges</t>
  </si>
  <si>
    <t>Not Included in budget (Received back from Customer)</t>
  </si>
  <si>
    <t>Budget-3,134,246.88/-, income-525,000/-</t>
  </si>
  <si>
    <t xml:space="preserve"> PGIS BU ERP Cash Book (15.11.2023)</t>
  </si>
  <si>
    <t>2023-11-15</t>
  </si>
  <si>
    <t>WW-AC2023110016</t>
  </si>
  <si>
    <t>WW-AC2023110017</t>
  </si>
  <si>
    <t>WW-AC2023110018</t>
  </si>
  <si>
    <t>WW-PV-23110033</t>
  </si>
  <si>
    <t>Cash Pay For TA Charges For Stand By Operator Myo Myint Aung(1.10.2023  to 31.10.2023) VP550S,500KVA,2016071530,Customer -Eon Saw Mon At Mawlamyine Job Site =186,000/- And Aung Aung(1.10.2023  to 31.10.2023) DE275D5,250KVA,A1607084,Customer-Shwe Yamone At Latputtar Job Site=186,000/-, Total Amount-372,000/-, issued by Ma Hnin Yu Yu Khine.</t>
  </si>
  <si>
    <t>WW-PV-23110034</t>
  </si>
  <si>
    <t>Cash Pay For TA For Stand By operator For Toe Toe (1.10.2023 to 31.10.2023)Khayan Thone Gwa Job Site, Thet Naing Oo(1.10.2023 to 31.10.2023) Khayan Thone Gwa Job Site, Amount-372,000/-,issued by Ma Hnin Yu Yu Khine.</t>
  </si>
  <si>
    <t>WW-PV-23110035</t>
  </si>
  <si>
    <t>Cash Pay For TA And Air Ticket Charges For Customer Job Site ,PIC-Ye Min Htet ,Amount-273,000/-, issued by Ma Chit Pon Su.</t>
  </si>
  <si>
    <t>WW-PV-23110036</t>
  </si>
  <si>
    <t>Cash Pay For Purchasing Machine Repair Key And ATM Spray (Black), Model-EDL-16000E, Q9CE-300341, Amount-87,000/-,issued by Ma Chit Pon Su.</t>
  </si>
  <si>
    <t>Budget-1,735,246.88/-, income-525,000/-</t>
  </si>
  <si>
    <t>Advance Clear Payment -Car Fuel Adv Request for Oct,23,5M/1382 -120,000/- Aung Ko Oo,4I/8065 -120,000/- William Aung And 1L/9311 -100,000/- Twe Tar Kyaw,Total Advance-340,000/-,Total Actual-715,000/-,Additional-375,000/-,WW-ADV2023100047.</t>
  </si>
  <si>
    <t>Advance Clear Payment-Car fuel charges 2I/3938 for Oct'23(PIC-Kaung Myat Thu) TSP DEPT,Total Advance-140,000/-,Total Actual-180,000/-,Additional-40,000/-,WW-ADV2023100055.</t>
  </si>
  <si>
    <t>Advance Clear Payment -Car fuel charges for 1E/8718 (PIC-Ye Wint) TSP Dept within 1month,total advance-140,000/-, total actual-20,000/-, collect-120,000/-,WW-ADV2023100054.</t>
  </si>
  <si>
    <t>62010059 Admin - Machine Repair &amp; Maintenance</t>
  </si>
  <si>
    <t xml:space="preserve"> PGIS BU ERP Cash Book (16.11.2023)</t>
  </si>
  <si>
    <t>2023-11-16</t>
  </si>
  <si>
    <t>WW-AC2023110019</t>
  </si>
  <si>
    <t>Advance Clear Payment (WW-ADV2023100053)</t>
  </si>
  <si>
    <t>WW-JV-23110370</t>
  </si>
  <si>
    <t>WW-RV-23110076</t>
  </si>
  <si>
    <t>Cash Received From Customer Sein Hin Thar Recycle Plastic Factory @Ko Win oo, For MatadorGenerator MC-375B,MC 350B, Amount- MMK 50,400,000/-($15,000*3360 Rate),WW-RV-23110076</t>
  </si>
  <si>
    <t>WW-JV-23110374</t>
  </si>
  <si>
    <t>WW-RV-23110081</t>
  </si>
  <si>
    <t>WW-PRT-SI-23110071 ,SYNCHRO POWER MYANMAR CO.,LTD ,Cash On Hand MMK-77,600/-($ 23.58 *3290 Rate),Received From Ko Kaung Khant Ko, WW-RV-23110081 .</t>
  </si>
  <si>
    <t>WW-PV-23110042</t>
  </si>
  <si>
    <t>Cash transfer to corp cash PG BU income,amount-MMK-50,400,000/-,HQT-RV-2023-11-0458 ,received by Ma Cho Cho Hlaing.</t>
  </si>
  <si>
    <t>WW-RV-23110077</t>
  </si>
  <si>
    <t>WW-RN-SI-23110017 , U ZAW THURA WIN , Cash On Hand MMK- 2,500,000.00 /-,Received From Ma Hnin Yu Yu Khine.</t>
  </si>
  <si>
    <t>Income Transfer For WW-RV-23110076</t>
  </si>
  <si>
    <t>WW-AC2023110020</t>
  </si>
  <si>
    <t>Advance Clear Payment (WW-ADV2023110002)</t>
  </si>
  <si>
    <t>WW-ADV2023110024</t>
  </si>
  <si>
    <t>WW-RV-23110084</t>
  </si>
  <si>
    <t>WW-RN-SI-23110020 ,U ZAW THAN ,Cash On Hand MMK- 2,200,000.00 /-,Received From Ma Hnin Yu Yu Khine.</t>
  </si>
  <si>
    <t>Received; U ZAW THAN</t>
  </si>
  <si>
    <t>Advance Payment- Car Fuel For 5M/1382 -120,000/-  Ko Aung Ko Oo,4I/8065 -120,000/- Ko William Aung,1L/9311 -100,000/- ko Twe Tar Kyaw</t>
  </si>
  <si>
    <t xml:space="preserve"> PGIS BU ERP Cash Book (17.11.2023)</t>
  </si>
  <si>
    <t>2023-11-17</t>
  </si>
  <si>
    <t>WW-RV-23110091</t>
  </si>
  <si>
    <t>WW-UNT-SI-23100007 ,U ZIN LIN HTIKE,MC-150AS,A2212194, ( 138KVA) ( Silent Type), 1 st Payment ,Cash On Hand USD -$4160/-,Received From Ko Arkar Kyaw.</t>
  </si>
  <si>
    <t>Received; ZIN LIN HTIKE,U(14/MAMAKA(N)136004)</t>
  </si>
  <si>
    <t>WW-RV-23110092</t>
  </si>
  <si>
    <t>WW-UNT-SI-23110002 , U ZIN LIN HTIKE,MATADOR POWER GENERATOR (MW-28PS) 25KVA @1Unit (Silent Type),Cash On Hand USD-$40/-, Received From Ko Arkar Kyaw.</t>
  </si>
  <si>
    <t xml:space="preserve">Budget - 0/-, Income-4200/-
</t>
  </si>
  <si>
    <t>WW-JV-23110405</t>
  </si>
  <si>
    <t>WW-RV-23110086</t>
  </si>
  <si>
    <t>WW-PRT-SI-23110136 ,AUNG NAING THITSAR CO.,LTD,Cash On Hand MMK-3,041,373/-($884.12*3440 Rate),Received From Ko Kaung Khant Ko, WW-RV-23110086</t>
  </si>
  <si>
    <t>WW-JV-23110406</t>
  </si>
  <si>
    <t>MAC Income (Maubin Br)</t>
  </si>
  <si>
    <t>Cash Received From Maubin Branch , MAC Income ,Engine oil Filter 1can , Amount- MMK 273,067/-($79.38*3440 Rate)</t>
  </si>
  <si>
    <t>WW-PV-23110043</t>
  </si>
  <si>
    <t>Cash transfer to corp cash PG BU income,amount-MMK-5,302,600/-,HQT-RV-2023-11-0518 ,received by Ma Cho Cho Hlaing.</t>
  </si>
  <si>
    <t>Budget-1,514,746.88/-, income-5,302,600/-</t>
  </si>
  <si>
    <t>Income Transfer For WW-RV-23110058,WW-RV-23110059,WW-RV-23110081,WW-RV-23110077,WW-RV-23110084</t>
  </si>
  <si>
    <t>WW-PRT-SI-23110053 ,CASH DOWN CUSTOMER,Cash On Hand MMK-48,500/-($ 14.70 *3300 Rate),Received From Ko Kaung Khant Ko, WW-RV-23110023 .</t>
  </si>
  <si>
    <t xml:space="preserve"> PGIS BU ERP Cash Book (18.11.2023)</t>
  </si>
  <si>
    <t>2023-11-18</t>
  </si>
  <si>
    <t>WW-RV-23110095</t>
  </si>
  <si>
    <t>WW-RN-SI-23100015 ,MYANMAR CP LIVESTOCK CO., LTD,Cash On Hand MMK- 1,400,000.00 /-,Received From Ma Hnin Yu Yu Khine.</t>
  </si>
  <si>
    <t>Received; MYANMAR CP LIVESTOCK CO., LTD</t>
  </si>
  <si>
    <t>Budget-1,514,746.88/-, income-4,714,440/-</t>
  </si>
  <si>
    <t>Budget-1,514,746.88/-, income-3,314,440-</t>
  </si>
  <si>
    <t xml:space="preserve"> PGIS BU ERP Cash Book (20.11.2023)</t>
  </si>
  <si>
    <t>2023-11-20</t>
  </si>
  <si>
    <t>WW-PV-23110044</t>
  </si>
  <si>
    <t>Cash transfer to corp cash PG BU income,amount-MMK-4,714,440/-,HQT-RV-2023-11-0593 ,received by Ma Cho Cho Hlaing.</t>
  </si>
  <si>
    <t>Budget-1,514,746.88/-, income-0/-</t>
  </si>
  <si>
    <t>WW-PV-23110045</t>
  </si>
  <si>
    <t>Cash transfer to corp cash PG BU income,amount-USD-$4200/-,HQT-RV-2023-11-0575,received by Ma Cho Cho Hlaing.</t>
  </si>
  <si>
    <t xml:space="preserve"> PGIS BU ERP Cash Book (21.11.2023)</t>
  </si>
  <si>
    <t>2023-11-21</t>
  </si>
  <si>
    <t>WW-RV-23110139</t>
  </si>
  <si>
    <t>WW-UNT-SI-23110013, THEIN LWIN, CASH ON HAND MM 2,600,000/-</t>
  </si>
  <si>
    <t>Received; THEIN LWIN,U(12/PAZATA(N)039232)</t>
  </si>
  <si>
    <t>Budget-1,514,746.88/-, income-2,600,000/-</t>
  </si>
  <si>
    <t xml:space="preserve"> PGIS BU ERP Cash Book (22.11.2023)</t>
  </si>
  <si>
    <t>2023-11-22</t>
  </si>
  <si>
    <t>WW-PV-23110062</t>
  </si>
  <si>
    <t>Khaing Wah Wah,Daw(Sale And Marketing)</t>
  </si>
  <si>
    <t>Cash pay for Broker Charges,Customer-U Kyaw Zaw, broker-U Kyaw Ngwe, 350KVA,MDY branch, amount-USD-300*3150rate=945,000MMK, issued by Ma Khaing Wah Wah.</t>
  </si>
  <si>
    <t>WW-PV-23110063</t>
  </si>
  <si>
    <t>Cash pay for Broker Charges,Customer-Royal Auto (Daw Nwe Ni Aung), broker-U Myo Win Than, 20 KVA,MDY branch, amount-USD-300*3250rate=975,000MMK, issued by Ma Khaing Wah Wah.</t>
  </si>
  <si>
    <t>WW-PV-23110064</t>
  </si>
  <si>
    <t>Cash pay for Broker Charges,Customer-KBTC Group of Company, broker-Ma Tin Zar Moe, 80KVA,SDG branch, amount-USD-300*3298rate= 989,400 MMK, issued by Ma Khaing Wah Wah.</t>
  </si>
  <si>
    <t>WW-PV-23110065</t>
  </si>
  <si>
    <t>Cash pay for Broker Charges,Customer-KBTC Groups of Company, broker-Ma Tin Zar Moe,150KVA,SDG branch, amount-USD-300*3203rate=960,900MMK, issued by Ma Khaing Wah Wah.</t>
  </si>
  <si>
    <t>WW-PV-23110066</t>
  </si>
  <si>
    <t>Cash pay for Broker Charges,Customer-KBTC Group of Company, broker-Ma Tin Zar Moe, 125KVA,SDG branch, amount-USD-300*3350rate=1,005,000MMK, issued by Ma Khaing Wah Wah.</t>
  </si>
  <si>
    <t>WW-PV-23110067</t>
  </si>
  <si>
    <t>Cash pay for Broker Charges,Customer-U Khin Win, broker-U Phyo Thet Wai,500KVA,HTY branch, amount-USD-150*3150rate=472,500MMK, issued by Ma Khaing Wah Wah.</t>
  </si>
  <si>
    <t>WW-PV-23110068</t>
  </si>
  <si>
    <t>Cash pay for Broker Charges,Customer-Myanmar Argo Exchange Public, broker-U Hpone Myat Zin, 200KVA,SDG branch, amount-USD-300*3345rate=1,003,500MMK, issued by Ma Khaing Wah Wah.</t>
  </si>
  <si>
    <t>WW-PV-23110069</t>
  </si>
  <si>
    <t>Cash pay for Broker Charges,Customer-U Kyaw Moe Naing, broker-U Myo Min Htun, 100KVA,NLP branch, amount MMK-500,000/-, issued by Ma Khaing Wah Wah.</t>
  </si>
  <si>
    <t>WW-PV-23110070</t>
  </si>
  <si>
    <t>Cash pay for Broker Charges,Customer-P &amp; K Music Lounge, broker-U Win Min Than, 180KVA,NPT branch, amount MMK-500,000/-, issued by Ma Khaing Wah Wah.</t>
  </si>
  <si>
    <t>WW-RV-23110132</t>
  </si>
  <si>
    <t>WW-RN-SI-23110022 ,BURBRIT RESTAURANT ,Cash On Hand MMK- 300,000.00 /-,Received From Ma Hnin Yu Yu Khine.</t>
  </si>
  <si>
    <t>Received; BURBRIT RESTAURANT</t>
  </si>
  <si>
    <t>WW-RV-23110135</t>
  </si>
  <si>
    <t>WW-RN-SI-23110024 , U ZAW THURA WIN ,Cash On Hand MMK- 2,500,000.00 /-,Received From Ma Hnin Yu Yu Khine.</t>
  </si>
  <si>
    <t>WW-RV-23110136</t>
  </si>
  <si>
    <t>Sane Lei Myo OO Daw(F and A Dept)</t>
  </si>
  <si>
    <t>Cash received from corporate cash as second week  budget for Nov'23 Brokers' Fees, amount-7,351,300 /-, received from Ma Cho Cho Hlaing.HQT-PV-2023-11-0575.</t>
  </si>
  <si>
    <t>Budget-1,514,746.88/-, income-5,400,000/-</t>
  </si>
  <si>
    <t>WW-PV-23110071</t>
  </si>
  <si>
    <t>Cash transfer to corp cash PG BU income,amount-USD-$2460/-,HQT-RV-2023-11-0715,received by Ma Cho Cho Hlaing.</t>
  </si>
  <si>
    <t>WW-RV-23110131</t>
  </si>
  <si>
    <t>WW-UNT-SI-23110002 ,U ZIN LIN HTIKE,MATADOR POWER GENERATOR (MW-28PS) 25KVA @1Unit (Silent Type),Cash On Hand USD-$ 2,460.00/-.</t>
  </si>
  <si>
    <t xml:space="preserve"> PGIS BU ERP Cash Book (23.11.2023)</t>
  </si>
  <si>
    <t>2023-11-23</t>
  </si>
  <si>
    <t>WW-RV-23110142</t>
  </si>
  <si>
    <t>Prepayment: SEIN HIN THAR RECYCLE PLASTIC FACTORY</t>
  </si>
  <si>
    <t xml:space="preserve">Budget - 0/-, Income-3000/-
</t>
  </si>
  <si>
    <t>WW-AC2023110021</t>
  </si>
  <si>
    <t>Advance Clear Payment (WW-ADV2023100044)</t>
  </si>
  <si>
    <t>WW-AC2023110022</t>
  </si>
  <si>
    <t>Advance Clear Payment (WW-ADV2023100042)</t>
  </si>
  <si>
    <t>WW-AC2023110023</t>
  </si>
  <si>
    <t>WW-PV-23110072</t>
  </si>
  <si>
    <t>Zon Zon Zaw,Daw(spare part dept),WW-PRT-PO-23110014</t>
  </si>
  <si>
    <t>Cash pay for Taxi Charges For Local Purchase For PTN Customer (Star Motor) Going from HO to Pazuntaung And From Pazuntaung to HO ,Amount-26,000/-,issued by Zon Zon Zaw.</t>
  </si>
  <si>
    <t>WW-PV-23110073</t>
  </si>
  <si>
    <t>Zon Zon Zaw,Daw(spare part dept),WW-PRT-PO-23100026</t>
  </si>
  <si>
    <t>Cash pay for Taxi Charges For Local Purchase For DWI Customer (Turbo) Going from HO to Kyeemyintdaing And From Kyeemyintdaing to HO ,Amount-12,000/-,issued by Zon Zon Zaw.</t>
  </si>
  <si>
    <t>WW-PV-23110074</t>
  </si>
  <si>
    <t>Cash Pay For ASM Incentive Charges For Oct'23,Amount-766,450/-,issued by Ma Khaing Wah Wah.</t>
  </si>
  <si>
    <t>WW-PV-23110075</t>
  </si>
  <si>
    <t>Cash Pay For Fuel Charges For Oct'23, ASM Soe Yan Naung Customer Appointment Way,Finding Customer ,Marketing Way ,Amount-38,000/-,  issued by Ma Khaing Wah Wah.</t>
  </si>
  <si>
    <t>WW-PV-23110076</t>
  </si>
  <si>
    <t>Cash Pay For Fuel Charges For Oct'23, ASM Si Thu Aung Customer Appointment Way,Finding Customer ,Marketing Way ,Amount-10,000/-,  issued by Ma Khaing Wah Wah.</t>
  </si>
  <si>
    <t>WW-PV-23110077</t>
  </si>
  <si>
    <t>Cash Pay For Fuel Charges For Oct'23, ASM Aye Chan Aung Customer Appointment Way,Finding Customer ,Marketing Way ,Amount-38,000/-,  issued by Ma Khaing Wah Wah.</t>
  </si>
  <si>
    <t>WW-PV-23110078</t>
  </si>
  <si>
    <t>Cash Pay for  local purchased for WW-PRT-PO-23110020 For MLM Customer NC Myanmar, WW-PRT-PO-23110019,WW-PRT-PO-23110017 For HPN BR Customer GG BBQ And Used to Machine Model DE110D5,MF22BS And APD 330C,Amount-410,000/-,issued by Hnin Su Phway.</t>
  </si>
  <si>
    <t>WW-PV-23110079</t>
  </si>
  <si>
    <t>Cash Pay for  local purchased for WW-PRT-PO-23110013 MKN BR Customer And WW-PRT-PO-23110014 For PTN BR Customer Hidh Sweet KTV And Used to Machine Model for LG22YM,EDL30000STE,Cummins 6BT, Amount-109,000/-,issued by Hnin Su Phway.</t>
  </si>
  <si>
    <t>WW-PV-23110080</t>
  </si>
  <si>
    <t>Cash Pay for Border Charges For WESPC 2 Box (Fan Belt, AVR), Matador Filter -75 Box, Baifa 1 box And HEBEI 3 box , Amount-1,317,400/-,issued by Hnin Su Phway.</t>
  </si>
  <si>
    <t>WW-PV-23110081</t>
  </si>
  <si>
    <t>Cash transfer to corp cash PG BU income,amount-MMK-2,800,000/-,HQT-RV-2023-11-0732 ,received by Ma Cho Cho Hlaing.</t>
  </si>
  <si>
    <t>WW-PV-23110082</t>
  </si>
  <si>
    <t>Cash Pay For Machine Repair Charges For All Machine ,A1607040,A1607043, 1ooKVA *2 Units And 2016071530 ,500 KVA ,Amount-268,800/-,issued by Ma Hnin Yu Yu Khine.</t>
  </si>
  <si>
    <t>WW-PV-23110083</t>
  </si>
  <si>
    <t>Cash Pay For OT Charges For Twe Tar Kyaw,Min Khant Kyaw,Kyaw Min Khaing ,Machine Delivery,Machine Repair ,Regular Serivce ,Machine Motor Shutdown , Amount-62,400/-,issued by Ma Hnin Yu Yu Khine.</t>
  </si>
  <si>
    <t>WW-PV-23110084</t>
  </si>
  <si>
    <t>Cash Pay For Crane Charges For MVP 370S,2012651908,350KVA, Customer Shwe Zin Aye (Machine Return),Amount-200,000/-,issued by Ma Hnin Yu Yu Khine.</t>
  </si>
  <si>
    <t>WW-PV-23110085</t>
  </si>
  <si>
    <t>Cash Pay For TA Charges For Stand By Operator Toe Toe (1.11.2023 to 9.11.2023)Khayan Thone Gwa Job Site, Thet Naing Oo(1.11.2023 to 9.11.2023) Khayan Thone Gwa Job Site, Amount-108,000/-,issued by Ma Hnin Yu Yu Khine.</t>
  </si>
  <si>
    <t>WW-PV-23110086</t>
  </si>
  <si>
    <t>Cash Pay For Battery Charges For DE110D5,A1607040,  Amount-261,000/-,issued by Ma Hnin Yu Yu Khine.</t>
  </si>
  <si>
    <t>WW-PV-23110087</t>
  </si>
  <si>
    <t>WW-RV-23110140</t>
  </si>
  <si>
    <t>Cash received from corporate cash as  budget for Nov'23, amount-8,160,000/-, received from Ma Cho Cho Hlaing.HQT-PV-2023-11-0625.</t>
  </si>
  <si>
    <t>Budget-5,753,196.88/-, income-2,600,000/-</t>
  </si>
  <si>
    <t xml:space="preserve"> PGIS BU ERP Cash Book (24.11.2023)</t>
  </si>
  <si>
    <t>2023-11-24</t>
  </si>
  <si>
    <t>WW-AC2023110024</t>
  </si>
  <si>
    <t>WW-AC2023110025</t>
  </si>
  <si>
    <t>Advance Clear Payment (WW-ADV2023100023)</t>
  </si>
  <si>
    <t>WW-AC2023110027</t>
  </si>
  <si>
    <t>Advance Clear Payment (WW-ADV2023110018)</t>
  </si>
  <si>
    <t>WW-PV-23110088</t>
  </si>
  <si>
    <t>Cash Pay For Taxi Charges for Customer Appointment,Pouk Taw Wa to HO PIC Daw Kyi Kyi Win =5,000/-And Urgent Budget Issue ,HO to Mindama And Mindama to HO =14,000/- , Amount-19,000/-,issued by Ma Htet Thu Zar.</t>
  </si>
  <si>
    <t>WW-PV-23110089</t>
  </si>
  <si>
    <t>Cash Pay For Tender Doc Printing Charges For Dr MU Mu Than(NPT Tender ),MW-28PS,2023060334,2023060335 And 2023060336 And MW-38PS,2023090017 And 2023090018 For Genset 5 Units Service repair manual book print And Sewing charges ,Amount-15,000/-,issued by Ma Htet Thu Zar.</t>
  </si>
  <si>
    <t>WW-PV-23110090</t>
  </si>
  <si>
    <t>Cash Pay For Transportation And Crane Charges For Customer U Aung Kyaw Kyaw ,MW-33PS,2023060343,30KVA,Unloading Crane Charges From TCL Car Gate to Downtown TCL Site ,Amount-450,000/-,issued by Ma Htet Thu Zar.</t>
  </si>
  <si>
    <t>WW-PV-23110091</t>
  </si>
  <si>
    <t>Cash Pay For PM Service Charges For 2S-1620,Jetour ,Engine oil ,Oil Filter And Fuel Filter =151,600/- ,50%n,Amount-75,800/-,issued by Ma Htet Thu Zar.</t>
  </si>
  <si>
    <t>WW-PV-23110092</t>
  </si>
  <si>
    <t>Cash Pay For Car Repair Charges For 3H-8375,Nissan AD Van ,Break pin,Ball Joint ,Front Break Shooes, Alignment =240,500/- And Plug Coil,Fuel Pump, Service Charges=215,000/- , Total Amount-455,500/-,issued by Ma Htet Thu Zar.</t>
  </si>
  <si>
    <t>WW-PV-23110093</t>
  </si>
  <si>
    <t>Cash Pay For Trip Car Fuel Charges For 3H-8375, Nissan AD Van , For Going to MHL,TGY ,Amount-345,754/-,issued by Ma Htet Thu Zar.</t>
  </si>
  <si>
    <t>WW-PV-23110094</t>
  </si>
  <si>
    <t>Cash Pay for DHL Duty Charges For WW-PRT-PO-23100030-TSP And  WW-PRT-PO-23100023-SDG ,Great Mandaing ,Amount-81,800/-,issued by Hnin Su Phway.</t>
  </si>
  <si>
    <t>WW-PV-23110095</t>
  </si>
  <si>
    <t>Cash Pay for  local purchased for WW-PRT-PO-23110028 For HTY BR Customer For HTY Customer Spring Moon, WW-PRT-PO-23110029mFor MLM Customer Chan Thar Thu Kha And MDY Customer And Used to Machine Model TAD1642GE,Other Machine And Cummiins Genset ,Amount-357,000/-,issued by Hnin Su Phway.</t>
  </si>
  <si>
    <t>WW-PV-23110096</t>
  </si>
  <si>
    <t>Cash Pay For Turbo Repairing Charges For PHK Warranty Customer Lucky Men (MC 220AS,A1906296) Office Warranty , Amount-300,000/-, issued by Ma Chit Pon Su.</t>
  </si>
  <si>
    <t>WW-PV-23110099</t>
  </si>
  <si>
    <t>Cash transfer to corp cash PG BU income,amount-MMK-2350,000/-,HQT-RV-2023-11-0758 ,received by Ma Cho Cho Hlaing.</t>
  </si>
  <si>
    <t xml:space="preserve"> PGIS BU ERP Cash Book (28.11.2023)</t>
  </si>
  <si>
    <t>2023-11-28</t>
  </si>
  <si>
    <t>WW-AC2023110028</t>
  </si>
  <si>
    <t>WW-AC2023110029</t>
  </si>
  <si>
    <t>WW-AC2023110030</t>
  </si>
  <si>
    <t>Advance Clear Payment (WW-ADV2023110017)</t>
  </si>
  <si>
    <t>WW-ADV2023110031</t>
  </si>
  <si>
    <t>WW-ADV2023110032</t>
  </si>
  <si>
    <t>WW-ADV2023110033</t>
  </si>
  <si>
    <t>WW-ADV2023110034</t>
  </si>
  <si>
    <t>WW-ADV2023110035</t>
  </si>
  <si>
    <t>WW-PV-23110100</t>
  </si>
  <si>
    <t>Cash pay for office ooredoo phone bill charges for 3 persons for Nov'23, amount-20,000/-, issued by Ma Lwin Lwin Aung,Daw(F and A dept) .</t>
  </si>
  <si>
    <t>WW-PV-23110101</t>
  </si>
  <si>
    <t>Zon Zon Zaw,Daw(spare part dept)</t>
  </si>
  <si>
    <t>Cash pay for Computer And Copier Repair Charges For Buying Computer Wifi Stick For PIC Zon Zon Zaw Cause Laptop Internal Wifi Carg Damage ,Amount-21,000/-,issued by Zon Zon Zaw.</t>
  </si>
  <si>
    <t>WW-PV-23110102</t>
  </si>
  <si>
    <t>Cash Pay For Taxi Charges For Going to Machine Repair For Customer Daw Thein Thein Myint ,MF-28AS1 ,A1905446 ,on Warranty ,PIC-Pyae Phyo Aung ,Amount-33,000/-,issued by Ma Chit Pon Su.</t>
  </si>
  <si>
    <t>WW-PV-23110103</t>
  </si>
  <si>
    <t>WW-PV-23110104</t>
  </si>
  <si>
    <t>Cash Pay to Purchase Link And Cable And Tape For rental Machine ATS installation (U Kyaw Kyaw Win ) And Making Pipe 7/16 MC-375BS ,2303038 ,Amount-34,100/-,issued by Ma Chit Pon Su.</t>
  </si>
  <si>
    <t>WW-ADV2023110036</t>
  </si>
  <si>
    <t>WW-RV-23110146</t>
  </si>
  <si>
    <t>WW-RN-SI-23110025 ,STONE WALL INTERNATIONAL SCHOOL ,Cash On Hand MMK- 700,000.00 /-,Received From Ma Hnin Yu Yu Khine.</t>
  </si>
  <si>
    <t>Received; STONE WALL INTERNATIONAL SCHOOL</t>
  </si>
  <si>
    <t>Income Transfer</t>
  </si>
  <si>
    <t>51010054 COGS - Commission Units</t>
  </si>
  <si>
    <t>Advance Clear Payment-ASM Soe Yan Naung Oct'23 TA Charges,Total Advance-300,000/-,Total Actual-415,000/-,Additional-115,000/-,WW-ADV2023100043.</t>
  </si>
  <si>
    <t>61001032 Admin - Commission and Incentive</t>
  </si>
  <si>
    <t>62010016 Admin - Employee Overtime Charges</t>
  </si>
  <si>
    <t>Advance Clear Payment -Branch require support and market condition servery to MKN branch, PIC Phyo Hein Pyae Kyaw, travelling allowance charges,Total Advance-250,000/-,Total Actual-323,000/-,Additional-73,000/-,WW-ADV2023090049.</t>
  </si>
  <si>
    <t>Advance Clear Payment- TA Charges  Shwe Kan Maw job site stand by (PIC-Nay Myo Aung) within one months,Total Advance-300,000/-,Total Actual-473,000/-,Additional-173,000/-,WW-ADV2023090061.</t>
  </si>
  <si>
    <t xml:space="preserve">Advance Clear Payment-
TA charges for Kawthaung job site stand by (PIC-Min Khant Kyaw) within one month,Total Advance-200,000/-,Total Actual-354,000/-,Additional-154,000/-,WW-ADV2023090062.
</t>
  </si>
  <si>
    <t xml:space="preserve">Advance Payment- DHL Duty Charges for customer and Border Shipment for stock (PG-ADV-DHL-29-11-2023) 
</t>
  </si>
  <si>
    <t>Advance Payment-ADV Car fuel charges for 2I/3938 Nov'23</t>
  </si>
  <si>
    <t>Advance Payment-ASM Ko Aye Chan Aung TA charges for Nov'23</t>
  </si>
  <si>
    <t>Advance Payment-ASM Ko Soe Yan Naung TA charges for Nov'23</t>
  </si>
  <si>
    <t>Advance Payment-ASM Ko Si Thu Aung TA Charges for Nov'23</t>
  </si>
  <si>
    <t>Advance Payment-SSB Charges for Nov'2023</t>
  </si>
  <si>
    <t>62010054 Admin - Employee SSB Expenses</t>
  </si>
  <si>
    <t xml:space="preserve">62010008 Admin - Communication &amp; Telephone Expenses </t>
  </si>
  <si>
    <t>62010009 Admin - Computer &amp; Copier Repair Charges</t>
  </si>
  <si>
    <t>Cash Pay For 2I /3938(ဘီးဖာ/လေထိုး) Charges And to Purchase Battery For Meter ,PIC-Ye Min Htet ,Amount-7,000/-,issued by Ma Chit Pon Su.</t>
  </si>
  <si>
    <t>WW-RV-23110097</t>
  </si>
  <si>
    <t>Cash received from corporate cash For PG BU Incentive For Oct'23,Amount- 253,284/-,received from Ma Cho Cho Hlaing,HQT-PV-2023-11-0308.</t>
  </si>
  <si>
    <t>WW-PV-23110046</t>
  </si>
  <si>
    <t>Oct'23 Incentive Payment from K-Pay, Total MMK  253,284/-</t>
  </si>
  <si>
    <t>Cash Pay For PG BU Incentive For Oct'23,Amount-253,284/-.</t>
  </si>
  <si>
    <t xml:space="preserve"> PGIS BU ERP Cash Book (29.11.2023)</t>
  </si>
  <si>
    <t>2023-11-29</t>
  </si>
  <si>
    <t>WW-PV-23110107</t>
  </si>
  <si>
    <t>Cash transfer to corp cash PG BU income,amount-USD-$ 3000/-,HQT-RV-2023-11-0898,received by Ma Cho Cho Hlaing.</t>
  </si>
  <si>
    <t>WW-AC2023110031</t>
  </si>
  <si>
    <t>Advance Clear Payment (WW-ADV2023090063)</t>
  </si>
  <si>
    <t>WW-JV-23110757</t>
  </si>
  <si>
    <t>WW-RV-23110151</t>
  </si>
  <si>
    <t>WW-PRT-SI-23110253 , CASH DOWN CUSTOMER ,Cash On Hand MMK-449,880/-($131.16*3430 Rate),Received From Ko Kaung Myat Thu, WW-RV-23110151 .</t>
  </si>
  <si>
    <t>WW-JV-23110799</t>
  </si>
  <si>
    <t>WW-RV-23110155</t>
  </si>
  <si>
    <t>Cash Received From Customer U ZAW MOE HTUN,For INV/SBO/PT/WW/2023/11/0065(Injector 6 pcs),Amount-MMK 20,000,000/-($5797.1*3450 Rate),WW-RV-23110155.</t>
  </si>
  <si>
    <t>WW-PV-23110105</t>
  </si>
  <si>
    <t>Cash transfer to corp cash PG BU income,amount-MMK-946,000/-,HQT-RV-2023-11-0860 ,received by Ma Cho Cho Hlaing.</t>
  </si>
  <si>
    <t>WW-PV-23110106</t>
  </si>
  <si>
    <t>Cash transfer to corp cash PG BU income,amount-MMK-20,000,000/-,HQT-RV-2023-11-0897 ,received by Ma Cho Cho Hlaing.</t>
  </si>
  <si>
    <t>WW-RV-23110147</t>
  </si>
  <si>
    <t>WW-RN-SI-23110030,MYANMAR SMC GARMENT ,Cash On Hand MMK- 500,000.00 /-,Received From Ma Hnin Yu Yu Khine.</t>
  </si>
  <si>
    <t>Received; MYANMAR SMC GARMENT</t>
  </si>
  <si>
    <t>WW-RV-23110148</t>
  </si>
  <si>
    <t>WW-RN-SI-23110027 ,THE STORY CAFE ,Cash On Hand MMK- 800,000.00 /-,Received From Ma Hnin Yu Yu Khine.</t>
  </si>
  <si>
    <t>Received; THE STORY CAFE</t>
  </si>
  <si>
    <t>WW-RV-23110149</t>
  </si>
  <si>
    <t>WW-RN-SI-23110029 ,BURBRIT RESTAURANT ,Cash On Hand MMK- 1,500,000.00 /-,Received From Ma Hnin Yu Yu Khine.</t>
  </si>
  <si>
    <t>WW-RV-23110150</t>
  </si>
  <si>
    <t>WW-SER-SI-23110003 ,ONE TEA CO.,LTD ,Cash On Hand MMK- 1,200,000.00 /-,Received From Ko Kaung Myat Thu.</t>
  </si>
  <si>
    <t>Received; ONE TEA CO.,LTD</t>
  </si>
  <si>
    <t>WW-RV-23110152</t>
  </si>
  <si>
    <t>WW-RN-SI-23110036 ,U ZAW THURA WIN ,Cash On Hand MMK- 2,500,000.00 /-,Received From Ma Hnin Yu Yu Khine.</t>
  </si>
  <si>
    <t>WW-RV-23110153</t>
  </si>
  <si>
    <t>WW-RN-SI-23100060 , KBTC UNIVERSITY ,Cash On Hand MMK-5,000,000/-,Received From Ma Hnin Yu Yu Khine.</t>
  </si>
  <si>
    <t>WW-RV-23110154</t>
  </si>
  <si>
    <t>WW-RN-SI-23110035 ,TOES &amp; BROTHERS CO.,LTD,Cash On Hand MMK- 3,000,000.00 /-,Received From Ma Hnin Yu Yu Khine.</t>
  </si>
  <si>
    <t>Budget-3,787,542.88/-, income-250,000/-</t>
  </si>
  <si>
    <t>Budget-347,242.88/-, income-950,000/-</t>
  </si>
  <si>
    <t>Budget-631,872.88/-, income-14,950,000/-</t>
  </si>
  <si>
    <t xml:space="preserve"> PGIS BU ERP Cash Book (30.11.2023)</t>
  </si>
  <si>
    <t>2023-11-30</t>
  </si>
  <si>
    <t>WW-JV-23110845</t>
  </si>
  <si>
    <t>WW-RV-23110162</t>
  </si>
  <si>
    <t>WW-UNT-SI-23090012 ,I FOUR RESTAURANT ,(MW-165PS) 150 KVA @1 Unit (Silent Type),2 nd Payment ,Amount-MMK 4,531,030/-($1321*3430),Received From Ma Thiri Sandar, WW-RV-23110162 .</t>
  </si>
  <si>
    <t>WW-RV-23110157</t>
  </si>
  <si>
    <t>WW-PRT-SI-23110269 ,CASH DOWN CUSTOMER ,Cash On Hand MMK- 240,000.00 /-,Received From Ko Kaung Khant Ko.</t>
  </si>
  <si>
    <t>Received; CASH DOWN CUSTOMER</t>
  </si>
  <si>
    <t>WW-RV-23110161</t>
  </si>
  <si>
    <t>WW-RN-SI-23100060 , KBTC UNIVERSITY ,Cash On Hand MMK- 1,600,000.00 /-,Received From Ma Hnin Yu Yu Khine.</t>
  </si>
  <si>
    <t>Budget-631,872.88/-, income-21,321,030/-</t>
  </si>
  <si>
    <t xml:space="preserve">Urgent </t>
  </si>
  <si>
    <t>ADV-PWG-2024-01-00001</t>
  </si>
  <si>
    <t>ADV-PWG-2024-01-00002</t>
  </si>
  <si>
    <t>ADV-PWG-2024-01-00003</t>
  </si>
  <si>
    <t>ADV-PWG-2024-01-00004</t>
  </si>
  <si>
    <t>ADV-PWG-2024-01-00005</t>
  </si>
  <si>
    <t>ADV-PWG-2024-01-00006</t>
  </si>
  <si>
    <t>ADV-PWG-2024-01-00007</t>
  </si>
  <si>
    <t>ADV-PWG-2024-01-00008</t>
  </si>
  <si>
    <t>ADV-PWG-2024-01-00009</t>
  </si>
  <si>
    <t>ADV-PWG-2024-01-00010</t>
  </si>
  <si>
    <t>ADV-PWG-2024-01-00011</t>
  </si>
  <si>
    <t>ADV-PWG-2024-01-00012</t>
  </si>
  <si>
    <t>ADV-PWG-2024-01-00013</t>
  </si>
  <si>
    <t>UBG-PWG-2024-01-00001</t>
  </si>
  <si>
    <t>UBG-PWG-2024-01-00002</t>
  </si>
  <si>
    <t>ADV-PWG-2024-01-00014</t>
  </si>
  <si>
    <t>AC-PWG-2024-01-00002</t>
  </si>
  <si>
    <t>AC-PWG-2024-01-00003</t>
  </si>
  <si>
    <t>AC-PWG-2024-01-00004</t>
  </si>
  <si>
    <t>AC-PWG-2024-01-00005</t>
  </si>
  <si>
    <t>AC-PWG-2024-01-00006</t>
  </si>
  <si>
    <t>AC-PWG-2024-01-00007</t>
  </si>
  <si>
    <t>UBG-PWG-2024-01-00004</t>
  </si>
  <si>
    <t>UBG-PWG-2024-01-00005</t>
  </si>
  <si>
    <t>UBG-PWG-2024-01-00003</t>
  </si>
  <si>
    <t>EX-PWG-2024-01-00001</t>
  </si>
  <si>
    <t>EX-PWG-2024-01-00002</t>
  </si>
  <si>
    <t>EX-PWG-2024-01-00003</t>
  </si>
  <si>
    <t>EX-PWG-2024-01-00004</t>
  </si>
  <si>
    <t>EX-PWG-2024-01-00005</t>
  </si>
  <si>
    <t>EX-PWG-2024-01-00006</t>
  </si>
  <si>
    <t>EX-PWG-2024-01-00007</t>
  </si>
  <si>
    <t>EX-PWG-2024-01-00008</t>
  </si>
  <si>
    <t>EX-PWG-2024-01-00009</t>
  </si>
  <si>
    <t>EX-PWG-2024-01-00010</t>
  </si>
  <si>
    <t>EX-PWG-2024-01-00011</t>
  </si>
  <si>
    <t>EX-PWG-2024-01-00012</t>
  </si>
  <si>
    <t>EX-PWG-2024-01-00013</t>
  </si>
  <si>
    <t>EX-PWG-2024-01-00014</t>
  </si>
  <si>
    <t>EX-PWG-2024-01-00015</t>
  </si>
  <si>
    <t>EX-PWG-2024-01-00016</t>
  </si>
  <si>
    <t>EX-PWG-2024-01-00017</t>
  </si>
  <si>
    <t>EX-PWG-2024-01-00018</t>
  </si>
  <si>
    <t>EX-PWG-2024-01-00019</t>
  </si>
  <si>
    <t>EX-PWG-2024-01-00020</t>
  </si>
  <si>
    <t>EX-PWG-2024-01-00021</t>
  </si>
  <si>
    <t>EX-PWG-2024-01-00022</t>
  </si>
  <si>
    <t>Urgent</t>
  </si>
  <si>
    <t>AC-PWG-2024-01-00012</t>
  </si>
  <si>
    <t>AC-PWG-2024-01-00011</t>
  </si>
  <si>
    <t>AC-PWG-2024-01-00013</t>
  </si>
  <si>
    <t>AC-PWG-2024-01-00014</t>
  </si>
  <si>
    <t>AC-PWG-2024-01-00015</t>
  </si>
  <si>
    <t>AC-PWG-2024-01-00016</t>
  </si>
  <si>
    <t>ADV-PWG-2024-01-00015</t>
  </si>
  <si>
    <t>ADV-PWG-2024-01-00016</t>
  </si>
  <si>
    <t>ADV-PWG-2024-01-00017</t>
  </si>
  <si>
    <t>ADV-PWG-2024-01-00018</t>
  </si>
  <si>
    <t>ADV-PWG-2024-01-00020</t>
  </si>
  <si>
    <t>EX-PWG-2024-01-00023</t>
  </si>
  <si>
    <t>EX-PWG-2024-01-00024</t>
  </si>
  <si>
    <t>EX-PWG-2024-01-00025</t>
  </si>
  <si>
    <t>EX-PWG-2024-01-00026</t>
  </si>
  <si>
    <t>EX-PWG-2024-01-00027</t>
  </si>
  <si>
    <t>EX-PWG-2024-01-00028</t>
  </si>
  <si>
    <t>EX-PWG-2024-01-00029</t>
  </si>
  <si>
    <t>EX-PWG-2024-01-00030</t>
  </si>
  <si>
    <t>EX-PWG-2024-01-00031</t>
  </si>
  <si>
    <t>EX-PWG-2024-01-00032</t>
  </si>
  <si>
    <t>EX-PWG-2024-01-00033</t>
  </si>
  <si>
    <t>EX-PWG-2024-01-00035</t>
  </si>
  <si>
    <t>EX-PWG-2024-01-00036</t>
  </si>
  <si>
    <t>EX-PWG-2024-01-00037</t>
  </si>
  <si>
    <t>EX-PWG-2024-01-00039</t>
  </si>
  <si>
    <t>EX-PWG-2024-01-00034</t>
  </si>
  <si>
    <t>EX-PWG-2024-01-00038</t>
  </si>
  <si>
    <t>EX-PWG-2024-01-00040</t>
  </si>
  <si>
    <t>EX-PWG-2024-01-00041</t>
  </si>
  <si>
    <t>EX-PWG-2024-01-00042</t>
  </si>
  <si>
    <t>EX-PWG-2024-01-00043</t>
  </si>
  <si>
    <t>EX-PWG-2024-01-00044</t>
  </si>
  <si>
    <t>EX-PWG-2024-01-00045</t>
  </si>
  <si>
    <t>EX-PWG-2024-01-00046</t>
  </si>
  <si>
    <t>EX-PWG-2024-01-00047</t>
  </si>
  <si>
    <t>UBG-PWG-2024-01-00006</t>
  </si>
  <si>
    <t>UBG-PWG-2024-01-00007</t>
  </si>
  <si>
    <t>UBG-PWG-2024-01-00008</t>
  </si>
  <si>
    <t>UBG-PWG-2024-01-00009</t>
  </si>
  <si>
    <t>UBG-PWG-2024-01-00010</t>
  </si>
  <si>
    <t>UBG-PWG-2024-01-00011</t>
  </si>
  <si>
    <t>UBG-PWG-2024-01-00012</t>
  </si>
  <si>
    <t>UBG-PWG-2024-01-00013</t>
  </si>
  <si>
    <t>UBG-PWG-2024-01-00014</t>
  </si>
  <si>
    <t>UBG-PWG-2024-01-00015</t>
  </si>
  <si>
    <t>UBG-PWG-2024-01-00016</t>
  </si>
  <si>
    <t>UBG-PWG-2024-01-00017</t>
  </si>
  <si>
    <t>UBG-PWG-2024-01-00018</t>
  </si>
  <si>
    <t>AMISCPWG-2023-11-00529</t>
  </si>
  <si>
    <t>AC-PWG-2024-01-00017</t>
  </si>
  <si>
    <t>AC-PWG-2024-01-00018</t>
  </si>
  <si>
    <t>AC-PWG-2024-01-00019</t>
  </si>
  <si>
    <t>AC-PWG-2024-01-00020</t>
  </si>
  <si>
    <t>AC-PWG-2024-01-00021</t>
  </si>
  <si>
    <t>AC-PWG-2024-01-00022</t>
  </si>
  <si>
    <t>AC-PWG-2024-01-00023</t>
  </si>
  <si>
    <t>AC-PWG-2024-01-00024</t>
  </si>
  <si>
    <t>AC-PWG-2024-01-00025</t>
  </si>
  <si>
    <t>AC-PWG-2024-01-00026</t>
  </si>
  <si>
    <t>AC-PWG-2024-01-00027</t>
  </si>
  <si>
    <t>AC-PWG-2024-01-00028</t>
  </si>
  <si>
    <t>AC-PWG-2024-01-00029</t>
  </si>
  <si>
    <t>AC-PWG-2024-01-00030</t>
  </si>
  <si>
    <t>AC-PWG-2024-01-00031</t>
  </si>
  <si>
    <t>AC-PWG-2024-01-00032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</si>
</sst>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_(* #,##0.0_);_(* \(#,##0.0\);_(* &quot;-&quot;??_);_(@_)"/>
    <numFmt numFmtId="165" formatCode="[$-409]d\-mmm\-yy;@"/>
  </numFmts>
  <fonts count="2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"/>
    </font>
    <font>
      <b/>
      <sz val="12"/>
      <name val="Cambria"/>
      <family val="1"/>
      <scheme val="major"/>
    </font>
    <font>
      <sz val="11"/>
      <name val="Cambria"/>
      <family val="1"/>
      <scheme val="major"/>
    </font>
    <font>
      <sz val="12"/>
      <name val="Cambria"/>
      <family val="1"/>
      <scheme val="major"/>
    </font>
    <font>
      <b/>
      <sz val="16"/>
      <name val="Cambria"/>
      <family val="1"/>
      <scheme val="major"/>
    </font>
    <font>
      <sz val="16"/>
      <name val="Cambria"/>
      <family val="1"/>
      <scheme val="major"/>
    </font>
    <font>
      <b/>
      <sz val="18"/>
      <name val="Cambria"/>
      <family val="1"/>
      <scheme val="major"/>
    </font>
    <font>
      <b/>
      <i/>
      <sz val="18"/>
      <name val="Cambria"/>
      <family val="1"/>
      <scheme val="major"/>
    </font>
    <font>
      <b/>
      <sz val="14"/>
      <name val="Cambria"/>
      <family val="1"/>
      <scheme val="major"/>
    </font>
    <font>
      <b/>
      <i/>
      <sz val="14"/>
      <name val="Cambria"/>
      <family val="1"/>
      <scheme val="major"/>
    </font>
    <font>
      <b/>
      <sz val="11"/>
      <name val="Cambria"/>
      <family val="1"/>
      <scheme val="major"/>
    </font>
    <font>
      <sz val="14"/>
      <name val="Cambria"/>
      <family val="1"/>
      <scheme val="major"/>
    </font>
    <font>
      <i/>
      <sz val="14"/>
      <name val="Cambria"/>
      <family val="1"/>
      <scheme val="maj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i/>
      <sz val="14"/>
      <color theme="1"/>
      <name val="Cambria"/>
      <family val="1"/>
      <scheme val="major"/>
    </font>
    <font>
      <sz val="11"/>
      <color rgb="FFFF0000"/>
      <name val="Calibri"/>
      <family val="2"/>
      <scheme val="minor"/>
    </font>
    <font>
      <sz val="14"/>
      <color rgb="FFFF0000"/>
      <name val="Cambria"/>
      <family val="1"/>
      <scheme val="major"/>
    </font>
    <font>
      <i/>
      <sz val="14"/>
      <color rgb="FFFF0000"/>
      <name val="Cambria"/>
      <family val="1"/>
      <scheme val="major"/>
    </font>
    <font>
      <b/>
      <sz val="24"/>
      <color theme="1"/>
      <name val="Calibri"/>
      <family val="2"/>
      <scheme val="minor"/>
    </font>
    <font>
      <sz val="14"/>
      <color theme="8" tint="-0.249977111117893"/>
      <name val="Cambria"/>
      <family val="1"/>
      <scheme val="major"/>
    </font>
    <font>
      <i/>
      <sz val="14"/>
      <color theme="8" tint="-0.249977111117893"/>
      <name val="Cambria"/>
      <family val="1"/>
      <scheme val="major"/>
    </font>
    <font>
      <sz val="11"/>
      <color theme="8" tint="-0.249977111117893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99CC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59999389629810485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2" fillId="0" borderId="0"/>
  </cellStyleXfs>
  <cellXfs count="95">
    <xf numFmtId="0" fontId="0" fillId="0" borderId="0" xfId="0"/>
    <xf numFmtId="0" fontId="8" fillId="0" borderId="0" xfId="0" applyFont="1" applyFill="1" applyBorder="1" applyAlignment="1">
      <alignment horizontal="center" vertical="center" wrapText="1"/>
    </xf>
    <xf numFmtId="165" fontId="12" fillId="0" borderId="0" xfId="0" applyNumberFormat="1" applyFont="1" applyFill="1" applyBorder="1" applyAlignment="1">
      <alignment horizontal="center" vertical="center" wrapText="1"/>
    </xf>
    <xf numFmtId="43" fontId="4" fillId="0" borderId="0" xfId="0" applyNumberFormat="1" applyFont="1" applyFill="1" applyBorder="1"/>
    <xf numFmtId="0" fontId="13" fillId="0" borderId="0" xfId="0" applyFont="1" applyFill="1" applyBorder="1" applyAlignment="1">
      <alignment horizontal="center" vertical="center" wrapText="1"/>
    </xf>
    <xf numFmtId="4" fontId="4" fillId="0" borderId="0" xfId="0" applyNumberFormat="1" applyFont="1" applyFill="1" applyBorder="1"/>
    <xf numFmtId="165" fontId="13" fillId="0" borderId="0" xfId="0" applyNumberFormat="1" applyFont="1" applyFill="1" applyBorder="1" applyAlignment="1">
      <alignment horizontal="center" vertical="center" wrapText="1"/>
    </xf>
    <xf numFmtId="164" fontId="14" fillId="0" borderId="0" xfId="1" applyNumberFormat="1" applyFont="1" applyFill="1" applyBorder="1" applyAlignment="1">
      <alignment horizontal="center" vertical="center"/>
    </xf>
    <xf numFmtId="4" fontId="13" fillId="0" borderId="0" xfId="0" applyNumberFormat="1" applyFont="1" applyFill="1" applyBorder="1" applyAlignment="1">
      <alignment horizontal="center" vertical="center" wrapText="1"/>
    </xf>
    <xf numFmtId="0" fontId="7" fillId="2" borderId="0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37" fontId="3" fillId="0" borderId="1" xfId="0" applyNumberFormat="1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37" fontId="5" fillId="0" borderId="1" xfId="0" applyNumberFormat="1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14" fontId="3" fillId="0" borderId="5" xfId="0" applyNumberFormat="1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 wrapText="1"/>
    </xf>
    <xf numFmtId="39" fontId="3" fillId="0" borderId="9" xfId="0" applyNumberFormat="1" applyFont="1" applyFill="1" applyBorder="1" applyAlignment="1">
      <alignment horizontal="center" vertical="center"/>
    </xf>
    <xf numFmtId="37" fontId="3" fillId="0" borderId="9" xfId="0" applyNumberFormat="1" applyFont="1" applyFill="1" applyBorder="1" applyAlignment="1">
      <alignment horizontal="center" vertical="center"/>
    </xf>
    <xf numFmtId="0" fontId="12" fillId="0" borderId="10" xfId="0" applyFont="1" applyFill="1" applyBorder="1" applyAlignment="1">
      <alignment horizontal="left" vertical="top" wrapText="1"/>
    </xf>
    <xf numFmtId="0" fontId="5" fillId="0" borderId="5" xfId="0" applyFont="1" applyFill="1" applyBorder="1" applyAlignment="1">
      <alignment horizontal="center" vertical="center"/>
    </xf>
    <xf numFmtId="164" fontId="10" fillId="0" borderId="1" xfId="1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/>
    <xf numFmtId="0" fontId="0" fillId="0" borderId="0" xfId="0" applyFont="1"/>
    <xf numFmtId="0" fontId="0" fillId="0" borderId="0" xfId="0" applyFill="1" applyBorder="1"/>
    <xf numFmtId="0" fontId="0" fillId="3" borderId="0" xfId="0" applyFill="1"/>
    <xf numFmtId="165" fontId="8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0" fontId="0" fillId="0" borderId="0" xfId="0" applyFill="1"/>
    <xf numFmtId="165" fontId="10" fillId="0" borderId="1" xfId="0" applyNumberFormat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164" fontId="11" fillId="0" borderId="11" xfId="1" applyNumberFormat="1" applyFont="1" applyFill="1" applyBorder="1" applyAlignment="1">
      <alignment horizontal="center" vertical="center"/>
    </xf>
    <xf numFmtId="4" fontId="10" fillId="0" borderId="11" xfId="0" applyNumberFormat="1" applyFont="1" applyFill="1" applyBorder="1" applyAlignment="1">
      <alignment horizontal="center" vertical="center" wrapText="1"/>
    </xf>
    <xf numFmtId="164" fontId="11" fillId="0" borderId="1" xfId="1" applyNumberFormat="1" applyFont="1" applyFill="1" applyBorder="1" applyAlignment="1">
      <alignment horizontal="center" vertical="center"/>
    </xf>
    <xf numFmtId="4" fontId="10" fillId="0" borderId="1" xfId="0" applyNumberFormat="1" applyFont="1" applyFill="1" applyBorder="1" applyAlignment="1">
      <alignment horizontal="center" vertical="center" wrapText="1"/>
    </xf>
    <xf numFmtId="165" fontId="13" fillId="0" borderId="1" xfId="0" applyNumberFormat="1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164" fontId="14" fillId="0" borderId="11" xfId="1" applyNumberFormat="1" applyFont="1" applyFill="1" applyBorder="1" applyAlignment="1">
      <alignment horizontal="center" vertical="center"/>
    </xf>
    <xf numFmtId="4" fontId="13" fillId="0" borderId="11" xfId="0" applyNumberFormat="1" applyFont="1" applyFill="1" applyBorder="1" applyAlignment="1">
      <alignment horizontal="center" vertical="center" wrapText="1"/>
    </xf>
    <xf numFmtId="164" fontId="14" fillId="0" borderId="1" xfId="1" applyNumberFormat="1" applyFont="1" applyFill="1" applyBorder="1" applyAlignment="1">
      <alignment horizontal="center" vertical="center"/>
    </xf>
    <xf numFmtId="4" fontId="13" fillId="0" borderId="1" xfId="0" applyNumberFormat="1" applyFont="1" applyFill="1" applyBorder="1" applyAlignment="1">
      <alignment horizontal="center" vertical="center" wrapText="1"/>
    </xf>
    <xf numFmtId="165" fontId="12" fillId="0" borderId="1" xfId="0" applyNumberFormat="1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4" fillId="0" borderId="0" xfId="0" applyFont="1" applyFill="1" applyBorder="1"/>
    <xf numFmtId="43" fontId="0" fillId="0" borderId="0" xfId="0" applyNumberFormat="1" applyFill="1"/>
    <xf numFmtId="4" fontId="0" fillId="0" borderId="0" xfId="0" applyNumberFormat="1" applyFill="1"/>
    <xf numFmtId="164" fontId="10" fillId="0" borderId="0" xfId="1" applyNumberFormat="1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0" fillId="0" borderId="0" xfId="0" applyFont="1" applyFill="1" applyBorder="1"/>
    <xf numFmtId="43" fontId="0" fillId="0" borderId="0" xfId="0" applyNumberFormat="1" applyFill="1" applyBorder="1"/>
    <xf numFmtId="4" fontId="0" fillId="0" borderId="0" xfId="0" applyNumberFormat="1" applyFill="1" applyBorder="1"/>
    <xf numFmtId="0" fontId="3" fillId="0" borderId="0" xfId="0" applyFont="1" applyFill="1" applyBorder="1" applyAlignment="1">
      <alignment horizontal="center" vertical="center"/>
    </xf>
    <xf numFmtId="37" fontId="3" fillId="0" borderId="0" xfId="0" applyNumberFormat="1" applyFont="1" applyFill="1" applyBorder="1" applyAlignment="1">
      <alignment horizontal="center" vertical="center"/>
    </xf>
    <xf numFmtId="14" fontId="3" fillId="0" borderId="0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 wrapText="1"/>
    </xf>
    <xf numFmtId="39" fontId="3" fillId="0" borderId="0" xfId="0" applyNumberFormat="1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left" vertical="top" wrapText="1"/>
    </xf>
    <xf numFmtId="0" fontId="7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164" fontId="17" fillId="0" borderId="1" xfId="1" applyNumberFormat="1" applyFont="1" applyFill="1" applyBorder="1" applyAlignment="1">
      <alignment horizontal="center" vertical="center"/>
    </xf>
    <xf numFmtId="0" fontId="13" fillId="4" borderId="1" xfId="0" applyFont="1" applyFill="1" applyBorder="1" applyAlignment="1">
      <alignment horizontal="center" vertical="center" wrapText="1"/>
    </xf>
    <xf numFmtId="164" fontId="14" fillId="4" borderId="1" xfId="1" applyNumberFormat="1" applyFont="1" applyFill="1" applyBorder="1" applyAlignment="1">
      <alignment horizontal="center" vertical="center"/>
    </xf>
    <xf numFmtId="4" fontId="13" fillId="4" borderId="1" xfId="0" applyNumberFormat="1" applyFont="1" applyFill="1" applyBorder="1" applyAlignment="1">
      <alignment horizontal="center" vertical="center" wrapText="1"/>
    </xf>
    <xf numFmtId="164" fontId="17" fillId="4" borderId="1" xfId="1" applyNumberFormat="1" applyFont="1" applyFill="1" applyBorder="1" applyAlignment="1">
      <alignment horizontal="center" vertical="center"/>
    </xf>
    <xf numFmtId="165" fontId="13" fillId="4" borderId="1" xfId="0" applyNumberFormat="1" applyFont="1" applyFill="1" applyBorder="1" applyAlignment="1">
      <alignment horizontal="center" vertical="center" wrapText="1"/>
    </xf>
    <xf numFmtId="0" fontId="0" fillId="4" borderId="0" xfId="0" applyFill="1" applyBorder="1"/>
    <xf numFmtId="0" fontId="0" fillId="4" borderId="0" xfId="0" applyFont="1" applyFill="1" applyBorder="1"/>
    <xf numFmtId="0" fontId="13" fillId="5" borderId="1" xfId="0" applyFont="1" applyFill="1" applyBorder="1" applyAlignment="1">
      <alignment horizontal="center" vertical="center" wrapText="1"/>
    </xf>
    <xf numFmtId="164" fontId="20" fillId="5" borderId="0" xfId="1" applyNumberFormat="1" applyFont="1" applyFill="1" applyBorder="1" applyAlignment="1">
      <alignment horizontal="center" vertical="center"/>
    </xf>
    <xf numFmtId="3" fontId="0" fillId="0" borderId="0" xfId="0" applyNumberFormat="1" applyFill="1" applyBorder="1"/>
    <xf numFmtId="165" fontId="19" fillId="6" borderId="1" xfId="0" applyNumberFormat="1" applyFont="1" applyFill="1" applyBorder="1" applyAlignment="1">
      <alignment horizontal="center" vertical="center" wrapText="1"/>
    </xf>
    <xf numFmtId="0" fontId="19" fillId="6" borderId="1" xfId="0" applyFont="1" applyFill="1" applyBorder="1" applyAlignment="1">
      <alignment horizontal="center" vertical="center" wrapText="1"/>
    </xf>
    <xf numFmtId="164" fontId="20" fillId="6" borderId="1" xfId="1" applyNumberFormat="1" applyFont="1" applyFill="1" applyBorder="1" applyAlignment="1">
      <alignment horizontal="center" vertical="center"/>
    </xf>
    <xf numFmtId="4" fontId="19" fillId="6" borderId="1" xfId="0" applyNumberFormat="1" applyFont="1" applyFill="1" applyBorder="1" applyAlignment="1">
      <alignment horizontal="center" vertical="center" wrapText="1"/>
    </xf>
    <xf numFmtId="0" fontId="18" fillId="6" borderId="0" xfId="0" applyFont="1" applyFill="1" applyBorder="1"/>
    <xf numFmtId="164" fontId="14" fillId="7" borderId="0" xfId="1" applyNumberFormat="1" applyFont="1" applyFill="1" applyBorder="1" applyAlignment="1">
      <alignment horizontal="center" vertical="center"/>
    </xf>
    <xf numFmtId="0" fontId="21" fillId="0" borderId="0" xfId="0" applyFont="1" applyAlignment="1">
      <alignment vertical="center"/>
    </xf>
    <xf numFmtId="165" fontId="22" fillId="6" borderId="1" xfId="0" applyNumberFormat="1" applyFont="1" applyFill="1" applyBorder="1" applyAlignment="1">
      <alignment horizontal="center" vertical="center" wrapText="1"/>
    </xf>
    <xf numFmtId="0" fontId="22" fillId="6" borderId="1" xfId="0" applyFont="1" applyFill="1" applyBorder="1" applyAlignment="1">
      <alignment horizontal="center" vertical="center" wrapText="1"/>
    </xf>
    <xf numFmtId="164" fontId="23" fillId="6" borderId="1" xfId="1" applyNumberFormat="1" applyFont="1" applyFill="1" applyBorder="1" applyAlignment="1">
      <alignment horizontal="center" vertical="center"/>
    </xf>
    <xf numFmtId="4" fontId="22" fillId="6" borderId="1" xfId="0" applyNumberFormat="1" applyFont="1" applyFill="1" applyBorder="1" applyAlignment="1">
      <alignment horizontal="center" vertical="center" wrapText="1"/>
    </xf>
    <xf numFmtId="0" fontId="24" fillId="6" borderId="0" xfId="0" applyFont="1" applyFill="1" applyBorder="1"/>
  </cellXfs>
  <cellStyles count="3">
    <cellStyle name="Comma" xfId="1" builtinId="3"/>
    <cellStyle name="Normal" xfId="0" builtinId="0"/>
    <cellStyle name="Normal 2" xfId="2"/>
  </cellStyles>
  <dxfs count="1">
    <dxf>
      <fill>
        <patternFill patternType="solid">
          <fgColor rgb="FFCCC0DA"/>
          <bgColor rgb="FF000000"/>
        </patternFill>
      </fill>
    </dxf>
  </dxfs>
  <tableStyles count="0" defaultTableStyle="TableStyleMedium2" defaultPivotStyle="PivotStyleMedium9"/>
  <colors>
    <mruColors>
      <color rgb="FFFF99FF"/>
      <color rgb="FFFF99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04"/>
  <sheetViews>
    <sheetView topLeftCell="B44" workbookViewId="0">
      <selection activeCell="J56" sqref="J56"/>
    </sheetView>
  </sheetViews>
  <sheetFormatPr defaultRowHeight="15" x14ac:dyDescent="0.25"/>
  <cols>
    <col min="1" max="1" width="13" customWidth="1"/>
    <col min="2" max="2" width="19.28515625" customWidth="1"/>
    <col min="3" max="3" width="19.42578125" customWidth="1"/>
    <col min="4" max="4" width="61.5703125" customWidth="1"/>
    <col min="5" max="7" width="0" hidden="1" customWidth="1"/>
    <col min="8" max="8" width="15.28515625" customWidth="1"/>
    <col min="9" max="9" width="15.140625" customWidth="1"/>
    <col min="10" max="10" width="19.28515625" customWidth="1"/>
    <col min="11" max="11" width="30.5703125" customWidth="1"/>
  </cols>
  <sheetData>
    <row r="1" spans="1:12" ht="25.5" customHeight="1" thickBot="1" x14ac:dyDescent="0.3"/>
    <row r="2" spans="1:12" ht="27" customHeight="1" x14ac:dyDescent="0.25">
      <c r="A2" s="9" t="s">
        <v>14</v>
      </c>
      <c r="B2" s="10"/>
      <c r="C2" s="11"/>
      <c r="D2" s="12" t="s">
        <v>19</v>
      </c>
      <c r="E2" s="11"/>
      <c r="F2" s="11"/>
      <c r="G2" s="11"/>
      <c r="H2" s="11"/>
      <c r="I2" s="11"/>
      <c r="J2" s="11"/>
      <c r="K2" s="13"/>
    </row>
    <row r="3" spans="1:12" ht="21.75" customHeight="1" x14ac:dyDescent="0.25">
      <c r="A3" s="14" t="s">
        <v>0</v>
      </c>
      <c r="B3" s="15" t="s">
        <v>1</v>
      </c>
      <c r="C3" s="16" t="s">
        <v>2</v>
      </c>
      <c r="D3" s="16" t="s">
        <v>3</v>
      </c>
      <c r="E3" s="16" t="s">
        <v>4</v>
      </c>
      <c r="F3" s="16" t="s">
        <v>5</v>
      </c>
      <c r="G3" s="16" t="s">
        <v>6</v>
      </c>
      <c r="H3" s="16" t="s">
        <v>7</v>
      </c>
      <c r="I3" s="16" t="s">
        <v>8</v>
      </c>
      <c r="J3" s="16" t="s">
        <v>9</v>
      </c>
      <c r="K3" s="17" t="s">
        <v>10</v>
      </c>
    </row>
    <row r="4" spans="1:12" ht="25.5" customHeight="1" x14ac:dyDescent="0.25">
      <c r="A4" s="14"/>
      <c r="B4" s="15"/>
      <c r="C4" s="16"/>
      <c r="D4" s="16" t="s">
        <v>11</v>
      </c>
      <c r="E4" s="16">
        <v>1100</v>
      </c>
      <c r="F4" s="16"/>
      <c r="G4" s="16"/>
      <c r="H4" s="16"/>
      <c r="I4" s="16"/>
      <c r="J4" s="18">
        <v>0</v>
      </c>
      <c r="K4" s="17"/>
    </row>
    <row r="5" spans="1:12" s="34" customFormat="1" ht="25.5" customHeight="1" x14ac:dyDescent="0.25">
      <c r="A5" s="30" t="s">
        <v>20</v>
      </c>
      <c r="B5" s="19" t="s">
        <v>29</v>
      </c>
      <c r="C5" s="20" t="s">
        <v>16</v>
      </c>
      <c r="D5" s="20" t="s">
        <v>30</v>
      </c>
      <c r="E5" s="20" t="s">
        <v>13</v>
      </c>
      <c r="F5" s="20" t="s">
        <v>13</v>
      </c>
      <c r="G5" s="20" t="s">
        <v>13</v>
      </c>
      <c r="H5" s="20"/>
      <c r="I5" s="20">
        <v>8750</v>
      </c>
      <c r="J5" s="21"/>
      <c r="K5" s="22"/>
    </row>
    <row r="6" spans="1:12" s="34" customFormat="1" ht="25.5" customHeight="1" x14ac:dyDescent="0.25">
      <c r="A6" s="30" t="s">
        <v>20</v>
      </c>
      <c r="B6" s="19" t="s">
        <v>31</v>
      </c>
      <c r="C6" s="20" t="s">
        <v>32</v>
      </c>
      <c r="D6" s="20" t="s">
        <v>15</v>
      </c>
      <c r="E6" s="20" t="s">
        <v>13</v>
      </c>
      <c r="F6" s="20" t="s">
        <v>13</v>
      </c>
      <c r="G6" s="20" t="s">
        <v>13</v>
      </c>
      <c r="H6" s="20">
        <v>8750</v>
      </c>
      <c r="I6" s="20"/>
      <c r="J6" s="21"/>
      <c r="K6" s="22"/>
    </row>
    <row r="7" spans="1:12" s="34" customFormat="1" ht="25.5" customHeight="1" x14ac:dyDescent="0.25">
      <c r="A7" s="30"/>
      <c r="B7" s="19"/>
      <c r="C7" s="20"/>
      <c r="D7" s="20"/>
      <c r="E7" s="20"/>
      <c r="F7" s="20"/>
      <c r="G7" s="20"/>
      <c r="H7" s="20"/>
      <c r="I7" s="20"/>
      <c r="J7" s="21"/>
      <c r="K7" s="22"/>
    </row>
    <row r="8" spans="1:12" ht="28.5" customHeight="1" thickBot="1" x14ac:dyDescent="0.3">
      <c r="A8" s="23" t="s">
        <v>12</v>
      </c>
      <c r="B8" s="24"/>
      <c r="C8" s="25"/>
      <c r="D8" s="26"/>
      <c r="E8" s="25"/>
      <c r="F8" s="25"/>
      <c r="G8" s="25"/>
      <c r="H8" s="27">
        <f>SUM(H4:H7)</f>
        <v>8750</v>
      </c>
      <c r="I8" s="27">
        <f>SUM(I4:I7)</f>
        <v>8750</v>
      </c>
      <c r="J8" s="28">
        <f>J4+H8-I8</f>
        <v>0</v>
      </c>
      <c r="K8" s="29" t="s">
        <v>17</v>
      </c>
    </row>
    <row r="9" spans="1:12" ht="16.5" thickTop="1" thickBot="1" x14ac:dyDescent="0.3"/>
    <row r="10" spans="1:12" ht="20.25" x14ac:dyDescent="0.25">
      <c r="A10" s="9" t="s">
        <v>14</v>
      </c>
      <c r="B10" s="10"/>
      <c r="C10" s="11"/>
      <c r="D10" s="12" t="s">
        <v>131</v>
      </c>
      <c r="E10" s="11"/>
      <c r="F10" s="11"/>
      <c r="G10" s="11"/>
      <c r="H10" s="11"/>
      <c r="I10" s="11"/>
      <c r="J10" s="11"/>
      <c r="K10" s="13"/>
      <c r="L10" s="35"/>
    </row>
    <row r="11" spans="1:12" ht="15.75" x14ac:dyDescent="0.25">
      <c r="A11" s="14" t="s">
        <v>0</v>
      </c>
      <c r="B11" s="15" t="s">
        <v>1</v>
      </c>
      <c r="C11" s="16" t="s">
        <v>2</v>
      </c>
      <c r="D11" s="16" t="s">
        <v>3</v>
      </c>
      <c r="E11" s="16" t="s">
        <v>4</v>
      </c>
      <c r="F11" s="16" t="s">
        <v>5</v>
      </c>
      <c r="G11" s="16" t="s">
        <v>6</v>
      </c>
      <c r="H11" s="16" t="s">
        <v>7</v>
      </c>
      <c r="I11" s="16" t="s">
        <v>8</v>
      </c>
      <c r="J11" s="16" t="s">
        <v>9</v>
      </c>
      <c r="K11" s="17" t="s">
        <v>10</v>
      </c>
      <c r="L11" s="35"/>
    </row>
    <row r="12" spans="1:12" ht="15.75" x14ac:dyDescent="0.25">
      <c r="A12" s="14"/>
      <c r="B12" s="15"/>
      <c r="C12" s="16"/>
      <c r="D12" s="16" t="s">
        <v>11</v>
      </c>
      <c r="E12" s="16">
        <v>1100</v>
      </c>
      <c r="F12" s="16"/>
      <c r="G12" s="16"/>
      <c r="H12" s="16"/>
      <c r="I12" s="16"/>
      <c r="J12" s="18">
        <v>0</v>
      </c>
      <c r="K12" s="17"/>
      <c r="L12" s="35"/>
    </row>
    <row r="13" spans="1:12" ht="15.75" x14ac:dyDescent="0.25">
      <c r="A13" s="30" t="s">
        <v>132</v>
      </c>
      <c r="B13" s="19" t="s">
        <v>133</v>
      </c>
      <c r="C13" s="20" t="s">
        <v>13</v>
      </c>
      <c r="D13" s="20" t="s">
        <v>134</v>
      </c>
      <c r="E13" s="20" t="s">
        <v>13</v>
      </c>
      <c r="F13" s="20" t="s">
        <v>13</v>
      </c>
      <c r="G13" s="20" t="s">
        <v>13</v>
      </c>
      <c r="H13" s="20">
        <v>34600</v>
      </c>
      <c r="I13" s="20"/>
      <c r="J13" s="21"/>
      <c r="K13" s="22"/>
      <c r="L13" s="35"/>
    </row>
    <row r="14" spans="1:12" ht="15.75" x14ac:dyDescent="0.25">
      <c r="A14" s="30"/>
      <c r="B14" s="19"/>
      <c r="C14" s="20"/>
      <c r="D14" s="20"/>
      <c r="E14" s="20"/>
      <c r="F14" s="20"/>
      <c r="G14" s="20"/>
      <c r="H14" s="20"/>
      <c r="I14" s="20"/>
      <c r="J14" s="21"/>
      <c r="K14" s="22"/>
      <c r="L14" s="35"/>
    </row>
    <row r="15" spans="1:12" ht="43.5" thickBot="1" x14ac:dyDescent="0.3">
      <c r="A15" s="23" t="s">
        <v>12</v>
      </c>
      <c r="B15" s="24"/>
      <c r="C15" s="25"/>
      <c r="D15" s="26"/>
      <c r="E15" s="25"/>
      <c r="F15" s="25"/>
      <c r="G15" s="25"/>
      <c r="H15" s="27">
        <f>SUM(H12:H14)</f>
        <v>34600</v>
      </c>
      <c r="I15" s="27">
        <f>SUM(I12:I14)</f>
        <v>0</v>
      </c>
      <c r="J15" s="28">
        <f>J12+H15-I15</f>
        <v>34600</v>
      </c>
      <c r="K15" s="29" t="s">
        <v>135</v>
      </c>
      <c r="L15" s="35"/>
    </row>
    <row r="16" spans="1:12" ht="21.75" thickTop="1" thickBot="1" x14ac:dyDescent="0.3">
      <c r="A16" s="70"/>
      <c r="B16" s="70"/>
      <c r="C16" s="70"/>
      <c r="D16" s="71"/>
      <c r="E16" s="70"/>
      <c r="F16" s="70"/>
      <c r="G16" s="70"/>
      <c r="H16" s="70"/>
      <c r="I16" s="70"/>
      <c r="J16" s="70"/>
      <c r="K16" s="70"/>
      <c r="L16" s="35"/>
    </row>
    <row r="17" spans="1:12" ht="20.25" x14ac:dyDescent="0.25">
      <c r="A17" s="9" t="s">
        <v>14</v>
      </c>
      <c r="B17" s="10"/>
      <c r="C17" s="11"/>
      <c r="D17" s="12" t="s">
        <v>182</v>
      </c>
      <c r="E17" s="11"/>
      <c r="F17" s="11"/>
      <c r="G17" s="11"/>
      <c r="H17" s="11"/>
      <c r="I17" s="11"/>
      <c r="J17" s="11"/>
      <c r="K17" s="13"/>
      <c r="L17" s="35"/>
    </row>
    <row r="18" spans="1:12" ht="15.75" x14ac:dyDescent="0.25">
      <c r="A18" s="14" t="s">
        <v>0</v>
      </c>
      <c r="B18" s="15" t="s">
        <v>1</v>
      </c>
      <c r="C18" s="16" t="s">
        <v>2</v>
      </c>
      <c r="D18" s="16" t="s">
        <v>3</v>
      </c>
      <c r="E18" s="16" t="s">
        <v>4</v>
      </c>
      <c r="F18" s="16" t="s">
        <v>5</v>
      </c>
      <c r="G18" s="16" t="s">
        <v>6</v>
      </c>
      <c r="H18" s="16" t="s">
        <v>7</v>
      </c>
      <c r="I18" s="16" t="s">
        <v>8</v>
      </c>
      <c r="J18" s="16" t="s">
        <v>9</v>
      </c>
      <c r="K18" s="17" t="s">
        <v>10</v>
      </c>
      <c r="L18" s="35"/>
    </row>
    <row r="19" spans="1:12" ht="15.75" x14ac:dyDescent="0.25">
      <c r="A19" s="14"/>
      <c r="B19" s="15"/>
      <c r="C19" s="16"/>
      <c r="D19" s="16" t="s">
        <v>11</v>
      </c>
      <c r="E19" s="16">
        <v>1100</v>
      </c>
      <c r="F19" s="16"/>
      <c r="G19" s="16"/>
      <c r="H19" s="16"/>
      <c r="I19" s="16"/>
      <c r="J19" s="18">
        <f>J15</f>
        <v>34600</v>
      </c>
      <c r="K19" s="17"/>
      <c r="L19" s="35"/>
    </row>
    <row r="20" spans="1:12" ht="15.75" x14ac:dyDescent="0.25">
      <c r="A20" s="30" t="s">
        <v>183</v>
      </c>
      <c r="B20" s="19" t="s">
        <v>196</v>
      </c>
      <c r="C20" s="20" t="s">
        <v>16</v>
      </c>
      <c r="D20" s="20" t="s">
        <v>197</v>
      </c>
      <c r="E20" s="20" t="s">
        <v>13</v>
      </c>
      <c r="F20" s="20" t="s">
        <v>13</v>
      </c>
      <c r="G20" s="20" t="s">
        <v>13</v>
      </c>
      <c r="H20" s="20"/>
      <c r="I20" s="20">
        <v>34600</v>
      </c>
      <c r="J20" s="21"/>
      <c r="K20" s="22"/>
      <c r="L20" s="35"/>
    </row>
    <row r="21" spans="1:12" ht="15.75" x14ac:dyDescent="0.25">
      <c r="A21" s="30"/>
      <c r="B21" s="19"/>
      <c r="C21" s="20"/>
      <c r="D21" s="20"/>
      <c r="E21" s="20"/>
      <c r="F21" s="20"/>
      <c r="G21" s="20"/>
      <c r="H21" s="20"/>
      <c r="I21" s="20"/>
      <c r="J21" s="21"/>
      <c r="K21" s="22"/>
      <c r="L21" s="35"/>
    </row>
    <row r="22" spans="1:12" ht="29.25" thickBot="1" x14ac:dyDescent="0.3">
      <c r="A22" s="23" t="s">
        <v>12</v>
      </c>
      <c r="B22" s="24"/>
      <c r="C22" s="25"/>
      <c r="D22" s="26"/>
      <c r="E22" s="25"/>
      <c r="F22" s="25"/>
      <c r="G22" s="25"/>
      <c r="H22" s="27">
        <f>SUM(H19:H21)</f>
        <v>0</v>
      </c>
      <c r="I22" s="27">
        <f>SUM(I19:I21)</f>
        <v>34600</v>
      </c>
      <c r="J22" s="28">
        <f>J19+H22-I22</f>
        <v>0</v>
      </c>
      <c r="K22" s="29" t="s">
        <v>17</v>
      </c>
      <c r="L22" s="35"/>
    </row>
    <row r="23" spans="1:12" ht="21.75" thickTop="1" thickBot="1" x14ac:dyDescent="0.3">
      <c r="A23" s="70"/>
      <c r="B23" s="70"/>
      <c r="C23" s="70"/>
      <c r="D23" s="71"/>
      <c r="E23" s="70"/>
      <c r="F23" s="70"/>
      <c r="G23" s="70"/>
      <c r="H23" s="70"/>
      <c r="I23" s="70"/>
      <c r="J23" s="70"/>
      <c r="K23" s="70"/>
      <c r="L23" s="35"/>
    </row>
    <row r="24" spans="1:12" ht="20.25" x14ac:dyDescent="0.25">
      <c r="A24" s="9" t="s">
        <v>14</v>
      </c>
      <c r="B24" s="10"/>
      <c r="C24" s="11"/>
      <c r="D24" s="12" t="s">
        <v>321</v>
      </c>
      <c r="E24" s="11"/>
      <c r="F24" s="11"/>
      <c r="G24" s="11"/>
      <c r="H24" s="11"/>
      <c r="I24" s="11"/>
      <c r="J24" s="11"/>
      <c r="K24" s="13"/>
      <c r="L24" s="35"/>
    </row>
    <row r="25" spans="1:12" ht="15.75" x14ac:dyDescent="0.25">
      <c r="A25" s="14" t="s">
        <v>0</v>
      </c>
      <c r="B25" s="15" t="s">
        <v>1</v>
      </c>
      <c r="C25" s="16" t="s">
        <v>2</v>
      </c>
      <c r="D25" s="16" t="s">
        <v>3</v>
      </c>
      <c r="E25" s="16" t="s">
        <v>4</v>
      </c>
      <c r="F25" s="16" t="s">
        <v>5</v>
      </c>
      <c r="G25" s="16" t="s">
        <v>6</v>
      </c>
      <c r="H25" s="16" t="s">
        <v>7</v>
      </c>
      <c r="I25" s="16" t="s">
        <v>8</v>
      </c>
      <c r="J25" s="16" t="s">
        <v>9</v>
      </c>
      <c r="K25" s="17" t="s">
        <v>10</v>
      </c>
      <c r="L25" s="35"/>
    </row>
    <row r="26" spans="1:12" ht="15.75" x14ac:dyDescent="0.25">
      <c r="A26" s="14"/>
      <c r="B26" s="15"/>
      <c r="C26" s="16"/>
      <c r="D26" s="16" t="s">
        <v>11</v>
      </c>
      <c r="E26" s="16">
        <v>1100</v>
      </c>
      <c r="F26" s="16"/>
      <c r="G26" s="16"/>
      <c r="H26" s="16"/>
      <c r="I26" s="16"/>
      <c r="J26" s="18">
        <f>J22</f>
        <v>0</v>
      </c>
      <c r="K26" s="17"/>
      <c r="L26" s="35"/>
    </row>
    <row r="27" spans="1:12" s="34" customFormat="1" ht="15.75" x14ac:dyDescent="0.25">
      <c r="A27" s="30" t="s">
        <v>322</v>
      </c>
      <c r="B27" s="19" t="s">
        <v>323</v>
      </c>
      <c r="C27" s="20" t="s">
        <v>324</v>
      </c>
      <c r="D27" s="20" t="s">
        <v>325</v>
      </c>
      <c r="E27" s="20" t="s">
        <v>13</v>
      </c>
      <c r="F27" s="20" t="s">
        <v>13</v>
      </c>
      <c r="G27" s="20" t="s">
        <v>13</v>
      </c>
      <c r="H27" s="20">
        <v>4160</v>
      </c>
      <c r="I27" s="20"/>
      <c r="J27" s="21"/>
      <c r="K27" s="22"/>
      <c r="L27" s="61"/>
    </row>
    <row r="28" spans="1:12" s="34" customFormat="1" ht="15.75" x14ac:dyDescent="0.25">
      <c r="A28" s="30" t="s">
        <v>322</v>
      </c>
      <c r="B28" s="19" t="s">
        <v>326</v>
      </c>
      <c r="C28" s="20" t="s">
        <v>327</v>
      </c>
      <c r="D28" s="20" t="s">
        <v>325</v>
      </c>
      <c r="E28" s="20" t="s">
        <v>13</v>
      </c>
      <c r="F28" s="20" t="s">
        <v>13</v>
      </c>
      <c r="G28" s="20" t="s">
        <v>13</v>
      </c>
      <c r="H28" s="20">
        <v>40</v>
      </c>
      <c r="I28" s="20"/>
      <c r="J28" s="21"/>
      <c r="K28" s="22"/>
      <c r="L28" s="61"/>
    </row>
    <row r="29" spans="1:12" ht="15.75" x14ac:dyDescent="0.25">
      <c r="A29" s="30"/>
      <c r="B29" s="19"/>
      <c r="C29" s="20"/>
      <c r="D29" s="20"/>
      <c r="E29" s="20"/>
      <c r="F29" s="20"/>
      <c r="G29" s="20"/>
      <c r="H29" s="20"/>
      <c r="I29" s="20"/>
      <c r="J29" s="21"/>
      <c r="K29" s="22"/>
      <c r="L29" s="35"/>
    </row>
    <row r="30" spans="1:12" ht="29.25" thickBot="1" x14ac:dyDescent="0.3">
      <c r="A30" s="23" t="s">
        <v>12</v>
      </c>
      <c r="B30" s="24"/>
      <c r="C30" s="25"/>
      <c r="D30" s="26"/>
      <c r="E30" s="25"/>
      <c r="F30" s="25"/>
      <c r="G30" s="25"/>
      <c r="H30" s="27">
        <f>SUM(H26:H29)</f>
        <v>4200</v>
      </c>
      <c r="I30" s="27">
        <f>SUM(I26:I29)</f>
        <v>0</v>
      </c>
      <c r="J30" s="28">
        <f>J26+H30-I30</f>
        <v>4200</v>
      </c>
      <c r="K30" s="29" t="s">
        <v>328</v>
      </c>
      <c r="L30" s="35"/>
    </row>
    <row r="31" spans="1:12" ht="21.75" thickTop="1" thickBot="1" x14ac:dyDescent="0.3">
      <c r="A31" s="70"/>
      <c r="B31" s="70"/>
      <c r="C31" s="70"/>
      <c r="D31" s="71"/>
      <c r="E31" s="70"/>
      <c r="F31" s="70"/>
      <c r="G31" s="70"/>
      <c r="H31" s="70"/>
      <c r="I31" s="70"/>
      <c r="J31" s="70"/>
      <c r="K31" s="70"/>
      <c r="L31" s="35"/>
    </row>
    <row r="32" spans="1:12" ht="20.25" x14ac:dyDescent="0.25">
      <c r="A32" s="9" t="s">
        <v>14</v>
      </c>
      <c r="B32" s="10"/>
      <c r="C32" s="11"/>
      <c r="D32" s="12" t="s">
        <v>347</v>
      </c>
      <c r="E32" s="11"/>
      <c r="F32" s="11"/>
      <c r="G32" s="11"/>
      <c r="H32" s="11"/>
      <c r="I32" s="11"/>
      <c r="J32" s="11"/>
      <c r="K32" s="13"/>
      <c r="L32" s="35"/>
    </row>
    <row r="33" spans="1:12" ht="15.75" x14ac:dyDescent="0.25">
      <c r="A33" s="14" t="s">
        <v>0</v>
      </c>
      <c r="B33" s="15" t="s">
        <v>1</v>
      </c>
      <c r="C33" s="16" t="s">
        <v>2</v>
      </c>
      <c r="D33" s="16" t="s">
        <v>3</v>
      </c>
      <c r="E33" s="16" t="s">
        <v>4</v>
      </c>
      <c r="F33" s="16" t="s">
        <v>5</v>
      </c>
      <c r="G33" s="16" t="s">
        <v>6</v>
      </c>
      <c r="H33" s="16" t="s">
        <v>7</v>
      </c>
      <c r="I33" s="16" t="s">
        <v>8</v>
      </c>
      <c r="J33" s="16" t="s">
        <v>9</v>
      </c>
      <c r="K33" s="17" t="s">
        <v>10</v>
      </c>
      <c r="L33" s="35"/>
    </row>
    <row r="34" spans="1:12" ht="15.75" x14ac:dyDescent="0.25">
      <c r="A34" s="14"/>
      <c r="B34" s="15"/>
      <c r="C34" s="16"/>
      <c r="D34" s="16" t="s">
        <v>11</v>
      </c>
      <c r="E34" s="16">
        <v>1100</v>
      </c>
      <c r="F34" s="16"/>
      <c r="G34" s="16"/>
      <c r="H34" s="16"/>
      <c r="I34" s="16"/>
      <c r="J34" s="18">
        <f>J30</f>
        <v>4200</v>
      </c>
      <c r="K34" s="17"/>
      <c r="L34" s="35"/>
    </row>
    <row r="35" spans="1:12" ht="15.75" x14ac:dyDescent="0.25">
      <c r="A35" s="30" t="s">
        <v>348</v>
      </c>
      <c r="B35" s="19" t="s">
        <v>352</v>
      </c>
      <c r="C35" s="20" t="s">
        <v>16</v>
      </c>
      <c r="D35" s="20" t="s">
        <v>353</v>
      </c>
      <c r="E35" s="20" t="s">
        <v>13</v>
      </c>
      <c r="F35" s="20" t="s">
        <v>13</v>
      </c>
      <c r="G35" s="20" t="s">
        <v>13</v>
      </c>
      <c r="H35" s="20"/>
      <c r="I35" s="20">
        <v>4200</v>
      </c>
      <c r="J35" s="21"/>
      <c r="K35" s="22"/>
      <c r="L35" s="35"/>
    </row>
    <row r="36" spans="1:12" ht="15.75" x14ac:dyDescent="0.25">
      <c r="A36" s="30"/>
      <c r="B36" s="19"/>
      <c r="C36" s="20"/>
      <c r="D36" s="20"/>
      <c r="E36" s="20"/>
      <c r="F36" s="20"/>
      <c r="G36" s="20"/>
      <c r="H36" s="20"/>
      <c r="I36" s="20"/>
      <c r="J36" s="21"/>
      <c r="K36" s="22"/>
      <c r="L36" s="35"/>
    </row>
    <row r="37" spans="1:12" ht="29.25" thickBot="1" x14ac:dyDescent="0.3">
      <c r="A37" s="23" t="s">
        <v>12</v>
      </c>
      <c r="B37" s="24"/>
      <c r="C37" s="25"/>
      <c r="D37" s="26"/>
      <c r="E37" s="25"/>
      <c r="F37" s="25"/>
      <c r="G37" s="25"/>
      <c r="H37" s="27">
        <f>SUM(H34:H36)</f>
        <v>0</v>
      </c>
      <c r="I37" s="27">
        <f>SUM(I34:I36)</f>
        <v>4200</v>
      </c>
      <c r="J37" s="28">
        <f>J34+H37-I37</f>
        <v>0</v>
      </c>
      <c r="K37" s="29" t="s">
        <v>17</v>
      </c>
      <c r="L37" s="35"/>
    </row>
    <row r="38" spans="1:12" ht="17.25" thickTop="1" thickBot="1" x14ac:dyDescent="0.3">
      <c r="A38" s="64"/>
      <c r="B38" s="64"/>
      <c r="C38" s="64"/>
      <c r="D38" s="64"/>
      <c r="E38" s="64"/>
      <c r="F38" s="64"/>
      <c r="G38" s="64"/>
      <c r="H38" s="64"/>
      <c r="I38" s="64"/>
      <c r="J38" s="64"/>
      <c r="K38" s="64"/>
      <c r="L38" s="35"/>
    </row>
    <row r="39" spans="1:12" ht="20.25" x14ac:dyDescent="0.25">
      <c r="A39" s="9" t="s">
        <v>14</v>
      </c>
      <c r="B39" s="10"/>
      <c r="C39" s="11"/>
      <c r="D39" s="12" t="s">
        <v>360</v>
      </c>
      <c r="E39" s="11"/>
      <c r="F39" s="11"/>
      <c r="G39" s="11"/>
      <c r="H39" s="11"/>
      <c r="I39" s="11"/>
      <c r="J39" s="11"/>
      <c r="K39" s="13"/>
      <c r="L39" s="35"/>
    </row>
    <row r="40" spans="1:12" s="36" customFormat="1" ht="15.75" x14ac:dyDescent="0.25">
      <c r="A40" s="14" t="s">
        <v>0</v>
      </c>
      <c r="B40" s="15" t="s">
        <v>1</v>
      </c>
      <c r="C40" s="16" t="s">
        <v>2</v>
      </c>
      <c r="D40" s="16" t="s">
        <v>3</v>
      </c>
      <c r="E40" s="16" t="s">
        <v>4</v>
      </c>
      <c r="F40" s="16" t="s">
        <v>5</v>
      </c>
      <c r="G40" s="16" t="s">
        <v>6</v>
      </c>
      <c r="H40" s="16" t="s">
        <v>7</v>
      </c>
      <c r="I40" s="16" t="s">
        <v>8</v>
      </c>
      <c r="J40" s="16" t="s">
        <v>9</v>
      </c>
      <c r="K40" s="17" t="s">
        <v>10</v>
      </c>
      <c r="L40" s="35"/>
    </row>
    <row r="41" spans="1:12" ht="15.75" x14ac:dyDescent="0.25">
      <c r="A41" s="14"/>
      <c r="B41" s="15"/>
      <c r="C41" s="16"/>
      <c r="D41" s="16" t="s">
        <v>11</v>
      </c>
      <c r="E41" s="16">
        <v>1100</v>
      </c>
      <c r="F41" s="16"/>
      <c r="G41" s="16"/>
      <c r="H41" s="16"/>
      <c r="I41" s="16"/>
      <c r="J41" s="18">
        <f>J37</f>
        <v>0</v>
      </c>
      <c r="K41" s="17"/>
      <c r="L41" s="35"/>
    </row>
    <row r="42" spans="1:12" s="34" customFormat="1" ht="15.75" x14ac:dyDescent="0.25">
      <c r="A42" s="30" t="s">
        <v>361</v>
      </c>
      <c r="B42" s="19" t="s">
        <v>390</v>
      </c>
      <c r="C42" s="20" t="s">
        <v>16</v>
      </c>
      <c r="D42" s="20" t="s">
        <v>391</v>
      </c>
      <c r="E42" s="20" t="s">
        <v>13</v>
      </c>
      <c r="F42" s="20" t="s">
        <v>13</v>
      </c>
      <c r="G42" s="20" t="s">
        <v>13</v>
      </c>
      <c r="H42" s="20"/>
      <c r="I42" s="20">
        <v>2460</v>
      </c>
      <c r="J42" s="21"/>
      <c r="K42" s="22"/>
      <c r="L42" s="61"/>
    </row>
    <row r="43" spans="1:12" s="34" customFormat="1" ht="15.75" x14ac:dyDescent="0.25">
      <c r="A43" s="30" t="s">
        <v>361</v>
      </c>
      <c r="B43" s="19" t="s">
        <v>392</v>
      </c>
      <c r="C43" s="20" t="s">
        <v>393</v>
      </c>
      <c r="D43" s="20" t="s">
        <v>325</v>
      </c>
      <c r="E43" s="20" t="s">
        <v>13</v>
      </c>
      <c r="F43" s="20" t="s">
        <v>13</v>
      </c>
      <c r="G43" s="20" t="s">
        <v>13</v>
      </c>
      <c r="H43" s="20">
        <v>2460</v>
      </c>
      <c r="I43" s="20"/>
      <c r="J43" s="21"/>
      <c r="K43" s="22"/>
      <c r="L43" s="61"/>
    </row>
    <row r="44" spans="1:12" ht="15.75" x14ac:dyDescent="0.25">
      <c r="A44" s="30"/>
      <c r="B44" s="19"/>
      <c r="C44" s="20"/>
      <c r="D44" s="20"/>
      <c r="E44" s="20"/>
      <c r="F44" s="20"/>
      <c r="G44" s="20"/>
      <c r="H44" s="20"/>
      <c r="I44" s="20"/>
      <c r="J44" s="21"/>
      <c r="K44" s="22"/>
      <c r="L44" s="35"/>
    </row>
    <row r="45" spans="1:12" ht="29.25" thickBot="1" x14ac:dyDescent="0.3">
      <c r="A45" s="23" t="s">
        <v>12</v>
      </c>
      <c r="B45" s="24"/>
      <c r="C45" s="25"/>
      <c r="D45" s="26"/>
      <c r="E45" s="25"/>
      <c r="F45" s="25"/>
      <c r="G45" s="25"/>
      <c r="H45" s="27">
        <f>SUM(H41:H44)</f>
        <v>2460</v>
      </c>
      <c r="I45" s="27">
        <f>SUM(I41:I44)</f>
        <v>2460</v>
      </c>
      <c r="J45" s="28">
        <f>J41+H45-I45</f>
        <v>0</v>
      </c>
      <c r="K45" s="29" t="s">
        <v>17</v>
      </c>
      <c r="L45" s="35"/>
    </row>
    <row r="46" spans="1:12" ht="17.25" thickTop="1" thickBot="1" x14ac:dyDescent="0.3">
      <c r="A46" s="64"/>
      <c r="B46" s="64"/>
      <c r="C46" s="64"/>
      <c r="D46" s="64"/>
      <c r="E46" s="64"/>
      <c r="F46" s="64"/>
      <c r="G46" s="64"/>
      <c r="H46" s="64"/>
      <c r="I46" s="64"/>
      <c r="J46" s="64"/>
      <c r="K46" s="64"/>
      <c r="L46" s="35"/>
    </row>
    <row r="47" spans="1:12" ht="20.25" x14ac:dyDescent="0.25">
      <c r="A47" s="9" t="s">
        <v>14</v>
      </c>
      <c r="B47" s="10"/>
      <c r="C47" s="11"/>
      <c r="D47" s="12" t="s">
        <v>394</v>
      </c>
      <c r="E47" s="11"/>
      <c r="F47" s="11"/>
      <c r="G47" s="11"/>
      <c r="H47" s="11"/>
      <c r="I47" s="11"/>
      <c r="J47" s="11"/>
      <c r="K47" s="13"/>
      <c r="L47" s="35"/>
    </row>
    <row r="48" spans="1:12" s="36" customFormat="1" ht="15.75" x14ac:dyDescent="0.25">
      <c r="A48" s="14" t="s">
        <v>0</v>
      </c>
      <c r="B48" s="15" t="s">
        <v>1</v>
      </c>
      <c r="C48" s="16" t="s">
        <v>2</v>
      </c>
      <c r="D48" s="16" t="s">
        <v>3</v>
      </c>
      <c r="E48" s="16" t="s">
        <v>4</v>
      </c>
      <c r="F48" s="16" t="s">
        <v>5</v>
      </c>
      <c r="G48" s="16" t="s">
        <v>6</v>
      </c>
      <c r="H48" s="16" t="s">
        <v>7</v>
      </c>
      <c r="I48" s="16" t="s">
        <v>8</v>
      </c>
      <c r="J48" s="16" t="s">
        <v>9</v>
      </c>
      <c r="K48" s="17" t="s">
        <v>10</v>
      </c>
      <c r="L48" s="35"/>
    </row>
    <row r="49" spans="1:12" ht="15.75" x14ac:dyDescent="0.25">
      <c r="A49" s="14"/>
      <c r="B49" s="15"/>
      <c r="C49" s="16"/>
      <c r="D49" s="16" t="s">
        <v>11</v>
      </c>
      <c r="E49" s="16">
        <v>1100</v>
      </c>
      <c r="F49" s="16"/>
      <c r="G49" s="16"/>
      <c r="H49" s="16"/>
      <c r="I49" s="16"/>
      <c r="J49" s="18">
        <f>J45</f>
        <v>0</v>
      </c>
      <c r="K49" s="17"/>
      <c r="L49" s="35"/>
    </row>
    <row r="50" spans="1:12" ht="15.75" x14ac:dyDescent="0.25">
      <c r="A50" s="30" t="s">
        <v>395</v>
      </c>
      <c r="B50" s="19" t="s">
        <v>396</v>
      </c>
      <c r="C50" s="20" t="s">
        <v>13</v>
      </c>
      <c r="D50" s="20" t="s">
        <v>397</v>
      </c>
      <c r="E50" s="20" t="s">
        <v>13</v>
      </c>
      <c r="F50" s="20" t="s">
        <v>13</v>
      </c>
      <c r="G50" s="20" t="s">
        <v>13</v>
      </c>
      <c r="H50" s="20">
        <v>3000</v>
      </c>
      <c r="I50" s="20"/>
      <c r="J50" s="21"/>
      <c r="K50" s="22"/>
      <c r="L50" s="35"/>
    </row>
    <row r="51" spans="1:12" ht="15.75" x14ac:dyDescent="0.25">
      <c r="A51" s="30"/>
      <c r="B51" s="19"/>
      <c r="C51" s="20"/>
      <c r="D51" s="20"/>
      <c r="E51" s="20"/>
      <c r="F51" s="20"/>
      <c r="G51" s="20"/>
      <c r="H51" s="20"/>
      <c r="I51" s="20"/>
      <c r="J51" s="21"/>
      <c r="K51" s="22"/>
      <c r="L51" s="35"/>
    </row>
    <row r="52" spans="1:12" ht="29.25" thickBot="1" x14ac:dyDescent="0.3">
      <c r="A52" s="23" t="s">
        <v>12</v>
      </c>
      <c r="B52" s="24"/>
      <c r="C52" s="25"/>
      <c r="D52" s="26"/>
      <c r="E52" s="25"/>
      <c r="F52" s="25"/>
      <c r="G52" s="25"/>
      <c r="H52" s="27">
        <f>SUM(H49:H51)</f>
        <v>3000</v>
      </c>
      <c r="I52" s="27">
        <f>SUM(I49:I51)</f>
        <v>0</v>
      </c>
      <c r="J52" s="28">
        <f>J49+H52-I52</f>
        <v>3000</v>
      </c>
      <c r="K52" s="29" t="s">
        <v>398</v>
      </c>
      <c r="L52" s="35"/>
    </row>
    <row r="53" spans="1:12" ht="21.75" thickTop="1" thickBot="1" x14ac:dyDescent="0.3">
      <c r="A53" s="70"/>
      <c r="B53" s="70"/>
      <c r="C53" s="70"/>
      <c r="D53" s="71"/>
      <c r="E53" s="70"/>
      <c r="F53" s="70"/>
      <c r="G53" s="70"/>
      <c r="H53" s="70"/>
      <c r="I53" s="70"/>
      <c r="J53" s="70"/>
      <c r="K53" s="70"/>
      <c r="L53" s="35"/>
    </row>
    <row r="54" spans="1:12" ht="20.25" x14ac:dyDescent="0.25">
      <c r="A54" s="9" t="s">
        <v>14</v>
      </c>
      <c r="B54" s="10"/>
      <c r="C54" s="11"/>
      <c r="D54" s="12" t="s">
        <v>515</v>
      </c>
      <c r="E54" s="11"/>
      <c r="F54" s="11"/>
      <c r="G54" s="11"/>
      <c r="H54" s="11"/>
      <c r="I54" s="11"/>
      <c r="J54" s="11"/>
      <c r="K54" s="13"/>
      <c r="L54" s="35"/>
    </row>
    <row r="55" spans="1:12" ht="15.75" x14ac:dyDescent="0.25">
      <c r="A55" s="14" t="s">
        <v>0</v>
      </c>
      <c r="B55" s="15" t="s">
        <v>1</v>
      </c>
      <c r="C55" s="16" t="s">
        <v>2</v>
      </c>
      <c r="D55" s="16" t="s">
        <v>3</v>
      </c>
      <c r="E55" s="16" t="s">
        <v>4</v>
      </c>
      <c r="F55" s="16" t="s">
        <v>5</v>
      </c>
      <c r="G55" s="16" t="s">
        <v>6</v>
      </c>
      <c r="H55" s="16" t="s">
        <v>7</v>
      </c>
      <c r="I55" s="16" t="s">
        <v>8</v>
      </c>
      <c r="J55" s="16" t="s">
        <v>9</v>
      </c>
      <c r="K55" s="17" t="s">
        <v>10</v>
      </c>
      <c r="L55" s="35"/>
    </row>
    <row r="56" spans="1:12" ht="15.75" x14ac:dyDescent="0.25">
      <c r="A56" s="14"/>
      <c r="B56" s="15"/>
      <c r="C56" s="16"/>
      <c r="D56" s="16" t="s">
        <v>11</v>
      </c>
      <c r="E56" s="16">
        <v>1100</v>
      </c>
      <c r="F56" s="16"/>
      <c r="G56" s="16"/>
      <c r="H56" s="16"/>
      <c r="I56" s="16"/>
      <c r="J56" s="18">
        <f>J52</f>
        <v>3000</v>
      </c>
      <c r="K56" s="17"/>
      <c r="L56" s="35"/>
    </row>
    <row r="57" spans="1:12" ht="15.75" x14ac:dyDescent="0.25">
      <c r="A57" s="30" t="s">
        <v>516</v>
      </c>
      <c r="B57" s="19" t="s">
        <v>517</v>
      </c>
      <c r="C57" s="20" t="s">
        <v>16</v>
      </c>
      <c r="D57" s="20" t="s">
        <v>518</v>
      </c>
      <c r="E57" s="20" t="s">
        <v>13</v>
      </c>
      <c r="F57" s="20" t="s">
        <v>13</v>
      </c>
      <c r="G57" s="20" t="s">
        <v>13</v>
      </c>
      <c r="H57" s="20"/>
      <c r="I57" s="20">
        <v>3000</v>
      </c>
      <c r="J57" s="21"/>
      <c r="K57" s="22"/>
      <c r="L57" s="35"/>
    </row>
    <row r="58" spans="1:12" ht="15.75" x14ac:dyDescent="0.25">
      <c r="A58" s="30"/>
      <c r="B58" s="19"/>
      <c r="C58" s="20"/>
      <c r="D58" s="20"/>
      <c r="E58" s="20"/>
      <c r="F58" s="20"/>
      <c r="G58" s="20"/>
      <c r="H58" s="20"/>
      <c r="I58" s="20"/>
      <c r="J58" s="21"/>
      <c r="K58" s="22"/>
      <c r="L58" s="35"/>
    </row>
    <row r="59" spans="1:12" ht="29.25" thickBot="1" x14ac:dyDescent="0.3">
      <c r="A59" s="23" t="s">
        <v>12</v>
      </c>
      <c r="B59" s="24"/>
      <c r="C59" s="25"/>
      <c r="D59" s="26"/>
      <c r="E59" s="25"/>
      <c r="F59" s="25"/>
      <c r="G59" s="25"/>
      <c r="H59" s="27">
        <f>SUM(H56:H58)</f>
        <v>0</v>
      </c>
      <c r="I59" s="27">
        <f>SUM(I56:I58)</f>
        <v>3000</v>
      </c>
      <c r="J59" s="28">
        <f>J56+H59-I59</f>
        <v>0</v>
      </c>
      <c r="K59" s="29" t="s">
        <v>17</v>
      </c>
      <c r="L59" s="35"/>
    </row>
    <row r="60" spans="1:12" ht="21" thickTop="1" x14ac:dyDescent="0.25">
      <c r="A60" s="70"/>
      <c r="B60" s="70"/>
      <c r="C60" s="70"/>
      <c r="D60" s="71"/>
      <c r="E60" s="70"/>
      <c r="F60" s="70"/>
      <c r="G60" s="70"/>
      <c r="H60" s="70"/>
      <c r="I60" s="70"/>
      <c r="J60" s="70"/>
      <c r="K60" s="70"/>
      <c r="L60" s="35"/>
    </row>
    <row r="61" spans="1:12" ht="15.75" x14ac:dyDescent="0.25">
      <c r="A61" s="64"/>
      <c r="B61" s="64"/>
      <c r="C61" s="64"/>
      <c r="D61" s="64"/>
      <c r="E61" s="64"/>
      <c r="F61" s="64"/>
      <c r="G61" s="64"/>
      <c r="H61" s="64"/>
      <c r="I61" s="64"/>
      <c r="J61" s="64"/>
      <c r="K61" s="64"/>
      <c r="L61" s="35"/>
    </row>
    <row r="62" spans="1:12" ht="15.75" x14ac:dyDescent="0.25">
      <c r="A62" s="64"/>
      <c r="B62" s="64"/>
      <c r="C62" s="64"/>
      <c r="D62" s="64"/>
      <c r="E62" s="64"/>
      <c r="F62" s="64"/>
      <c r="G62" s="64"/>
      <c r="H62" s="64"/>
      <c r="I62" s="64"/>
      <c r="J62" s="65"/>
      <c r="K62" s="64"/>
      <c r="L62" s="35"/>
    </row>
    <row r="63" spans="1:12" s="36" customFormat="1" ht="15.75" x14ac:dyDescent="0.25">
      <c r="A63" s="64"/>
      <c r="B63" s="64"/>
      <c r="C63" s="64"/>
      <c r="D63" s="64"/>
      <c r="E63" s="64"/>
      <c r="F63" s="64"/>
      <c r="G63" s="64"/>
      <c r="H63" s="64"/>
      <c r="I63" s="64"/>
      <c r="J63" s="65"/>
      <c r="K63" s="64"/>
      <c r="L63" s="35"/>
    </row>
    <row r="64" spans="1:12" ht="15.75" x14ac:dyDescent="0.25">
      <c r="A64" s="64"/>
      <c r="B64" s="64"/>
      <c r="C64" s="64"/>
      <c r="D64" s="64"/>
      <c r="E64" s="64"/>
      <c r="F64" s="64"/>
      <c r="G64" s="64"/>
      <c r="H64" s="64"/>
      <c r="I64" s="64"/>
      <c r="J64" s="65"/>
      <c r="K64" s="64"/>
      <c r="L64" s="35"/>
    </row>
    <row r="65" spans="1:12" ht="15.75" x14ac:dyDescent="0.25">
      <c r="A65" s="64"/>
      <c r="B65" s="64"/>
      <c r="C65" s="64"/>
      <c r="D65" s="64"/>
      <c r="E65" s="64"/>
      <c r="F65" s="64"/>
      <c r="G65" s="64"/>
      <c r="H65" s="64"/>
      <c r="I65" s="64"/>
      <c r="J65" s="65"/>
      <c r="K65" s="64"/>
      <c r="L65" s="35"/>
    </row>
    <row r="66" spans="1:12" ht="15.75" x14ac:dyDescent="0.25">
      <c r="A66" s="64"/>
      <c r="B66" s="64"/>
      <c r="C66" s="64"/>
      <c r="D66" s="64"/>
      <c r="E66" s="64"/>
      <c r="F66" s="64"/>
      <c r="G66" s="64"/>
      <c r="H66" s="64"/>
      <c r="I66" s="64"/>
      <c r="J66" s="65"/>
      <c r="K66" s="64"/>
      <c r="L66" s="35"/>
    </row>
    <row r="67" spans="1:12" ht="15.75" x14ac:dyDescent="0.25">
      <c r="A67" s="66"/>
      <c r="B67" s="64"/>
      <c r="C67" s="64"/>
      <c r="D67" s="67"/>
      <c r="E67" s="64"/>
      <c r="F67" s="64"/>
      <c r="G67" s="64"/>
      <c r="H67" s="68"/>
      <c r="I67" s="68"/>
      <c r="J67" s="65"/>
      <c r="K67" s="69"/>
      <c r="L67" s="35"/>
    </row>
    <row r="68" spans="1:12" x14ac:dyDescent="0.25">
      <c r="A68" s="35"/>
      <c r="B68" s="35"/>
      <c r="C68" s="35"/>
      <c r="D68" s="35"/>
      <c r="E68" s="35"/>
      <c r="F68" s="35"/>
      <c r="G68" s="35"/>
      <c r="H68" s="35"/>
      <c r="I68" s="35"/>
      <c r="J68" s="35"/>
      <c r="K68" s="35"/>
      <c r="L68" s="35"/>
    </row>
    <row r="69" spans="1:12" ht="20.25" x14ac:dyDescent="0.25">
      <c r="A69" s="70"/>
      <c r="B69" s="70"/>
      <c r="C69" s="70"/>
      <c r="D69" s="71"/>
      <c r="E69" s="70"/>
      <c r="F69" s="70"/>
      <c r="G69" s="70"/>
      <c r="H69" s="70"/>
      <c r="I69" s="70"/>
      <c r="J69" s="70"/>
      <c r="K69" s="70"/>
      <c r="L69" s="35"/>
    </row>
    <row r="70" spans="1:12" ht="15.75" x14ac:dyDescent="0.25">
      <c r="A70" s="64"/>
      <c r="B70" s="64"/>
      <c r="C70" s="64"/>
      <c r="D70" s="64"/>
      <c r="E70" s="64"/>
      <c r="F70" s="64"/>
      <c r="G70" s="64"/>
      <c r="H70" s="64"/>
      <c r="I70" s="64"/>
      <c r="J70" s="64"/>
      <c r="K70" s="64"/>
      <c r="L70" s="35"/>
    </row>
    <row r="71" spans="1:12" ht="15.75" x14ac:dyDescent="0.25">
      <c r="A71" s="64"/>
      <c r="B71" s="64"/>
      <c r="C71" s="64"/>
      <c r="D71" s="64"/>
      <c r="E71" s="64"/>
      <c r="F71" s="64"/>
      <c r="G71" s="64"/>
      <c r="H71" s="64"/>
      <c r="I71" s="64"/>
      <c r="J71" s="65"/>
      <c r="K71" s="64"/>
      <c r="L71" s="35"/>
    </row>
    <row r="72" spans="1:12" ht="15.75" x14ac:dyDescent="0.25">
      <c r="A72" s="64"/>
      <c r="B72" s="64"/>
      <c r="C72" s="64"/>
      <c r="D72" s="64"/>
      <c r="E72" s="64"/>
      <c r="F72" s="64"/>
      <c r="G72" s="64"/>
      <c r="H72" s="64"/>
      <c r="I72" s="64"/>
      <c r="J72" s="65"/>
      <c r="K72" s="64"/>
      <c r="L72" s="35"/>
    </row>
    <row r="73" spans="1:12" ht="15.75" x14ac:dyDescent="0.25">
      <c r="A73" s="64"/>
      <c r="B73" s="64"/>
      <c r="C73" s="64"/>
      <c r="D73" s="64"/>
      <c r="E73" s="64"/>
      <c r="F73" s="64"/>
      <c r="G73" s="64"/>
      <c r="H73" s="64"/>
      <c r="I73" s="64"/>
      <c r="J73" s="65"/>
      <c r="K73" s="64"/>
      <c r="L73" s="35"/>
    </row>
    <row r="74" spans="1:12" ht="15.75" x14ac:dyDescent="0.25">
      <c r="A74" s="64"/>
      <c r="B74" s="64"/>
      <c r="C74" s="64"/>
      <c r="D74" s="64"/>
      <c r="E74" s="64"/>
      <c r="F74" s="64"/>
      <c r="G74" s="64"/>
      <c r="H74" s="64"/>
      <c r="I74" s="64"/>
      <c r="J74" s="65"/>
      <c r="K74" s="64"/>
      <c r="L74" s="35"/>
    </row>
    <row r="75" spans="1:12" ht="15.75" x14ac:dyDescent="0.25">
      <c r="A75" s="64"/>
      <c r="B75" s="64"/>
      <c r="C75" s="64"/>
      <c r="D75" s="64"/>
      <c r="E75" s="64"/>
      <c r="F75" s="64"/>
      <c r="G75" s="64"/>
      <c r="H75" s="64"/>
      <c r="I75" s="64"/>
      <c r="J75" s="65"/>
      <c r="K75" s="64"/>
      <c r="L75" s="35"/>
    </row>
    <row r="76" spans="1:12" ht="15.75" x14ac:dyDescent="0.25">
      <c r="A76" s="66"/>
      <c r="B76" s="64"/>
      <c r="C76" s="64"/>
      <c r="D76" s="67"/>
      <c r="E76" s="64"/>
      <c r="F76" s="64"/>
      <c r="G76" s="64"/>
      <c r="H76" s="68"/>
      <c r="I76" s="68"/>
      <c r="J76" s="65"/>
      <c r="K76" s="69"/>
      <c r="L76" s="35"/>
    </row>
    <row r="77" spans="1:12" x14ac:dyDescent="0.25">
      <c r="A77" s="35"/>
      <c r="B77" s="35"/>
      <c r="C77" s="35"/>
      <c r="D77" s="35"/>
      <c r="E77" s="35"/>
      <c r="F77" s="35"/>
      <c r="G77" s="35"/>
      <c r="H77" s="35"/>
      <c r="I77" s="35"/>
      <c r="J77" s="35"/>
      <c r="K77" s="35"/>
      <c r="L77" s="35"/>
    </row>
    <row r="78" spans="1:12" x14ac:dyDescent="0.25">
      <c r="A78" s="35"/>
      <c r="B78" s="35"/>
      <c r="C78" s="35"/>
      <c r="D78" s="35"/>
      <c r="E78" s="35"/>
      <c r="F78" s="35"/>
      <c r="G78" s="35"/>
      <c r="H78" s="35"/>
      <c r="I78" s="35"/>
      <c r="J78" s="35"/>
      <c r="K78" s="35"/>
      <c r="L78" s="35"/>
    </row>
    <row r="79" spans="1:12" x14ac:dyDescent="0.25">
      <c r="A79" s="35"/>
      <c r="B79" s="35"/>
      <c r="C79" s="35"/>
      <c r="D79" s="35"/>
      <c r="E79" s="35"/>
      <c r="F79" s="35"/>
      <c r="G79" s="35"/>
      <c r="H79" s="35"/>
      <c r="I79" s="35"/>
      <c r="J79" s="35"/>
      <c r="K79" s="35"/>
      <c r="L79" s="35"/>
    </row>
    <row r="80" spans="1:12" x14ac:dyDescent="0.25">
      <c r="A80" s="35"/>
      <c r="B80" s="35"/>
      <c r="C80" s="35"/>
      <c r="D80" s="35"/>
      <c r="E80" s="35"/>
      <c r="F80" s="35"/>
      <c r="G80" s="35"/>
      <c r="H80" s="35"/>
      <c r="I80" s="35"/>
      <c r="J80" s="35"/>
      <c r="K80" s="35"/>
      <c r="L80" s="35"/>
    </row>
    <row r="81" spans="1:12" x14ac:dyDescent="0.25">
      <c r="A81" s="35"/>
      <c r="B81" s="35"/>
      <c r="C81" s="35"/>
      <c r="D81" s="35"/>
      <c r="E81" s="35"/>
      <c r="F81" s="35"/>
      <c r="G81" s="35"/>
      <c r="H81" s="35"/>
      <c r="I81" s="35"/>
      <c r="J81" s="35"/>
      <c r="K81" s="35"/>
      <c r="L81" s="35"/>
    </row>
    <row r="82" spans="1:12" x14ac:dyDescent="0.25">
      <c r="A82" s="35"/>
      <c r="B82" s="35"/>
      <c r="C82" s="35"/>
      <c r="D82" s="35"/>
      <c r="E82" s="35"/>
      <c r="F82" s="35"/>
      <c r="G82" s="35"/>
      <c r="H82" s="35"/>
      <c r="I82" s="35"/>
      <c r="J82" s="35"/>
      <c r="K82" s="35"/>
      <c r="L82" s="35"/>
    </row>
    <row r="83" spans="1:12" x14ac:dyDescent="0.25">
      <c r="A83" s="35"/>
      <c r="B83" s="35"/>
      <c r="C83" s="35"/>
      <c r="D83" s="35"/>
      <c r="E83" s="35"/>
      <c r="F83" s="35"/>
      <c r="G83" s="35"/>
      <c r="H83" s="35"/>
      <c r="I83" s="35"/>
      <c r="J83" s="35"/>
      <c r="K83" s="35"/>
      <c r="L83" s="35"/>
    </row>
    <row r="84" spans="1:12" x14ac:dyDescent="0.25">
      <c r="A84" s="35"/>
      <c r="B84" s="35"/>
      <c r="C84" s="35"/>
      <c r="D84" s="35"/>
      <c r="E84" s="35"/>
      <c r="F84" s="35"/>
      <c r="G84" s="35"/>
      <c r="H84" s="35"/>
      <c r="I84" s="35"/>
      <c r="J84" s="35"/>
      <c r="K84" s="35"/>
      <c r="L84" s="35"/>
    </row>
    <row r="85" spans="1:12" x14ac:dyDescent="0.25">
      <c r="A85" s="35"/>
      <c r="B85" s="35"/>
      <c r="C85" s="35"/>
      <c r="D85" s="35"/>
      <c r="E85" s="35"/>
      <c r="F85" s="35"/>
      <c r="G85" s="35"/>
      <c r="H85" s="35"/>
      <c r="I85" s="35"/>
      <c r="J85" s="35"/>
      <c r="K85" s="35"/>
      <c r="L85" s="35"/>
    </row>
    <row r="86" spans="1:12" x14ac:dyDescent="0.25">
      <c r="A86" s="35"/>
      <c r="B86" s="35"/>
      <c r="C86" s="35"/>
      <c r="D86" s="35"/>
      <c r="E86" s="35"/>
      <c r="F86" s="35"/>
      <c r="G86" s="35"/>
      <c r="H86" s="35"/>
      <c r="I86" s="35"/>
      <c r="J86" s="35"/>
      <c r="K86" s="35"/>
      <c r="L86" s="35"/>
    </row>
    <row r="87" spans="1:12" x14ac:dyDescent="0.25">
      <c r="A87" s="35"/>
      <c r="B87" s="35"/>
      <c r="C87" s="35"/>
      <c r="D87" s="35"/>
      <c r="E87" s="35"/>
      <c r="F87" s="35"/>
      <c r="G87" s="35"/>
      <c r="H87" s="35"/>
      <c r="I87" s="35"/>
      <c r="J87" s="35"/>
      <c r="K87" s="35"/>
      <c r="L87" s="35"/>
    </row>
    <row r="88" spans="1:12" x14ac:dyDescent="0.25">
      <c r="A88" s="35"/>
      <c r="B88" s="35"/>
      <c r="C88" s="35"/>
      <c r="D88" s="35"/>
      <c r="E88" s="35"/>
      <c r="F88" s="35"/>
      <c r="G88" s="35"/>
      <c r="H88" s="35"/>
      <c r="I88" s="35"/>
      <c r="J88" s="35"/>
      <c r="K88" s="35"/>
      <c r="L88" s="35"/>
    </row>
    <row r="89" spans="1:12" x14ac:dyDescent="0.25">
      <c r="A89" s="35"/>
      <c r="B89" s="35"/>
      <c r="C89" s="35"/>
      <c r="D89" s="35"/>
      <c r="E89" s="35"/>
      <c r="F89" s="35"/>
      <c r="G89" s="35"/>
      <c r="H89" s="35"/>
      <c r="I89" s="35"/>
      <c r="J89" s="35"/>
      <c r="K89" s="35"/>
      <c r="L89" s="35"/>
    </row>
    <row r="90" spans="1:12" x14ac:dyDescent="0.25">
      <c r="A90" s="35"/>
      <c r="B90" s="35"/>
      <c r="C90" s="35"/>
      <c r="D90" s="35"/>
      <c r="E90" s="35"/>
      <c r="F90" s="35"/>
      <c r="G90" s="35"/>
      <c r="H90" s="35"/>
      <c r="I90" s="35"/>
      <c r="J90" s="35"/>
      <c r="K90" s="35"/>
      <c r="L90" s="35"/>
    </row>
    <row r="91" spans="1:12" x14ac:dyDescent="0.25">
      <c r="A91" s="35"/>
      <c r="B91" s="35"/>
      <c r="C91" s="35"/>
      <c r="D91" s="35"/>
      <c r="E91" s="35"/>
      <c r="F91" s="35"/>
      <c r="G91" s="35"/>
      <c r="H91" s="35"/>
      <c r="I91" s="35"/>
      <c r="J91" s="35"/>
      <c r="K91" s="35"/>
      <c r="L91" s="35"/>
    </row>
    <row r="92" spans="1:12" x14ac:dyDescent="0.25">
      <c r="A92" s="35"/>
      <c r="B92" s="35"/>
      <c r="C92" s="35"/>
      <c r="D92" s="35"/>
      <c r="E92" s="35"/>
      <c r="F92" s="35"/>
      <c r="G92" s="35"/>
      <c r="H92" s="35"/>
      <c r="I92" s="35"/>
      <c r="J92" s="35"/>
      <c r="K92" s="35"/>
      <c r="L92" s="35"/>
    </row>
    <row r="93" spans="1:12" x14ac:dyDescent="0.25">
      <c r="A93" s="35"/>
      <c r="B93" s="35"/>
      <c r="C93" s="35"/>
      <c r="D93" s="35"/>
      <c r="E93" s="35"/>
      <c r="F93" s="35"/>
      <c r="G93" s="35"/>
      <c r="H93" s="35"/>
      <c r="I93" s="35"/>
      <c r="J93" s="35"/>
      <c r="K93" s="35"/>
      <c r="L93" s="35"/>
    </row>
    <row r="94" spans="1:12" x14ac:dyDescent="0.25">
      <c r="A94" s="35"/>
      <c r="B94" s="35"/>
      <c r="C94" s="35"/>
      <c r="D94" s="35"/>
      <c r="E94" s="35"/>
      <c r="F94" s="35"/>
      <c r="G94" s="35"/>
      <c r="H94" s="35"/>
      <c r="I94" s="35"/>
      <c r="J94" s="35"/>
      <c r="K94" s="35"/>
      <c r="L94" s="35"/>
    </row>
    <row r="95" spans="1:12" x14ac:dyDescent="0.25">
      <c r="A95" s="35"/>
      <c r="B95" s="35"/>
      <c r="C95" s="35"/>
      <c r="D95" s="35"/>
      <c r="E95" s="35"/>
      <c r="F95" s="35"/>
      <c r="G95" s="35"/>
      <c r="H95" s="35"/>
      <c r="I95" s="35"/>
      <c r="J95" s="35"/>
      <c r="K95" s="35"/>
      <c r="L95" s="35"/>
    </row>
    <row r="96" spans="1:12" x14ac:dyDescent="0.25">
      <c r="A96" s="35"/>
      <c r="B96" s="35"/>
      <c r="C96" s="35"/>
      <c r="D96" s="35"/>
      <c r="E96" s="35"/>
      <c r="F96" s="35"/>
      <c r="G96" s="35"/>
      <c r="H96" s="35"/>
      <c r="I96" s="35"/>
      <c r="J96" s="35"/>
      <c r="K96" s="35"/>
      <c r="L96" s="35"/>
    </row>
    <row r="97" spans="1:12" x14ac:dyDescent="0.25">
      <c r="A97" s="35"/>
      <c r="B97" s="35"/>
      <c r="C97" s="35"/>
      <c r="D97" s="35"/>
      <c r="E97" s="35"/>
      <c r="F97" s="35"/>
      <c r="G97" s="35"/>
      <c r="H97" s="35"/>
      <c r="I97" s="35"/>
      <c r="J97" s="35"/>
      <c r="K97" s="35"/>
      <c r="L97" s="35"/>
    </row>
    <row r="98" spans="1:12" x14ac:dyDescent="0.25">
      <c r="A98" s="35"/>
      <c r="B98" s="35"/>
      <c r="C98" s="35"/>
      <c r="D98" s="35"/>
      <c r="E98" s="35"/>
      <c r="F98" s="35"/>
      <c r="G98" s="35"/>
      <c r="H98" s="35"/>
      <c r="I98" s="35"/>
      <c r="J98" s="35"/>
      <c r="K98" s="35"/>
      <c r="L98" s="35"/>
    </row>
    <row r="99" spans="1:12" x14ac:dyDescent="0.25">
      <c r="A99" s="35"/>
      <c r="B99" s="35"/>
      <c r="C99" s="35"/>
      <c r="D99" s="35"/>
      <c r="E99" s="35"/>
      <c r="F99" s="35"/>
      <c r="G99" s="35"/>
      <c r="H99" s="35"/>
      <c r="I99" s="35"/>
      <c r="J99" s="35"/>
      <c r="K99" s="35"/>
      <c r="L99" s="35"/>
    </row>
    <row r="100" spans="1:12" x14ac:dyDescent="0.25">
      <c r="A100" s="35"/>
      <c r="B100" s="35"/>
      <c r="C100" s="35"/>
      <c r="D100" s="35"/>
      <c r="E100" s="35"/>
      <c r="F100" s="35"/>
      <c r="G100" s="35"/>
      <c r="H100" s="35"/>
      <c r="I100" s="35"/>
      <c r="J100" s="35"/>
      <c r="K100" s="35"/>
      <c r="L100" s="35"/>
    </row>
    <row r="101" spans="1:12" x14ac:dyDescent="0.25">
      <c r="A101" s="35"/>
      <c r="B101" s="35"/>
      <c r="C101" s="35"/>
      <c r="D101" s="35"/>
      <c r="E101" s="35"/>
      <c r="F101" s="35"/>
      <c r="G101" s="35"/>
      <c r="H101" s="35"/>
      <c r="I101" s="35"/>
      <c r="J101" s="35"/>
      <c r="K101" s="35"/>
      <c r="L101" s="35"/>
    </row>
    <row r="102" spans="1:12" x14ac:dyDescent="0.25">
      <c r="A102" s="35"/>
      <c r="B102" s="35"/>
      <c r="C102" s="35"/>
      <c r="D102" s="35"/>
      <c r="E102" s="35"/>
      <c r="F102" s="35"/>
      <c r="G102" s="35"/>
      <c r="H102" s="35"/>
      <c r="I102" s="35"/>
      <c r="J102" s="35"/>
      <c r="K102" s="35"/>
      <c r="L102" s="35"/>
    </row>
    <row r="103" spans="1:12" x14ac:dyDescent="0.25">
      <c r="A103" s="35"/>
      <c r="B103" s="35"/>
      <c r="C103" s="35"/>
      <c r="D103" s="35"/>
      <c r="E103" s="35"/>
      <c r="F103" s="35"/>
      <c r="G103" s="35"/>
      <c r="H103" s="35"/>
      <c r="I103" s="35"/>
      <c r="J103" s="35"/>
      <c r="K103" s="35"/>
      <c r="L103" s="35"/>
    </row>
    <row r="104" spans="1:12" x14ac:dyDescent="0.25">
      <c r="A104" s="35"/>
      <c r="B104" s="35"/>
      <c r="C104" s="35"/>
      <c r="D104" s="35"/>
      <c r="E104" s="35"/>
      <c r="F104" s="35"/>
      <c r="G104" s="35"/>
      <c r="H104" s="35"/>
      <c r="I104" s="35"/>
      <c r="J104" s="35"/>
      <c r="K104" s="35"/>
      <c r="L104" s="35"/>
    </row>
  </sheetData>
  <pageMargins left="0.7" right="0.7" top="0.75" bottom="0.75" header="0.3" footer="0.3"/>
  <pageSetup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filterMode="1"/>
  <dimension ref="A1:M350"/>
  <sheetViews>
    <sheetView tabSelected="1" topLeftCell="A298" workbookViewId="0">
      <selection activeCell="F303" sqref="F303"/>
    </sheetView>
  </sheetViews>
  <sheetFormatPr defaultRowHeight="33" customHeight="1" x14ac:dyDescent="0.25"/>
  <cols>
    <col min="1" max="1" width="18.140625" style="35" customWidth="1"/>
    <col min="2" max="2" width="21.85546875" style="35" customWidth="1"/>
    <col min="3" max="3" width="16.5703125" style="35" customWidth="1"/>
    <col min="4" max="4" width="12.28515625" style="35" customWidth="1"/>
    <col min="5" max="5" width="24.140625" style="35" customWidth="1"/>
    <col min="6" max="6" width="50.5703125" style="35" customWidth="1"/>
    <col min="7" max="11" width="0" style="35" hidden="1" customWidth="1"/>
    <col min="12" max="12" width="20" style="35" customWidth="1"/>
    <col min="13" max="13" width="36.5703125" style="35" customWidth="1"/>
    <col min="14" max="16384" width="9.140625" style="35"/>
  </cols>
  <sheetData>
    <row r="1" spans="1:13" ht="33" customHeight="1" x14ac:dyDescent="0.25">
      <c r="A1" s="37"/>
      <c r="B1" s="38"/>
      <c r="C1" s="38"/>
      <c r="D1" s="38"/>
      <c r="E1" s="38"/>
      <c r="F1" s="39" t="s">
        <v>19</v>
      </c>
      <c r="G1" s="38"/>
      <c r="H1" s="38"/>
      <c r="I1" s="38"/>
      <c r="J1" s="38"/>
      <c r="K1" s="38"/>
      <c r="L1" s="38"/>
      <c r="M1" s="38"/>
    </row>
    <row r="2" spans="1:13" ht="33" hidden="1" customHeight="1" x14ac:dyDescent="0.25">
      <c r="A2" s="41" t="s">
        <v>0</v>
      </c>
      <c r="B2" s="42" t="s">
        <v>1</v>
      </c>
      <c r="C2" s="42"/>
      <c r="D2" s="42"/>
      <c r="E2" s="42" t="s">
        <v>2</v>
      </c>
      <c r="F2" s="42" t="s">
        <v>3</v>
      </c>
      <c r="G2" s="42" t="s">
        <v>4</v>
      </c>
      <c r="H2" s="42" t="s">
        <v>5</v>
      </c>
      <c r="I2" s="42" t="s">
        <v>6</v>
      </c>
      <c r="J2" s="42" t="s">
        <v>7</v>
      </c>
      <c r="K2" s="42" t="s">
        <v>8</v>
      </c>
      <c r="L2" s="31" t="s">
        <v>9</v>
      </c>
      <c r="M2" s="42" t="s">
        <v>10</v>
      </c>
    </row>
    <row r="3" spans="1:13" ht="33" hidden="1" customHeight="1" x14ac:dyDescent="0.25">
      <c r="A3" s="41"/>
      <c r="B3" s="42"/>
      <c r="C3" s="42"/>
      <c r="D3" s="42"/>
      <c r="E3" s="42"/>
      <c r="F3" s="42" t="s">
        <v>11</v>
      </c>
      <c r="G3" s="43"/>
      <c r="H3" s="44"/>
      <c r="I3" s="4"/>
      <c r="J3" s="4"/>
      <c r="K3" s="4"/>
      <c r="L3" s="45">
        <v>13059691.880000001</v>
      </c>
      <c r="M3" s="46"/>
    </row>
    <row r="4" spans="1:13" ht="33" hidden="1" customHeight="1" x14ac:dyDescent="0.25">
      <c r="A4" s="77" t="s">
        <v>20</v>
      </c>
      <c r="B4" s="73" t="s">
        <v>21</v>
      </c>
      <c r="C4" s="73"/>
      <c r="D4" s="73"/>
      <c r="E4" s="73" t="s">
        <v>22</v>
      </c>
      <c r="F4" s="73" t="s">
        <v>18</v>
      </c>
      <c r="G4" s="49" t="s">
        <v>13</v>
      </c>
      <c r="H4" s="50" t="s">
        <v>13</v>
      </c>
      <c r="I4" s="4" t="s">
        <v>13</v>
      </c>
      <c r="J4" s="4">
        <v>737.48</v>
      </c>
      <c r="K4" s="4"/>
      <c r="L4" s="74">
        <v>2500000</v>
      </c>
      <c r="M4" s="75" t="s">
        <v>157</v>
      </c>
    </row>
    <row r="5" spans="1:13" ht="33" hidden="1" customHeight="1" x14ac:dyDescent="0.25">
      <c r="A5" s="77" t="s">
        <v>20</v>
      </c>
      <c r="B5" s="73" t="s">
        <v>23</v>
      </c>
      <c r="C5" s="73"/>
      <c r="D5" s="73"/>
      <c r="E5" s="73" t="s">
        <v>24</v>
      </c>
      <c r="F5" s="73" t="s">
        <v>25</v>
      </c>
      <c r="G5" s="49" t="s">
        <v>13</v>
      </c>
      <c r="H5" s="50" t="s">
        <v>13</v>
      </c>
      <c r="I5" s="4" t="s">
        <v>13</v>
      </c>
      <c r="J5" s="4">
        <v>1054.2</v>
      </c>
      <c r="K5" s="4"/>
      <c r="L5" s="74">
        <v>3500000</v>
      </c>
      <c r="M5" s="75" t="s">
        <v>157</v>
      </c>
    </row>
    <row r="6" spans="1:13" ht="33" hidden="1" customHeight="1" x14ac:dyDescent="0.25">
      <c r="A6" s="77" t="s">
        <v>20</v>
      </c>
      <c r="B6" s="73" t="s">
        <v>26</v>
      </c>
      <c r="C6" s="73"/>
      <c r="D6" s="73"/>
      <c r="E6" s="73" t="s">
        <v>27</v>
      </c>
      <c r="F6" s="73" t="s">
        <v>28</v>
      </c>
      <c r="G6" s="49" t="s">
        <v>13</v>
      </c>
      <c r="H6" s="50" t="s">
        <v>13</v>
      </c>
      <c r="I6" s="4" t="s">
        <v>13</v>
      </c>
      <c r="J6" s="4">
        <v>30.12</v>
      </c>
      <c r="K6" s="4"/>
      <c r="L6" s="74">
        <v>100000</v>
      </c>
      <c r="M6" s="75" t="s">
        <v>157</v>
      </c>
    </row>
    <row r="7" spans="1:13" ht="33" hidden="1" customHeight="1" x14ac:dyDescent="0.25">
      <c r="A7" s="47"/>
      <c r="B7" s="48"/>
      <c r="C7" s="48"/>
      <c r="D7" s="48"/>
      <c r="E7" s="48"/>
      <c r="F7" s="48"/>
      <c r="G7" s="49"/>
      <c r="H7" s="50"/>
      <c r="I7" s="4"/>
      <c r="J7" s="4"/>
      <c r="K7" s="4"/>
      <c r="L7" s="51"/>
      <c r="M7" s="52"/>
    </row>
    <row r="8" spans="1:13" ht="33" hidden="1" customHeight="1" x14ac:dyDescent="0.25">
      <c r="A8" s="53"/>
      <c r="B8" s="54"/>
      <c r="C8" s="54"/>
      <c r="D8" s="54"/>
      <c r="E8" s="54"/>
      <c r="F8" s="54"/>
      <c r="G8" s="31"/>
      <c r="H8" s="32"/>
      <c r="I8" s="33"/>
      <c r="J8" s="33"/>
      <c r="K8" s="33"/>
      <c r="L8" s="31">
        <f>SUM(L3:L7)</f>
        <v>19159691.880000003</v>
      </c>
      <c r="M8" s="32" t="s">
        <v>33</v>
      </c>
    </row>
    <row r="9" spans="1:13" ht="33" hidden="1" customHeight="1" x14ac:dyDescent="0.25">
      <c r="A9" s="2"/>
      <c r="B9" s="55"/>
      <c r="C9" s="55"/>
      <c r="D9" s="55"/>
      <c r="E9" s="55"/>
      <c r="F9" s="55"/>
      <c r="G9" s="5"/>
      <c r="H9" s="3"/>
      <c r="I9" s="1"/>
      <c r="J9" s="1"/>
      <c r="K9" s="1"/>
      <c r="L9" s="5">
        <v>12963045</v>
      </c>
      <c r="M9" s="3"/>
    </row>
    <row r="10" spans="1:13" ht="33" hidden="1" customHeight="1" x14ac:dyDescent="0.25">
      <c r="A10" s="40"/>
      <c r="B10" s="40"/>
      <c r="C10" s="40"/>
      <c r="D10" s="40"/>
      <c r="E10" s="40"/>
      <c r="F10" s="40"/>
      <c r="G10" s="40"/>
      <c r="H10" s="40"/>
      <c r="I10" s="40"/>
      <c r="J10" s="40"/>
      <c r="K10" s="40"/>
      <c r="L10" s="56">
        <f>L8-L9</f>
        <v>6196646.8800000027</v>
      </c>
      <c r="M10" s="57"/>
    </row>
    <row r="11" spans="1:13" ht="33" hidden="1" customHeight="1" x14ac:dyDescent="0.25">
      <c r="A11" s="37"/>
      <c r="B11" s="38"/>
      <c r="C11" s="38"/>
      <c r="D11" s="38"/>
      <c r="E11" s="38"/>
      <c r="F11" s="39" t="s">
        <v>63</v>
      </c>
      <c r="G11" s="38"/>
      <c r="H11" s="38"/>
      <c r="I11" s="38"/>
      <c r="J11" s="38"/>
      <c r="K11" s="38"/>
      <c r="L11" s="38"/>
      <c r="M11" s="38"/>
    </row>
    <row r="12" spans="1:13" ht="33" hidden="1" customHeight="1" x14ac:dyDescent="0.25">
      <c r="A12" s="41" t="s">
        <v>0</v>
      </c>
      <c r="B12" s="42" t="s">
        <v>1</v>
      </c>
      <c r="C12" s="42"/>
      <c r="D12" s="42"/>
      <c r="E12" s="42" t="s">
        <v>2</v>
      </c>
      <c r="F12" s="42" t="s">
        <v>3</v>
      </c>
      <c r="G12" s="42" t="s">
        <v>4</v>
      </c>
      <c r="H12" s="42" t="s">
        <v>5</v>
      </c>
      <c r="I12" s="42" t="s">
        <v>6</v>
      </c>
      <c r="J12" s="42" t="s">
        <v>7</v>
      </c>
      <c r="K12" s="42" t="s">
        <v>8</v>
      </c>
      <c r="L12" s="31" t="s">
        <v>9</v>
      </c>
      <c r="M12" s="42" t="s">
        <v>10</v>
      </c>
    </row>
    <row r="13" spans="1:13" ht="33" hidden="1" customHeight="1" x14ac:dyDescent="0.25">
      <c r="A13" s="41"/>
      <c r="B13" s="42"/>
      <c r="C13" s="42"/>
      <c r="D13" s="42"/>
      <c r="E13" s="42"/>
      <c r="F13" s="42" t="s">
        <v>11</v>
      </c>
      <c r="G13" s="43"/>
      <c r="H13" s="44"/>
      <c r="I13" s="4"/>
      <c r="J13" s="4"/>
      <c r="K13" s="4"/>
      <c r="L13" s="45">
        <f>L8</f>
        <v>19159691.880000003</v>
      </c>
      <c r="M13" s="46"/>
    </row>
    <row r="14" spans="1:13" s="79" customFormat="1" ht="33" hidden="1" customHeight="1" x14ac:dyDescent="0.25">
      <c r="A14" s="77" t="s">
        <v>34</v>
      </c>
      <c r="B14" s="73" t="s">
        <v>35</v>
      </c>
      <c r="C14" s="73"/>
      <c r="D14" s="73"/>
      <c r="E14" s="73" t="s">
        <v>16</v>
      </c>
      <c r="F14" s="73" t="s">
        <v>36</v>
      </c>
      <c r="G14" s="49" t="s">
        <v>13</v>
      </c>
      <c r="H14" s="50" t="s">
        <v>13</v>
      </c>
      <c r="I14" s="4" t="s">
        <v>13</v>
      </c>
      <c r="J14" s="4"/>
      <c r="K14" s="4">
        <v>3928.19</v>
      </c>
      <c r="L14" s="74">
        <v>-12963045</v>
      </c>
      <c r="M14" s="75" t="s">
        <v>158</v>
      </c>
    </row>
    <row r="15" spans="1:13" s="61" customFormat="1" ht="33" hidden="1" customHeight="1" x14ac:dyDescent="0.25">
      <c r="A15" s="77" t="s">
        <v>34</v>
      </c>
      <c r="B15" s="73" t="s">
        <v>37</v>
      </c>
      <c r="C15" s="73"/>
      <c r="D15" s="73"/>
      <c r="E15" s="73" t="s">
        <v>38</v>
      </c>
      <c r="F15" s="73" t="s">
        <v>39</v>
      </c>
      <c r="G15" s="49" t="s">
        <v>13</v>
      </c>
      <c r="H15" s="50" t="s">
        <v>13</v>
      </c>
      <c r="I15" s="4" t="s">
        <v>13</v>
      </c>
      <c r="J15" s="4">
        <v>86.96</v>
      </c>
      <c r="K15" s="4"/>
      <c r="L15" s="74">
        <v>300000</v>
      </c>
      <c r="M15" s="75" t="s">
        <v>157</v>
      </c>
    </row>
    <row r="16" spans="1:13" s="61" customFormat="1" ht="33" hidden="1" customHeight="1" x14ac:dyDescent="0.25">
      <c r="A16" s="77" t="s">
        <v>34</v>
      </c>
      <c r="B16" s="73" t="s">
        <v>40</v>
      </c>
      <c r="C16" s="73"/>
      <c r="D16" s="73"/>
      <c r="E16" s="73" t="s">
        <v>41</v>
      </c>
      <c r="F16" s="73" t="s">
        <v>39</v>
      </c>
      <c r="G16" s="49" t="s">
        <v>13</v>
      </c>
      <c r="H16" s="50" t="s">
        <v>13</v>
      </c>
      <c r="I16" s="4" t="s">
        <v>13</v>
      </c>
      <c r="J16" s="4">
        <v>144.93</v>
      </c>
      <c r="K16" s="4"/>
      <c r="L16" s="74">
        <v>500000</v>
      </c>
      <c r="M16" s="75" t="s">
        <v>157</v>
      </c>
    </row>
    <row r="17" spans="1:13" s="61" customFormat="1" ht="33" hidden="1" customHeight="1" x14ac:dyDescent="0.25">
      <c r="A17" s="77" t="s">
        <v>34</v>
      </c>
      <c r="B17" s="73" t="s">
        <v>42</v>
      </c>
      <c r="C17" s="73"/>
      <c r="D17" s="73"/>
      <c r="E17" s="73" t="s">
        <v>43</v>
      </c>
      <c r="F17" s="73" t="s">
        <v>39</v>
      </c>
      <c r="G17" s="49" t="s">
        <v>13</v>
      </c>
      <c r="H17" s="50" t="s">
        <v>13</v>
      </c>
      <c r="I17" s="4" t="s">
        <v>13</v>
      </c>
      <c r="J17" s="4">
        <v>202.9</v>
      </c>
      <c r="K17" s="4"/>
      <c r="L17" s="74">
        <v>700000</v>
      </c>
      <c r="M17" s="75" t="s">
        <v>157</v>
      </c>
    </row>
    <row r="18" spans="1:13" s="61" customFormat="1" ht="33" hidden="1" customHeight="1" x14ac:dyDescent="0.25">
      <c r="A18" s="77" t="s">
        <v>34</v>
      </c>
      <c r="B18" s="73" t="s">
        <v>44</v>
      </c>
      <c r="C18" s="73"/>
      <c r="D18" s="73"/>
      <c r="E18" s="73" t="s">
        <v>45</v>
      </c>
      <c r="F18" s="73" t="s">
        <v>39</v>
      </c>
      <c r="G18" s="49" t="s">
        <v>13</v>
      </c>
      <c r="H18" s="50" t="s">
        <v>13</v>
      </c>
      <c r="I18" s="4" t="s">
        <v>13</v>
      </c>
      <c r="J18" s="4">
        <v>202.9</v>
      </c>
      <c r="K18" s="4"/>
      <c r="L18" s="74">
        <v>700000</v>
      </c>
      <c r="M18" s="75" t="s">
        <v>157</v>
      </c>
    </row>
    <row r="19" spans="1:13" s="61" customFormat="1" ht="33" hidden="1" customHeight="1" x14ac:dyDescent="0.25">
      <c r="A19" s="77" t="s">
        <v>34</v>
      </c>
      <c r="B19" s="73" t="s">
        <v>46</v>
      </c>
      <c r="C19" s="73"/>
      <c r="D19" s="73"/>
      <c r="E19" s="73" t="s">
        <v>47</v>
      </c>
      <c r="F19" s="73" t="s">
        <v>39</v>
      </c>
      <c r="G19" s="49" t="s">
        <v>13</v>
      </c>
      <c r="H19" s="50" t="s">
        <v>13</v>
      </c>
      <c r="I19" s="4" t="s">
        <v>13</v>
      </c>
      <c r="J19" s="4">
        <v>87.72</v>
      </c>
      <c r="K19" s="4"/>
      <c r="L19" s="74">
        <v>300000</v>
      </c>
      <c r="M19" s="75" t="s">
        <v>157</v>
      </c>
    </row>
    <row r="20" spans="1:13" s="61" customFormat="1" ht="33" hidden="1" customHeight="1" x14ac:dyDescent="0.25">
      <c r="A20" s="77" t="s">
        <v>34</v>
      </c>
      <c r="B20" s="73" t="s">
        <v>48</v>
      </c>
      <c r="C20" s="73"/>
      <c r="D20" s="73"/>
      <c r="E20" s="73" t="s">
        <v>49</v>
      </c>
      <c r="F20" s="73" t="s">
        <v>39</v>
      </c>
      <c r="G20" s="49" t="s">
        <v>13</v>
      </c>
      <c r="H20" s="50" t="s">
        <v>13</v>
      </c>
      <c r="I20" s="4" t="s">
        <v>13</v>
      </c>
      <c r="J20" s="4">
        <v>146.19999999999999</v>
      </c>
      <c r="K20" s="4"/>
      <c r="L20" s="74">
        <v>500000</v>
      </c>
      <c r="M20" s="75" t="s">
        <v>157</v>
      </c>
    </row>
    <row r="21" spans="1:13" s="61" customFormat="1" ht="33" hidden="1" customHeight="1" x14ac:dyDescent="0.25">
      <c r="A21" s="77" t="s">
        <v>34</v>
      </c>
      <c r="B21" s="73" t="s">
        <v>50</v>
      </c>
      <c r="C21" s="73"/>
      <c r="D21" s="73"/>
      <c r="E21" s="73" t="s">
        <v>51</v>
      </c>
      <c r="F21" s="73" t="s">
        <v>39</v>
      </c>
      <c r="G21" s="49" t="s">
        <v>13</v>
      </c>
      <c r="H21" s="50" t="s">
        <v>13</v>
      </c>
      <c r="I21" s="4" t="s">
        <v>13</v>
      </c>
      <c r="J21" s="4">
        <v>204.68</v>
      </c>
      <c r="K21" s="4"/>
      <c r="L21" s="74">
        <v>700000</v>
      </c>
      <c r="M21" s="75" t="s">
        <v>157</v>
      </c>
    </row>
    <row r="22" spans="1:13" s="61" customFormat="1" ht="33" hidden="1" customHeight="1" x14ac:dyDescent="0.25">
      <c r="A22" s="77" t="s">
        <v>34</v>
      </c>
      <c r="B22" s="73" t="s">
        <v>52</v>
      </c>
      <c r="C22" s="73"/>
      <c r="D22" s="73"/>
      <c r="E22" s="73" t="s">
        <v>53</v>
      </c>
      <c r="F22" s="73" t="s">
        <v>39</v>
      </c>
      <c r="G22" s="49" t="s">
        <v>13</v>
      </c>
      <c r="H22" s="50" t="s">
        <v>13</v>
      </c>
      <c r="I22" s="4" t="s">
        <v>13</v>
      </c>
      <c r="J22" s="4">
        <v>204.68</v>
      </c>
      <c r="K22" s="4"/>
      <c r="L22" s="74">
        <v>700000</v>
      </c>
      <c r="M22" s="75" t="s">
        <v>157</v>
      </c>
    </row>
    <row r="23" spans="1:13" s="61" customFormat="1" ht="33" hidden="1" customHeight="1" x14ac:dyDescent="0.25">
      <c r="A23" s="77" t="s">
        <v>34</v>
      </c>
      <c r="B23" s="73" t="s">
        <v>54</v>
      </c>
      <c r="C23" s="73"/>
      <c r="D23" s="73"/>
      <c r="E23" s="73" t="s">
        <v>55</v>
      </c>
      <c r="F23" s="73" t="s">
        <v>39</v>
      </c>
      <c r="G23" s="49" t="s">
        <v>13</v>
      </c>
      <c r="H23" s="50" t="s">
        <v>13</v>
      </c>
      <c r="I23" s="4" t="s">
        <v>13</v>
      </c>
      <c r="J23" s="4">
        <v>89.02</v>
      </c>
      <c r="K23" s="4"/>
      <c r="L23" s="74">
        <v>300000</v>
      </c>
      <c r="M23" s="75" t="s">
        <v>157</v>
      </c>
    </row>
    <row r="24" spans="1:13" s="61" customFormat="1" ht="33" hidden="1" customHeight="1" x14ac:dyDescent="0.25">
      <c r="A24" s="77" t="s">
        <v>34</v>
      </c>
      <c r="B24" s="73" t="s">
        <v>56</v>
      </c>
      <c r="C24" s="73"/>
      <c r="D24" s="73"/>
      <c r="E24" s="73" t="s">
        <v>57</v>
      </c>
      <c r="F24" s="73" t="s">
        <v>39</v>
      </c>
      <c r="G24" s="49" t="s">
        <v>13</v>
      </c>
      <c r="H24" s="50" t="s">
        <v>13</v>
      </c>
      <c r="I24" s="4" t="s">
        <v>13</v>
      </c>
      <c r="J24" s="4">
        <v>148.37</v>
      </c>
      <c r="K24" s="4"/>
      <c r="L24" s="74">
        <v>500000</v>
      </c>
      <c r="M24" s="75" t="s">
        <v>157</v>
      </c>
    </row>
    <row r="25" spans="1:13" s="61" customFormat="1" ht="33" hidden="1" customHeight="1" x14ac:dyDescent="0.25">
      <c r="A25" s="77" t="s">
        <v>34</v>
      </c>
      <c r="B25" s="73" t="s">
        <v>58</v>
      </c>
      <c r="C25" s="73"/>
      <c r="D25" s="73"/>
      <c r="E25" s="73" t="s">
        <v>59</v>
      </c>
      <c r="F25" s="73" t="s">
        <v>39</v>
      </c>
      <c r="G25" s="49" t="s">
        <v>13</v>
      </c>
      <c r="H25" s="50" t="s">
        <v>13</v>
      </c>
      <c r="I25" s="4" t="s">
        <v>13</v>
      </c>
      <c r="J25" s="4">
        <v>207.72</v>
      </c>
      <c r="K25" s="4"/>
      <c r="L25" s="74">
        <v>700000</v>
      </c>
      <c r="M25" s="75" t="s">
        <v>157</v>
      </c>
    </row>
    <row r="26" spans="1:13" s="61" customFormat="1" ht="33" hidden="1" customHeight="1" x14ac:dyDescent="0.25">
      <c r="A26" s="77" t="s">
        <v>34</v>
      </c>
      <c r="B26" s="73" t="s">
        <v>60</v>
      </c>
      <c r="C26" s="73"/>
      <c r="D26" s="73"/>
      <c r="E26" s="73" t="s">
        <v>61</v>
      </c>
      <c r="F26" s="73" t="s">
        <v>39</v>
      </c>
      <c r="G26" s="49" t="s">
        <v>13</v>
      </c>
      <c r="H26" s="50" t="s">
        <v>13</v>
      </c>
      <c r="I26" s="4" t="s">
        <v>13</v>
      </c>
      <c r="J26" s="4">
        <v>207.72</v>
      </c>
      <c r="K26" s="4"/>
      <c r="L26" s="74">
        <v>700000</v>
      </c>
      <c r="M26" s="75" t="s">
        <v>157</v>
      </c>
    </row>
    <row r="27" spans="1:13" ht="33" hidden="1" customHeight="1" x14ac:dyDescent="0.25">
      <c r="A27" s="47"/>
      <c r="B27" s="48"/>
      <c r="C27" s="48"/>
      <c r="D27" s="48"/>
      <c r="E27" s="48"/>
      <c r="F27" s="48"/>
      <c r="G27" s="49"/>
      <c r="H27" s="50"/>
      <c r="I27" s="4"/>
      <c r="J27" s="4"/>
      <c r="K27" s="4"/>
      <c r="L27" s="51"/>
      <c r="M27" s="52"/>
    </row>
    <row r="28" spans="1:13" ht="33" hidden="1" customHeight="1" x14ac:dyDescent="0.25">
      <c r="A28" s="53"/>
      <c r="B28" s="54"/>
      <c r="C28" s="54"/>
      <c r="D28" s="54"/>
      <c r="E28" s="54"/>
      <c r="F28" s="54"/>
      <c r="G28" s="31"/>
      <c r="H28" s="32"/>
      <c r="I28" s="33"/>
      <c r="J28" s="33"/>
      <c r="K28" s="33"/>
      <c r="L28" s="31">
        <f>SUM(L13:L27)</f>
        <v>12796646.880000003</v>
      </c>
      <c r="M28" s="32" t="s">
        <v>62</v>
      </c>
    </row>
    <row r="29" spans="1:13" s="61" customFormat="1" ht="33" hidden="1" customHeight="1" x14ac:dyDescent="0.25">
      <c r="A29" s="2"/>
      <c r="B29" s="55"/>
      <c r="C29" s="55"/>
      <c r="D29" s="55"/>
      <c r="E29" s="55"/>
      <c r="F29" s="55"/>
      <c r="G29" s="5"/>
      <c r="H29" s="3"/>
      <c r="I29" s="1"/>
      <c r="J29" s="1"/>
      <c r="K29" s="1"/>
      <c r="L29" s="5">
        <f>L9+L14+L15+L16+L18+L17+L19+L20+L21+L23+L22+L24+L25+L26</f>
        <v>6600000</v>
      </c>
      <c r="M29" s="3"/>
    </row>
    <row r="30" spans="1:13" s="61" customFormat="1" ht="33" hidden="1" customHeight="1" x14ac:dyDescent="0.25">
      <c r="A30" s="40"/>
      <c r="B30" s="40"/>
      <c r="C30" s="40"/>
      <c r="D30" s="40"/>
      <c r="E30" s="40"/>
      <c r="F30" s="40"/>
      <c r="G30" s="40"/>
      <c r="H30" s="40"/>
      <c r="I30" s="40"/>
      <c r="J30" s="40"/>
      <c r="K30" s="40"/>
      <c r="L30" s="56">
        <f>L28-L29</f>
        <v>6196646.8800000027</v>
      </c>
      <c r="M30" s="57"/>
    </row>
    <row r="31" spans="1:13" s="61" customFormat="1" ht="33" hidden="1" customHeight="1" x14ac:dyDescent="0.25">
      <c r="A31" s="37"/>
      <c r="B31" s="38"/>
      <c r="C31" s="38"/>
      <c r="D31" s="38"/>
      <c r="E31" s="38"/>
      <c r="F31" s="39" t="s">
        <v>64</v>
      </c>
      <c r="G31" s="38"/>
      <c r="H31" s="38"/>
      <c r="I31" s="38"/>
      <c r="J31" s="38"/>
      <c r="K31" s="38"/>
      <c r="L31" s="38"/>
      <c r="M31" s="38"/>
    </row>
    <row r="32" spans="1:13" s="61" customFormat="1" ht="33" hidden="1" customHeight="1" x14ac:dyDescent="0.25">
      <c r="A32" s="41" t="s">
        <v>0</v>
      </c>
      <c r="B32" s="42" t="s">
        <v>1</v>
      </c>
      <c r="C32" s="42"/>
      <c r="D32" s="42"/>
      <c r="E32" s="42" t="s">
        <v>2</v>
      </c>
      <c r="F32" s="42" t="s">
        <v>3</v>
      </c>
      <c r="G32" s="42" t="s">
        <v>4</v>
      </c>
      <c r="H32" s="42" t="s">
        <v>5</v>
      </c>
      <c r="I32" s="42" t="s">
        <v>6</v>
      </c>
      <c r="J32" s="42" t="s">
        <v>7</v>
      </c>
      <c r="K32" s="42" t="s">
        <v>8</v>
      </c>
      <c r="L32" s="31" t="s">
        <v>9</v>
      </c>
      <c r="M32" s="42" t="s">
        <v>10</v>
      </c>
    </row>
    <row r="33" spans="1:13" s="61" customFormat="1" ht="33" hidden="1" customHeight="1" x14ac:dyDescent="0.25">
      <c r="A33" s="41"/>
      <c r="B33" s="42"/>
      <c r="C33" s="42"/>
      <c r="D33" s="42"/>
      <c r="E33" s="42"/>
      <c r="F33" s="42" t="s">
        <v>11</v>
      </c>
      <c r="G33" s="43"/>
      <c r="H33" s="44"/>
      <c r="I33" s="4"/>
      <c r="J33" s="4"/>
      <c r="K33" s="4"/>
      <c r="L33" s="45">
        <f>L28</f>
        <v>12796646.880000003</v>
      </c>
      <c r="M33" s="46"/>
    </row>
    <row r="34" spans="1:13" s="87" customFormat="1" ht="33" customHeight="1" x14ac:dyDescent="0.25">
      <c r="A34" s="83" t="s">
        <v>65</v>
      </c>
      <c r="B34" s="84" t="s">
        <v>66</v>
      </c>
      <c r="C34" s="84" t="s">
        <v>661</v>
      </c>
      <c r="D34" s="84"/>
      <c r="E34" s="84" t="s">
        <v>66</v>
      </c>
      <c r="F34" s="84" t="s">
        <v>67</v>
      </c>
      <c r="G34" s="49" t="s">
        <v>13</v>
      </c>
      <c r="H34" s="50" t="s">
        <v>13</v>
      </c>
      <c r="I34" s="4" t="s">
        <v>13</v>
      </c>
      <c r="J34" s="4">
        <v>18.5</v>
      </c>
      <c r="K34" s="4"/>
      <c r="L34" s="85">
        <v>62900</v>
      </c>
      <c r="M34" s="86"/>
    </row>
    <row r="35" spans="1:13" s="79" customFormat="1" ht="33" hidden="1" customHeight="1" x14ac:dyDescent="0.25">
      <c r="A35" s="77" t="s">
        <v>65</v>
      </c>
      <c r="B35" s="73" t="s">
        <v>68</v>
      </c>
      <c r="C35" s="73"/>
      <c r="D35" s="73"/>
      <c r="E35" s="73" t="s">
        <v>16</v>
      </c>
      <c r="F35" s="73" t="s">
        <v>69</v>
      </c>
      <c r="G35" s="49" t="s">
        <v>13</v>
      </c>
      <c r="H35" s="50" t="s">
        <v>13</v>
      </c>
      <c r="I35" s="4" t="s">
        <v>13</v>
      </c>
      <c r="J35" s="4"/>
      <c r="K35" s="4">
        <v>2378.79</v>
      </c>
      <c r="L35" s="74">
        <v>-7850000</v>
      </c>
      <c r="M35" s="75" t="s">
        <v>159</v>
      </c>
    </row>
    <row r="36" spans="1:13" s="61" customFormat="1" ht="33" hidden="1" customHeight="1" x14ac:dyDescent="0.25">
      <c r="A36" s="77" t="s">
        <v>65</v>
      </c>
      <c r="B36" s="73" t="s">
        <v>70</v>
      </c>
      <c r="C36" s="73"/>
      <c r="D36" s="73"/>
      <c r="E36" s="73" t="s">
        <v>71</v>
      </c>
      <c r="F36" s="73" t="s">
        <v>72</v>
      </c>
      <c r="G36" s="49" t="s">
        <v>13</v>
      </c>
      <c r="H36" s="50" t="s">
        <v>13</v>
      </c>
      <c r="I36" s="4" t="s">
        <v>13</v>
      </c>
      <c r="J36" s="4">
        <v>227.27</v>
      </c>
      <c r="K36" s="4"/>
      <c r="L36" s="74">
        <v>750000</v>
      </c>
      <c r="M36" s="75" t="s">
        <v>157</v>
      </c>
    </row>
    <row r="37" spans="1:13" s="61" customFormat="1" ht="33" hidden="1" customHeight="1" x14ac:dyDescent="0.25">
      <c r="A37" s="77" t="s">
        <v>65</v>
      </c>
      <c r="B37" s="73" t="s">
        <v>73</v>
      </c>
      <c r="C37" s="73"/>
      <c r="D37" s="73"/>
      <c r="E37" s="73" t="s">
        <v>74</v>
      </c>
      <c r="F37" s="73" t="s">
        <v>75</v>
      </c>
      <c r="G37" s="49" t="s">
        <v>13</v>
      </c>
      <c r="H37" s="50" t="s">
        <v>13</v>
      </c>
      <c r="I37" s="4" t="s">
        <v>13</v>
      </c>
      <c r="J37" s="4">
        <v>150.6</v>
      </c>
      <c r="K37" s="4"/>
      <c r="L37" s="74">
        <v>500000</v>
      </c>
      <c r="M37" s="75" t="s">
        <v>157</v>
      </c>
    </row>
    <row r="38" spans="1:13" s="61" customFormat="1" ht="33" hidden="1" customHeight="1" x14ac:dyDescent="0.25">
      <c r="A38" s="47"/>
      <c r="B38" s="48"/>
      <c r="C38" s="48"/>
      <c r="D38" s="48"/>
      <c r="E38" s="48"/>
      <c r="F38" s="48"/>
      <c r="G38" s="49"/>
      <c r="H38" s="50"/>
      <c r="I38" s="4"/>
      <c r="J38" s="4"/>
      <c r="K38" s="4"/>
      <c r="L38" s="51"/>
      <c r="M38" s="52"/>
    </row>
    <row r="39" spans="1:13" s="61" customFormat="1" ht="33" hidden="1" customHeight="1" x14ac:dyDescent="0.25">
      <c r="A39" s="53"/>
      <c r="B39" s="54"/>
      <c r="C39" s="54"/>
      <c r="D39" s="54"/>
      <c r="E39" s="54"/>
      <c r="F39" s="54"/>
      <c r="G39" s="31"/>
      <c r="H39" s="32"/>
      <c r="I39" s="33"/>
      <c r="J39" s="33"/>
      <c r="K39" s="33"/>
      <c r="L39" s="31">
        <f>SUM(L33:L38)</f>
        <v>6259546.8800000027</v>
      </c>
      <c r="M39" s="32" t="s">
        <v>76</v>
      </c>
    </row>
    <row r="40" spans="1:13" s="61" customFormat="1" ht="33" hidden="1" customHeight="1" x14ac:dyDescent="0.25">
      <c r="A40" s="2"/>
      <c r="B40" s="55"/>
      <c r="C40" s="55"/>
      <c r="D40" s="55"/>
      <c r="E40" s="55"/>
      <c r="F40" s="55"/>
      <c r="G40" s="5"/>
      <c r="H40" s="3"/>
      <c r="I40" s="1"/>
      <c r="J40" s="1"/>
      <c r="K40" s="1"/>
      <c r="L40" s="5">
        <f>L29+L35+L36+L37</f>
        <v>0</v>
      </c>
      <c r="M40" s="3"/>
    </row>
    <row r="41" spans="1:13" s="61" customFormat="1" ht="33" hidden="1" customHeight="1" x14ac:dyDescent="0.25">
      <c r="A41" s="40"/>
      <c r="B41" s="40"/>
      <c r="C41" s="40"/>
      <c r="D41" s="40"/>
      <c r="E41" s="40"/>
      <c r="F41" s="40"/>
      <c r="G41" s="40"/>
      <c r="H41" s="40"/>
      <c r="I41" s="40"/>
      <c r="J41" s="40"/>
      <c r="K41" s="40"/>
      <c r="L41" s="56">
        <f>L39-L40</f>
        <v>6259546.8800000027</v>
      </c>
      <c r="M41" s="57"/>
    </row>
    <row r="42" spans="1:13" ht="33" hidden="1" customHeight="1" x14ac:dyDescent="0.25">
      <c r="A42" s="37"/>
      <c r="B42" s="38"/>
      <c r="C42" s="38"/>
      <c r="D42" s="38"/>
      <c r="E42" s="38"/>
      <c r="F42" s="39" t="s">
        <v>77</v>
      </c>
      <c r="G42" s="38"/>
      <c r="H42" s="38"/>
      <c r="I42" s="38"/>
      <c r="J42" s="38"/>
      <c r="K42" s="38"/>
      <c r="L42" s="38"/>
      <c r="M42" s="38"/>
    </row>
    <row r="43" spans="1:13" ht="33" hidden="1" customHeight="1" x14ac:dyDescent="0.25">
      <c r="A43" s="41" t="s">
        <v>0</v>
      </c>
      <c r="B43" s="42" t="s">
        <v>1</v>
      </c>
      <c r="C43" s="42"/>
      <c r="D43" s="42"/>
      <c r="E43" s="42" t="s">
        <v>2</v>
      </c>
      <c r="F43" s="42" t="s">
        <v>3</v>
      </c>
      <c r="G43" s="42" t="s">
        <v>4</v>
      </c>
      <c r="H43" s="42" t="s">
        <v>5</v>
      </c>
      <c r="I43" s="42" t="s">
        <v>6</v>
      </c>
      <c r="J43" s="42" t="s">
        <v>7</v>
      </c>
      <c r="K43" s="42" t="s">
        <v>8</v>
      </c>
      <c r="L43" s="31" t="s">
        <v>9</v>
      </c>
      <c r="M43" s="42" t="s">
        <v>10</v>
      </c>
    </row>
    <row r="44" spans="1:13" ht="33" hidden="1" customHeight="1" x14ac:dyDescent="0.25">
      <c r="A44" s="41"/>
      <c r="B44" s="42"/>
      <c r="C44" s="42"/>
      <c r="D44" s="42"/>
      <c r="E44" s="42"/>
      <c r="F44" s="42" t="s">
        <v>11</v>
      </c>
      <c r="G44" s="43"/>
      <c r="H44" s="44"/>
      <c r="I44" s="4"/>
      <c r="J44" s="4"/>
      <c r="K44" s="4"/>
      <c r="L44" s="45">
        <f>L39</f>
        <v>6259546.8800000027</v>
      </c>
      <c r="M44" s="46"/>
    </row>
    <row r="45" spans="1:13" s="87" customFormat="1" ht="33" customHeight="1" x14ac:dyDescent="0.25">
      <c r="A45" s="83" t="s">
        <v>78</v>
      </c>
      <c r="B45" s="84" t="s">
        <v>79</v>
      </c>
      <c r="C45" s="84" t="s">
        <v>579</v>
      </c>
      <c r="D45" s="84"/>
      <c r="E45" s="84" t="s">
        <v>114</v>
      </c>
      <c r="F45" s="84" t="s">
        <v>160</v>
      </c>
      <c r="G45" s="49" t="s">
        <v>13</v>
      </c>
      <c r="H45" s="50" t="s">
        <v>13</v>
      </c>
      <c r="I45" s="4" t="s">
        <v>13</v>
      </c>
      <c r="J45" s="4"/>
      <c r="K45" s="4">
        <v>1.17</v>
      </c>
      <c r="L45" s="85">
        <v>-4000</v>
      </c>
      <c r="M45" s="86" t="s">
        <v>161</v>
      </c>
    </row>
    <row r="46" spans="1:13" s="87" customFormat="1" ht="33" customHeight="1" x14ac:dyDescent="0.25">
      <c r="A46" s="83" t="s">
        <v>78</v>
      </c>
      <c r="B46" s="84" t="s">
        <v>80</v>
      </c>
      <c r="C46" s="84" t="s">
        <v>580</v>
      </c>
      <c r="D46" s="80" t="s">
        <v>562</v>
      </c>
      <c r="E46" s="84" t="s">
        <v>114</v>
      </c>
      <c r="F46" s="84" t="s">
        <v>162</v>
      </c>
      <c r="G46" s="49" t="s">
        <v>13</v>
      </c>
      <c r="H46" s="50" t="s">
        <v>13</v>
      </c>
      <c r="I46" s="4" t="s">
        <v>13</v>
      </c>
      <c r="J46" s="4"/>
      <c r="K46" s="4">
        <v>6.08</v>
      </c>
      <c r="L46" s="85">
        <v>-21000</v>
      </c>
      <c r="M46" s="86" t="s">
        <v>163</v>
      </c>
    </row>
    <row r="47" spans="1:13" ht="33" hidden="1" customHeight="1" x14ac:dyDescent="0.25">
      <c r="A47" s="77" t="s">
        <v>78</v>
      </c>
      <c r="B47" s="73" t="s">
        <v>81</v>
      </c>
      <c r="C47" s="73"/>
      <c r="D47" s="73"/>
      <c r="E47" s="73" t="s">
        <v>82</v>
      </c>
      <c r="F47" s="73" t="s">
        <v>339</v>
      </c>
      <c r="G47" s="49" t="s">
        <v>13</v>
      </c>
      <c r="H47" s="50" t="s">
        <v>13</v>
      </c>
      <c r="I47" s="4" t="s">
        <v>13</v>
      </c>
      <c r="J47" s="4">
        <v>14.7</v>
      </c>
      <c r="K47" s="4"/>
      <c r="L47" s="74">
        <v>48500</v>
      </c>
      <c r="M47" s="75" t="s">
        <v>157</v>
      </c>
    </row>
    <row r="48" spans="1:13" ht="33" hidden="1" customHeight="1" x14ac:dyDescent="0.25">
      <c r="A48" s="47"/>
      <c r="B48" s="48"/>
      <c r="C48" s="48"/>
      <c r="D48" s="48"/>
      <c r="E48" s="48"/>
      <c r="F48" s="48"/>
      <c r="G48" s="49"/>
      <c r="H48" s="50"/>
      <c r="I48" s="4"/>
      <c r="J48" s="4"/>
      <c r="K48" s="4"/>
      <c r="L48" s="51"/>
      <c r="M48" s="52"/>
    </row>
    <row r="49" spans="1:13" ht="33" hidden="1" customHeight="1" x14ac:dyDescent="0.25">
      <c r="A49" s="53"/>
      <c r="B49" s="54"/>
      <c r="C49" s="54"/>
      <c r="D49" s="54"/>
      <c r="E49" s="54"/>
      <c r="F49" s="54"/>
      <c r="G49" s="31"/>
      <c r="H49" s="32"/>
      <c r="I49" s="33"/>
      <c r="J49" s="33"/>
      <c r="K49" s="33"/>
      <c r="L49" s="31">
        <f>SUM(L44:L48)</f>
        <v>6283046.8800000027</v>
      </c>
      <c r="M49" s="32" t="s">
        <v>83</v>
      </c>
    </row>
    <row r="50" spans="1:13" ht="33" hidden="1" customHeight="1" x14ac:dyDescent="0.25">
      <c r="A50" s="2"/>
      <c r="B50" s="55"/>
      <c r="C50" s="55"/>
      <c r="D50" s="55"/>
      <c r="E50" s="55"/>
      <c r="F50" s="55"/>
      <c r="G50" s="5"/>
      <c r="H50" s="3"/>
      <c r="I50" s="1"/>
      <c r="J50" s="1"/>
      <c r="K50" s="1"/>
      <c r="L50" s="5">
        <f>L40+L47</f>
        <v>48500</v>
      </c>
      <c r="M50" s="3"/>
    </row>
    <row r="51" spans="1:13" ht="33" hidden="1" customHeight="1" x14ac:dyDescent="0.25">
      <c r="A51" s="40"/>
      <c r="B51" s="40"/>
      <c r="C51" s="40"/>
      <c r="D51" s="40"/>
      <c r="E51" s="40"/>
      <c r="F51" s="40"/>
      <c r="G51" s="40"/>
      <c r="H51" s="40"/>
      <c r="I51" s="40"/>
      <c r="J51" s="40"/>
      <c r="K51" s="40"/>
      <c r="L51" s="56">
        <f>L49-L50</f>
        <v>6234546.8800000027</v>
      </c>
      <c r="M51" s="57"/>
    </row>
    <row r="52" spans="1:13" ht="33" hidden="1" customHeight="1" x14ac:dyDescent="0.25">
      <c r="A52" s="37"/>
      <c r="B52" s="38"/>
      <c r="C52" s="38"/>
      <c r="D52" s="38"/>
      <c r="E52" s="38"/>
      <c r="F52" s="39" t="s">
        <v>84</v>
      </c>
      <c r="G52" s="38"/>
      <c r="H52" s="38"/>
      <c r="I52" s="38"/>
      <c r="J52" s="38"/>
      <c r="K52" s="38"/>
      <c r="L52" s="38"/>
      <c r="M52" s="38"/>
    </row>
    <row r="53" spans="1:13" ht="33" hidden="1" customHeight="1" x14ac:dyDescent="0.25">
      <c r="A53" s="41" t="s">
        <v>0</v>
      </c>
      <c r="B53" s="42" t="s">
        <v>1</v>
      </c>
      <c r="C53" s="42"/>
      <c r="D53" s="42"/>
      <c r="E53" s="42" t="s">
        <v>2</v>
      </c>
      <c r="F53" s="42" t="s">
        <v>3</v>
      </c>
      <c r="G53" s="42" t="s">
        <v>4</v>
      </c>
      <c r="H53" s="42" t="s">
        <v>5</v>
      </c>
      <c r="I53" s="42" t="s">
        <v>6</v>
      </c>
      <c r="J53" s="42" t="s">
        <v>7</v>
      </c>
      <c r="K53" s="42" t="s">
        <v>8</v>
      </c>
      <c r="L53" s="31" t="s">
        <v>9</v>
      </c>
      <c r="M53" s="42" t="s">
        <v>10</v>
      </c>
    </row>
    <row r="54" spans="1:13" ht="33" hidden="1" customHeight="1" x14ac:dyDescent="0.25">
      <c r="A54" s="41"/>
      <c r="B54" s="42"/>
      <c r="C54" s="42"/>
      <c r="D54" s="42"/>
      <c r="E54" s="42"/>
      <c r="F54" s="42" t="s">
        <v>11</v>
      </c>
      <c r="G54" s="43"/>
      <c r="H54" s="44"/>
      <c r="I54" s="4"/>
      <c r="J54" s="4"/>
      <c r="K54" s="4"/>
      <c r="L54" s="45">
        <f>L49</f>
        <v>6283046.8800000027</v>
      </c>
      <c r="M54" s="46"/>
    </row>
    <row r="55" spans="1:13" s="87" customFormat="1" ht="33" customHeight="1" x14ac:dyDescent="0.25">
      <c r="A55" s="83" t="s">
        <v>85</v>
      </c>
      <c r="B55" s="84" t="s">
        <v>86</v>
      </c>
      <c r="C55" s="84" t="s">
        <v>662</v>
      </c>
      <c r="D55" s="84"/>
      <c r="E55" s="84" t="s">
        <v>86</v>
      </c>
      <c r="F55" s="84" t="s">
        <v>87</v>
      </c>
      <c r="G55" s="49" t="s">
        <v>13</v>
      </c>
      <c r="H55" s="50" t="s">
        <v>13</v>
      </c>
      <c r="I55" s="4" t="s">
        <v>13</v>
      </c>
      <c r="J55" s="4">
        <v>9.85</v>
      </c>
      <c r="K55" s="4"/>
      <c r="L55" s="85">
        <v>34100</v>
      </c>
      <c r="M55" s="86"/>
    </row>
    <row r="56" spans="1:13" s="94" customFormat="1" ht="33" customHeight="1" x14ac:dyDescent="0.25">
      <c r="A56" s="90" t="s">
        <v>85</v>
      </c>
      <c r="B56" s="91" t="s">
        <v>88</v>
      </c>
      <c r="C56" s="91" t="s">
        <v>663</v>
      </c>
      <c r="D56" s="91"/>
      <c r="E56" s="91" t="s">
        <v>88</v>
      </c>
      <c r="F56" s="91" t="s">
        <v>89</v>
      </c>
      <c r="G56" s="49" t="s">
        <v>13</v>
      </c>
      <c r="H56" s="50" t="s">
        <v>13</v>
      </c>
      <c r="I56" s="4" t="s">
        <v>13</v>
      </c>
      <c r="J56" s="4">
        <v>22.34</v>
      </c>
      <c r="K56" s="4"/>
      <c r="L56" s="92">
        <v>82000</v>
      </c>
      <c r="M56" s="93"/>
    </row>
    <row r="57" spans="1:13" s="87" customFormat="1" ht="33" customHeight="1" x14ac:dyDescent="0.25">
      <c r="A57" s="83" t="s">
        <v>85</v>
      </c>
      <c r="B57" s="84" t="s">
        <v>90</v>
      </c>
      <c r="C57" s="84" t="s">
        <v>664</v>
      </c>
      <c r="D57" s="84"/>
      <c r="E57" s="84" t="s">
        <v>90</v>
      </c>
      <c r="F57" s="84" t="s">
        <v>91</v>
      </c>
      <c r="G57" s="49" t="s">
        <v>13</v>
      </c>
      <c r="H57" s="50" t="s">
        <v>13</v>
      </c>
      <c r="I57" s="4" t="s">
        <v>13</v>
      </c>
      <c r="J57" s="4">
        <v>9.3000000000000007</v>
      </c>
      <c r="K57" s="4"/>
      <c r="L57" s="85">
        <v>32100</v>
      </c>
      <c r="M57" s="86"/>
    </row>
    <row r="58" spans="1:13" s="87" customFormat="1" ht="33" customHeight="1" x14ac:dyDescent="0.25">
      <c r="A58" s="83" t="s">
        <v>85</v>
      </c>
      <c r="B58" s="84" t="s">
        <v>92</v>
      </c>
      <c r="C58" s="84" t="s">
        <v>578</v>
      </c>
      <c r="D58" s="84"/>
      <c r="E58" s="84" t="s">
        <v>172</v>
      </c>
      <c r="F58" s="84" t="s">
        <v>165</v>
      </c>
      <c r="G58" s="49" t="s">
        <v>13</v>
      </c>
      <c r="H58" s="50" t="s">
        <v>13</v>
      </c>
      <c r="I58" s="4" t="s">
        <v>13</v>
      </c>
      <c r="J58" s="4"/>
      <c r="K58" s="4">
        <v>60.61</v>
      </c>
      <c r="L58" s="85">
        <v>-200000</v>
      </c>
      <c r="M58" s="86" t="s">
        <v>168</v>
      </c>
    </row>
    <row r="59" spans="1:13" s="87" customFormat="1" ht="33" customHeight="1" x14ac:dyDescent="0.25">
      <c r="A59" s="83" t="s">
        <v>85</v>
      </c>
      <c r="B59" s="84" t="s">
        <v>93</v>
      </c>
      <c r="C59" s="84" t="s">
        <v>563</v>
      </c>
      <c r="D59" s="84"/>
      <c r="E59" s="84" t="s">
        <v>114</v>
      </c>
      <c r="F59" s="84" t="s">
        <v>166</v>
      </c>
      <c r="G59" s="49" t="s">
        <v>13</v>
      </c>
      <c r="H59" s="50" t="s">
        <v>13</v>
      </c>
      <c r="I59" s="4" t="s">
        <v>13</v>
      </c>
      <c r="J59" s="4"/>
      <c r="K59" s="4">
        <v>30.3</v>
      </c>
      <c r="L59" s="85">
        <v>-100000</v>
      </c>
      <c r="M59" s="86" t="s">
        <v>163</v>
      </c>
    </row>
    <row r="60" spans="1:13" s="87" customFormat="1" ht="33" customHeight="1" x14ac:dyDescent="0.25">
      <c r="A60" s="83" t="s">
        <v>85</v>
      </c>
      <c r="B60" s="84" t="s">
        <v>94</v>
      </c>
      <c r="C60" s="84" t="s">
        <v>564</v>
      </c>
      <c r="D60" s="84"/>
      <c r="E60" s="84" t="s">
        <v>114</v>
      </c>
      <c r="F60" s="84" t="s">
        <v>167</v>
      </c>
      <c r="G60" s="49" t="s">
        <v>13</v>
      </c>
      <c r="H60" s="50" t="s">
        <v>13</v>
      </c>
      <c r="I60" s="4" t="s">
        <v>13</v>
      </c>
      <c r="J60" s="4"/>
      <c r="K60" s="4">
        <v>10.91</v>
      </c>
      <c r="L60" s="85">
        <v>-36000</v>
      </c>
      <c r="M60" s="86" t="s">
        <v>169</v>
      </c>
    </row>
    <row r="61" spans="1:13" s="61" customFormat="1" ht="33" hidden="1" customHeight="1" x14ac:dyDescent="0.25">
      <c r="A61" s="77" t="s">
        <v>85</v>
      </c>
      <c r="B61" s="73" t="s">
        <v>95</v>
      </c>
      <c r="C61" s="73"/>
      <c r="D61" s="73"/>
      <c r="E61" s="73" t="s">
        <v>96</v>
      </c>
      <c r="F61" s="73" t="s">
        <v>97</v>
      </c>
      <c r="G61" s="49" t="s">
        <v>13</v>
      </c>
      <c r="H61" s="50" t="s">
        <v>13</v>
      </c>
      <c r="I61" s="4" t="s">
        <v>13</v>
      </c>
      <c r="J61" s="4">
        <v>1321.43</v>
      </c>
      <c r="K61" s="4"/>
      <c r="L61" s="74">
        <v>4360000</v>
      </c>
      <c r="M61" s="75" t="s">
        <v>164</v>
      </c>
    </row>
    <row r="62" spans="1:13" s="61" customFormat="1" ht="33" hidden="1" customHeight="1" x14ac:dyDescent="0.25">
      <c r="A62" s="77" t="s">
        <v>85</v>
      </c>
      <c r="B62" s="73" t="s">
        <v>98</v>
      </c>
      <c r="C62" s="73"/>
      <c r="D62" s="73"/>
      <c r="E62" s="73" t="s">
        <v>99</v>
      </c>
      <c r="F62" s="73" t="s">
        <v>100</v>
      </c>
      <c r="G62" s="49" t="s">
        <v>13</v>
      </c>
      <c r="H62" s="50" t="s">
        <v>13</v>
      </c>
      <c r="I62" s="4" t="s">
        <v>13</v>
      </c>
      <c r="J62" s="4">
        <v>249.61</v>
      </c>
      <c r="K62" s="4"/>
      <c r="L62" s="74">
        <v>823700</v>
      </c>
      <c r="M62" s="75" t="s">
        <v>164</v>
      </c>
    </row>
    <row r="63" spans="1:13" s="79" customFormat="1" ht="33" hidden="1" customHeight="1" x14ac:dyDescent="0.25">
      <c r="A63" s="77" t="s">
        <v>85</v>
      </c>
      <c r="B63" s="73" t="s">
        <v>101</v>
      </c>
      <c r="C63" s="73"/>
      <c r="D63" s="73"/>
      <c r="E63" s="73" t="s">
        <v>16</v>
      </c>
      <c r="F63" s="73" t="s">
        <v>102</v>
      </c>
      <c r="G63" s="49" t="s">
        <v>13</v>
      </c>
      <c r="H63" s="50" t="s">
        <v>13</v>
      </c>
      <c r="I63" s="4" t="s">
        <v>13</v>
      </c>
      <c r="J63" s="4"/>
      <c r="K63" s="4">
        <v>1303.03</v>
      </c>
      <c r="L63" s="74">
        <v>-4300000</v>
      </c>
      <c r="M63" s="75" t="s">
        <v>170</v>
      </c>
    </row>
    <row r="64" spans="1:13" s="87" customFormat="1" ht="33" customHeight="1" x14ac:dyDescent="0.25">
      <c r="A64" s="83" t="s">
        <v>85</v>
      </c>
      <c r="B64" s="84" t="s">
        <v>103</v>
      </c>
      <c r="C64" s="84" t="s">
        <v>587</v>
      </c>
      <c r="D64" s="84" t="s">
        <v>562</v>
      </c>
      <c r="E64" s="84" t="s">
        <v>104</v>
      </c>
      <c r="F64" s="84" t="s">
        <v>105</v>
      </c>
      <c r="G64" s="49" t="s">
        <v>13</v>
      </c>
      <c r="H64" s="50" t="s">
        <v>13</v>
      </c>
      <c r="I64" s="4" t="s">
        <v>13</v>
      </c>
      <c r="J64" s="4"/>
      <c r="K64" s="4">
        <v>7.73</v>
      </c>
      <c r="L64" s="85">
        <v>-25500</v>
      </c>
      <c r="M64" s="86" t="s">
        <v>171</v>
      </c>
    </row>
    <row r="65" spans="1:13" s="87" customFormat="1" ht="33" customHeight="1" x14ac:dyDescent="0.25">
      <c r="A65" s="83" t="s">
        <v>85</v>
      </c>
      <c r="B65" s="84" t="s">
        <v>106</v>
      </c>
      <c r="C65" s="84" t="s">
        <v>588</v>
      </c>
      <c r="D65" s="84"/>
      <c r="E65" s="84" t="s">
        <v>104</v>
      </c>
      <c r="F65" s="84" t="s">
        <v>173</v>
      </c>
      <c r="G65" s="49" t="s">
        <v>13</v>
      </c>
      <c r="H65" s="50" t="s">
        <v>13</v>
      </c>
      <c r="I65" s="4" t="s">
        <v>13</v>
      </c>
      <c r="J65" s="4"/>
      <c r="K65" s="4">
        <v>99.09</v>
      </c>
      <c r="L65" s="85">
        <v>-327000</v>
      </c>
      <c r="M65" s="86" t="s">
        <v>174</v>
      </c>
    </row>
    <row r="66" spans="1:13" s="87" customFormat="1" ht="33" customHeight="1" x14ac:dyDescent="0.25">
      <c r="A66" s="83" t="s">
        <v>85</v>
      </c>
      <c r="B66" s="84" t="s">
        <v>107</v>
      </c>
      <c r="C66" s="84" t="s">
        <v>589</v>
      </c>
      <c r="D66" s="84"/>
      <c r="E66" s="84" t="s">
        <v>104</v>
      </c>
      <c r="F66" s="84" t="s">
        <v>108</v>
      </c>
      <c r="G66" s="49" t="s">
        <v>13</v>
      </c>
      <c r="H66" s="50" t="s">
        <v>13</v>
      </c>
      <c r="I66" s="4" t="s">
        <v>13</v>
      </c>
      <c r="J66" s="4"/>
      <c r="K66" s="4">
        <v>39.119999999999997</v>
      </c>
      <c r="L66" s="85">
        <v>-129100</v>
      </c>
      <c r="M66" s="86" t="s">
        <v>175</v>
      </c>
    </row>
    <row r="67" spans="1:13" s="87" customFormat="1" ht="33" customHeight="1" x14ac:dyDescent="0.25">
      <c r="A67" s="83" t="s">
        <v>85</v>
      </c>
      <c r="B67" s="84" t="s">
        <v>109</v>
      </c>
      <c r="C67" s="84" t="s">
        <v>590</v>
      </c>
      <c r="D67" s="84"/>
      <c r="E67" s="84" t="s">
        <v>104</v>
      </c>
      <c r="F67" s="84" t="s">
        <v>110</v>
      </c>
      <c r="G67" s="49" t="s">
        <v>13</v>
      </c>
      <c r="H67" s="50" t="s">
        <v>13</v>
      </c>
      <c r="I67" s="4" t="s">
        <v>13</v>
      </c>
      <c r="J67" s="4"/>
      <c r="K67" s="4">
        <v>32.67</v>
      </c>
      <c r="L67" s="85">
        <v>-107800</v>
      </c>
      <c r="M67" s="86" t="s">
        <v>175</v>
      </c>
    </row>
    <row r="68" spans="1:13" s="87" customFormat="1" ht="33" customHeight="1" x14ac:dyDescent="0.25">
      <c r="A68" s="83" t="s">
        <v>85</v>
      </c>
      <c r="B68" s="84" t="s">
        <v>111</v>
      </c>
      <c r="C68" s="84" t="s">
        <v>591</v>
      </c>
      <c r="D68" s="84"/>
      <c r="E68" s="84" t="s">
        <v>104</v>
      </c>
      <c r="F68" s="84" t="s">
        <v>112</v>
      </c>
      <c r="G68" s="49" t="s">
        <v>13</v>
      </c>
      <c r="H68" s="50" t="s">
        <v>13</v>
      </c>
      <c r="I68" s="4" t="s">
        <v>13</v>
      </c>
      <c r="J68" s="4"/>
      <c r="K68" s="4">
        <v>212.12</v>
      </c>
      <c r="L68" s="85">
        <v>-700000</v>
      </c>
      <c r="M68" s="86" t="s">
        <v>176</v>
      </c>
    </row>
    <row r="69" spans="1:13" s="87" customFormat="1" ht="33" customHeight="1" x14ac:dyDescent="0.25">
      <c r="A69" s="83" t="s">
        <v>85</v>
      </c>
      <c r="B69" s="84" t="s">
        <v>113</v>
      </c>
      <c r="C69" s="84" t="s">
        <v>592</v>
      </c>
      <c r="D69" s="84"/>
      <c r="E69" s="84" t="s">
        <v>114</v>
      </c>
      <c r="F69" s="84" t="s">
        <v>115</v>
      </c>
      <c r="G69" s="49" t="s">
        <v>13</v>
      </c>
      <c r="H69" s="50" t="s">
        <v>13</v>
      </c>
      <c r="I69" s="4" t="s">
        <v>13</v>
      </c>
      <c r="J69" s="4"/>
      <c r="K69" s="4">
        <v>36.36</v>
      </c>
      <c r="L69" s="85">
        <v>-120000</v>
      </c>
      <c r="M69" s="86" t="s">
        <v>169</v>
      </c>
    </row>
    <row r="70" spans="1:13" s="87" customFormat="1" ht="33" customHeight="1" x14ac:dyDescent="0.25">
      <c r="A70" s="83" t="s">
        <v>85</v>
      </c>
      <c r="B70" s="84" t="s">
        <v>116</v>
      </c>
      <c r="C70" s="84" t="s">
        <v>593</v>
      </c>
      <c r="D70" s="84"/>
      <c r="E70" s="84" t="s">
        <v>114</v>
      </c>
      <c r="F70" s="84" t="s">
        <v>117</v>
      </c>
      <c r="G70" s="49" t="s">
        <v>13</v>
      </c>
      <c r="H70" s="50" t="s">
        <v>13</v>
      </c>
      <c r="I70" s="4" t="s">
        <v>13</v>
      </c>
      <c r="J70" s="4"/>
      <c r="K70" s="4">
        <v>36.47</v>
      </c>
      <c r="L70" s="85">
        <v>-120000</v>
      </c>
      <c r="M70" s="86" t="s">
        <v>169</v>
      </c>
    </row>
    <row r="71" spans="1:13" s="87" customFormat="1" ht="33" customHeight="1" x14ac:dyDescent="0.25">
      <c r="A71" s="83" t="s">
        <v>85</v>
      </c>
      <c r="B71" s="84" t="s">
        <v>118</v>
      </c>
      <c r="C71" s="84" t="s">
        <v>594</v>
      </c>
      <c r="D71" s="84"/>
      <c r="E71" s="84" t="s">
        <v>119</v>
      </c>
      <c r="F71" s="84" t="s">
        <v>120</v>
      </c>
      <c r="G71" s="49" t="s">
        <v>13</v>
      </c>
      <c r="H71" s="50" t="s">
        <v>13</v>
      </c>
      <c r="I71" s="4" t="s">
        <v>13</v>
      </c>
      <c r="J71" s="4"/>
      <c r="K71" s="4">
        <v>62.46</v>
      </c>
      <c r="L71" s="85">
        <v>-205500</v>
      </c>
      <c r="M71" s="86" t="s">
        <v>175</v>
      </c>
    </row>
    <row r="72" spans="1:13" s="87" customFormat="1" ht="33" customHeight="1" x14ac:dyDescent="0.25">
      <c r="A72" s="83" t="s">
        <v>85</v>
      </c>
      <c r="B72" s="84" t="s">
        <v>121</v>
      </c>
      <c r="C72" s="84" t="s">
        <v>595</v>
      </c>
      <c r="D72" s="84"/>
      <c r="E72" s="84" t="s">
        <v>122</v>
      </c>
      <c r="F72" s="84" t="s">
        <v>123</v>
      </c>
      <c r="G72" s="49" t="s">
        <v>13</v>
      </c>
      <c r="H72" s="50" t="s">
        <v>13</v>
      </c>
      <c r="I72" s="4" t="s">
        <v>13</v>
      </c>
      <c r="J72" s="4"/>
      <c r="K72" s="4">
        <v>88.3</v>
      </c>
      <c r="L72" s="85">
        <v>-290500</v>
      </c>
      <c r="M72" s="86" t="s">
        <v>175</v>
      </c>
    </row>
    <row r="73" spans="1:13" s="61" customFormat="1" ht="33" hidden="1" customHeight="1" x14ac:dyDescent="0.25">
      <c r="A73" s="77" t="s">
        <v>85</v>
      </c>
      <c r="B73" s="73" t="s">
        <v>124</v>
      </c>
      <c r="C73" s="73"/>
      <c r="D73" s="73"/>
      <c r="E73" s="73" t="s">
        <v>125</v>
      </c>
      <c r="F73" s="73" t="s">
        <v>126</v>
      </c>
      <c r="G73" s="49" t="s">
        <v>13</v>
      </c>
      <c r="H73" s="50" t="s">
        <v>13</v>
      </c>
      <c r="I73" s="4" t="s">
        <v>13</v>
      </c>
      <c r="J73" s="4">
        <v>1303.03</v>
      </c>
      <c r="K73" s="4"/>
      <c r="L73" s="74">
        <v>4300000</v>
      </c>
      <c r="M73" s="75" t="s">
        <v>164</v>
      </c>
    </row>
    <row r="74" spans="1:13" s="61" customFormat="1" ht="33" hidden="1" customHeight="1" x14ac:dyDescent="0.25">
      <c r="A74" s="77" t="s">
        <v>85</v>
      </c>
      <c r="B74" s="73" t="s">
        <v>127</v>
      </c>
      <c r="C74" s="73"/>
      <c r="D74" s="73"/>
      <c r="E74" s="73" t="s">
        <v>128</v>
      </c>
      <c r="F74" s="73" t="s">
        <v>129</v>
      </c>
      <c r="G74" s="49" t="s">
        <v>13</v>
      </c>
      <c r="H74" s="50" t="s">
        <v>13</v>
      </c>
      <c r="I74" s="4" t="s">
        <v>13</v>
      </c>
      <c r="J74" s="4">
        <v>759.88</v>
      </c>
      <c r="K74" s="4"/>
      <c r="L74" s="74">
        <v>2500000</v>
      </c>
      <c r="M74" s="75" t="s">
        <v>164</v>
      </c>
    </row>
    <row r="75" spans="1:13" s="61" customFormat="1" ht="33" hidden="1" customHeight="1" x14ac:dyDescent="0.25">
      <c r="A75" s="47"/>
      <c r="B75" s="48"/>
      <c r="C75" s="48"/>
      <c r="D75" s="48"/>
      <c r="E75" s="48"/>
      <c r="F75" s="48"/>
      <c r="G75" s="49"/>
      <c r="H75" s="50"/>
      <c r="I75" s="4"/>
      <c r="J75" s="4"/>
      <c r="K75" s="4"/>
      <c r="L75" s="51"/>
      <c r="M75" s="52"/>
    </row>
    <row r="76" spans="1:13" ht="33" hidden="1" customHeight="1" x14ac:dyDescent="0.25">
      <c r="A76" s="53"/>
      <c r="B76" s="54"/>
      <c r="C76" s="54"/>
      <c r="D76" s="54"/>
      <c r="E76" s="54"/>
      <c r="F76" s="54"/>
      <c r="G76" s="31"/>
      <c r="H76" s="32"/>
      <c r="I76" s="33"/>
      <c r="J76" s="33"/>
      <c r="K76" s="33"/>
      <c r="L76" s="31">
        <f>SUM(L54:L74)</f>
        <v>11753546.880000003</v>
      </c>
      <c r="M76" s="32" t="s">
        <v>130</v>
      </c>
    </row>
    <row r="77" spans="1:13" ht="33" hidden="1" customHeight="1" x14ac:dyDescent="0.25">
      <c r="A77" s="2"/>
      <c r="B77" s="55"/>
      <c r="C77" s="55"/>
      <c r="D77" s="55"/>
      <c r="E77" s="55"/>
      <c r="F77" s="55"/>
      <c r="G77" s="5"/>
      <c r="H77" s="3"/>
      <c r="I77" s="1"/>
      <c r="J77" s="1"/>
      <c r="K77" s="1"/>
      <c r="L77" s="5">
        <f>L50+L61+L62+L63+L73+L74</f>
        <v>7732200</v>
      </c>
      <c r="M77" s="3"/>
    </row>
    <row r="78" spans="1:13" ht="33" hidden="1" customHeight="1" x14ac:dyDescent="0.25">
      <c r="A78" s="40"/>
      <c r="B78" s="40"/>
      <c r="C78" s="40"/>
      <c r="D78" s="40"/>
      <c r="E78" s="40"/>
      <c r="F78" s="40"/>
      <c r="G78" s="40"/>
      <c r="H78" s="40"/>
      <c r="I78" s="40"/>
      <c r="J78" s="40"/>
      <c r="K78" s="40"/>
      <c r="L78" s="56">
        <f>L76-L77</f>
        <v>4021346.8800000027</v>
      </c>
      <c r="M78" s="57"/>
    </row>
    <row r="79" spans="1:13" ht="33" hidden="1" customHeight="1" x14ac:dyDescent="0.25">
      <c r="A79" s="37"/>
      <c r="B79" s="38"/>
      <c r="C79" s="38"/>
      <c r="D79" s="38"/>
      <c r="E79" s="38"/>
      <c r="F79" s="39" t="s">
        <v>131</v>
      </c>
      <c r="G79" s="38"/>
      <c r="H79" s="38"/>
      <c r="I79" s="38"/>
      <c r="J79" s="38"/>
      <c r="K79" s="38"/>
      <c r="L79" s="38"/>
      <c r="M79" s="38"/>
    </row>
    <row r="80" spans="1:13" ht="33" hidden="1" customHeight="1" x14ac:dyDescent="0.25">
      <c r="A80" s="41" t="s">
        <v>0</v>
      </c>
      <c r="B80" s="42" t="s">
        <v>1</v>
      </c>
      <c r="C80" s="42"/>
      <c r="D80" s="42"/>
      <c r="E80" s="42" t="s">
        <v>2</v>
      </c>
      <c r="F80" s="42" t="s">
        <v>3</v>
      </c>
      <c r="G80" s="42" t="s">
        <v>4</v>
      </c>
      <c r="H80" s="42" t="s">
        <v>5</v>
      </c>
      <c r="I80" s="42" t="s">
        <v>6</v>
      </c>
      <c r="J80" s="42" t="s">
        <v>7</v>
      </c>
      <c r="K80" s="42" t="s">
        <v>8</v>
      </c>
      <c r="L80" s="31" t="s">
        <v>9</v>
      </c>
      <c r="M80" s="42" t="s">
        <v>10</v>
      </c>
    </row>
    <row r="81" spans="1:13" ht="33" hidden="1" customHeight="1" x14ac:dyDescent="0.25">
      <c r="A81" s="41"/>
      <c r="B81" s="42"/>
      <c r="C81" s="42"/>
      <c r="D81" s="42"/>
      <c r="E81" s="42"/>
      <c r="F81" s="42" t="s">
        <v>11</v>
      </c>
      <c r="G81" s="43"/>
      <c r="H81" s="44"/>
      <c r="I81" s="4"/>
      <c r="J81" s="4"/>
      <c r="K81" s="4"/>
      <c r="L81" s="45">
        <f>L76</f>
        <v>11753546.880000003</v>
      </c>
      <c r="M81" s="46"/>
    </row>
    <row r="82" spans="1:13" s="87" customFormat="1" ht="33" customHeight="1" x14ac:dyDescent="0.25">
      <c r="A82" s="83" t="s">
        <v>132</v>
      </c>
      <c r="B82" s="84" t="s">
        <v>136</v>
      </c>
      <c r="C82" s="84" t="s">
        <v>665</v>
      </c>
      <c r="D82" s="84"/>
      <c r="E82" s="84" t="s">
        <v>136</v>
      </c>
      <c r="F82" s="84" t="s">
        <v>137</v>
      </c>
      <c r="G82" s="49" t="s">
        <v>13</v>
      </c>
      <c r="H82" s="50" t="s">
        <v>13</v>
      </c>
      <c r="I82" s="4" t="s">
        <v>13</v>
      </c>
      <c r="J82" s="4">
        <v>16.52</v>
      </c>
      <c r="K82" s="4"/>
      <c r="L82" s="85">
        <v>55000</v>
      </c>
      <c r="M82" s="86"/>
    </row>
    <row r="83" spans="1:13" s="87" customFormat="1" ht="33" customHeight="1" x14ac:dyDescent="0.25">
      <c r="A83" s="83" t="s">
        <v>132</v>
      </c>
      <c r="B83" s="84" t="s">
        <v>138</v>
      </c>
      <c r="C83" s="84" t="s">
        <v>612</v>
      </c>
      <c r="D83" s="84"/>
      <c r="E83" s="84" t="s">
        <v>145</v>
      </c>
      <c r="F83" s="84" t="s">
        <v>177</v>
      </c>
      <c r="G83" s="49" t="s">
        <v>13</v>
      </c>
      <c r="H83" s="50" t="s">
        <v>13</v>
      </c>
      <c r="I83" s="4" t="s">
        <v>13</v>
      </c>
      <c r="J83" s="4"/>
      <c r="K83" s="4">
        <v>20.420000000000002</v>
      </c>
      <c r="L83" s="85">
        <v>-68000</v>
      </c>
      <c r="M83" s="86" t="s">
        <v>179</v>
      </c>
    </row>
    <row r="84" spans="1:13" ht="33" hidden="1" customHeight="1" x14ac:dyDescent="0.25">
      <c r="A84" s="77" t="s">
        <v>132</v>
      </c>
      <c r="B84" s="73" t="s">
        <v>139</v>
      </c>
      <c r="C84" s="73"/>
      <c r="D84" s="73"/>
      <c r="E84" s="73" t="s">
        <v>140</v>
      </c>
      <c r="F84" s="73" t="s">
        <v>141</v>
      </c>
      <c r="G84" s="49" t="s">
        <v>13</v>
      </c>
      <c r="H84" s="50" t="s">
        <v>13</v>
      </c>
      <c r="I84" s="4" t="s">
        <v>13</v>
      </c>
      <c r="J84" s="4">
        <v>47</v>
      </c>
      <c r="K84" s="4"/>
      <c r="L84" s="74">
        <v>154600</v>
      </c>
      <c r="M84" s="75" t="s">
        <v>157</v>
      </c>
    </row>
    <row r="85" spans="1:13" s="78" customFormat="1" ht="33" hidden="1" customHeight="1" x14ac:dyDescent="0.25">
      <c r="A85" s="77" t="s">
        <v>132</v>
      </c>
      <c r="B85" s="73" t="s">
        <v>142</v>
      </c>
      <c r="C85" s="73"/>
      <c r="D85" s="73"/>
      <c r="E85" s="73" t="s">
        <v>16</v>
      </c>
      <c r="F85" s="73" t="s">
        <v>143</v>
      </c>
      <c r="G85" s="49" t="s">
        <v>13</v>
      </c>
      <c r="H85" s="50" t="s">
        <v>13</v>
      </c>
      <c r="I85" s="4" t="s">
        <v>13</v>
      </c>
      <c r="J85" s="4"/>
      <c r="K85" s="4">
        <v>2350.1999999999998</v>
      </c>
      <c r="L85" s="74">
        <v>-7732200</v>
      </c>
      <c r="M85" s="75" t="s">
        <v>178</v>
      </c>
    </row>
    <row r="86" spans="1:13" s="87" customFormat="1" ht="33" customHeight="1" x14ac:dyDescent="0.25">
      <c r="A86" s="83" t="s">
        <v>132</v>
      </c>
      <c r="B86" s="84" t="s">
        <v>144</v>
      </c>
      <c r="C86" s="84" t="s">
        <v>609</v>
      </c>
      <c r="D86" s="84"/>
      <c r="E86" s="84" t="s">
        <v>145</v>
      </c>
      <c r="F86" s="84" t="s">
        <v>146</v>
      </c>
      <c r="G86" s="49" t="s">
        <v>13</v>
      </c>
      <c r="H86" s="50" t="s">
        <v>13</v>
      </c>
      <c r="I86" s="4" t="s">
        <v>13</v>
      </c>
      <c r="J86" s="4"/>
      <c r="K86" s="4">
        <v>646.20000000000005</v>
      </c>
      <c r="L86" s="85">
        <v>-2126000</v>
      </c>
      <c r="M86" s="86" t="s">
        <v>179</v>
      </c>
    </row>
    <row r="87" spans="1:13" s="87" customFormat="1" ht="33" customHeight="1" x14ac:dyDescent="0.25">
      <c r="A87" s="83" t="s">
        <v>132</v>
      </c>
      <c r="B87" s="84" t="s">
        <v>147</v>
      </c>
      <c r="C87" s="84" t="s">
        <v>608</v>
      </c>
      <c r="D87" s="84"/>
      <c r="E87" s="84" t="s">
        <v>145</v>
      </c>
      <c r="F87" s="84" t="s">
        <v>148</v>
      </c>
      <c r="G87" s="49" t="s">
        <v>13</v>
      </c>
      <c r="H87" s="50" t="s">
        <v>13</v>
      </c>
      <c r="I87" s="4" t="s">
        <v>13</v>
      </c>
      <c r="J87" s="4"/>
      <c r="K87" s="4">
        <v>765.25</v>
      </c>
      <c r="L87" s="85">
        <v>-2517700</v>
      </c>
      <c r="M87" s="86" t="s">
        <v>180</v>
      </c>
    </row>
    <row r="88" spans="1:13" s="87" customFormat="1" ht="33" customHeight="1" x14ac:dyDescent="0.25">
      <c r="A88" s="83" t="s">
        <v>132</v>
      </c>
      <c r="B88" s="84" t="s">
        <v>149</v>
      </c>
      <c r="C88" s="84" t="s">
        <v>607</v>
      </c>
      <c r="D88" s="84"/>
      <c r="E88" s="84" t="s">
        <v>145</v>
      </c>
      <c r="F88" s="84" t="s">
        <v>150</v>
      </c>
      <c r="G88" s="49" t="s">
        <v>13</v>
      </c>
      <c r="H88" s="50" t="s">
        <v>13</v>
      </c>
      <c r="I88" s="4" t="s">
        <v>13</v>
      </c>
      <c r="J88" s="4"/>
      <c r="K88" s="4">
        <v>296.35000000000002</v>
      </c>
      <c r="L88" s="85">
        <v>-975000</v>
      </c>
      <c r="M88" s="86" t="s">
        <v>179</v>
      </c>
    </row>
    <row r="89" spans="1:13" s="87" customFormat="1" ht="33" customHeight="1" x14ac:dyDescent="0.25">
      <c r="A89" s="83" t="s">
        <v>132</v>
      </c>
      <c r="B89" s="84" t="s">
        <v>151</v>
      </c>
      <c r="C89" s="84" t="s">
        <v>606</v>
      </c>
      <c r="D89" s="84"/>
      <c r="E89" s="84" t="s">
        <v>145</v>
      </c>
      <c r="F89" s="84" t="s">
        <v>152</v>
      </c>
      <c r="G89" s="49" t="s">
        <v>13</v>
      </c>
      <c r="H89" s="50" t="s">
        <v>13</v>
      </c>
      <c r="I89" s="4" t="s">
        <v>13</v>
      </c>
      <c r="J89" s="4"/>
      <c r="K89" s="4">
        <v>255.56</v>
      </c>
      <c r="L89" s="85">
        <v>-840800</v>
      </c>
      <c r="M89" s="86" t="s">
        <v>179</v>
      </c>
    </row>
    <row r="90" spans="1:13" s="87" customFormat="1" ht="33" customHeight="1" x14ac:dyDescent="0.25">
      <c r="A90" s="83" t="s">
        <v>132</v>
      </c>
      <c r="B90" s="84" t="s">
        <v>153</v>
      </c>
      <c r="C90" s="84"/>
      <c r="D90" s="84"/>
      <c r="E90" s="84" t="s">
        <v>154</v>
      </c>
      <c r="F90" s="84" t="s">
        <v>155</v>
      </c>
      <c r="G90" s="49" t="s">
        <v>13</v>
      </c>
      <c r="H90" s="50" t="s">
        <v>13</v>
      </c>
      <c r="I90" s="4" t="s">
        <v>13</v>
      </c>
      <c r="J90" s="4">
        <v>2350.1999999999998</v>
      </c>
      <c r="K90" s="4"/>
      <c r="L90" s="85">
        <v>7732200</v>
      </c>
      <c r="M90" s="86" t="s">
        <v>181</v>
      </c>
    </row>
    <row r="91" spans="1:13" ht="33" hidden="1" customHeight="1" x14ac:dyDescent="0.25">
      <c r="A91" s="47"/>
      <c r="B91" s="48"/>
      <c r="C91" s="48"/>
      <c r="D91" s="48"/>
      <c r="E91" s="48"/>
      <c r="F91" s="48"/>
      <c r="G91" s="49"/>
      <c r="H91" s="50"/>
      <c r="I91" s="4"/>
      <c r="J91" s="4"/>
      <c r="K91" s="4"/>
      <c r="L91" s="51"/>
      <c r="M91" s="52"/>
    </row>
    <row r="92" spans="1:13" ht="33" hidden="1" customHeight="1" x14ac:dyDescent="0.25">
      <c r="A92" s="53"/>
      <c r="B92" s="54"/>
      <c r="C92" s="54"/>
      <c r="D92" s="54"/>
      <c r="E92" s="54"/>
      <c r="F92" s="54"/>
      <c r="G92" s="31"/>
      <c r="H92" s="32"/>
      <c r="I92" s="33"/>
      <c r="J92" s="33"/>
      <c r="K92" s="33"/>
      <c r="L92" s="31">
        <f>SUM(L81:L91)</f>
        <v>5435646.8800000027</v>
      </c>
      <c r="M92" s="32" t="s">
        <v>156</v>
      </c>
    </row>
    <row r="93" spans="1:13" ht="33" hidden="1" customHeight="1" x14ac:dyDescent="0.25">
      <c r="A93" s="2"/>
      <c r="B93" s="55"/>
      <c r="C93" s="55"/>
      <c r="D93" s="55"/>
      <c r="E93" s="55"/>
      <c r="F93" s="55"/>
      <c r="G93" s="5"/>
      <c r="H93" s="3"/>
      <c r="I93" s="1"/>
      <c r="J93" s="1"/>
      <c r="K93" s="1"/>
      <c r="L93" s="5">
        <f>L77+L85+L84</f>
        <v>154600</v>
      </c>
      <c r="M93" s="3"/>
    </row>
    <row r="94" spans="1:13" ht="33" hidden="1" customHeight="1" x14ac:dyDescent="0.25">
      <c r="A94" s="40"/>
      <c r="B94" s="40"/>
      <c r="C94" s="40"/>
      <c r="D94" s="40"/>
      <c r="E94" s="40"/>
      <c r="F94" s="40"/>
      <c r="G94" s="40"/>
      <c r="H94" s="40"/>
      <c r="I94" s="40"/>
      <c r="J94" s="40"/>
      <c r="K94" s="40"/>
      <c r="L94" s="56">
        <f>L92-L93</f>
        <v>5281046.8800000027</v>
      </c>
      <c r="M94" s="57"/>
    </row>
    <row r="95" spans="1:13" ht="33" hidden="1" customHeight="1" x14ac:dyDescent="0.25">
      <c r="A95" s="37"/>
      <c r="B95" s="38"/>
      <c r="C95" s="38"/>
      <c r="D95" s="38"/>
      <c r="E95" s="38"/>
      <c r="F95" s="39" t="s">
        <v>182</v>
      </c>
      <c r="G95" s="38"/>
      <c r="H95" s="38"/>
      <c r="I95" s="38"/>
      <c r="J95" s="38"/>
      <c r="K95" s="38"/>
      <c r="L95" s="38"/>
      <c r="M95" s="38"/>
    </row>
    <row r="96" spans="1:13" ht="33" hidden="1" customHeight="1" x14ac:dyDescent="0.25">
      <c r="A96" s="41" t="s">
        <v>0</v>
      </c>
      <c r="B96" s="42" t="s">
        <v>1</v>
      </c>
      <c r="C96" s="42"/>
      <c r="D96" s="42"/>
      <c r="E96" s="42" t="s">
        <v>2</v>
      </c>
      <c r="F96" s="42" t="s">
        <v>3</v>
      </c>
      <c r="G96" s="42" t="s">
        <v>4</v>
      </c>
      <c r="H96" s="42" t="s">
        <v>5</v>
      </c>
      <c r="I96" s="42" t="s">
        <v>6</v>
      </c>
      <c r="J96" s="42" t="s">
        <v>7</v>
      </c>
      <c r="K96" s="42" t="s">
        <v>8</v>
      </c>
      <c r="L96" s="31" t="s">
        <v>9</v>
      </c>
      <c r="M96" s="42" t="s">
        <v>10</v>
      </c>
    </row>
    <row r="97" spans="1:13" ht="33" hidden="1" customHeight="1" x14ac:dyDescent="0.25">
      <c r="A97" s="41"/>
      <c r="B97" s="42"/>
      <c r="C97" s="42"/>
      <c r="D97" s="42"/>
      <c r="E97" s="42"/>
      <c r="F97" s="42" t="s">
        <v>11</v>
      </c>
      <c r="G97" s="43"/>
      <c r="H97" s="44"/>
      <c r="I97" s="4"/>
      <c r="J97" s="4"/>
      <c r="K97" s="4"/>
      <c r="L97" s="45">
        <f>L92</f>
        <v>5435646.8800000027</v>
      </c>
      <c r="M97" s="46"/>
    </row>
    <row r="98" spans="1:13" s="94" customFormat="1" ht="33" customHeight="1" x14ac:dyDescent="0.25">
      <c r="A98" s="90" t="s">
        <v>183</v>
      </c>
      <c r="B98" s="91" t="s">
        <v>184</v>
      </c>
      <c r="C98" s="91" t="s">
        <v>666</v>
      </c>
      <c r="D98" s="91"/>
      <c r="E98" s="91" t="s">
        <v>184</v>
      </c>
      <c r="F98" s="91" t="s">
        <v>253</v>
      </c>
      <c r="G98" s="49" t="s">
        <v>13</v>
      </c>
      <c r="H98" s="50" t="s">
        <v>13</v>
      </c>
      <c r="I98" s="4" t="s">
        <v>13</v>
      </c>
      <c r="J98" s="4">
        <v>14.49</v>
      </c>
      <c r="K98" s="4"/>
      <c r="L98" s="92">
        <v>43300</v>
      </c>
      <c r="M98" s="93"/>
    </row>
    <row r="99" spans="1:13" s="87" customFormat="1" ht="33" customHeight="1" x14ac:dyDescent="0.25">
      <c r="A99" s="83" t="s">
        <v>183</v>
      </c>
      <c r="B99" s="84" t="s">
        <v>185</v>
      </c>
      <c r="C99" s="84" t="s">
        <v>581</v>
      </c>
      <c r="D99" s="84"/>
      <c r="E99" s="84" t="s">
        <v>104</v>
      </c>
      <c r="F99" s="84" t="s">
        <v>257</v>
      </c>
      <c r="G99" s="49" t="s">
        <v>13</v>
      </c>
      <c r="H99" s="50" t="s">
        <v>13</v>
      </c>
      <c r="I99" s="4" t="s">
        <v>13</v>
      </c>
      <c r="J99" s="4"/>
      <c r="K99" s="4">
        <v>41.18</v>
      </c>
      <c r="L99" s="85">
        <v>-140000</v>
      </c>
      <c r="M99" s="86" t="s">
        <v>174</v>
      </c>
    </row>
    <row r="100" spans="1:13" s="87" customFormat="1" ht="33" customHeight="1" x14ac:dyDescent="0.25">
      <c r="A100" s="83" t="s">
        <v>183</v>
      </c>
      <c r="B100" s="84" t="s">
        <v>186</v>
      </c>
      <c r="C100" s="84" t="s">
        <v>582</v>
      </c>
      <c r="D100" s="84"/>
      <c r="E100" s="84" t="s">
        <v>104</v>
      </c>
      <c r="F100" s="84" t="s">
        <v>258</v>
      </c>
      <c r="G100" s="49" t="s">
        <v>13</v>
      </c>
      <c r="H100" s="50" t="s">
        <v>13</v>
      </c>
      <c r="I100" s="4" t="s">
        <v>13</v>
      </c>
      <c r="J100" s="4"/>
      <c r="K100" s="4">
        <v>29.41</v>
      </c>
      <c r="L100" s="85">
        <v>-100000</v>
      </c>
      <c r="M100" s="86" t="s">
        <v>174</v>
      </c>
    </row>
    <row r="101" spans="1:13" s="87" customFormat="1" ht="33" customHeight="1" x14ac:dyDescent="0.25">
      <c r="A101" s="83" t="s">
        <v>183</v>
      </c>
      <c r="B101" s="84" t="s">
        <v>187</v>
      </c>
      <c r="C101" s="84" t="s">
        <v>667</v>
      </c>
      <c r="D101" s="84"/>
      <c r="E101" s="84" t="s">
        <v>187</v>
      </c>
      <c r="F101" s="84" t="s">
        <v>188</v>
      </c>
      <c r="G101" s="49" t="s">
        <v>13</v>
      </c>
      <c r="H101" s="50" t="s">
        <v>13</v>
      </c>
      <c r="I101" s="4" t="s">
        <v>13</v>
      </c>
      <c r="J101" s="4">
        <v>14.21</v>
      </c>
      <c r="K101" s="4"/>
      <c r="L101" s="85">
        <v>47300</v>
      </c>
      <c r="M101" s="86"/>
    </row>
    <row r="102" spans="1:13" s="87" customFormat="1" ht="33" customHeight="1" x14ac:dyDescent="0.25">
      <c r="A102" s="83" t="s">
        <v>183</v>
      </c>
      <c r="B102" s="84" t="s">
        <v>189</v>
      </c>
      <c r="C102" s="84" t="s">
        <v>565</v>
      </c>
      <c r="D102" s="84"/>
      <c r="E102" s="84" t="s">
        <v>104</v>
      </c>
      <c r="F102" s="84" t="s">
        <v>259</v>
      </c>
      <c r="G102" s="49" t="s">
        <v>13</v>
      </c>
      <c r="H102" s="50" t="s">
        <v>13</v>
      </c>
      <c r="I102" s="4" t="s">
        <v>13</v>
      </c>
      <c r="J102" s="4"/>
      <c r="K102" s="4">
        <v>30.4</v>
      </c>
      <c r="L102" s="85">
        <v>-100000</v>
      </c>
      <c r="M102" s="86" t="s">
        <v>174</v>
      </c>
    </row>
    <row r="103" spans="1:13" s="87" customFormat="1" ht="33" customHeight="1" x14ac:dyDescent="0.25">
      <c r="A103" s="83" t="s">
        <v>183</v>
      </c>
      <c r="B103" s="84" t="s">
        <v>190</v>
      </c>
      <c r="C103" s="84" t="s">
        <v>566</v>
      </c>
      <c r="D103" s="84"/>
      <c r="E103" s="84" t="s">
        <v>104</v>
      </c>
      <c r="F103" s="84" t="s">
        <v>260</v>
      </c>
      <c r="G103" s="49" t="s">
        <v>13</v>
      </c>
      <c r="H103" s="50" t="s">
        <v>13</v>
      </c>
      <c r="I103" s="4" t="s">
        <v>13</v>
      </c>
      <c r="J103" s="4"/>
      <c r="K103" s="4">
        <v>30.4</v>
      </c>
      <c r="L103" s="85">
        <v>-100000</v>
      </c>
      <c r="M103" s="86" t="s">
        <v>174</v>
      </c>
    </row>
    <row r="104" spans="1:13" s="87" customFormat="1" ht="33" customHeight="1" x14ac:dyDescent="0.25">
      <c r="A104" s="83" t="s">
        <v>183</v>
      </c>
      <c r="B104" s="84" t="s">
        <v>191</v>
      </c>
      <c r="C104" s="84" t="s">
        <v>567</v>
      </c>
      <c r="D104" s="84"/>
      <c r="E104" s="84" t="s">
        <v>104</v>
      </c>
      <c r="F104" s="84" t="s">
        <v>261</v>
      </c>
      <c r="G104" s="49" t="s">
        <v>13</v>
      </c>
      <c r="H104" s="50" t="s">
        <v>13</v>
      </c>
      <c r="I104" s="4" t="s">
        <v>13</v>
      </c>
      <c r="J104" s="4"/>
      <c r="K104" s="4">
        <v>36.25</v>
      </c>
      <c r="L104" s="85">
        <v>-120000</v>
      </c>
      <c r="M104" s="86" t="s">
        <v>174</v>
      </c>
    </row>
    <row r="105" spans="1:13" s="87" customFormat="1" ht="33" customHeight="1" x14ac:dyDescent="0.25">
      <c r="A105" s="83" t="s">
        <v>183</v>
      </c>
      <c r="B105" s="84" t="s">
        <v>192</v>
      </c>
      <c r="C105" s="84" t="s">
        <v>585</v>
      </c>
      <c r="D105" s="84" t="s">
        <v>562</v>
      </c>
      <c r="E105" s="84" t="s">
        <v>104</v>
      </c>
      <c r="F105" s="84" t="s">
        <v>193</v>
      </c>
      <c r="G105" s="49" t="s">
        <v>13</v>
      </c>
      <c r="H105" s="50" t="s">
        <v>13</v>
      </c>
      <c r="I105" s="4" t="s">
        <v>13</v>
      </c>
      <c r="J105" s="4"/>
      <c r="K105" s="4">
        <v>1179.74</v>
      </c>
      <c r="L105" s="85">
        <v>-3905000</v>
      </c>
      <c r="M105" s="86" t="s">
        <v>262</v>
      </c>
    </row>
    <row r="106" spans="1:13" s="87" customFormat="1" ht="33" customHeight="1" x14ac:dyDescent="0.25">
      <c r="A106" s="83" t="s">
        <v>183</v>
      </c>
      <c r="B106" s="84" t="s">
        <v>194</v>
      </c>
      <c r="C106" s="84"/>
      <c r="D106" s="84"/>
      <c r="E106" s="84" t="s">
        <v>154</v>
      </c>
      <c r="F106" s="84" t="s">
        <v>195</v>
      </c>
      <c r="G106" s="49" t="s">
        <v>13</v>
      </c>
      <c r="H106" s="50" t="s">
        <v>13</v>
      </c>
      <c r="I106" s="4" t="s">
        <v>13</v>
      </c>
      <c r="J106" s="4">
        <v>1179.74</v>
      </c>
      <c r="K106" s="4"/>
      <c r="L106" s="85">
        <v>3905000</v>
      </c>
      <c r="M106" s="86" t="s">
        <v>263</v>
      </c>
    </row>
    <row r="107" spans="1:13" ht="33" hidden="1" customHeight="1" x14ac:dyDescent="0.25">
      <c r="A107" s="47"/>
      <c r="B107" s="48"/>
      <c r="C107" s="48"/>
      <c r="D107" s="48"/>
      <c r="E107" s="48"/>
      <c r="F107" s="48"/>
      <c r="G107" s="49"/>
      <c r="H107" s="50"/>
      <c r="I107" s="4"/>
      <c r="J107" s="4"/>
      <c r="K107" s="4"/>
      <c r="L107" s="51"/>
      <c r="M107" s="52"/>
    </row>
    <row r="108" spans="1:13" ht="33" hidden="1" customHeight="1" x14ac:dyDescent="0.25">
      <c r="A108" s="53"/>
      <c r="B108" s="54"/>
      <c r="C108" s="54"/>
      <c r="D108" s="54"/>
      <c r="E108" s="54"/>
      <c r="F108" s="54"/>
      <c r="G108" s="31"/>
      <c r="H108" s="32"/>
      <c r="I108" s="33"/>
      <c r="J108" s="33"/>
      <c r="K108" s="33"/>
      <c r="L108" s="31">
        <f>SUM(L97:L107)</f>
        <v>4966246.8800000027</v>
      </c>
      <c r="M108" s="32" t="s">
        <v>254</v>
      </c>
    </row>
    <row r="109" spans="1:13" ht="33" hidden="1" customHeight="1" x14ac:dyDescent="0.25">
      <c r="A109" s="2"/>
      <c r="B109" s="55"/>
      <c r="C109" s="55"/>
      <c r="D109" s="55"/>
      <c r="E109" s="55"/>
      <c r="F109" s="55"/>
      <c r="G109" s="5"/>
      <c r="H109" s="3"/>
      <c r="I109" s="1"/>
      <c r="J109" s="1"/>
      <c r="K109" s="1"/>
      <c r="L109" s="5">
        <f>L93</f>
        <v>154600</v>
      </c>
      <c r="M109" s="3"/>
    </row>
    <row r="110" spans="1:13" ht="33" hidden="1" customHeight="1" x14ac:dyDescent="0.25">
      <c r="A110" s="40"/>
      <c r="B110" s="40"/>
      <c r="C110" s="40"/>
      <c r="D110" s="40"/>
      <c r="E110" s="40"/>
      <c r="F110" s="40"/>
      <c r="G110" s="40"/>
      <c r="H110" s="40"/>
      <c r="I110" s="40"/>
      <c r="J110" s="40"/>
      <c r="K110" s="40"/>
      <c r="L110" s="56">
        <f>L108-L109</f>
        <v>4811646.8800000027</v>
      </c>
      <c r="M110" s="57"/>
    </row>
    <row r="111" spans="1:13" ht="33" hidden="1" customHeight="1" x14ac:dyDescent="0.25">
      <c r="A111" s="37"/>
      <c r="B111" s="38"/>
      <c r="C111" s="38"/>
      <c r="D111" s="38"/>
      <c r="E111" s="38"/>
      <c r="F111" s="39" t="s">
        <v>216</v>
      </c>
      <c r="G111" s="38"/>
      <c r="H111" s="38"/>
      <c r="I111" s="38"/>
      <c r="J111" s="38"/>
      <c r="K111" s="38"/>
      <c r="L111" s="38"/>
      <c r="M111" s="38"/>
    </row>
    <row r="112" spans="1:13" ht="33" hidden="1" customHeight="1" x14ac:dyDescent="0.25">
      <c r="A112" s="41" t="s">
        <v>0</v>
      </c>
      <c r="B112" s="42" t="s">
        <v>1</v>
      </c>
      <c r="C112" s="42"/>
      <c r="D112" s="42"/>
      <c r="E112" s="42" t="s">
        <v>2</v>
      </c>
      <c r="F112" s="42" t="s">
        <v>3</v>
      </c>
      <c r="G112" s="42" t="s">
        <v>4</v>
      </c>
      <c r="H112" s="42" t="s">
        <v>5</v>
      </c>
      <c r="I112" s="42" t="s">
        <v>6</v>
      </c>
      <c r="J112" s="42" t="s">
        <v>7</v>
      </c>
      <c r="K112" s="42" t="s">
        <v>8</v>
      </c>
      <c r="L112" s="31" t="s">
        <v>9</v>
      </c>
      <c r="M112" s="42" t="s">
        <v>10</v>
      </c>
    </row>
    <row r="113" spans="1:13" ht="33" hidden="1" customHeight="1" x14ac:dyDescent="0.25">
      <c r="A113" s="41"/>
      <c r="B113" s="42"/>
      <c r="C113" s="42"/>
      <c r="D113" s="42"/>
      <c r="E113" s="42"/>
      <c r="F113" s="42" t="s">
        <v>11</v>
      </c>
      <c r="G113" s="43"/>
      <c r="H113" s="44"/>
      <c r="I113" s="4"/>
      <c r="J113" s="4"/>
      <c r="K113" s="4"/>
      <c r="L113" s="45">
        <f>L108</f>
        <v>4966246.8800000027</v>
      </c>
      <c r="M113" s="46"/>
    </row>
    <row r="114" spans="1:13" s="87" customFormat="1" ht="33" customHeight="1" x14ac:dyDescent="0.25">
      <c r="A114" s="83" t="s">
        <v>198</v>
      </c>
      <c r="B114" s="84" t="s">
        <v>199</v>
      </c>
      <c r="C114" s="84" t="s">
        <v>568</v>
      </c>
      <c r="D114" s="84"/>
      <c r="E114" s="84" t="s">
        <v>119</v>
      </c>
      <c r="F114" s="84" t="s">
        <v>264</v>
      </c>
      <c r="G114" s="49" t="s">
        <v>13</v>
      </c>
      <c r="H114" s="50" t="s">
        <v>13</v>
      </c>
      <c r="I114" s="4" t="s">
        <v>13</v>
      </c>
      <c r="J114" s="4"/>
      <c r="K114" s="4">
        <v>59.88</v>
      </c>
      <c r="L114" s="85">
        <v>-200000</v>
      </c>
      <c r="M114" s="86" t="s">
        <v>175</v>
      </c>
    </row>
    <row r="115" spans="1:13" s="87" customFormat="1" ht="33" customHeight="1" x14ac:dyDescent="0.25">
      <c r="A115" s="83" t="s">
        <v>198</v>
      </c>
      <c r="B115" s="84" t="s">
        <v>200</v>
      </c>
      <c r="C115" s="84" t="s">
        <v>569</v>
      </c>
      <c r="D115" s="84"/>
      <c r="E115" s="84" t="s">
        <v>119</v>
      </c>
      <c r="F115" s="84" t="s">
        <v>265</v>
      </c>
      <c r="G115" s="49" t="s">
        <v>13</v>
      </c>
      <c r="H115" s="50" t="s">
        <v>13</v>
      </c>
      <c r="I115" s="4" t="s">
        <v>13</v>
      </c>
      <c r="J115" s="4"/>
      <c r="K115" s="4">
        <v>23.95</v>
      </c>
      <c r="L115" s="85">
        <v>-80000</v>
      </c>
      <c r="M115" s="86" t="s">
        <v>175</v>
      </c>
    </row>
    <row r="116" spans="1:13" s="87" customFormat="1" ht="33" customHeight="1" x14ac:dyDescent="0.25">
      <c r="A116" s="83" t="s">
        <v>198</v>
      </c>
      <c r="B116" s="84" t="s">
        <v>201</v>
      </c>
      <c r="C116" s="84" t="s">
        <v>576</v>
      </c>
      <c r="D116" s="84" t="s">
        <v>562</v>
      </c>
      <c r="E116" s="84" t="s">
        <v>119</v>
      </c>
      <c r="F116" s="84" t="s">
        <v>266</v>
      </c>
      <c r="G116" s="49" t="s">
        <v>13</v>
      </c>
      <c r="H116" s="50" t="s">
        <v>13</v>
      </c>
      <c r="I116" s="4" t="s">
        <v>13</v>
      </c>
      <c r="J116" s="4"/>
      <c r="K116" s="4">
        <v>44.91</v>
      </c>
      <c r="L116" s="85">
        <v>-150000</v>
      </c>
      <c r="M116" s="86" t="s">
        <v>270</v>
      </c>
    </row>
    <row r="117" spans="1:13" s="87" customFormat="1" ht="33" customHeight="1" x14ac:dyDescent="0.25">
      <c r="A117" s="83" t="s">
        <v>198</v>
      </c>
      <c r="B117" s="84" t="s">
        <v>202</v>
      </c>
      <c r="C117" s="84" t="s">
        <v>577</v>
      </c>
      <c r="D117" s="84" t="s">
        <v>562</v>
      </c>
      <c r="E117" s="84" t="s">
        <v>119</v>
      </c>
      <c r="F117" s="84" t="s">
        <v>267</v>
      </c>
      <c r="G117" s="49" t="s">
        <v>13</v>
      </c>
      <c r="H117" s="50" t="s">
        <v>13</v>
      </c>
      <c r="I117" s="4" t="s">
        <v>13</v>
      </c>
      <c r="J117" s="4"/>
      <c r="K117" s="4">
        <v>41.92</v>
      </c>
      <c r="L117" s="85">
        <v>-140000</v>
      </c>
      <c r="M117" s="86" t="s">
        <v>270</v>
      </c>
    </row>
    <row r="118" spans="1:13" s="87" customFormat="1" ht="33" customHeight="1" x14ac:dyDescent="0.25">
      <c r="A118" s="83" t="s">
        <v>198</v>
      </c>
      <c r="B118" s="84" t="s">
        <v>203</v>
      </c>
      <c r="C118" s="84" t="s">
        <v>570</v>
      </c>
      <c r="D118" s="84"/>
      <c r="E118" s="84" t="s">
        <v>269</v>
      </c>
      <c r="F118" s="84" t="s">
        <v>268</v>
      </c>
      <c r="G118" s="49" t="s">
        <v>13</v>
      </c>
      <c r="H118" s="50" t="s">
        <v>13</v>
      </c>
      <c r="I118" s="4" t="s">
        <v>13</v>
      </c>
      <c r="J118" s="4"/>
      <c r="K118" s="4">
        <v>59.88</v>
      </c>
      <c r="L118" s="85">
        <v>-200000</v>
      </c>
      <c r="M118" s="86" t="s">
        <v>175</v>
      </c>
    </row>
    <row r="119" spans="1:13" s="61" customFormat="1" ht="33" hidden="1" customHeight="1" x14ac:dyDescent="0.25">
      <c r="A119" s="77" t="s">
        <v>198</v>
      </c>
      <c r="B119" s="73" t="s">
        <v>204</v>
      </c>
      <c r="C119" s="73"/>
      <c r="D119" s="73"/>
      <c r="E119" s="73" t="s">
        <v>205</v>
      </c>
      <c r="F119" s="73" t="s">
        <v>206</v>
      </c>
      <c r="G119" s="49" t="s">
        <v>13</v>
      </c>
      <c r="H119" s="50" t="s">
        <v>13</v>
      </c>
      <c r="I119" s="4" t="s">
        <v>13</v>
      </c>
      <c r="J119" s="4">
        <v>694.85</v>
      </c>
      <c r="K119" s="4"/>
      <c r="L119" s="74">
        <v>2300000</v>
      </c>
      <c r="M119" s="75" t="s">
        <v>157</v>
      </c>
    </row>
    <row r="120" spans="1:13" s="61" customFormat="1" ht="33" hidden="1" customHeight="1" x14ac:dyDescent="0.25">
      <c r="A120" s="77" t="s">
        <v>198</v>
      </c>
      <c r="B120" s="73" t="s">
        <v>207</v>
      </c>
      <c r="C120" s="73"/>
      <c r="D120" s="73"/>
      <c r="E120" s="73" t="s">
        <v>208</v>
      </c>
      <c r="F120" s="73" t="s">
        <v>209</v>
      </c>
      <c r="G120" s="49" t="s">
        <v>13</v>
      </c>
      <c r="H120" s="50" t="s">
        <v>13</v>
      </c>
      <c r="I120" s="4" t="s">
        <v>13</v>
      </c>
      <c r="J120" s="4">
        <v>363.64</v>
      </c>
      <c r="K120" s="4"/>
      <c r="L120" s="74">
        <v>1200000</v>
      </c>
      <c r="M120" s="75" t="s">
        <v>157</v>
      </c>
    </row>
    <row r="121" spans="1:13" s="61" customFormat="1" ht="33" hidden="1" customHeight="1" x14ac:dyDescent="0.25">
      <c r="A121" s="77" t="s">
        <v>198</v>
      </c>
      <c r="B121" s="73" t="s">
        <v>210</v>
      </c>
      <c r="C121" s="73"/>
      <c r="D121" s="73"/>
      <c r="E121" s="73" t="s">
        <v>211</v>
      </c>
      <c r="F121" s="73" t="s">
        <v>212</v>
      </c>
      <c r="G121" s="49" t="s">
        <v>13</v>
      </c>
      <c r="H121" s="50" t="s">
        <v>13</v>
      </c>
      <c r="I121" s="4" t="s">
        <v>13</v>
      </c>
      <c r="J121" s="4">
        <v>658.68</v>
      </c>
      <c r="K121" s="4"/>
      <c r="L121" s="74">
        <v>2200000</v>
      </c>
      <c r="M121" s="75" t="s">
        <v>157</v>
      </c>
    </row>
    <row r="122" spans="1:13" s="61" customFormat="1" ht="33" hidden="1" customHeight="1" x14ac:dyDescent="0.25">
      <c r="A122" s="77" t="s">
        <v>198</v>
      </c>
      <c r="B122" s="73" t="s">
        <v>213</v>
      </c>
      <c r="C122" s="73"/>
      <c r="D122" s="73"/>
      <c r="E122" s="73" t="s">
        <v>214</v>
      </c>
      <c r="F122" s="73" t="s">
        <v>215</v>
      </c>
      <c r="G122" s="49" t="s">
        <v>13</v>
      </c>
      <c r="H122" s="50" t="s">
        <v>13</v>
      </c>
      <c r="I122" s="4" t="s">
        <v>13</v>
      </c>
      <c r="J122" s="4">
        <v>604.22</v>
      </c>
      <c r="K122" s="4"/>
      <c r="L122" s="74">
        <v>2000000</v>
      </c>
      <c r="M122" s="75" t="s">
        <v>157</v>
      </c>
    </row>
    <row r="123" spans="1:13" s="61" customFormat="1" ht="33" hidden="1" customHeight="1" x14ac:dyDescent="0.25">
      <c r="A123" s="47"/>
      <c r="B123" s="48"/>
      <c r="C123" s="48"/>
      <c r="D123" s="48"/>
      <c r="E123" s="48"/>
      <c r="F123" s="48"/>
      <c r="G123" s="49"/>
      <c r="H123" s="50"/>
      <c r="I123" s="4"/>
      <c r="J123" s="4"/>
      <c r="K123" s="4"/>
      <c r="L123" s="51"/>
      <c r="M123" s="52"/>
    </row>
    <row r="124" spans="1:13" s="61" customFormat="1" ht="33" hidden="1" customHeight="1" x14ac:dyDescent="0.25">
      <c r="A124" s="53"/>
      <c r="B124" s="54"/>
      <c r="C124" s="54"/>
      <c r="D124" s="54"/>
      <c r="E124" s="54"/>
      <c r="F124" s="54"/>
      <c r="G124" s="31"/>
      <c r="H124" s="32"/>
      <c r="I124" s="33"/>
      <c r="J124" s="33"/>
      <c r="K124" s="33"/>
      <c r="L124" s="31">
        <f>SUM(L113:L123)</f>
        <v>11896246.880000003</v>
      </c>
      <c r="M124" s="32" t="s">
        <v>255</v>
      </c>
    </row>
    <row r="125" spans="1:13" s="61" customFormat="1" ht="33" hidden="1" customHeight="1" x14ac:dyDescent="0.25">
      <c r="A125" s="2"/>
      <c r="B125" s="55"/>
      <c r="C125" s="55"/>
      <c r="D125" s="55"/>
      <c r="E125" s="55"/>
      <c r="F125" s="55"/>
      <c r="G125" s="5"/>
      <c r="H125" s="3"/>
      <c r="I125" s="1"/>
      <c r="J125" s="1"/>
      <c r="K125" s="1"/>
      <c r="L125" s="5">
        <f>L109+L119+L120+L121+L122</f>
        <v>7854600</v>
      </c>
      <c r="M125" s="3"/>
    </row>
    <row r="126" spans="1:13" s="61" customFormat="1" ht="33" hidden="1" customHeight="1" x14ac:dyDescent="0.25">
      <c r="A126" s="40"/>
      <c r="B126" s="40"/>
      <c r="C126" s="40"/>
      <c r="D126" s="40"/>
      <c r="E126" s="40"/>
      <c r="F126" s="40"/>
      <c r="G126" s="40"/>
      <c r="H126" s="40"/>
      <c r="I126" s="40"/>
      <c r="J126" s="40"/>
      <c r="K126" s="40"/>
      <c r="L126" s="56">
        <f>L124-L125</f>
        <v>4041646.8800000027</v>
      </c>
      <c r="M126" s="57"/>
    </row>
    <row r="127" spans="1:13" s="61" customFormat="1" ht="33" hidden="1" customHeight="1" x14ac:dyDescent="0.25">
      <c r="A127" s="37"/>
      <c r="B127" s="38"/>
      <c r="C127" s="38"/>
      <c r="D127" s="38"/>
      <c r="E127" s="38"/>
      <c r="F127" s="39" t="s">
        <v>217</v>
      </c>
      <c r="G127" s="38"/>
      <c r="H127" s="38"/>
      <c r="I127" s="38"/>
      <c r="J127" s="38"/>
      <c r="K127" s="38"/>
      <c r="L127" s="38"/>
      <c r="M127" s="38"/>
    </row>
    <row r="128" spans="1:13" ht="33" hidden="1" customHeight="1" x14ac:dyDescent="0.25">
      <c r="A128" s="41" t="s">
        <v>0</v>
      </c>
      <c r="B128" s="42" t="s">
        <v>1</v>
      </c>
      <c r="C128" s="42"/>
      <c r="D128" s="42"/>
      <c r="E128" s="42" t="s">
        <v>2</v>
      </c>
      <c r="F128" s="42" t="s">
        <v>3</v>
      </c>
      <c r="G128" s="42" t="s">
        <v>4</v>
      </c>
      <c r="H128" s="42" t="s">
        <v>5</v>
      </c>
      <c r="I128" s="42" t="s">
        <v>6</v>
      </c>
      <c r="J128" s="42" t="s">
        <v>7</v>
      </c>
      <c r="K128" s="42" t="s">
        <v>8</v>
      </c>
      <c r="L128" s="31" t="s">
        <v>9</v>
      </c>
      <c r="M128" s="42" t="s">
        <v>10</v>
      </c>
    </row>
    <row r="129" spans="1:13" ht="33" hidden="1" customHeight="1" x14ac:dyDescent="0.25">
      <c r="A129" s="41"/>
      <c r="B129" s="42"/>
      <c r="C129" s="42"/>
      <c r="D129" s="42"/>
      <c r="E129" s="42"/>
      <c r="F129" s="42" t="s">
        <v>11</v>
      </c>
      <c r="G129" s="43"/>
      <c r="H129" s="44"/>
      <c r="I129" s="4"/>
      <c r="J129" s="4"/>
      <c r="K129" s="4"/>
      <c r="L129" s="45">
        <f>L124</f>
        <v>11896246.880000003</v>
      </c>
      <c r="M129" s="46"/>
    </row>
    <row r="130" spans="1:13" s="87" customFormat="1" ht="33" customHeight="1" x14ac:dyDescent="0.25">
      <c r="A130" s="83" t="s">
        <v>218</v>
      </c>
      <c r="B130" s="84" t="s">
        <v>219</v>
      </c>
      <c r="C130" s="84" t="s">
        <v>571</v>
      </c>
      <c r="D130" s="84"/>
      <c r="E130" s="84" t="s">
        <v>104</v>
      </c>
      <c r="F130" s="84" t="s">
        <v>271</v>
      </c>
      <c r="G130" s="49" t="s">
        <v>13</v>
      </c>
      <c r="H130" s="50" t="s">
        <v>13</v>
      </c>
      <c r="I130" s="4" t="s">
        <v>13</v>
      </c>
      <c r="J130" s="4"/>
      <c r="K130" s="4">
        <v>29.94</v>
      </c>
      <c r="L130" s="85">
        <v>-100000</v>
      </c>
      <c r="M130" s="86" t="s">
        <v>175</v>
      </c>
    </row>
    <row r="131" spans="1:13" s="87" customFormat="1" ht="33" customHeight="1" x14ac:dyDescent="0.25">
      <c r="A131" s="83" t="s">
        <v>218</v>
      </c>
      <c r="B131" s="84" t="s">
        <v>220</v>
      </c>
      <c r="C131" s="84" t="s">
        <v>572</v>
      </c>
      <c r="D131" s="84"/>
      <c r="E131" s="84" t="s">
        <v>104</v>
      </c>
      <c r="F131" s="84" t="s">
        <v>272</v>
      </c>
      <c r="G131" s="49" t="s">
        <v>13</v>
      </c>
      <c r="H131" s="50" t="s">
        <v>13</v>
      </c>
      <c r="I131" s="4" t="s">
        <v>13</v>
      </c>
      <c r="J131" s="4"/>
      <c r="K131" s="4">
        <v>89.82</v>
      </c>
      <c r="L131" s="85">
        <v>-300000</v>
      </c>
      <c r="M131" s="86" t="s">
        <v>275</v>
      </c>
    </row>
    <row r="132" spans="1:13" s="87" customFormat="1" ht="33" customHeight="1" x14ac:dyDescent="0.25">
      <c r="A132" s="83" t="s">
        <v>218</v>
      </c>
      <c r="B132" s="84" t="s">
        <v>221</v>
      </c>
      <c r="C132" s="84" t="s">
        <v>573</v>
      </c>
      <c r="D132" s="84"/>
      <c r="E132" s="84" t="s">
        <v>104</v>
      </c>
      <c r="F132" s="84" t="s">
        <v>273</v>
      </c>
      <c r="G132" s="49" t="s">
        <v>13</v>
      </c>
      <c r="H132" s="50" t="s">
        <v>13</v>
      </c>
      <c r="I132" s="4" t="s">
        <v>13</v>
      </c>
      <c r="J132" s="4"/>
      <c r="K132" s="4">
        <v>20.36</v>
      </c>
      <c r="L132" s="85">
        <v>-68000</v>
      </c>
      <c r="M132" s="86" t="s">
        <v>275</v>
      </c>
    </row>
    <row r="133" spans="1:13" s="87" customFormat="1" ht="33" customHeight="1" x14ac:dyDescent="0.25">
      <c r="A133" s="83" t="s">
        <v>218</v>
      </c>
      <c r="B133" s="84" t="s">
        <v>222</v>
      </c>
      <c r="C133" s="84" t="s">
        <v>574</v>
      </c>
      <c r="D133" s="84"/>
      <c r="E133" s="84" t="s">
        <v>104</v>
      </c>
      <c r="F133" s="84" t="s">
        <v>274</v>
      </c>
      <c r="G133" s="49" t="s">
        <v>13</v>
      </c>
      <c r="H133" s="50" t="s">
        <v>13</v>
      </c>
      <c r="I133" s="4" t="s">
        <v>13</v>
      </c>
      <c r="J133" s="4"/>
      <c r="K133" s="4">
        <v>149.69999999999999</v>
      </c>
      <c r="L133" s="85">
        <v>-500000</v>
      </c>
      <c r="M133" s="86" t="s">
        <v>275</v>
      </c>
    </row>
    <row r="134" spans="1:13" ht="33" hidden="1" customHeight="1" x14ac:dyDescent="0.25">
      <c r="A134" s="77" t="s">
        <v>218</v>
      </c>
      <c r="B134" s="73" t="s">
        <v>223</v>
      </c>
      <c r="C134" s="73"/>
      <c r="D134" s="73"/>
      <c r="E134" s="73" t="s">
        <v>224</v>
      </c>
      <c r="F134" s="73" t="s">
        <v>225</v>
      </c>
      <c r="G134" s="49" t="s">
        <v>13</v>
      </c>
      <c r="H134" s="50" t="s">
        <v>13</v>
      </c>
      <c r="I134" s="4" t="s">
        <v>13</v>
      </c>
      <c r="J134" s="4">
        <v>139.22999999999999</v>
      </c>
      <c r="K134" s="4"/>
      <c r="L134" s="74">
        <v>465000</v>
      </c>
      <c r="M134" s="75" t="s">
        <v>157</v>
      </c>
    </row>
    <row r="135" spans="1:13" s="87" customFormat="1" ht="33" customHeight="1" x14ac:dyDescent="0.25">
      <c r="A135" s="83" t="s">
        <v>218</v>
      </c>
      <c r="B135" s="84" t="s">
        <v>226</v>
      </c>
      <c r="C135" s="84" t="s">
        <v>596</v>
      </c>
      <c r="D135" s="84"/>
      <c r="E135" s="84" t="s">
        <v>104</v>
      </c>
      <c r="F135" s="84" t="s">
        <v>227</v>
      </c>
      <c r="G135" s="49" t="s">
        <v>13</v>
      </c>
      <c r="H135" s="50" t="s">
        <v>13</v>
      </c>
      <c r="I135" s="4" t="s">
        <v>13</v>
      </c>
      <c r="J135" s="4"/>
      <c r="K135" s="4">
        <v>95.81</v>
      </c>
      <c r="L135" s="85">
        <v>-320000</v>
      </c>
      <c r="M135" s="86" t="s">
        <v>262</v>
      </c>
    </row>
    <row r="136" spans="1:13" s="87" customFormat="1" ht="33" customHeight="1" x14ac:dyDescent="0.25">
      <c r="A136" s="83" t="s">
        <v>218</v>
      </c>
      <c r="B136" s="84" t="s">
        <v>228</v>
      </c>
      <c r="C136" s="84" t="s">
        <v>597</v>
      </c>
      <c r="D136" s="84"/>
      <c r="E136" s="84" t="s">
        <v>104</v>
      </c>
      <c r="F136" s="84" t="s">
        <v>229</v>
      </c>
      <c r="G136" s="49" t="s">
        <v>13</v>
      </c>
      <c r="H136" s="50" t="s">
        <v>13</v>
      </c>
      <c r="I136" s="4" t="s">
        <v>13</v>
      </c>
      <c r="J136" s="4"/>
      <c r="K136" s="4">
        <v>149.69999999999999</v>
      </c>
      <c r="L136" s="85">
        <v>-500000</v>
      </c>
      <c r="M136" s="86" t="s">
        <v>176</v>
      </c>
    </row>
    <row r="137" spans="1:13" s="87" customFormat="1" ht="33" customHeight="1" x14ac:dyDescent="0.25">
      <c r="A137" s="83" t="s">
        <v>218</v>
      </c>
      <c r="B137" s="84" t="s">
        <v>230</v>
      </c>
      <c r="C137" s="84" t="s">
        <v>598</v>
      </c>
      <c r="D137" s="84"/>
      <c r="E137" s="84" t="s">
        <v>104</v>
      </c>
      <c r="F137" s="84" t="s">
        <v>231</v>
      </c>
      <c r="G137" s="49" t="s">
        <v>13</v>
      </c>
      <c r="H137" s="50" t="s">
        <v>13</v>
      </c>
      <c r="I137" s="4" t="s">
        <v>13</v>
      </c>
      <c r="J137" s="4"/>
      <c r="K137" s="4">
        <v>7.49</v>
      </c>
      <c r="L137" s="85">
        <v>-25000</v>
      </c>
      <c r="M137" s="86" t="s">
        <v>174</v>
      </c>
    </row>
    <row r="138" spans="1:13" s="87" customFormat="1" ht="33" customHeight="1" x14ac:dyDescent="0.25">
      <c r="A138" s="83" t="s">
        <v>218</v>
      </c>
      <c r="B138" s="84" t="s">
        <v>232</v>
      </c>
      <c r="C138" s="84" t="s">
        <v>599</v>
      </c>
      <c r="D138" s="84"/>
      <c r="E138" s="84" t="s">
        <v>104</v>
      </c>
      <c r="F138" s="84" t="s">
        <v>233</v>
      </c>
      <c r="G138" s="49" t="s">
        <v>13</v>
      </c>
      <c r="H138" s="50" t="s">
        <v>13</v>
      </c>
      <c r="I138" s="4" t="s">
        <v>13</v>
      </c>
      <c r="J138" s="4"/>
      <c r="K138" s="4">
        <v>149.69999999999999</v>
      </c>
      <c r="L138" s="85">
        <v>-500000</v>
      </c>
      <c r="M138" s="86" t="s">
        <v>176</v>
      </c>
    </row>
    <row r="139" spans="1:13" s="78" customFormat="1" ht="33" hidden="1" customHeight="1" x14ac:dyDescent="0.25">
      <c r="A139" s="77" t="s">
        <v>218</v>
      </c>
      <c r="B139" s="73" t="s">
        <v>234</v>
      </c>
      <c r="C139" s="73"/>
      <c r="D139" s="73"/>
      <c r="E139" s="73" t="s">
        <v>16</v>
      </c>
      <c r="F139" s="73" t="s">
        <v>235</v>
      </c>
      <c r="G139" s="49" t="s">
        <v>13</v>
      </c>
      <c r="H139" s="50" t="s">
        <v>13</v>
      </c>
      <c r="I139" s="4" t="s">
        <v>13</v>
      </c>
      <c r="J139" s="4"/>
      <c r="K139" s="4">
        <v>2351.67</v>
      </c>
      <c r="L139" s="74">
        <v>-7854600</v>
      </c>
      <c r="M139" s="75" t="s">
        <v>276</v>
      </c>
    </row>
    <row r="140" spans="1:13" s="87" customFormat="1" ht="33" customHeight="1" x14ac:dyDescent="0.25">
      <c r="A140" s="83" t="s">
        <v>218</v>
      </c>
      <c r="B140" s="84" t="s">
        <v>236</v>
      </c>
      <c r="C140" s="84"/>
      <c r="D140" s="84"/>
      <c r="E140" s="84" t="s">
        <v>154</v>
      </c>
      <c r="F140" s="84" t="s">
        <v>237</v>
      </c>
      <c r="G140" s="49" t="s">
        <v>13</v>
      </c>
      <c r="H140" s="50" t="s">
        <v>13</v>
      </c>
      <c r="I140" s="4" t="s">
        <v>13</v>
      </c>
      <c r="J140" s="4">
        <v>854.67</v>
      </c>
      <c r="K140" s="4"/>
      <c r="L140" s="85">
        <v>2854600</v>
      </c>
      <c r="M140" s="86" t="s">
        <v>181</v>
      </c>
    </row>
    <row r="141" spans="1:13" ht="33" hidden="1" customHeight="1" x14ac:dyDescent="0.25">
      <c r="A141" s="77" t="s">
        <v>218</v>
      </c>
      <c r="B141" s="73" t="s">
        <v>238</v>
      </c>
      <c r="C141" s="73"/>
      <c r="D141" s="73"/>
      <c r="E141" s="73" t="s">
        <v>239</v>
      </c>
      <c r="F141" s="73" t="s">
        <v>240</v>
      </c>
      <c r="G141" s="49" t="s">
        <v>13</v>
      </c>
      <c r="H141" s="50" t="s">
        <v>13</v>
      </c>
      <c r="I141" s="4" t="s">
        <v>13</v>
      </c>
      <c r="J141" s="4">
        <v>17.96</v>
      </c>
      <c r="K141" s="4"/>
      <c r="L141" s="74">
        <v>60000</v>
      </c>
      <c r="M141" s="75" t="s">
        <v>157</v>
      </c>
    </row>
    <row r="142" spans="1:13" s="87" customFormat="1" ht="33" customHeight="1" x14ac:dyDescent="0.25">
      <c r="A142" s="83" t="s">
        <v>218</v>
      </c>
      <c r="B142" s="84" t="s">
        <v>512</v>
      </c>
      <c r="C142" s="84"/>
      <c r="D142" s="84"/>
      <c r="E142" s="84" t="s">
        <v>513</v>
      </c>
      <c r="F142" s="84" t="s">
        <v>514</v>
      </c>
      <c r="G142" s="49" t="s">
        <v>13</v>
      </c>
      <c r="H142" s="50" t="s">
        <v>13</v>
      </c>
      <c r="I142" s="4" t="s">
        <v>13</v>
      </c>
      <c r="J142" s="4"/>
      <c r="K142" s="4">
        <v>71.959999999999994</v>
      </c>
      <c r="L142" s="85">
        <v>-253284</v>
      </c>
      <c r="M142" s="86"/>
    </row>
    <row r="143" spans="1:13" s="87" customFormat="1" ht="33" customHeight="1" x14ac:dyDescent="0.25">
      <c r="A143" s="83" t="s">
        <v>218</v>
      </c>
      <c r="B143" s="84" t="s">
        <v>510</v>
      </c>
      <c r="C143" s="84"/>
      <c r="D143" s="84"/>
      <c r="E143" s="84" t="s">
        <v>387</v>
      </c>
      <c r="F143" s="84" t="s">
        <v>511</v>
      </c>
      <c r="G143" s="49" t="s">
        <v>13</v>
      </c>
      <c r="H143" s="50" t="s">
        <v>13</v>
      </c>
      <c r="I143" s="4" t="s">
        <v>13</v>
      </c>
      <c r="J143" s="4">
        <v>71.959999999999994</v>
      </c>
      <c r="K143" s="4"/>
      <c r="L143" s="85">
        <v>253284</v>
      </c>
      <c r="M143" s="86"/>
    </row>
    <row r="144" spans="1:13" ht="33" hidden="1" customHeight="1" x14ac:dyDescent="0.25">
      <c r="A144" s="47"/>
      <c r="B144" s="48"/>
      <c r="C144" s="48"/>
      <c r="D144" s="48"/>
      <c r="E144" s="48"/>
      <c r="F144" s="48"/>
      <c r="G144" s="49"/>
      <c r="H144" s="50"/>
      <c r="I144" s="4"/>
      <c r="J144" s="4"/>
      <c r="K144" s="4"/>
      <c r="L144" s="51"/>
      <c r="M144" s="52"/>
    </row>
    <row r="145" spans="1:13" ht="33" hidden="1" customHeight="1" x14ac:dyDescent="0.25">
      <c r="A145" s="53"/>
      <c r="B145" s="54"/>
      <c r="C145" s="54"/>
      <c r="D145" s="54"/>
      <c r="E145" s="54"/>
      <c r="F145" s="54"/>
      <c r="G145" s="31"/>
      <c r="H145" s="32"/>
      <c r="I145" s="33"/>
      <c r="J145" s="33"/>
      <c r="K145" s="33"/>
      <c r="L145" s="31">
        <f>SUM(L129:L144)</f>
        <v>5108246.8800000027</v>
      </c>
      <c r="M145" s="32" t="s">
        <v>256</v>
      </c>
    </row>
    <row r="146" spans="1:13" ht="33" hidden="1" customHeight="1" x14ac:dyDescent="0.25">
      <c r="A146" s="2"/>
      <c r="B146" s="55"/>
      <c r="C146" s="55"/>
      <c r="D146" s="55"/>
      <c r="E146" s="55"/>
      <c r="F146" s="55"/>
      <c r="G146" s="5"/>
      <c r="H146" s="3"/>
      <c r="I146" s="1"/>
      <c r="J146" s="1"/>
      <c r="K146" s="1"/>
      <c r="L146" s="5">
        <f>L125+L139+L141+L134</f>
        <v>525000</v>
      </c>
      <c r="M146" s="3"/>
    </row>
    <row r="147" spans="1:13" ht="33" hidden="1" customHeight="1" x14ac:dyDescent="0.25">
      <c r="A147" s="40"/>
      <c r="B147" s="40"/>
      <c r="C147" s="40"/>
      <c r="D147" s="40"/>
      <c r="E147" s="40"/>
      <c r="F147" s="40"/>
      <c r="G147" s="40"/>
      <c r="H147" s="40"/>
      <c r="I147" s="40"/>
      <c r="J147" s="40"/>
      <c r="K147" s="40"/>
      <c r="L147" s="56">
        <f>L145-L146</f>
        <v>4583246.8800000027</v>
      </c>
      <c r="M147" s="57"/>
    </row>
    <row r="148" spans="1:13" ht="33" hidden="1" customHeight="1" x14ac:dyDescent="0.25">
      <c r="A148" s="37"/>
      <c r="B148" s="38"/>
      <c r="C148" s="38"/>
      <c r="D148" s="38"/>
      <c r="E148" s="38"/>
      <c r="F148" s="39" t="s">
        <v>241</v>
      </c>
      <c r="G148" s="38"/>
      <c r="H148" s="38"/>
      <c r="I148" s="38"/>
      <c r="J148" s="38"/>
      <c r="K148" s="38"/>
      <c r="L148" s="38"/>
      <c r="M148" s="38"/>
    </row>
    <row r="149" spans="1:13" ht="33" hidden="1" customHeight="1" x14ac:dyDescent="0.25">
      <c r="A149" s="41" t="s">
        <v>0</v>
      </c>
      <c r="B149" s="42" t="s">
        <v>1</v>
      </c>
      <c r="C149" s="42"/>
      <c r="D149" s="42"/>
      <c r="E149" s="42" t="s">
        <v>2</v>
      </c>
      <c r="F149" s="42" t="s">
        <v>3</v>
      </c>
      <c r="G149" s="42" t="s">
        <v>4</v>
      </c>
      <c r="H149" s="42" t="s">
        <v>5</v>
      </c>
      <c r="I149" s="42" t="s">
        <v>6</v>
      </c>
      <c r="J149" s="42" t="s">
        <v>7</v>
      </c>
      <c r="K149" s="42" t="s">
        <v>8</v>
      </c>
      <c r="L149" s="31" t="s">
        <v>9</v>
      </c>
      <c r="M149" s="42" t="s">
        <v>10</v>
      </c>
    </row>
    <row r="150" spans="1:13" ht="33" hidden="1" customHeight="1" x14ac:dyDescent="0.25">
      <c r="A150" s="41"/>
      <c r="B150" s="42"/>
      <c r="C150" s="42"/>
      <c r="D150" s="42"/>
      <c r="E150" s="42"/>
      <c r="F150" s="42" t="s">
        <v>11</v>
      </c>
      <c r="G150" s="43"/>
      <c r="H150" s="44"/>
      <c r="I150" s="4"/>
      <c r="J150" s="4"/>
      <c r="K150" s="4"/>
      <c r="L150" s="45">
        <f>L145</f>
        <v>5108246.8800000027</v>
      </c>
      <c r="M150" s="46"/>
    </row>
    <row r="151" spans="1:13" s="87" customFormat="1" ht="33" customHeight="1" x14ac:dyDescent="0.25">
      <c r="A151" s="83" t="s">
        <v>242</v>
      </c>
      <c r="B151" s="84" t="s">
        <v>243</v>
      </c>
      <c r="C151" s="84" t="s">
        <v>583</v>
      </c>
      <c r="D151" s="84"/>
      <c r="E151" s="84" t="s">
        <v>247</v>
      </c>
      <c r="F151" s="84" t="s">
        <v>277</v>
      </c>
      <c r="G151" s="49" t="s">
        <v>13</v>
      </c>
      <c r="H151" s="50" t="s">
        <v>13</v>
      </c>
      <c r="I151" s="4" t="s">
        <v>13</v>
      </c>
      <c r="J151" s="4"/>
      <c r="K151" s="4">
        <v>8.1199999999999992</v>
      </c>
      <c r="L151" s="85">
        <v>-28000</v>
      </c>
      <c r="M151" s="86" t="s">
        <v>171</v>
      </c>
    </row>
    <row r="152" spans="1:13" s="87" customFormat="1" ht="33" customHeight="1" x14ac:dyDescent="0.25">
      <c r="A152" s="83" t="s">
        <v>242</v>
      </c>
      <c r="B152" s="84" t="s">
        <v>244</v>
      </c>
      <c r="C152" s="84" t="s">
        <v>605</v>
      </c>
      <c r="D152" s="84"/>
      <c r="E152" s="84" t="s">
        <v>145</v>
      </c>
      <c r="F152" s="84" t="s">
        <v>245</v>
      </c>
      <c r="G152" s="49" t="s">
        <v>13</v>
      </c>
      <c r="H152" s="50" t="s">
        <v>13</v>
      </c>
      <c r="I152" s="4" t="s">
        <v>13</v>
      </c>
      <c r="J152" s="4"/>
      <c r="K152" s="4">
        <v>355.09</v>
      </c>
      <c r="L152" s="85">
        <v>-1186000</v>
      </c>
      <c r="M152" s="86" t="s">
        <v>179</v>
      </c>
    </row>
    <row r="153" spans="1:13" s="87" customFormat="1" ht="33" customHeight="1" x14ac:dyDescent="0.25">
      <c r="A153" s="83" t="s">
        <v>242</v>
      </c>
      <c r="B153" s="84" t="s">
        <v>246</v>
      </c>
      <c r="C153" s="84" t="s">
        <v>600</v>
      </c>
      <c r="D153" s="84"/>
      <c r="E153" s="84" t="s">
        <v>247</v>
      </c>
      <c r="F153" s="84" t="s">
        <v>248</v>
      </c>
      <c r="G153" s="49" t="s">
        <v>13</v>
      </c>
      <c r="H153" s="50" t="s">
        <v>13</v>
      </c>
      <c r="I153" s="4" t="s">
        <v>13</v>
      </c>
      <c r="J153" s="4"/>
      <c r="K153" s="4">
        <v>11.98</v>
      </c>
      <c r="L153" s="85">
        <v>-40000</v>
      </c>
      <c r="M153" s="86" t="s">
        <v>171</v>
      </c>
    </row>
    <row r="154" spans="1:13" s="87" customFormat="1" ht="33" customHeight="1" x14ac:dyDescent="0.25">
      <c r="A154" s="83" t="s">
        <v>242</v>
      </c>
      <c r="B154" s="84" t="s">
        <v>249</v>
      </c>
      <c r="C154" s="84" t="s">
        <v>586</v>
      </c>
      <c r="D154" s="84" t="s">
        <v>562</v>
      </c>
      <c r="E154" s="84" t="s">
        <v>172</v>
      </c>
      <c r="F154" s="84" t="s">
        <v>250</v>
      </c>
      <c r="G154" s="49" t="s">
        <v>13</v>
      </c>
      <c r="H154" s="50" t="s">
        <v>13</v>
      </c>
      <c r="I154" s="4" t="s">
        <v>13</v>
      </c>
      <c r="J154" s="4"/>
      <c r="K154" s="4">
        <v>13.47</v>
      </c>
      <c r="L154" s="85">
        <v>-45000</v>
      </c>
      <c r="M154" s="86" t="s">
        <v>278</v>
      </c>
    </row>
    <row r="155" spans="1:13" s="87" customFormat="1" ht="33" customHeight="1" x14ac:dyDescent="0.25">
      <c r="A155" s="83" t="s">
        <v>242</v>
      </c>
      <c r="B155" s="84" t="s">
        <v>251</v>
      </c>
      <c r="C155" s="84"/>
      <c r="D155" s="84" t="s">
        <v>562</v>
      </c>
      <c r="E155" s="84" t="s">
        <v>172</v>
      </c>
      <c r="F155" s="84" t="s">
        <v>252</v>
      </c>
      <c r="G155" s="49" t="s">
        <v>13</v>
      </c>
      <c r="H155" s="50" t="s">
        <v>13</v>
      </c>
      <c r="I155" s="4" t="s">
        <v>13</v>
      </c>
      <c r="J155" s="4"/>
      <c r="K155" s="4">
        <v>44.91</v>
      </c>
      <c r="L155" s="85">
        <v>-150000</v>
      </c>
      <c r="M155" s="86" t="s">
        <v>279</v>
      </c>
    </row>
    <row r="156" spans="1:13" ht="33" hidden="1" customHeight="1" x14ac:dyDescent="0.25">
      <c r="A156" s="47"/>
      <c r="B156" s="48"/>
      <c r="C156" s="48"/>
      <c r="D156" s="48"/>
      <c r="E156" s="48"/>
      <c r="F156" s="48"/>
      <c r="G156" s="49"/>
      <c r="H156" s="50"/>
      <c r="I156" s="4"/>
      <c r="J156" s="4"/>
      <c r="K156" s="4"/>
      <c r="L156" s="51"/>
      <c r="M156" s="52"/>
    </row>
    <row r="157" spans="1:13" s="61" customFormat="1" ht="33" hidden="1" customHeight="1" x14ac:dyDescent="0.25">
      <c r="A157" s="53"/>
      <c r="B157" s="54"/>
      <c r="C157" s="54"/>
      <c r="D157" s="54"/>
      <c r="E157" s="54"/>
      <c r="F157" s="54"/>
      <c r="G157" s="31"/>
      <c r="H157" s="32"/>
      <c r="I157" s="33"/>
      <c r="J157" s="33"/>
      <c r="K157" s="33"/>
      <c r="L157" s="31">
        <f>SUM(L150:L156)</f>
        <v>3659246.8800000027</v>
      </c>
      <c r="M157" s="32" t="s">
        <v>280</v>
      </c>
    </row>
    <row r="158" spans="1:13" s="61" customFormat="1" ht="33" hidden="1" customHeight="1" x14ac:dyDescent="0.25">
      <c r="A158" s="2"/>
      <c r="B158" s="55"/>
      <c r="C158" s="55"/>
      <c r="D158" s="55"/>
      <c r="E158" s="55"/>
      <c r="F158" s="55"/>
      <c r="G158" s="5"/>
      <c r="H158" s="3"/>
      <c r="I158" s="1"/>
      <c r="J158" s="1"/>
      <c r="K158" s="1"/>
      <c r="L158" s="5">
        <f>L146</f>
        <v>525000</v>
      </c>
      <c r="M158" s="3"/>
    </row>
    <row r="159" spans="1:13" s="61" customFormat="1" ht="33" hidden="1" customHeight="1" x14ac:dyDescent="0.25">
      <c r="A159" s="40"/>
      <c r="B159" s="40"/>
      <c r="C159" s="40"/>
      <c r="D159" s="40"/>
      <c r="E159" s="40"/>
      <c r="F159" s="40"/>
      <c r="G159" s="40"/>
      <c r="H159" s="40"/>
      <c r="I159" s="40"/>
      <c r="J159" s="40"/>
      <c r="K159" s="40"/>
      <c r="L159" s="56">
        <f>L157-L158</f>
        <v>3134246.8800000027</v>
      </c>
      <c r="M159" s="57"/>
    </row>
    <row r="160" spans="1:13" s="61" customFormat="1" ht="33" hidden="1" customHeight="1" x14ac:dyDescent="0.25">
      <c r="A160" s="37"/>
      <c r="B160" s="38"/>
      <c r="C160" s="38"/>
      <c r="D160" s="38"/>
      <c r="E160" s="38"/>
      <c r="F160" s="39" t="s">
        <v>281</v>
      </c>
      <c r="G160" s="38"/>
      <c r="H160" s="38"/>
      <c r="I160" s="38"/>
      <c r="J160" s="38"/>
      <c r="K160" s="38"/>
      <c r="L160" s="38"/>
      <c r="M160" s="38"/>
    </row>
    <row r="161" spans="1:13" s="61" customFormat="1" ht="33" hidden="1" customHeight="1" x14ac:dyDescent="0.25">
      <c r="A161" s="41" t="s">
        <v>0</v>
      </c>
      <c r="B161" s="42" t="s">
        <v>1</v>
      </c>
      <c r="C161" s="42"/>
      <c r="D161" s="42"/>
      <c r="E161" s="42" t="s">
        <v>2</v>
      </c>
      <c r="F161" s="42" t="s">
        <v>3</v>
      </c>
      <c r="G161" s="42" t="s">
        <v>4</v>
      </c>
      <c r="H161" s="42" t="s">
        <v>5</v>
      </c>
      <c r="I161" s="42" t="s">
        <v>6</v>
      </c>
      <c r="J161" s="42" t="s">
        <v>7</v>
      </c>
      <c r="K161" s="42" t="s">
        <v>8</v>
      </c>
      <c r="L161" s="31" t="s">
        <v>9</v>
      </c>
      <c r="M161" s="42" t="s">
        <v>10</v>
      </c>
    </row>
    <row r="162" spans="1:13" s="61" customFormat="1" ht="33" hidden="1" customHeight="1" x14ac:dyDescent="0.25">
      <c r="A162" s="41"/>
      <c r="B162" s="42"/>
      <c r="C162" s="42"/>
      <c r="D162" s="42"/>
      <c r="E162" s="42"/>
      <c r="F162" s="42" t="s">
        <v>11</v>
      </c>
      <c r="G162" s="43"/>
      <c r="H162" s="44"/>
      <c r="I162" s="4"/>
      <c r="J162" s="4"/>
      <c r="K162" s="4"/>
      <c r="L162" s="45">
        <f>L157</f>
        <v>3659246.8800000027</v>
      </c>
      <c r="M162" s="46"/>
    </row>
    <row r="163" spans="1:13" s="87" customFormat="1" ht="33" customHeight="1" x14ac:dyDescent="0.25">
      <c r="A163" s="83" t="s">
        <v>282</v>
      </c>
      <c r="B163" s="84" t="s">
        <v>283</v>
      </c>
      <c r="C163" s="84" t="s">
        <v>611</v>
      </c>
      <c r="D163" s="84"/>
      <c r="E163" s="84" t="s">
        <v>172</v>
      </c>
      <c r="F163" s="84" t="s">
        <v>295</v>
      </c>
      <c r="G163" s="49" t="s">
        <v>13</v>
      </c>
      <c r="H163" s="50" t="s">
        <v>13</v>
      </c>
      <c r="I163" s="4" t="s">
        <v>13</v>
      </c>
      <c r="J163" s="4"/>
      <c r="K163" s="4">
        <v>111.28</v>
      </c>
      <c r="L163" s="85">
        <v>-375000</v>
      </c>
      <c r="M163" s="86" t="s">
        <v>174</v>
      </c>
    </row>
    <row r="164" spans="1:13" s="87" customFormat="1" ht="33" customHeight="1" x14ac:dyDescent="0.25">
      <c r="A164" s="83" t="s">
        <v>282</v>
      </c>
      <c r="B164" s="84" t="s">
        <v>284</v>
      </c>
      <c r="C164" s="84" t="s">
        <v>584</v>
      </c>
      <c r="D164" s="84" t="s">
        <v>562</v>
      </c>
      <c r="E164" s="84" t="s">
        <v>119</v>
      </c>
      <c r="F164" s="84" t="s">
        <v>296</v>
      </c>
      <c r="G164" s="49" t="s">
        <v>13</v>
      </c>
      <c r="H164" s="50" t="s">
        <v>13</v>
      </c>
      <c r="I164" s="4" t="s">
        <v>13</v>
      </c>
      <c r="J164" s="4"/>
      <c r="K164" s="4">
        <v>12.01</v>
      </c>
      <c r="L164" s="85">
        <v>-40000</v>
      </c>
      <c r="M164" s="86" t="s">
        <v>174</v>
      </c>
    </row>
    <row r="165" spans="1:13" s="87" customFormat="1" ht="33" customHeight="1" x14ac:dyDescent="0.25">
      <c r="A165" s="83" t="s">
        <v>282</v>
      </c>
      <c r="B165" s="84" t="s">
        <v>285</v>
      </c>
      <c r="C165" s="84" t="s">
        <v>668</v>
      </c>
      <c r="D165" s="84"/>
      <c r="E165" s="84" t="s">
        <v>119</v>
      </c>
      <c r="F165" s="84" t="s">
        <v>297</v>
      </c>
      <c r="G165" s="49" t="s">
        <v>13</v>
      </c>
      <c r="H165" s="50" t="s">
        <v>13</v>
      </c>
      <c r="I165" s="4" t="s">
        <v>13</v>
      </c>
      <c r="J165" s="4">
        <v>36.03</v>
      </c>
      <c r="K165" s="4"/>
      <c r="L165" s="85">
        <v>120000</v>
      </c>
      <c r="M165" s="86"/>
    </row>
    <row r="166" spans="1:13" s="87" customFormat="1" ht="33" customHeight="1" x14ac:dyDescent="0.25">
      <c r="A166" s="83" t="s">
        <v>282</v>
      </c>
      <c r="B166" s="84" t="s">
        <v>286</v>
      </c>
      <c r="C166" s="84" t="s">
        <v>601</v>
      </c>
      <c r="D166" s="84"/>
      <c r="E166" s="84" t="s">
        <v>172</v>
      </c>
      <c r="F166" s="84" t="s">
        <v>287</v>
      </c>
      <c r="G166" s="49" t="s">
        <v>13</v>
      </c>
      <c r="H166" s="50" t="s">
        <v>13</v>
      </c>
      <c r="I166" s="4" t="s">
        <v>13</v>
      </c>
      <c r="J166" s="4"/>
      <c r="K166" s="4">
        <v>108.14</v>
      </c>
      <c r="L166" s="85">
        <v>-372000</v>
      </c>
      <c r="M166" s="86" t="s">
        <v>175</v>
      </c>
    </row>
    <row r="167" spans="1:13" s="87" customFormat="1" ht="33" customHeight="1" x14ac:dyDescent="0.25">
      <c r="A167" s="83" t="s">
        <v>282</v>
      </c>
      <c r="B167" s="84" t="s">
        <v>288</v>
      </c>
      <c r="C167" s="84" t="s">
        <v>602</v>
      </c>
      <c r="D167" s="84"/>
      <c r="E167" s="84" t="s">
        <v>172</v>
      </c>
      <c r="F167" s="84" t="s">
        <v>289</v>
      </c>
      <c r="G167" s="49" t="s">
        <v>13</v>
      </c>
      <c r="H167" s="50" t="s">
        <v>13</v>
      </c>
      <c r="I167" s="4" t="s">
        <v>13</v>
      </c>
      <c r="J167" s="4"/>
      <c r="K167" s="4">
        <v>108.14</v>
      </c>
      <c r="L167" s="85">
        <v>-372000</v>
      </c>
      <c r="M167" s="86" t="s">
        <v>175</v>
      </c>
    </row>
    <row r="168" spans="1:13" s="87" customFormat="1" ht="33" customHeight="1" x14ac:dyDescent="0.25">
      <c r="A168" s="83" t="s">
        <v>282</v>
      </c>
      <c r="B168" s="84" t="s">
        <v>290</v>
      </c>
      <c r="C168" s="84" t="s">
        <v>603</v>
      </c>
      <c r="D168" s="84"/>
      <c r="E168" s="84" t="s">
        <v>119</v>
      </c>
      <c r="F168" s="84" t="s">
        <v>291</v>
      </c>
      <c r="G168" s="49" t="s">
        <v>13</v>
      </c>
      <c r="H168" s="50" t="s">
        <v>13</v>
      </c>
      <c r="I168" s="4" t="s">
        <v>13</v>
      </c>
      <c r="J168" s="4"/>
      <c r="K168" s="4">
        <v>79.36</v>
      </c>
      <c r="L168" s="85">
        <v>-273000</v>
      </c>
      <c r="M168" s="86" t="s">
        <v>175</v>
      </c>
    </row>
    <row r="169" spans="1:13" s="87" customFormat="1" ht="33" customHeight="1" x14ac:dyDescent="0.25">
      <c r="A169" s="83" t="s">
        <v>282</v>
      </c>
      <c r="B169" s="84" t="s">
        <v>292</v>
      </c>
      <c r="C169" s="84" t="s">
        <v>604</v>
      </c>
      <c r="D169" s="84"/>
      <c r="E169" s="84" t="s">
        <v>119</v>
      </c>
      <c r="F169" s="84" t="s">
        <v>293</v>
      </c>
      <c r="G169" s="49" t="s">
        <v>13</v>
      </c>
      <c r="H169" s="50" t="s">
        <v>13</v>
      </c>
      <c r="I169" s="4" t="s">
        <v>13</v>
      </c>
      <c r="J169" s="4"/>
      <c r="K169" s="4">
        <v>25.29</v>
      </c>
      <c r="L169" s="85">
        <v>-87000</v>
      </c>
      <c r="M169" s="86" t="s">
        <v>298</v>
      </c>
    </row>
    <row r="170" spans="1:13" s="61" customFormat="1" ht="33" hidden="1" customHeight="1" x14ac:dyDescent="0.25">
      <c r="A170" s="47"/>
      <c r="B170" s="48"/>
      <c r="C170" s="48"/>
      <c r="D170" s="48"/>
      <c r="E170" s="48"/>
      <c r="F170" s="48"/>
      <c r="G170" s="49"/>
      <c r="H170" s="50"/>
      <c r="I170" s="4"/>
      <c r="J170" s="4"/>
      <c r="K170" s="4"/>
      <c r="L170" s="51"/>
      <c r="M170" s="52"/>
    </row>
    <row r="171" spans="1:13" s="61" customFormat="1" ht="33" hidden="1" customHeight="1" x14ac:dyDescent="0.25">
      <c r="A171" s="53"/>
      <c r="B171" s="54"/>
      <c r="C171" s="54"/>
      <c r="D171" s="54"/>
      <c r="E171" s="54"/>
      <c r="F171" s="54"/>
      <c r="G171" s="31"/>
      <c r="H171" s="32"/>
      <c r="I171" s="33"/>
      <c r="J171" s="33"/>
      <c r="K171" s="33"/>
      <c r="L171" s="31">
        <f>SUM(L162:L170)</f>
        <v>2260246.8800000027</v>
      </c>
      <c r="M171" s="32" t="s">
        <v>294</v>
      </c>
    </row>
    <row r="172" spans="1:13" s="61" customFormat="1" ht="33" hidden="1" customHeight="1" x14ac:dyDescent="0.25">
      <c r="A172" s="2"/>
      <c r="B172" s="55"/>
      <c r="C172" s="55"/>
      <c r="D172" s="55"/>
      <c r="E172" s="55"/>
      <c r="F172" s="55"/>
      <c r="G172" s="5"/>
      <c r="H172" s="3"/>
      <c r="I172" s="1"/>
      <c r="J172" s="1"/>
      <c r="K172" s="1"/>
      <c r="L172" s="5">
        <f>L158</f>
        <v>525000</v>
      </c>
      <c r="M172" s="3"/>
    </row>
    <row r="173" spans="1:13" s="61" customFormat="1" ht="33" hidden="1" customHeight="1" x14ac:dyDescent="0.25">
      <c r="A173" s="40"/>
      <c r="B173" s="40"/>
      <c r="C173" s="40"/>
      <c r="D173" s="40"/>
      <c r="E173" s="40"/>
      <c r="F173" s="40"/>
      <c r="G173" s="40"/>
      <c r="H173" s="40"/>
      <c r="I173" s="40"/>
      <c r="J173" s="40"/>
      <c r="K173" s="40"/>
      <c r="L173" s="56">
        <f>L171-L172</f>
        <v>1735246.8800000027</v>
      </c>
      <c r="M173" s="57"/>
    </row>
    <row r="174" spans="1:13" s="61" customFormat="1" ht="33" hidden="1" customHeight="1" x14ac:dyDescent="0.25">
      <c r="A174" s="37"/>
      <c r="B174" s="38"/>
      <c r="C174" s="38"/>
      <c r="D174" s="38"/>
      <c r="E174" s="38"/>
      <c r="F174" s="39" t="s">
        <v>299</v>
      </c>
      <c r="G174" s="38"/>
      <c r="H174" s="38"/>
      <c r="I174" s="38"/>
      <c r="J174" s="38"/>
      <c r="K174" s="38"/>
      <c r="L174" s="38"/>
      <c r="M174" s="38"/>
    </row>
    <row r="175" spans="1:13" s="61" customFormat="1" ht="33" hidden="1" customHeight="1" x14ac:dyDescent="0.25">
      <c r="A175" s="41" t="s">
        <v>0</v>
      </c>
      <c r="B175" s="42" t="s">
        <v>1</v>
      </c>
      <c r="C175" s="42"/>
      <c r="D175" s="42"/>
      <c r="E175" s="42" t="s">
        <v>2</v>
      </c>
      <c r="F175" s="42" t="s">
        <v>3</v>
      </c>
      <c r="G175" s="42" t="s">
        <v>4</v>
      </c>
      <c r="H175" s="42" t="s">
        <v>5</v>
      </c>
      <c r="I175" s="42" t="s">
        <v>6</v>
      </c>
      <c r="J175" s="42" t="s">
        <v>7</v>
      </c>
      <c r="K175" s="42" t="s">
        <v>8</v>
      </c>
      <c r="L175" s="31" t="s">
        <v>9</v>
      </c>
      <c r="M175" s="42" t="s">
        <v>10</v>
      </c>
    </row>
    <row r="176" spans="1:13" s="61" customFormat="1" ht="33" hidden="1" customHeight="1" x14ac:dyDescent="0.25">
      <c r="A176" s="41"/>
      <c r="B176" s="42"/>
      <c r="C176" s="42"/>
      <c r="D176" s="42"/>
      <c r="E176" s="42"/>
      <c r="F176" s="42" t="s">
        <v>11</v>
      </c>
      <c r="G176" s="43"/>
      <c r="H176" s="44"/>
      <c r="I176" s="4"/>
      <c r="J176" s="4"/>
      <c r="K176" s="4"/>
      <c r="L176" s="45">
        <f>L171</f>
        <v>2260246.8800000027</v>
      </c>
      <c r="M176" s="46"/>
    </row>
    <row r="177" spans="1:13" s="87" customFormat="1" ht="33" customHeight="1" x14ac:dyDescent="0.25">
      <c r="A177" s="83" t="s">
        <v>300</v>
      </c>
      <c r="B177" s="84" t="s">
        <v>301</v>
      </c>
      <c r="C177" s="84" t="s">
        <v>669</v>
      </c>
      <c r="D177" s="84"/>
      <c r="E177" s="84" t="s">
        <v>301</v>
      </c>
      <c r="F177" s="84" t="s">
        <v>302</v>
      </c>
      <c r="G177" s="49" t="s">
        <v>13</v>
      </c>
      <c r="H177" s="50" t="s">
        <v>13</v>
      </c>
      <c r="I177" s="4" t="s">
        <v>13</v>
      </c>
      <c r="J177" s="4">
        <v>25.96</v>
      </c>
      <c r="K177" s="4"/>
      <c r="L177" s="85">
        <v>87500</v>
      </c>
      <c r="M177" s="86"/>
    </row>
    <row r="178" spans="1:13" s="87" customFormat="1" ht="33" customHeight="1" x14ac:dyDescent="0.25">
      <c r="A178" s="83" t="s">
        <v>300</v>
      </c>
      <c r="B178" s="84" t="s">
        <v>314</v>
      </c>
      <c r="C178" s="84" t="s">
        <v>670</v>
      </c>
      <c r="D178" s="84"/>
      <c r="E178" s="84" t="s">
        <v>314</v>
      </c>
      <c r="F178" s="84" t="s">
        <v>315</v>
      </c>
      <c r="G178" s="49" t="s">
        <v>13</v>
      </c>
      <c r="H178" s="50" t="s">
        <v>13</v>
      </c>
      <c r="I178" s="4" t="s">
        <v>13</v>
      </c>
      <c r="J178" s="4">
        <v>9.6999999999999993</v>
      </c>
      <c r="K178" s="4"/>
      <c r="L178" s="85">
        <v>32000</v>
      </c>
      <c r="M178" s="86"/>
    </row>
    <row r="179" spans="1:13" s="87" customFormat="1" ht="33" customHeight="1" x14ac:dyDescent="0.25">
      <c r="A179" s="83" t="s">
        <v>300</v>
      </c>
      <c r="B179" s="84" t="s">
        <v>316</v>
      </c>
      <c r="C179" s="84" t="s">
        <v>575</v>
      </c>
      <c r="D179" s="84"/>
      <c r="E179" s="84" t="s">
        <v>172</v>
      </c>
      <c r="F179" s="84" t="s">
        <v>320</v>
      </c>
      <c r="G179" s="49" t="s">
        <v>13</v>
      </c>
      <c r="H179" s="50" t="s">
        <v>13</v>
      </c>
      <c r="I179" s="4" t="s">
        <v>13</v>
      </c>
      <c r="J179" s="4"/>
      <c r="K179" s="4">
        <v>97.42</v>
      </c>
      <c r="L179" s="85">
        <v>-340000</v>
      </c>
      <c r="M179" s="86" t="s">
        <v>174</v>
      </c>
    </row>
    <row r="180" spans="1:13" s="61" customFormat="1" ht="33" hidden="1" customHeight="1" x14ac:dyDescent="0.25">
      <c r="A180" s="77" t="s">
        <v>300</v>
      </c>
      <c r="B180" s="73" t="s">
        <v>303</v>
      </c>
      <c r="C180" s="73"/>
      <c r="D180" s="73"/>
      <c r="E180" s="73" t="s">
        <v>304</v>
      </c>
      <c r="F180" s="73" t="s">
        <v>305</v>
      </c>
      <c r="G180" s="49" t="s">
        <v>13</v>
      </c>
      <c r="H180" s="50" t="s">
        <v>13</v>
      </c>
      <c r="I180" s="4" t="s">
        <v>13</v>
      </c>
      <c r="J180" s="4">
        <v>15000</v>
      </c>
      <c r="K180" s="4"/>
      <c r="L180" s="74">
        <v>50400000</v>
      </c>
      <c r="M180" s="75" t="s">
        <v>157</v>
      </c>
    </row>
    <row r="181" spans="1:13" s="61" customFormat="1" ht="33" hidden="1" customHeight="1" x14ac:dyDescent="0.25">
      <c r="A181" s="77" t="s">
        <v>300</v>
      </c>
      <c r="B181" s="73" t="s">
        <v>306</v>
      </c>
      <c r="C181" s="73"/>
      <c r="D181" s="73"/>
      <c r="E181" s="73" t="s">
        <v>307</v>
      </c>
      <c r="F181" s="73" t="s">
        <v>308</v>
      </c>
      <c r="G181" s="49" t="s">
        <v>13</v>
      </c>
      <c r="H181" s="50" t="s">
        <v>13</v>
      </c>
      <c r="I181" s="4" t="s">
        <v>13</v>
      </c>
      <c r="J181" s="4">
        <v>23.58</v>
      </c>
      <c r="K181" s="4"/>
      <c r="L181" s="74">
        <v>77600</v>
      </c>
      <c r="M181" s="75" t="s">
        <v>157</v>
      </c>
    </row>
    <row r="182" spans="1:13" s="79" customFormat="1" ht="33" hidden="1" customHeight="1" x14ac:dyDescent="0.25">
      <c r="A182" s="77" t="s">
        <v>300</v>
      </c>
      <c r="B182" s="73" t="s">
        <v>309</v>
      </c>
      <c r="C182" s="73"/>
      <c r="D182" s="73"/>
      <c r="E182" s="73" t="s">
        <v>16</v>
      </c>
      <c r="F182" s="73" t="s">
        <v>310</v>
      </c>
      <c r="G182" s="49" t="s">
        <v>13</v>
      </c>
      <c r="H182" s="50" t="s">
        <v>13</v>
      </c>
      <c r="I182" s="4" t="s">
        <v>13</v>
      </c>
      <c r="J182" s="4"/>
      <c r="K182" s="4">
        <v>14441.11</v>
      </c>
      <c r="L182" s="74">
        <v>-50400000</v>
      </c>
      <c r="M182" s="75" t="s">
        <v>313</v>
      </c>
    </row>
    <row r="183" spans="1:13" s="61" customFormat="1" ht="33" hidden="1" customHeight="1" x14ac:dyDescent="0.25">
      <c r="A183" s="77" t="s">
        <v>300</v>
      </c>
      <c r="B183" s="73" t="s">
        <v>311</v>
      </c>
      <c r="C183" s="73"/>
      <c r="D183" s="73"/>
      <c r="E183" s="73" t="s">
        <v>312</v>
      </c>
      <c r="F183" s="73" t="s">
        <v>129</v>
      </c>
      <c r="G183" s="49" t="s">
        <v>13</v>
      </c>
      <c r="H183" s="50" t="s">
        <v>13</v>
      </c>
      <c r="I183" s="4" t="s">
        <v>13</v>
      </c>
      <c r="J183" s="4">
        <v>726.75</v>
      </c>
      <c r="K183" s="4"/>
      <c r="L183" s="74">
        <v>2500000</v>
      </c>
      <c r="M183" s="75" t="s">
        <v>157</v>
      </c>
    </row>
    <row r="184" spans="1:13" s="61" customFormat="1" ht="33" hidden="1" customHeight="1" x14ac:dyDescent="0.25">
      <c r="A184" s="77" t="s">
        <v>300</v>
      </c>
      <c r="B184" s="73" t="s">
        <v>317</v>
      </c>
      <c r="C184" s="73"/>
      <c r="D184" s="73"/>
      <c r="E184" s="73" t="s">
        <v>318</v>
      </c>
      <c r="F184" s="73" t="s">
        <v>319</v>
      </c>
      <c r="G184" s="49" t="s">
        <v>13</v>
      </c>
      <c r="H184" s="50" t="s">
        <v>13</v>
      </c>
      <c r="I184" s="4" t="s">
        <v>13</v>
      </c>
      <c r="J184" s="4">
        <v>630.37</v>
      </c>
      <c r="K184" s="4"/>
      <c r="L184" s="74">
        <v>2200000</v>
      </c>
      <c r="M184" s="75" t="s">
        <v>157</v>
      </c>
    </row>
    <row r="185" spans="1:13" s="61" customFormat="1" ht="33" hidden="1" customHeight="1" x14ac:dyDescent="0.25">
      <c r="A185" s="47"/>
      <c r="B185" s="48"/>
      <c r="C185" s="48"/>
      <c r="D185" s="48"/>
      <c r="E185" s="48"/>
      <c r="F185" s="48"/>
      <c r="G185" s="49"/>
      <c r="H185" s="50"/>
      <c r="I185" s="4"/>
      <c r="J185" s="4"/>
      <c r="K185" s="4"/>
      <c r="L185" s="51"/>
      <c r="M185" s="52"/>
    </row>
    <row r="186" spans="1:13" s="61" customFormat="1" ht="33" hidden="1" customHeight="1" x14ac:dyDescent="0.25">
      <c r="A186" s="53"/>
      <c r="B186" s="54"/>
      <c r="C186" s="54"/>
      <c r="D186" s="54"/>
      <c r="E186" s="54"/>
      <c r="F186" s="54"/>
      <c r="G186" s="31"/>
      <c r="H186" s="32"/>
      <c r="I186" s="33"/>
      <c r="J186" s="33"/>
      <c r="K186" s="33"/>
      <c r="L186" s="31">
        <f>SUM(L176:L185)</f>
        <v>6817346.8800000027</v>
      </c>
      <c r="M186" s="32" t="s">
        <v>337</v>
      </c>
    </row>
    <row r="187" spans="1:13" s="61" customFormat="1" ht="33" hidden="1" customHeight="1" x14ac:dyDescent="0.25">
      <c r="A187" s="2"/>
      <c r="B187" s="55"/>
      <c r="C187" s="55"/>
      <c r="D187" s="55"/>
      <c r="E187" s="55"/>
      <c r="F187" s="55"/>
      <c r="G187" s="5"/>
      <c r="H187" s="3"/>
      <c r="I187" s="1"/>
      <c r="J187" s="1"/>
      <c r="K187" s="1"/>
      <c r="L187" s="5">
        <f>L172+L181+L180+L182+L183+L184</f>
        <v>5302600</v>
      </c>
      <c r="M187" s="3"/>
    </row>
    <row r="188" spans="1:13" s="61" customFormat="1" ht="33" hidden="1" customHeight="1" x14ac:dyDescent="0.25">
      <c r="A188" s="40"/>
      <c r="B188" s="40"/>
      <c r="C188" s="40"/>
      <c r="D188" s="40"/>
      <c r="E188" s="40"/>
      <c r="F188" s="40"/>
      <c r="G188" s="40"/>
      <c r="H188" s="40"/>
      <c r="I188" s="40"/>
      <c r="J188" s="40"/>
      <c r="K188" s="40"/>
      <c r="L188" s="56">
        <f>L186-L187</f>
        <v>1514746.8800000027</v>
      </c>
      <c r="M188" s="57"/>
    </row>
    <row r="189" spans="1:13" s="61" customFormat="1" ht="33" hidden="1" customHeight="1" x14ac:dyDescent="0.25">
      <c r="A189" s="37"/>
      <c r="B189" s="38"/>
      <c r="C189" s="38"/>
      <c r="D189" s="38"/>
      <c r="E189" s="38"/>
      <c r="F189" s="39" t="s">
        <v>321</v>
      </c>
      <c r="G189" s="38"/>
      <c r="H189" s="38"/>
      <c r="I189" s="38"/>
      <c r="J189" s="38"/>
      <c r="K189" s="38"/>
      <c r="L189" s="38"/>
      <c r="M189" s="38"/>
    </row>
    <row r="190" spans="1:13" s="61" customFormat="1" ht="33" hidden="1" customHeight="1" x14ac:dyDescent="0.25">
      <c r="A190" s="41" t="s">
        <v>0</v>
      </c>
      <c r="B190" s="42" t="s">
        <v>1</v>
      </c>
      <c r="C190" s="42"/>
      <c r="D190" s="42"/>
      <c r="E190" s="42" t="s">
        <v>2</v>
      </c>
      <c r="F190" s="42" t="s">
        <v>3</v>
      </c>
      <c r="G190" s="42" t="s">
        <v>4</v>
      </c>
      <c r="H190" s="42" t="s">
        <v>5</v>
      </c>
      <c r="I190" s="42" t="s">
        <v>6</v>
      </c>
      <c r="J190" s="42" t="s">
        <v>7</v>
      </c>
      <c r="K190" s="42" t="s">
        <v>8</v>
      </c>
      <c r="L190" s="31" t="s">
        <v>9</v>
      </c>
      <c r="M190" s="42" t="s">
        <v>10</v>
      </c>
    </row>
    <row r="191" spans="1:13" s="61" customFormat="1" ht="33" hidden="1" customHeight="1" x14ac:dyDescent="0.25">
      <c r="A191" s="41"/>
      <c r="B191" s="42"/>
      <c r="C191" s="42"/>
      <c r="D191" s="42"/>
      <c r="E191" s="42"/>
      <c r="F191" s="42" t="s">
        <v>11</v>
      </c>
      <c r="G191" s="43"/>
      <c r="H191" s="44"/>
      <c r="I191" s="4"/>
      <c r="J191" s="4"/>
      <c r="K191" s="4"/>
      <c r="L191" s="45">
        <f>L186</f>
        <v>6817346.8800000027</v>
      </c>
      <c r="M191" s="46"/>
    </row>
    <row r="192" spans="1:13" s="61" customFormat="1" ht="33" hidden="1" customHeight="1" x14ac:dyDescent="0.25">
      <c r="A192" s="77" t="s">
        <v>322</v>
      </c>
      <c r="B192" s="73" t="s">
        <v>329</v>
      </c>
      <c r="C192" s="73"/>
      <c r="D192" s="73"/>
      <c r="E192" s="73" t="s">
        <v>330</v>
      </c>
      <c r="F192" s="73" t="s">
        <v>331</v>
      </c>
      <c r="G192" s="49" t="s">
        <v>13</v>
      </c>
      <c r="H192" s="50" t="s">
        <v>13</v>
      </c>
      <c r="I192" s="4" t="s">
        <v>13</v>
      </c>
      <c r="J192" s="4">
        <v>884.12</v>
      </c>
      <c r="K192" s="4"/>
      <c r="L192" s="74">
        <v>3041373</v>
      </c>
      <c r="M192" s="75" t="s">
        <v>164</v>
      </c>
    </row>
    <row r="193" spans="1:13" s="61" customFormat="1" ht="33" hidden="1" customHeight="1" x14ac:dyDescent="0.25">
      <c r="A193" s="77" t="s">
        <v>322</v>
      </c>
      <c r="B193" s="73" t="s">
        <v>332</v>
      </c>
      <c r="C193" s="73"/>
      <c r="D193" s="73"/>
      <c r="E193" s="73" t="s">
        <v>333</v>
      </c>
      <c r="F193" s="73" t="s">
        <v>334</v>
      </c>
      <c r="G193" s="49" t="s">
        <v>13</v>
      </c>
      <c r="H193" s="50" t="s">
        <v>13</v>
      </c>
      <c r="I193" s="4" t="s">
        <v>13</v>
      </c>
      <c r="J193" s="4">
        <v>79.38</v>
      </c>
      <c r="K193" s="4"/>
      <c r="L193" s="74">
        <v>273067</v>
      </c>
      <c r="M193" s="75" t="s">
        <v>157</v>
      </c>
    </row>
    <row r="194" spans="1:13" s="79" customFormat="1" ht="33" hidden="1" customHeight="1" x14ac:dyDescent="0.25">
      <c r="A194" s="77" t="s">
        <v>322</v>
      </c>
      <c r="B194" s="73" t="s">
        <v>335</v>
      </c>
      <c r="C194" s="73"/>
      <c r="D194" s="73"/>
      <c r="E194" s="73" t="s">
        <v>16</v>
      </c>
      <c r="F194" s="73" t="s">
        <v>336</v>
      </c>
      <c r="G194" s="49" t="s">
        <v>13</v>
      </c>
      <c r="H194" s="50" t="s">
        <v>13</v>
      </c>
      <c r="I194" s="4" t="s">
        <v>13</v>
      </c>
      <c r="J194" s="4"/>
      <c r="K194" s="4">
        <v>1515.01</v>
      </c>
      <c r="L194" s="74">
        <v>-5302600</v>
      </c>
      <c r="M194" s="75" t="s">
        <v>338</v>
      </c>
    </row>
    <row r="195" spans="1:13" s="61" customFormat="1" ht="33" hidden="1" customHeight="1" x14ac:dyDescent="0.25">
      <c r="A195" s="47"/>
      <c r="B195" s="48"/>
      <c r="C195" s="48"/>
      <c r="D195" s="48"/>
      <c r="E195" s="48"/>
      <c r="F195" s="48"/>
      <c r="G195" s="49"/>
      <c r="H195" s="50"/>
      <c r="I195" s="4"/>
      <c r="J195" s="4"/>
      <c r="K195" s="4"/>
      <c r="L195" s="51"/>
      <c r="M195" s="52"/>
    </row>
    <row r="196" spans="1:13" ht="33" hidden="1" customHeight="1" x14ac:dyDescent="0.25">
      <c r="A196" s="53"/>
      <c r="B196" s="54"/>
      <c r="C196" s="54"/>
      <c r="D196" s="54"/>
      <c r="E196" s="54"/>
      <c r="F196" s="54"/>
      <c r="G196" s="31"/>
      <c r="H196" s="32"/>
      <c r="I196" s="33"/>
      <c r="J196" s="33"/>
      <c r="K196" s="33"/>
      <c r="L196" s="31">
        <f>SUM(L191:L195)</f>
        <v>4829186.8800000027</v>
      </c>
      <c r="M196" s="32" t="s">
        <v>346</v>
      </c>
    </row>
    <row r="197" spans="1:13" ht="33" hidden="1" customHeight="1" x14ac:dyDescent="0.25">
      <c r="A197" s="2"/>
      <c r="B197" s="55"/>
      <c r="C197" s="55"/>
      <c r="D197" s="55"/>
      <c r="E197" s="55"/>
      <c r="F197" s="55"/>
      <c r="G197" s="5"/>
      <c r="H197" s="3"/>
      <c r="I197" s="1"/>
      <c r="J197" s="1"/>
      <c r="K197" s="1"/>
      <c r="L197" s="5">
        <f>L187+L192+L193+L194</f>
        <v>3314440</v>
      </c>
      <c r="M197" s="3"/>
    </row>
    <row r="198" spans="1:13" ht="33" hidden="1" customHeight="1" x14ac:dyDescent="0.25">
      <c r="A198" s="40"/>
      <c r="B198" s="40"/>
      <c r="C198" s="40"/>
      <c r="D198" s="40"/>
      <c r="E198" s="40"/>
      <c r="F198" s="40"/>
      <c r="G198" s="40"/>
      <c r="H198" s="40"/>
      <c r="I198" s="40"/>
      <c r="J198" s="40"/>
      <c r="K198" s="40"/>
      <c r="L198" s="56">
        <f>L196-L197</f>
        <v>1514746.8800000027</v>
      </c>
      <c r="M198" s="57"/>
    </row>
    <row r="199" spans="1:13" ht="33" hidden="1" customHeight="1" x14ac:dyDescent="0.25">
      <c r="A199" s="37"/>
      <c r="B199" s="38"/>
      <c r="C199" s="38"/>
      <c r="D199" s="38"/>
      <c r="E199" s="38"/>
      <c r="F199" s="39" t="s">
        <v>340</v>
      </c>
      <c r="G199" s="38"/>
      <c r="H199" s="38"/>
      <c r="I199" s="38"/>
      <c r="J199" s="38"/>
      <c r="K199" s="38"/>
      <c r="L199" s="38"/>
      <c r="M199" s="38"/>
    </row>
    <row r="200" spans="1:13" ht="33" hidden="1" customHeight="1" x14ac:dyDescent="0.25">
      <c r="A200" s="41" t="s">
        <v>0</v>
      </c>
      <c r="B200" s="42" t="s">
        <v>1</v>
      </c>
      <c r="C200" s="42"/>
      <c r="D200" s="42"/>
      <c r="E200" s="42" t="s">
        <v>2</v>
      </c>
      <c r="F200" s="42" t="s">
        <v>3</v>
      </c>
      <c r="G200" s="42" t="s">
        <v>4</v>
      </c>
      <c r="H200" s="42" t="s">
        <v>5</v>
      </c>
      <c r="I200" s="42" t="s">
        <v>6</v>
      </c>
      <c r="J200" s="42" t="s">
        <v>7</v>
      </c>
      <c r="K200" s="42" t="s">
        <v>8</v>
      </c>
      <c r="L200" s="31" t="s">
        <v>9</v>
      </c>
      <c r="M200" s="42" t="s">
        <v>10</v>
      </c>
    </row>
    <row r="201" spans="1:13" ht="33" hidden="1" customHeight="1" x14ac:dyDescent="0.25">
      <c r="A201" s="41"/>
      <c r="B201" s="42"/>
      <c r="C201" s="42"/>
      <c r="D201" s="42"/>
      <c r="E201" s="42"/>
      <c r="F201" s="42" t="s">
        <v>11</v>
      </c>
      <c r="G201" s="43"/>
      <c r="H201" s="44"/>
      <c r="I201" s="4"/>
      <c r="J201" s="4"/>
      <c r="K201" s="4"/>
      <c r="L201" s="45">
        <f>L196</f>
        <v>4829186.8800000027</v>
      </c>
      <c r="M201" s="46"/>
    </row>
    <row r="202" spans="1:13" ht="33" hidden="1" customHeight="1" x14ac:dyDescent="0.25">
      <c r="A202" s="77" t="s">
        <v>341</v>
      </c>
      <c r="B202" s="73" t="s">
        <v>342</v>
      </c>
      <c r="C202" s="73"/>
      <c r="D202" s="73"/>
      <c r="E202" s="73" t="s">
        <v>343</v>
      </c>
      <c r="F202" s="73" t="s">
        <v>344</v>
      </c>
      <c r="G202" s="49" t="s">
        <v>13</v>
      </c>
      <c r="H202" s="50" t="s">
        <v>13</v>
      </c>
      <c r="I202" s="4" t="s">
        <v>13</v>
      </c>
      <c r="J202" s="4">
        <v>405.8</v>
      </c>
      <c r="K202" s="4"/>
      <c r="L202" s="74">
        <v>1400000</v>
      </c>
      <c r="M202" s="75" t="s">
        <v>157</v>
      </c>
    </row>
    <row r="203" spans="1:13" ht="33" hidden="1" customHeight="1" x14ac:dyDescent="0.25">
      <c r="A203" s="47"/>
      <c r="B203" s="48"/>
      <c r="C203" s="48"/>
      <c r="D203" s="48"/>
      <c r="E203" s="48"/>
      <c r="F203" s="48"/>
      <c r="G203" s="49"/>
      <c r="H203" s="50"/>
      <c r="I203" s="4"/>
      <c r="J203" s="4"/>
      <c r="K203" s="4"/>
      <c r="L203" s="51"/>
      <c r="M203" s="52"/>
    </row>
    <row r="204" spans="1:13" ht="33" hidden="1" customHeight="1" x14ac:dyDescent="0.25">
      <c r="A204" s="53"/>
      <c r="B204" s="54"/>
      <c r="C204" s="54"/>
      <c r="D204" s="54"/>
      <c r="E204" s="54"/>
      <c r="F204" s="54"/>
      <c r="G204" s="31"/>
      <c r="H204" s="32"/>
      <c r="I204" s="33"/>
      <c r="J204" s="33"/>
      <c r="K204" s="33"/>
      <c r="L204" s="31">
        <f>SUM(L201:L203)</f>
        <v>6229186.8800000027</v>
      </c>
      <c r="M204" s="32" t="s">
        <v>345</v>
      </c>
    </row>
    <row r="205" spans="1:13" ht="33" hidden="1" customHeight="1" x14ac:dyDescent="0.25">
      <c r="A205" s="2"/>
      <c r="B205" s="55"/>
      <c r="C205" s="55"/>
      <c r="D205" s="55"/>
      <c r="E205" s="55"/>
      <c r="F205" s="55"/>
      <c r="G205" s="5"/>
      <c r="H205" s="3"/>
      <c r="I205" s="1"/>
      <c r="J205" s="1"/>
      <c r="K205" s="1"/>
      <c r="L205" s="5">
        <f>L197+L202</f>
        <v>4714440</v>
      </c>
      <c r="M205" s="3"/>
    </row>
    <row r="206" spans="1:13" ht="33" hidden="1" customHeight="1" x14ac:dyDescent="0.25">
      <c r="A206" s="40"/>
      <c r="B206" s="40"/>
      <c r="C206" s="40"/>
      <c r="D206" s="40"/>
      <c r="E206" s="40"/>
      <c r="F206" s="40"/>
      <c r="G206" s="40"/>
      <c r="H206" s="40"/>
      <c r="I206" s="40"/>
      <c r="J206" s="40"/>
      <c r="K206" s="40"/>
      <c r="L206" s="56">
        <f>L204-L205</f>
        <v>1514746.8800000027</v>
      </c>
      <c r="M206" s="57"/>
    </row>
    <row r="207" spans="1:13" ht="33" hidden="1" customHeight="1" x14ac:dyDescent="0.25">
      <c r="A207" s="37"/>
      <c r="B207" s="38"/>
      <c r="C207" s="38"/>
      <c r="D207" s="38"/>
      <c r="E207" s="38"/>
      <c r="F207" s="39" t="s">
        <v>347</v>
      </c>
      <c r="G207" s="38"/>
      <c r="H207" s="38"/>
      <c r="I207" s="38"/>
      <c r="J207" s="38"/>
      <c r="K207" s="38"/>
      <c r="L207" s="38"/>
      <c r="M207" s="38"/>
    </row>
    <row r="208" spans="1:13" ht="33" hidden="1" customHeight="1" x14ac:dyDescent="0.25">
      <c r="A208" s="41" t="s">
        <v>0</v>
      </c>
      <c r="B208" s="42" t="s">
        <v>1</v>
      </c>
      <c r="C208" s="42"/>
      <c r="D208" s="42"/>
      <c r="E208" s="42" t="s">
        <v>2</v>
      </c>
      <c r="F208" s="42" t="s">
        <v>3</v>
      </c>
      <c r="G208" s="42" t="s">
        <v>4</v>
      </c>
      <c r="H208" s="42" t="s">
        <v>5</v>
      </c>
      <c r="I208" s="42" t="s">
        <v>6</v>
      </c>
      <c r="J208" s="42" t="s">
        <v>7</v>
      </c>
      <c r="K208" s="42" t="s">
        <v>8</v>
      </c>
      <c r="L208" s="31" t="s">
        <v>9</v>
      </c>
      <c r="M208" s="42" t="s">
        <v>10</v>
      </c>
    </row>
    <row r="209" spans="1:13" ht="33" hidden="1" customHeight="1" x14ac:dyDescent="0.25">
      <c r="A209" s="41"/>
      <c r="B209" s="42"/>
      <c r="C209" s="42"/>
      <c r="D209" s="42"/>
      <c r="E209" s="42"/>
      <c r="F209" s="42" t="s">
        <v>11</v>
      </c>
      <c r="G209" s="43"/>
      <c r="H209" s="44"/>
      <c r="I209" s="4"/>
      <c r="J209" s="4"/>
      <c r="K209" s="4"/>
      <c r="L209" s="45">
        <f>L204</f>
        <v>6229186.8800000027</v>
      </c>
      <c r="M209" s="46"/>
    </row>
    <row r="210" spans="1:13" s="78" customFormat="1" ht="33" hidden="1" customHeight="1" x14ac:dyDescent="0.25">
      <c r="A210" s="77" t="s">
        <v>348</v>
      </c>
      <c r="B210" s="73" t="s">
        <v>349</v>
      </c>
      <c r="C210" s="73"/>
      <c r="D210" s="73"/>
      <c r="E210" s="73" t="s">
        <v>16</v>
      </c>
      <c r="F210" s="73" t="s">
        <v>350</v>
      </c>
      <c r="G210" s="49" t="s">
        <v>13</v>
      </c>
      <c r="H210" s="50" t="s">
        <v>13</v>
      </c>
      <c r="I210" s="4" t="s">
        <v>13</v>
      </c>
      <c r="J210" s="4"/>
      <c r="K210" s="4">
        <v>1346.96</v>
      </c>
      <c r="L210" s="74">
        <v>-4714440</v>
      </c>
      <c r="M210" s="75" t="s">
        <v>492</v>
      </c>
    </row>
    <row r="211" spans="1:13" ht="33" hidden="1" customHeight="1" x14ac:dyDescent="0.25">
      <c r="A211" s="47"/>
      <c r="B211" s="48"/>
      <c r="C211" s="48"/>
      <c r="D211" s="48"/>
      <c r="E211" s="48"/>
      <c r="F211" s="48"/>
      <c r="G211" s="49"/>
      <c r="H211" s="50"/>
      <c r="I211" s="4"/>
      <c r="J211" s="4"/>
      <c r="K211" s="4"/>
      <c r="L211" s="51"/>
      <c r="M211" s="52"/>
    </row>
    <row r="212" spans="1:13" ht="33" hidden="1" customHeight="1" x14ac:dyDescent="0.25">
      <c r="A212" s="53"/>
      <c r="B212" s="54"/>
      <c r="C212" s="54"/>
      <c r="D212" s="54"/>
      <c r="E212" s="54"/>
      <c r="F212" s="54"/>
      <c r="G212" s="31"/>
      <c r="H212" s="32"/>
      <c r="I212" s="33"/>
      <c r="J212" s="33"/>
      <c r="K212" s="33"/>
      <c r="L212" s="31">
        <f>SUM(L209:L211)</f>
        <v>1514746.8800000027</v>
      </c>
      <c r="M212" s="32" t="s">
        <v>351</v>
      </c>
    </row>
    <row r="213" spans="1:13" ht="33" hidden="1" customHeight="1" x14ac:dyDescent="0.25">
      <c r="A213" s="2"/>
      <c r="B213" s="55"/>
      <c r="C213" s="55"/>
      <c r="D213" s="55"/>
      <c r="E213" s="55"/>
      <c r="F213" s="55"/>
      <c r="G213" s="5"/>
      <c r="H213" s="3"/>
      <c r="I213" s="1"/>
      <c r="J213" s="1"/>
      <c r="K213" s="1"/>
      <c r="L213" s="5">
        <f>L205+L210</f>
        <v>0</v>
      </c>
      <c r="M213" s="3"/>
    </row>
    <row r="214" spans="1:13" ht="33" hidden="1" customHeight="1" x14ac:dyDescent="0.25">
      <c r="A214" s="40"/>
      <c r="B214" s="40"/>
      <c r="C214" s="40"/>
      <c r="D214" s="40"/>
      <c r="E214" s="40"/>
      <c r="F214" s="40"/>
      <c r="G214" s="40"/>
      <c r="H214" s="40"/>
      <c r="I214" s="40"/>
      <c r="J214" s="40"/>
      <c r="K214" s="40"/>
      <c r="L214" s="56">
        <f>L212-L213</f>
        <v>1514746.8800000027</v>
      </c>
      <c r="M214" s="57"/>
    </row>
    <row r="215" spans="1:13" s="61" customFormat="1" ht="33" hidden="1" customHeight="1" x14ac:dyDescent="0.25">
      <c r="A215" s="37"/>
      <c r="B215" s="38"/>
      <c r="C215" s="38"/>
      <c r="D215" s="38"/>
      <c r="E215" s="38"/>
      <c r="F215" s="39" t="s">
        <v>354</v>
      </c>
      <c r="G215" s="38"/>
      <c r="H215" s="38"/>
      <c r="I215" s="38"/>
      <c r="J215" s="38"/>
      <c r="K215" s="38"/>
      <c r="L215" s="38"/>
      <c r="M215" s="38"/>
    </row>
    <row r="216" spans="1:13" s="61" customFormat="1" ht="33" hidden="1" customHeight="1" x14ac:dyDescent="0.25">
      <c r="A216" s="41" t="s">
        <v>0</v>
      </c>
      <c r="B216" s="42" t="s">
        <v>1</v>
      </c>
      <c r="C216" s="42"/>
      <c r="D216" s="42"/>
      <c r="E216" s="42" t="s">
        <v>2</v>
      </c>
      <c r="F216" s="42" t="s">
        <v>3</v>
      </c>
      <c r="G216" s="42" t="s">
        <v>4</v>
      </c>
      <c r="H216" s="42" t="s">
        <v>5</v>
      </c>
      <c r="I216" s="42" t="s">
        <v>6</v>
      </c>
      <c r="J216" s="42" t="s">
        <v>7</v>
      </c>
      <c r="K216" s="42" t="s">
        <v>8</v>
      </c>
      <c r="L216" s="31" t="s">
        <v>9</v>
      </c>
      <c r="M216" s="42" t="s">
        <v>10</v>
      </c>
    </row>
    <row r="217" spans="1:13" s="61" customFormat="1" ht="33" hidden="1" customHeight="1" x14ac:dyDescent="0.25">
      <c r="A217" s="41"/>
      <c r="B217" s="42"/>
      <c r="C217" s="42"/>
      <c r="D217" s="42"/>
      <c r="E217" s="42"/>
      <c r="F217" s="42" t="s">
        <v>11</v>
      </c>
      <c r="G217" s="43"/>
      <c r="H217" s="44"/>
      <c r="I217" s="4"/>
      <c r="J217" s="4"/>
      <c r="K217" s="4"/>
      <c r="L217" s="45">
        <f>L212</f>
        <v>1514746.8800000027</v>
      </c>
      <c r="M217" s="46"/>
    </row>
    <row r="218" spans="1:13" s="61" customFormat="1" ht="33" hidden="1" customHeight="1" x14ac:dyDescent="0.25">
      <c r="A218" s="77" t="s">
        <v>355</v>
      </c>
      <c r="B218" s="73" t="s">
        <v>356</v>
      </c>
      <c r="C218" s="73"/>
      <c r="D218" s="73"/>
      <c r="E218" s="73" t="s">
        <v>357</v>
      </c>
      <c r="F218" s="73" t="s">
        <v>358</v>
      </c>
      <c r="G218" s="49" t="s">
        <v>13</v>
      </c>
      <c r="H218" s="50" t="s">
        <v>13</v>
      </c>
      <c r="I218" s="4" t="s">
        <v>13</v>
      </c>
      <c r="J218" s="4">
        <v>742.85</v>
      </c>
      <c r="K218" s="4"/>
      <c r="L218" s="74">
        <v>2600000</v>
      </c>
      <c r="M218" s="75" t="s">
        <v>157</v>
      </c>
    </row>
    <row r="219" spans="1:13" s="61" customFormat="1" ht="33" hidden="1" customHeight="1" x14ac:dyDescent="0.25">
      <c r="A219" s="47"/>
      <c r="B219" s="48"/>
      <c r="C219" s="48"/>
      <c r="D219" s="48"/>
      <c r="E219" s="48"/>
      <c r="F219" s="48"/>
      <c r="G219" s="49"/>
      <c r="H219" s="50"/>
      <c r="I219" s="4"/>
      <c r="J219" s="4"/>
      <c r="K219" s="4"/>
      <c r="L219" s="51"/>
      <c r="M219" s="52"/>
    </row>
    <row r="220" spans="1:13" s="61" customFormat="1" ht="33" hidden="1" customHeight="1" x14ac:dyDescent="0.25">
      <c r="A220" s="53"/>
      <c r="B220" s="54"/>
      <c r="C220" s="54"/>
      <c r="D220" s="54"/>
      <c r="E220" s="54"/>
      <c r="F220" s="54"/>
      <c r="G220" s="31"/>
      <c r="H220" s="32"/>
      <c r="I220" s="33"/>
      <c r="J220" s="33"/>
      <c r="K220" s="33"/>
      <c r="L220" s="31">
        <f>SUM(L217:L219)</f>
        <v>4114746.8800000027</v>
      </c>
      <c r="M220" s="32" t="s">
        <v>359</v>
      </c>
    </row>
    <row r="221" spans="1:13" s="61" customFormat="1" ht="33" hidden="1" customHeight="1" x14ac:dyDescent="0.25">
      <c r="A221" s="2"/>
      <c r="B221" s="55"/>
      <c r="C221" s="55"/>
      <c r="D221" s="55"/>
      <c r="E221" s="55"/>
      <c r="F221" s="55"/>
      <c r="G221" s="5"/>
      <c r="H221" s="3"/>
      <c r="I221" s="1"/>
      <c r="J221" s="1"/>
      <c r="K221" s="1"/>
      <c r="L221" s="5">
        <f>L213+L218</f>
        <v>2600000</v>
      </c>
      <c r="M221" s="3"/>
    </row>
    <row r="222" spans="1:13" s="61" customFormat="1" ht="33" hidden="1" customHeight="1" x14ac:dyDescent="0.25">
      <c r="A222" s="40"/>
      <c r="B222" s="40"/>
      <c r="C222" s="40"/>
      <c r="D222" s="40"/>
      <c r="E222" s="40"/>
      <c r="F222" s="40"/>
      <c r="G222" s="40"/>
      <c r="H222" s="40"/>
      <c r="I222" s="40"/>
      <c r="J222" s="40"/>
      <c r="K222" s="40"/>
      <c r="L222" s="56">
        <f>L220-L221</f>
        <v>1514746.8800000027</v>
      </c>
      <c r="M222" s="57"/>
    </row>
    <row r="223" spans="1:13" s="61" customFormat="1" ht="33" hidden="1" customHeight="1" x14ac:dyDescent="0.25">
      <c r="A223" s="37"/>
      <c r="B223" s="38"/>
      <c r="C223" s="38"/>
      <c r="D223" s="38"/>
      <c r="E223" s="38"/>
      <c r="F223" s="39" t="s">
        <v>360</v>
      </c>
      <c r="G223" s="38"/>
      <c r="H223" s="38"/>
      <c r="I223" s="38"/>
      <c r="J223" s="38"/>
      <c r="K223" s="38"/>
      <c r="L223" s="38"/>
      <c r="M223" s="38"/>
    </row>
    <row r="224" spans="1:13" s="61" customFormat="1" ht="33" hidden="1" customHeight="1" x14ac:dyDescent="0.25">
      <c r="A224" s="41" t="s">
        <v>0</v>
      </c>
      <c r="B224" s="42" t="s">
        <v>1</v>
      </c>
      <c r="C224" s="42"/>
      <c r="D224" s="42"/>
      <c r="E224" s="42" t="s">
        <v>2</v>
      </c>
      <c r="F224" s="42" t="s">
        <v>3</v>
      </c>
      <c r="G224" s="42" t="s">
        <v>4</v>
      </c>
      <c r="H224" s="42" t="s">
        <v>5</v>
      </c>
      <c r="I224" s="42" t="s">
        <v>6</v>
      </c>
      <c r="J224" s="42" t="s">
        <v>7</v>
      </c>
      <c r="K224" s="42" t="s">
        <v>8</v>
      </c>
      <c r="L224" s="31" t="s">
        <v>9</v>
      </c>
      <c r="M224" s="42" t="s">
        <v>10</v>
      </c>
    </row>
    <row r="225" spans="1:13" s="61" customFormat="1" ht="33" hidden="1" customHeight="1" x14ac:dyDescent="0.25">
      <c r="A225" s="41"/>
      <c r="B225" s="42"/>
      <c r="C225" s="42"/>
      <c r="D225" s="42"/>
      <c r="E225" s="42"/>
      <c r="F225" s="42" t="s">
        <v>11</v>
      </c>
      <c r="G225" s="43"/>
      <c r="H225" s="44"/>
      <c r="I225" s="4"/>
      <c r="J225" s="4"/>
      <c r="K225" s="4"/>
      <c r="L225" s="45">
        <f>L220</f>
        <v>4114746.8800000027</v>
      </c>
      <c r="M225" s="46"/>
    </row>
    <row r="226" spans="1:13" s="87" customFormat="1" ht="33" customHeight="1" x14ac:dyDescent="0.25">
      <c r="A226" s="83" t="s">
        <v>361</v>
      </c>
      <c r="B226" s="84" t="s">
        <v>362</v>
      </c>
      <c r="C226" s="84" t="s">
        <v>647</v>
      </c>
      <c r="D226" s="84" t="s">
        <v>610</v>
      </c>
      <c r="E226" s="84" t="s">
        <v>363</v>
      </c>
      <c r="F226" s="84" t="s">
        <v>364</v>
      </c>
      <c r="G226" s="49" t="s">
        <v>13</v>
      </c>
      <c r="H226" s="50" t="s">
        <v>13</v>
      </c>
      <c r="I226" s="4" t="s">
        <v>13</v>
      </c>
      <c r="J226" s="4"/>
      <c r="K226" s="4">
        <v>271.56</v>
      </c>
      <c r="L226" s="85">
        <v>-945000</v>
      </c>
      <c r="M226" s="86" t="s">
        <v>493</v>
      </c>
    </row>
    <row r="227" spans="1:13" s="87" customFormat="1" ht="33" customHeight="1" x14ac:dyDescent="0.25">
      <c r="A227" s="83" t="s">
        <v>361</v>
      </c>
      <c r="B227" s="84" t="s">
        <v>365</v>
      </c>
      <c r="C227" s="84" t="s">
        <v>648</v>
      </c>
      <c r="D227" s="84" t="s">
        <v>610</v>
      </c>
      <c r="E227" s="84" t="s">
        <v>363</v>
      </c>
      <c r="F227" s="84" t="s">
        <v>366</v>
      </c>
      <c r="G227" s="49" t="s">
        <v>13</v>
      </c>
      <c r="H227" s="50" t="s">
        <v>13</v>
      </c>
      <c r="I227" s="4" t="s">
        <v>13</v>
      </c>
      <c r="J227" s="4"/>
      <c r="K227" s="4">
        <v>280.18</v>
      </c>
      <c r="L227" s="85">
        <v>-975000</v>
      </c>
      <c r="M227" s="86" t="s">
        <v>493</v>
      </c>
    </row>
    <row r="228" spans="1:13" s="87" customFormat="1" ht="33" customHeight="1" x14ac:dyDescent="0.25">
      <c r="A228" s="83" t="s">
        <v>361</v>
      </c>
      <c r="B228" s="84" t="s">
        <v>367</v>
      </c>
      <c r="C228" s="84" t="s">
        <v>649</v>
      </c>
      <c r="D228" s="84" t="s">
        <v>610</v>
      </c>
      <c r="E228" s="84" t="s">
        <v>363</v>
      </c>
      <c r="F228" s="84" t="s">
        <v>368</v>
      </c>
      <c r="G228" s="49" t="s">
        <v>13</v>
      </c>
      <c r="H228" s="50" t="s">
        <v>13</v>
      </c>
      <c r="I228" s="4" t="s">
        <v>13</v>
      </c>
      <c r="J228" s="4"/>
      <c r="K228" s="4">
        <v>284.31</v>
      </c>
      <c r="L228" s="85">
        <v>-989400</v>
      </c>
      <c r="M228" s="86" t="s">
        <v>493</v>
      </c>
    </row>
    <row r="229" spans="1:13" s="87" customFormat="1" ht="33" customHeight="1" x14ac:dyDescent="0.25">
      <c r="A229" s="83" t="s">
        <v>361</v>
      </c>
      <c r="B229" s="84" t="s">
        <v>369</v>
      </c>
      <c r="C229" s="84" t="s">
        <v>650</v>
      </c>
      <c r="D229" s="84" t="s">
        <v>610</v>
      </c>
      <c r="E229" s="84" t="s">
        <v>363</v>
      </c>
      <c r="F229" s="84" t="s">
        <v>370</v>
      </c>
      <c r="G229" s="49" t="s">
        <v>13</v>
      </c>
      <c r="H229" s="50" t="s">
        <v>13</v>
      </c>
      <c r="I229" s="4" t="s">
        <v>13</v>
      </c>
      <c r="J229" s="4"/>
      <c r="K229" s="4">
        <v>276.12</v>
      </c>
      <c r="L229" s="85">
        <v>-960900</v>
      </c>
      <c r="M229" s="86" t="s">
        <v>493</v>
      </c>
    </row>
    <row r="230" spans="1:13" s="87" customFormat="1" ht="33" customHeight="1" x14ac:dyDescent="0.25">
      <c r="A230" s="83" t="s">
        <v>361</v>
      </c>
      <c r="B230" s="84" t="s">
        <v>371</v>
      </c>
      <c r="C230" s="84" t="s">
        <v>651</v>
      </c>
      <c r="D230" s="84" t="s">
        <v>610</v>
      </c>
      <c r="E230" s="84" t="s">
        <v>363</v>
      </c>
      <c r="F230" s="84" t="s">
        <v>372</v>
      </c>
      <c r="G230" s="49" t="s">
        <v>13</v>
      </c>
      <c r="H230" s="50" t="s">
        <v>13</v>
      </c>
      <c r="I230" s="4" t="s">
        <v>13</v>
      </c>
      <c r="J230" s="4"/>
      <c r="K230" s="4">
        <v>288.8</v>
      </c>
      <c r="L230" s="85">
        <v>-1005000</v>
      </c>
      <c r="M230" s="86" t="s">
        <v>493</v>
      </c>
    </row>
    <row r="231" spans="1:13" s="87" customFormat="1" ht="33" customHeight="1" x14ac:dyDescent="0.25">
      <c r="A231" s="83" t="s">
        <v>361</v>
      </c>
      <c r="B231" s="84" t="s">
        <v>373</v>
      </c>
      <c r="C231" s="84" t="s">
        <v>652</v>
      </c>
      <c r="D231" s="84" t="s">
        <v>610</v>
      </c>
      <c r="E231" s="84" t="s">
        <v>363</v>
      </c>
      <c r="F231" s="84" t="s">
        <v>374</v>
      </c>
      <c r="G231" s="49" t="s">
        <v>13</v>
      </c>
      <c r="H231" s="50" t="s">
        <v>13</v>
      </c>
      <c r="I231" s="4" t="s">
        <v>13</v>
      </c>
      <c r="J231" s="4"/>
      <c r="K231" s="4">
        <v>135.78</v>
      </c>
      <c r="L231" s="85">
        <v>-472500</v>
      </c>
      <c r="M231" s="86" t="s">
        <v>493</v>
      </c>
    </row>
    <row r="232" spans="1:13" s="87" customFormat="1" ht="33" customHeight="1" x14ac:dyDescent="0.25">
      <c r="A232" s="83" t="s">
        <v>361</v>
      </c>
      <c r="B232" s="84" t="s">
        <v>375</v>
      </c>
      <c r="C232" s="84" t="s">
        <v>653</v>
      </c>
      <c r="D232" s="84" t="s">
        <v>610</v>
      </c>
      <c r="E232" s="84" t="s">
        <v>363</v>
      </c>
      <c r="F232" s="84" t="s">
        <v>376</v>
      </c>
      <c r="G232" s="49" t="s">
        <v>13</v>
      </c>
      <c r="H232" s="50" t="s">
        <v>13</v>
      </c>
      <c r="I232" s="4" t="s">
        <v>13</v>
      </c>
      <c r="J232" s="4"/>
      <c r="K232" s="4">
        <v>288.37</v>
      </c>
      <c r="L232" s="85">
        <v>-1003500</v>
      </c>
      <c r="M232" s="86" t="s">
        <v>493</v>
      </c>
    </row>
    <row r="233" spans="1:13" s="87" customFormat="1" ht="33" customHeight="1" x14ac:dyDescent="0.25">
      <c r="A233" s="83" t="s">
        <v>361</v>
      </c>
      <c r="B233" s="84" t="s">
        <v>377</v>
      </c>
      <c r="C233" s="84" t="s">
        <v>622</v>
      </c>
      <c r="D233" s="84"/>
      <c r="E233" s="84" t="s">
        <v>363</v>
      </c>
      <c r="F233" s="84" t="s">
        <v>378</v>
      </c>
      <c r="G233" s="49" t="s">
        <v>13</v>
      </c>
      <c r="H233" s="50" t="s">
        <v>13</v>
      </c>
      <c r="I233" s="4" t="s">
        <v>13</v>
      </c>
      <c r="J233" s="4"/>
      <c r="K233" s="4">
        <v>143.68</v>
      </c>
      <c r="L233" s="85">
        <v>-500000</v>
      </c>
      <c r="M233" s="86" t="s">
        <v>493</v>
      </c>
    </row>
    <row r="234" spans="1:13" s="87" customFormat="1" ht="33" customHeight="1" x14ac:dyDescent="0.25">
      <c r="A234" s="83" t="s">
        <v>361</v>
      </c>
      <c r="B234" s="84" t="s">
        <v>379</v>
      </c>
      <c r="C234" s="84" t="s">
        <v>623</v>
      </c>
      <c r="D234" s="84"/>
      <c r="E234" s="84" t="s">
        <v>363</v>
      </c>
      <c r="F234" s="84" t="s">
        <v>380</v>
      </c>
      <c r="G234" s="49" t="s">
        <v>13</v>
      </c>
      <c r="H234" s="50" t="s">
        <v>13</v>
      </c>
      <c r="I234" s="4" t="s">
        <v>13</v>
      </c>
      <c r="J234" s="4"/>
      <c r="K234" s="4">
        <v>143.68</v>
      </c>
      <c r="L234" s="85">
        <v>-500000</v>
      </c>
      <c r="M234" s="86" t="s">
        <v>493</v>
      </c>
    </row>
    <row r="235" spans="1:13" s="61" customFormat="1" ht="33" hidden="1" customHeight="1" x14ac:dyDescent="0.25">
      <c r="A235" s="77" t="s">
        <v>361</v>
      </c>
      <c r="B235" s="73" t="s">
        <v>381</v>
      </c>
      <c r="C235" s="73"/>
      <c r="D235" s="73"/>
      <c r="E235" s="73" t="s">
        <v>382</v>
      </c>
      <c r="F235" s="73" t="s">
        <v>383</v>
      </c>
      <c r="G235" s="49" t="s">
        <v>13</v>
      </c>
      <c r="H235" s="50" t="s">
        <v>13</v>
      </c>
      <c r="I235" s="4" t="s">
        <v>13</v>
      </c>
      <c r="J235" s="4">
        <v>85.23</v>
      </c>
      <c r="K235" s="4"/>
      <c r="L235" s="74">
        <v>300000</v>
      </c>
      <c r="M235" s="75" t="s">
        <v>157</v>
      </c>
    </row>
    <row r="236" spans="1:13" s="61" customFormat="1" ht="33" hidden="1" customHeight="1" x14ac:dyDescent="0.25">
      <c r="A236" s="77" t="s">
        <v>361</v>
      </c>
      <c r="B236" s="73" t="s">
        <v>384</v>
      </c>
      <c r="C236" s="73"/>
      <c r="D236" s="73"/>
      <c r="E236" s="73" t="s">
        <v>385</v>
      </c>
      <c r="F236" s="73" t="s">
        <v>129</v>
      </c>
      <c r="G236" s="49" t="s">
        <v>13</v>
      </c>
      <c r="H236" s="50" t="s">
        <v>13</v>
      </c>
      <c r="I236" s="4" t="s">
        <v>13</v>
      </c>
      <c r="J236" s="4">
        <v>718.4</v>
      </c>
      <c r="K236" s="4"/>
      <c r="L236" s="74">
        <v>2500000</v>
      </c>
      <c r="M236" s="75" t="s">
        <v>157</v>
      </c>
    </row>
    <row r="237" spans="1:13" s="87" customFormat="1" ht="33" customHeight="1" x14ac:dyDescent="0.25">
      <c r="A237" s="83" t="s">
        <v>361</v>
      </c>
      <c r="B237" s="84" t="s">
        <v>386</v>
      </c>
      <c r="C237" s="84"/>
      <c r="D237" s="84"/>
      <c r="E237" s="84" t="s">
        <v>387</v>
      </c>
      <c r="F237" s="84" t="s">
        <v>388</v>
      </c>
      <c r="G237" s="49" t="s">
        <v>13</v>
      </c>
      <c r="H237" s="50" t="s">
        <v>13</v>
      </c>
      <c r="I237" s="4" t="s">
        <v>13</v>
      </c>
      <c r="J237" s="4">
        <v>2112.4699999999998</v>
      </c>
      <c r="K237" s="4"/>
      <c r="L237" s="85">
        <v>7351300</v>
      </c>
      <c r="M237" s="86" t="s">
        <v>181</v>
      </c>
    </row>
    <row r="238" spans="1:13" s="61" customFormat="1" ht="33" hidden="1" customHeight="1" x14ac:dyDescent="0.25">
      <c r="A238" s="47"/>
      <c r="B238" s="48"/>
      <c r="C238" s="48"/>
      <c r="D238" s="48"/>
      <c r="E238" s="48"/>
      <c r="F238" s="48"/>
      <c r="G238" s="49"/>
      <c r="H238" s="50"/>
      <c r="I238" s="4"/>
      <c r="J238" s="4"/>
      <c r="K238" s="4"/>
      <c r="L238" s="51"/>
      <c r="M238" s="52"/>
    </row>
    <row r="239" spans="1:13" s="61" customFormat="1" ht="33" hidden="1" customHeight="1" x14ac:dyDescent="0.25">
      <c r="A239" s="53"/>
      <c r="B239" s="54"/>
      <c r="C239" s="54"/>
      <c r="D239" s="54"/>
      <c r="E239" s="54"/>
      <c r="F239" s="54"/>
      <c r="G239" s="31"/>
      <c r="H239" s="32"/>
      <c r="I239" s="33"/>
      <c r="J239" s="33"/>
      <c r="K239" s="33"/>
      <c r="L239" s="31">
        <f>SUM(L225:L238)</f>
        <v>6914746.8800000027</v>
      </c>
      <c r="M239" s="32" t="s">
        <v>389</v>
      </c>
    </row>
    <row r="240" spans="1:13" s="61" customFormat="1" ht="33" hidden="1" customHeight="1" x14ac:dyDescent="0.25">
      <c r="A240" s="2"/>
      <c r="B240" s="55"/>
      <c r="C240" s="55"/>
      <c r="D240" s="55"/>
      <c r="E240" s="55"/>
      <c r="F240" s="55"/>
      <c r="G240" s="5"/>
      <c r="H240" s="3"/>
      <c r="I240" s="1"/>
      <c r="J240" s="1"/>
      <c r="K240" s="1"/>
      <c r="L240" s="5">
        <f>L221+L235+L236</f>
        <v>5400000</v>
      </c>
      <c r="M240" s="3"/>
    </row>
    <row r="241" spans="1:13" s="61" customFormat="1" ht="33" hidden="1" customHeight="1" x14ac:dyDescent="0.25">
      <c r="A241" s="40"/>
      <c r="B241" s="40"/>
      <c r="C241" s="40"/>
      <c r="D241" s="40"/>
      <c r="E241" s="40"/>
      <c r="F241" s="40"/>
      <c r="G241" s="40"/>
      <c r="H241" s="40"/>
      <c r="I241" s="40"/>
      <c r="J241" s="40"/>
      <c r="K241" s="40"/>
      <c r="L241" s="56">
        <f>L239-L240</f>
        <v>1514746.8800000027</v>
      </c>
      <c r="M241" s="57"/>
    </row>
    <row r="242" spans="1:13" ht="33" hidden="1" customHeight="1" x14ac:dyDescent="0.25">
      <c r="A242" s="37"/>
      <c r="B242" s="38"/>
      <c r="C242" s="38"/>
      <c r="D242" s="38"/>
      <c r="E242" s="38"/>
      <c r="F242" s="39" t="s">
        <v>394</v>
      </c>
      <c r="G242" s="38"/>
      <c r="H242" s="38"/>
      <c r="I242" s="38"/>
      <c r="J242" s="38"/>
      <c r="K242" s="38"/>
      <c r="L242" s="38"/>
      <c r="M242" s="38"/>
    </row>
    <row r="243" spans="1:13" ht="33" hidden="1" customHeight="1" x14ac:dyDescent="0.25">
      <c r="A243" s="41" t="s">
        <v>0</v>
      </c>
      <c r="B243" s="42" t="s">
        <v>1</v>
      </c>
      <c r="C243" s="42"/>
      <c r="D243" s="42"/>
      <c r="E243" s="42" t="s">
        <v>2</v>
      </c>
      <c r="F243" s="42" t="s">
        <v>3</v>
      </c>
      <c r="G243" s="42" t="s">
        <v>4</v>
      </c>
      <c r="H243" s="42" t="s">
        <v>5</v>
      </c>
      <c r="I243" s="42" t="s">
        <v>6</v>
      </c>
      <c r="J243" s="42" t="s">
        <v>7</v>
      </c>
      <c r="K243" s="42" t="s">
        <v>8</v>
      </c>
      <c r="L243" s="31" t="s">
        <v>9</v>
      </c>
      <c r="M243" s="42" t="s">
        <v>10</v>
      </c>
    </row>
    <row r="244" spans="1:13" ht="33" hidden="1" customHeight="1" x14ac:dyDescent="0.25">
      <c r="A244" s="41"/>
      <c r="B244" s="42"/>
      <c r="C244" s="42"/>
      <c r="D244" s="42"/>
      <c r="E244" s="42"/>
      <c r="F244" s="42" t="s">
        <v>11</v>
      </c>
      <c r="G244" s="43"/>
      <c r="H244" s="44"/>
      <c r="I244" s="4"/>
      <c r="J244" s="4"/>
      <c r="K244" s="4"/>
      <c r="L244" s="45">
        <f>L239</f>
        <v>6914746.8800000027</v>
      </c>
      <c r="M244" s="46"/>
    </row>
    <row r="245" spans="1:13" s="87" customFormat="1" ht="33" customHeight="1" x14ac:dyDescent="0.25">
      <c r="A245" s="83" t="s">
        <v>395</v>
      </c>
      <c r="B245" s="84" t="s">
        <v>399</v>
      </c>
      <c r="C245" s="84" t="s">
        <v>671</v>
      </c>
      <c r="D245" s="84"/>
      <c r="E245" s="84" t="s">
        <v>399</v>
      </c>
      <c r="F245" s="84" t="s">
        <v>400</v>
      </c>
      <c r="G245" s="49" t="s">
        <v>13</v>
      </c>
      <c r="H245" s="50" t="s">
        <v>13</v>
      </c>
      <c r="I245" s="4" t="s">
        <v>13</v>
      </c>
      <c r="J245" s="4">
        <v>17.7</v>
      </c>
      <c r="K245" s="4"/>
      <c r="L245" s="85">
        <v>60000</v>
      </c>
      <c r="M245" s="86"/>
    </row>
    <row r="246" spans="1:13" s="87" customFormat="1" ht="33" customHeight="1" x14ac:dyDescent="0.25">
      <c r="A246" s="83" t="s">
        <v>395</v>
      </c>
      <c r="B246" s="84" t="s">
        <v>401</v>
      </c>
      <c r="C246" s="84" t="s">
        <v>672</v>
      </c>
      <c r="D246" s="84"/>
      <c r="E246" s="84" t="s">
        <v>401</v>
      </c>
      <c r="F246" s="84" t="s">
        <v>402</v>
      </c>
      <c r="G246" s="49" t="s">
        <v>13</v>
      </c>
      <c r="H246" s="50" t="s">
        <v>13</v>
      </c>
      <c r="I246" s="4" t="s">
        <v>13</v>
      </c>
      <c r="J246" s="4">
        <v>6.35</v>
      </c>
      <c r="K246" s="4"/>
      <c r="L246" s="85">
        <v>21500</v>
      </c>
      <c r="M246" s="86"/>
    </row>
    <row r="247" spans="1:13" s="87" customFormat="1" ht="33" customHeight="1" x14ac:dyDescent="0.25">
      <c r="A247" s="83" t="s">
        <v>395</v>
      </c>
      <c r="B247" s="84" t="s">
        <v>403</v>
      </c>
      <c r="C247" s="84" t="s">
        <v>613</v>
      </c>
      <c r="D247" s="84"/>
      <c r="E247" s="84" t="s">
        <v>363</v>
      </c>
      <c r="F247" s="84" t="s">
        <v>494</v>
      </c>
      <c r="G247" s="49" t="s">
        <v>13</v>
      </c>
      <c r="H247" s="50" t="s">
        <v>13</v>
      </c>
      <c r="I247" s="4" t="s">
        <v>13</v>
      </c>
      <c r="J247" s="4"/>
      <c r="K247" s="4">
        <v>33.92</v>
      </c>
      <c r="L247" s="85">
        <v>-115000</v>
      </c>
      <c r="M247" s="86" t="s">
        <v>175</v>
      </c>
    </row>
    <row r="248" spans="1:13" s="87" customFormat="1" ht="33" customHeight="1" x14ac:dyDescent="0.25">
      <c r="A248" s="83" t="s">
        <v>395</v>
      </c>
      <c r="B248" s="84" t="s">
        <v>404</v>
      </c>
      <c r="C248" s="84" t="s">
        <v>624</v>
      </c>
      <c r="D248" s="84"/>
      <c r="E248" s="84" t="s">
        <v>405</v>
      </c>
      <c r="F248" s="84" t="s">
        <v>406</v>
      </c>
      <c r="G248" s="49" t="s">
        <v>13</v>
      </c>
      <c r="H248" s="50" t="s">
        <v>13</v>
      </c>
      <c r="I248" s="4" t="s">
        <v>13</v>
      </c>
      <c r="J248" s="4"/>
      <c r="K248" s="4">
        <v>7.47</v>
      </c>
      <c r="L248" s="85">
        <v>-26000</v>
      </c>
      <c r="M248" s="86" t="s">
        <v>171</v>
      </c>
    </row>
    <row r="249" spans="1:13" s="87" customFormat="1" ht="33" customHeight="1" x14ac:dyDescent="0.25">
      <c r="A249" s="83" t="s">
        <v>395</v>
      </c>
      <c r="B249" s="84" t="s">
        <v>407</v>
      </c>
      <c r="C249" s="84" t="s">
        <v>625</v>
      </c>
      <c r="D249" s="84"/>
      <c r="E249" s="84" t="s">
        <v>408</v>
      </c>
      <c r="F249" s="84" t="s">
        <v>409</v>
      </c>
      <c r="G249" s="49" t="s">
        <v>13</v>
      </c>
      <c r="H249" s="50" t="s">
        <v>13</v>
      </c>
      <c r="I249" s="4" t="s">
        <v>13</v>
      </c>
      <c r="J249" s="4"/>
      <c r="K249" s="4">
        <v>3.45</v>
      </c>
      <c r="L249" s="85">
        <v>-12000</v>
      </c>
      <c r="M249" s="86" t="s">
        <v>171</v>
      </c>
    </row>
    <row r="250" spans="1:13" s="87" customFormat="1" ht="33" customHeight="1" x14ac:dyDescent="0.25">
      <c r="A250" s="83" t="s">
        <v>395</v>
      </c>
      <c r="B250" s="84" t="s">
        <v>410</v>
      </c>
      <c r="C250" s="84" t="s">
        <v>654</v>
      </c>
      <c r="D250" s="84" t="s">
        <v>610</v>
      </c>
      <c r="E250" s="84" t="s">
        <v>363</v>
      </c>
      <c r="F250" s="84" t="s">
        <v>411</v>
      </c>
      <c r="G250" s="49" t="s">
        <v>13</v>
      </c>
      <c r="H250" s="50" t="s">
        <v>13</v>
      </c>
      <c r="I250" s="4" t="s">
        <v>13</v>
      </c>
      <c r="J250" s="4"/>
      <c r="K250" s="4">
        <v>220.25</v>
      </c>
      <c r="L250" s="85">
        <v>-766450</v>
      </c>
      <c r="M250" s="86" t="s">
        <v>495</v>
      </c>
    </row>
    <row r="251" spans="1:13" s="87" customFormat="1" ht="33" customHeight="1" x14ac:dyDescent="0.25">
      <c r="A251" s="83" t="s">
        <v>395</v>
      </c>
      <c r="B251" s="84" t="s">
        <v>412</v>
      </c>
      <c r="C251" s="84" t="s">
        <v>626</v>
      </c>
      <c r="D251" s="84"/>
      <c r="E251" s="84" t="s">
        <v>363</v>
      </c>
      <c r="F251" s="84" t="s">
        <v>413</v>
      </c>
      <c r="G251" s="49" t="s">
        <v>13</v>
      </c>
      <c r="H251" s="50" t="s">
        <v>13</v>
      </c>
      <c r="I251" s="4" t="s">
        <v>13</v>
      </c>
      <c r="J251" s="4"/>
      <c r="K251" s="4">
        <v>10.92</v>
      </c>
      <c r="L251" s="85">
        <v>-38000</v>
      </c>
      <c r="M251" s="86" t="s">
        <v>174</v>
      </c>
    </row>
    <row r="252" spans="1:13" s="87" customFormat="1" ht="33" customHeight="1" x14ac:dyDescent="0.25">
      <c r="A252" s="83" t="s">
        <v>395</v>
      </c>
      <c r="B252" s="84" t="s">
        <v>414</v>
      </c>
      <c r="C252" s="84" t="s">
        <v>627</v>
      </c>
      <c r="D252" s="84"/>
      <c r="E252" s="84" t="s">
        <v>363</v>
      </c>
      <c r="F252" s="84" t="s">
        <v>415</v>
      </c>
      <c r="G252" s="49" t="s">
        <v>13</v>
      </c>
      <c r="H252" s="50" t="s">
        <v>13</v>
      </c>
      <c r="I252" s="4" t="s">
        <v>13</v>
      </c>
      <c r="J252" s="4"/>
      <c r="K252" s="4">
        <v>2.87</v>
      </c>
      <c r="L252" s="85">
        <v>-10000</v>
      </c>
      <c r="M252" s="86" t="s">
        <v>174</v>
      </c>
    </row>
    <row r="253" spans="1:13" s="87" customFormat="1" ht="33" customHeight="1" x14ac:dyDescent="0.25">
      <c r="A253" s="83" t="s">
        <v>395</v>
      </c>
      <c r="B253" s="84" t="s">
        <v>416</v>
      </c>
      <c r="C253" s="84" t="s">
        <v>628</v>
      </c>
      <c r="D253" s="84"/>
      <c r="E253" s="84" t="s">
        <v>363</v>
      </c>
      <c r="F253" s="84" t="s">
        <v>417</v>
      </c>
      <c r="G253" s="49" t="s">
        <v>13</v>
      </c>
      <c r="H253" s="50" t="s">
        <v>13</v>
      </c>
      <c r="I253" s="4" t="s">
        <v>13</v>
      </c>
      <c r="J253" s="4"/>
      <c r="K253" s="4">
        <v>10.92</v>
      </c>
      <c r="L253" s="85">
        <v>-38000</v>
      </c>
      <c r="M253" s="86" t="s">
        <v>174</v>
      </c>
    </row>
    <row r="254" spans="1:13" s="87" customFormat="1" ht="33" customHeight="1" x14ac:dyDescent="0.25">
      <c r="A254" s="83" t="s">
        <v>395</v>
      </c>
      <c r="B254" s="84" t="s">
        <v>418</v>
      </c>
      <c r="C254" s="84" t="s">
        <v>629</v>
      </c>
      <c r="D254" s="84"/>
      <c r="E254" s="84" t="s">
        <v>145</v>
      </c>
      <c r="F254" s="84" t="s">
        <v>419</v>
      </c>
      <c r="G254" s="49" t="s">
        <v>13</v>
      </c>
      <c r="H254" s="50" t="s">
        <v>13</v>
      </c>
      <c r="I254" s="4" t="s">
        <v>13</v>
      </c>
      <c r="J254" s="4"/>
      <c r="K254" s="4">
        <v>118.84</v>
      </c>
      <c r="L254" s="85">
        <v>-410000</v>
      </c>
      <c r="M254" s="86" t="s">
        <v>179</v>
      </c>
    </row>
    <row r="255" spans="1:13" s="87" customFormat="1" ht="33" customHeight="1" x14ac:dyDescent="0.25">
      <c r="A255" s="83" t="s">
        <v>395</v>
      </c>
      <c r="B255" s="84" t="s">
        <v>420</v>
      </c>
      <c r="C255" s="84" t="s">
        <v>630</v>
      </c>
      <c r="D255" s="84"/>
      <c r="E255" s="84" t="s">
        <v>145</v>
      </c>
      <c r="F255" s="84" t="s">
        <v>421</v>
      </c>
      <c r="G255" s="49" t="s">
        <v>13</v>
      </c>
      <c r="H255" s="50" t="s">
        <v>13</v>
      </c>
      <c r="I255" s="4" t="s">
        <v>13</v>
      </c>
      <c r="J255" s="4"/>
      <c r="K255" s="4">
        <v>31.59</v>
      </c>
      <c r="L255" s="85">
        <v>-109000</v>
      </c>
      <c r="M255" s="86" t="s">
        <v>179</v>
      </c>
    </row>
    <row r="256" spans="1:13" s="87" customFormat="1" ht="33" customHeight="1" x14ac:dyDescent="0.25">
      <c r="A256" s="83" t="s">
        <v>395</v>
      </c>
      <c r="B256" s="84" t="s">
        <v>422</v>
      </c>
      <c r="C256" s="84" t="s">
        <v>646</v>
      </c>
      <c r="D256" s="84"/>
      <c r="E256" s="84" t="s">
        <v>145</v>
      </c>
      <c r="F256" s="84" t="s">
        <v>423</v>
      </c>
      <c r="G256" s="49" t="s">
        <v>13</v>
      </c>
      <c r="H256" s="50" t="s">
        <v>13</v>
      </c>
      <c r="I256" s="4" t="s">
        <v>13</v>
      </c>
      <c r="J256" s="4"/>
      <c r="K256" s="4">
        <v>381.86</v>
      </c>
      <c r="L256" s="85">
        <v>-1317400</v>
      </c>
      <c r="M256" s="86" t="s">
        <v>180</v>
      </c>
    </row>
    <row r="257" spans="1:13" s="79" customFormat="1" ht="33" hidden="1" customHeight="1" x14ac:dyDescent="0.25">
      <c r="A257" s="77" t="s">
        <v>395</v>
      </c>
      <c r="B257" s="73" t="s">
        <v>424</v>
      </c>
      <c r="C257" s="73"/>
      <c r="D257" s="73"/>
      <c r="E257" s="73" t="s">
        <v>16</v>
      </c>
      <c r="F257" s="73" t="s">
        <v>425</v>
      </c>
      <c r="G257" s="49" t="s">
        <v>13</v>
      </c>
      <c r="H257" s="50" t="s">
        <v>13</v>
      </c>
      <c r="I257" s="4" t="s">
        <v>13</v>
      </c>
      <c r="J257" s="4"/>
      <c r="K257" s="4">
        <v>811.61</v>
      </c>
      <c r="L257" s="74">
        <v>-2800000</v>
      </c>
      <c r="M257" s="75" t="s">
        <v>492</v>
      </c>
    </row>
    <row r="258" spans="1:13" s="87" customFormat="1" ht="33" customHeight="1" x14ac:dyDescent="0.25">
      <c r="A258" s="83" t="s">
        <v>395</v>
      </c>
      <c r="B258" s="84" t="s">
        <v>426</v>
      </c>
      <c r="C258" s="84" t="s">
        <v>631</v>
      </c>
      <c r="D258" s="84"/>
      <c r="E258" s="84" t="s">
        <v>172</v>
      </c>
      <c r="F258" s="84" t="s">
        <v>427</v>
      </c>
      <c r="G258" s="49" t="s">
        <v>13</v>
      </c>
      <c r="H258" s="50" t="s">
        <v>13</v>
      </c>
      <c r="I258" s="4" t="s">
        <v>13</v>
      </c>
      <c r="J258" s="4"/>
      <c r="K258" s="4">
        <v>77.91</v>
      </c>
      <c r="L258" s="85">
        <v>-268800</v>
      </c>
      <c r="M258" s="86" t="s">
        <v>168</v>
      </c>
    </row>
    <row r="259" spans="1:13" s="87" customFormat="1" ht="33" customHeight="1" x14ac:dyDescent="0.25">
      <c r="A259" s="83" t="s">
        <v>395</v>
      </c>
      <c r="B259" s="84" t="s">
        <v>428</v>
      </c>
      <c r="C259" s="84" t="s">
        <v>632</v>
      </c>
      <c r="D259" s="84"/>
      <c r="E259" s="84" t="s">
        <v>172</v>
      </c>
      <c r="F259" s="84" t="s">
        <v>429</v>
      </c>
      <c r="G259" s="49" t="s">
        <v>13</v>
      </c>
      <c r="H259" s="50" t="s">
        <v>13</v>
      </c>
      <c r="I259" s="4" t="s">
        <v>13</v>
      </c>
      <c r="J259" s="4"/>
      <c r="K259" s="4">
        <v>18.09</v>
      </c>
      <c r="L259" s="85">
        <v>-62400</v>
      </c>
      <c r="M259" s="86" t="s">
        <v>496</v>
      </c>
    </row>
    <row r="260" spans="1:13" s="87" customFormat="1" ht="33" customHeight="1" x14ac:dyDescent="0.25">
      <c r="A260" s="83" t="s">
        <v>395</v>
      </c>
      <c r="B260" s="84" t="s">
        <v>430</v>
      </c>
      <c r="C260" s="84" t="s">
        <v>655</v>
      </c>
      <c r="D260" s="84" t="s">
        <v>610</v>
      </c>
      <c r="E260" s="84" t="s">
        <v>172</v>
      </c>
      <c r="F260" s="84" t="s">
        <v>431</v>
      </c>
      <c r="G260" s="49" t="s">
        <v>13</v>
      </c>
      <c r="H260" s="50" t="s">
        <v>13</v>
      </c>
      <c r="I260" s="4" t="s">
        <v>13</v>
      </c>
      <c r="J260" s="4"/>
      <c r="K260" s="4">
        <v>57.97</v>
      </c>
      <c r="L260" s="85">
        <v>-200000</v>
      </c>
      <c r="M260" s="86" t="s">
        <v>168</v>
      </c>
    </row>
    <row r="261" spans="1:13" s="87" customFormat="1" ht="33" customHeight="1" x14ac:dyDescent="0.25">
      <c r="A261" s="83" t="s">
        <v>395</v>
      </c>
      <c r="B261" s="84" t="s">
        <v>432</v>
      </c>
      <c r="C261" s="84" t="s">
        <v>637</v>
      </c>
      <c r="D261" s="84"/>
      <c r="E261" s="84" t="s">
        <v>172</v>
      </c>
      <c r="F261" s="84" t="s">
        <v>433</v>
      </c>
      <c r="G261" s="49" t="s">
        <v>13</v>
      </c>
      <c r="H261" s="50" t="s">
        <v>13</v>
      </c>
      <c r="I261" s="4" t="s">
        <v>13</v>
      </c>
      <c r="J261" s="4"/>
      <c r="K261" s="4">
        <v>31.3</v>
      </c>
      <c r="L261" s="85">
        <v>-108000</v>
      </c>
      <c r="M261" s="86" t="s">
        <v>175</v>
      </c>
    </row>
    <row r="262" spans="1:13" s="87" customFormat="1" ht="33" customHeight="1" x14ac:dyDescent="0.25">
      <c r="A262" s="83" t="s">
        <v>395</v>
      </c>
      <c r="B262" s="84" t="s">
        <v>434</v>
      </c>
      <c r="C262" s="84" t="s">
        <v>633</v>
      </c>
      <c r="D262" s="84"/>
      <c r="E262" s="84" t="s">
        <v>172</v>
      </c>
      <c r="F262" s="84" t="s">
        <v>435</v>
      </c>
      <c r="G262" s="49" t="s">
        <v>13</v>
      </c>
      <c r="H262" s="50" t="s">
        <v>13</v>
      </c>
      <c r="I262" s="4" t="s">
        <v>13</v>
      </c>
      <c r="J262" s="4"/>
      <c r="K262" s="4">
        <v>75.650000000000006</v>
      </c>
      <c r="L262" s="85">
        <v>-261000</v>
      </c>
      <c r="M262" s="86" t="s">
        <v>168</v>
      </c>
    </row>
    <row r="263" spans="1:13" s="87" customFormat="1" ht="33" customHeight="1" x14ac:dyDescent="0.25">
      <c r="A263" s="83" t="s">
        <v>395</v>
      </c>
      <c r="B263" s="84" t="s">
        <v>436</v>
      </c>
      <c r="C263" s="84" t="s">
        <v>634</v>
      </c>
      <c r="D263" s="84"/>
      <c r="E263" s="84" t="s">
        <v>172</v>
      </c>
      <c r="F263" s="84" t="s">
        <v>435</v>
      </c>
      <c r="G263" s="49" t="s">
        <v>13</v>
      </c>
      <c r="H263" s="50" t="s">
        <v>13</v>
      </c>
      <c r="I263" s="4" t="s">
        <v>13</v>
      </c>
      <c r="J263" s="4"/>
      <c r="K263" s="4">
        <v>75.650000000000006</v>
      </c>
      <c r="L263" s="85">
        <v>-261000</v>
      </c>
      <c r="M263" s="86" t="s">
        <v>168</v>
      </c>
    </row>
    <row r="264" spans="1:13" s="87" customFormat="1" ht="33" customHeight="1" x14ac:dyDescent="0.25">
      <c r="A264" s="83" t="s">
        <v>395</v>
      </c>
      <c r="B264" s="84" t="s">
        <v>437</v>
      </c>
      <c r="C264" s="84"/>
      <c r="D264" s="84"/>
      <c r="E264" s="84" t="s">
        <v>154</v>
      </c>
      <c r="F264" s="84" t="s">
        <v>438</v>
      </c>
      <c r="G264" s="49" t="s">
        <v>13</v>
      </c>
      <c r="H264" s="50" t="s">
        <v>13</v>
      </c>
      <c r="I264" s="4" t="s">
        <v>13</v>
      </c>
      <c r="J264" s="4">
        <v>2365.2600000000002</v>
      </c>
      <c r="K264" s="4"/>
      <c r="L264" s="85">
        <v>8160000</v>
      </c>
      <c r="M264" s="86" t="s">
        <v>181</v>
      </c>
    </row>
    <row r="265" spans="1:13" ht="33" hidden="1" customHeight="1" x14ac:dyDescent="0.25">
      <c r="A265" s="47"/>
      <c r="B265" s="48"/>
      <c r="C265" s="48"/>
      <c r="D265" s="48"/>
      <c r="E265" s="48"/>
      <c r="F265" s="48"/>
      <c r="G265" s="49"/>
      <c r="H265" s="50"/>
      <c r="I265" s="4"/>
      <c r="J265" s="4"/>
      <c r="K265" s="4"/>
      <c r="L265" s="51"/>
      <c r="M265" s="52"/>
    </row>
    <row r="266" spans="1:13" ht="33" hidden="1" customHeight="1" x14ac:dyDescent="0.25">
      <c r="A266" s="53"/>
      <c r="B266" s="54"/>
      <c r="C266" s="54"/>
      <c r="D266" s="54"/>
      <c r="E266" s="54"/>
      <c r="F266" s="54"/>
      <c r="G266" s="31"/>
      <c r="H266" s="32"/>
      <c r="I266" s="33"/>
      <c r="J266" s="33"/>
      <c r="K266" s="33"/>
      <c r="L266" s="31">
        <f>SUM(L244:L265)</f>
        <v>8353196.8800000027</v>
      </c>
      <c r="M266" s="32" t="s">
        <v>439</v>
      </c>
    </row>
    <row r="267" spans="1:13" ht="33" hidden="1" customHeight="1" x14ac:dyDescent="0.25">
      <c r="A267" s="2"/>
      <c r="B267" s="55"/>
      <c r="C267" s="55"/>
      <c r="D267" s="55"/>
      <c r="E267" s="55"/>
      <c r="F267" s="55"/>
      <c r="G267" s="5"/>
      <c r="H267" s="3"/>
      <c r="I267" s="1"/>
      <c r="J267" s="1"/>
      <c r="K267" s="1"/>
      <c r="L267" s="5">
        <f>L240+L257</f>
        <v>2600000</v>
      </c>
      <c r="M267" s="3"/>
    </row>
    <row r="268" spans="1:13" ht="33" hidden="1" customHeight="1" x14ac:dyDescent="0.25">
      <c r="A268" s="40"/>
      <c r="B268" s="40"/>
      <c r="C268" s="40"/>
      <c r="D268" s="40"/>
      <c r="E268" s="40"/>
      <c r="F268" s="40"/>
      <c r="G268" s="40"/>
      <c r="H268" s="40"/>
      <c r="I268" s="40"/>
      <c r="J268" s="40"/>
      <c r="K268" s="40"/>
      <c r="L268" s="56">
        <f>L266-L267</f>
        <v>5753196.8800000027</v>
      </c>
      <c r="M268" s="57"/>
    </row>
    <row r="269" spans="1:13" ht="33" hidden="1" customHeight="1" x14ac:dyDescent="0.25">
      <c r="A269" s="37"/>
      <c r="B269" s="38"/>
      <c r="C269" s="38"/>
      <c r="D269" s="38"/>
      <c r="E269" s="38"/>
      <c r="F269" s="39" t="s">
        <v>440</v>
      </c>
      <c r="G269" s="38"/>
      <c r="H269" s="38"/>
      <c r="I269" s="38"/>
      <c r="J269" s="38"/>
      <c r="K269" s="38"/>
      <c r="L269" s="38"/>
      <c r="M269" s="38"/>
    </row>
    <row r="270" spans="1:13" ht="33" hidden="1" customHeight="1" x14ac:dyDescent="0.25">
      <c r="A270" s="41" t="s">
        <v>0</v>
      </c>
      <c r="B270" s="42" t="s">
        <v>1</v>
      </c>
      <c r="C270" s="42"/>
      <c r="D270" s="42"/>
      <c r="E270" s="42" t="s">
        <v>2</v>
      </c>
      <c r="F270" s="42" t="s">
        <v>3</v>
      </c>
      <c r="G270" s="42" t="s">
        <v>4</v>
      </c>
      <c r="H270" s="42" t="s">
        <v>5</v>
      </c>
      <c r="I270" s="42" t="s">
        <v>6</v>
      </c>
      <c r="J270" s="42" t="s">
        <v>7</v>
      </c>
      <c r="K270" s="42" t="s">
        <v>8</v>
      </c>
      <c r="L270" s="31" t="s">
        <v>9</v>
      </c>
      <c r="M270" s="42" t="s">
        <v>10</v>
      </c>
    </row>
    <row r="271" spans="1:13" ht="33" hidden="1" customHeight="1" x14ac:dyDescent="0.25">
      <c r="A271" s="41"/>
      <c r="B271" s="42"/>
      <c r="C271" s="42"/>
      <c r="D271" s="42"/>
      <c r="E271" s="42"/>
      <c r="F271" s="42" t="s">
        <v>11</v>
      </c>
      <c r="G271" s="43"/>
      <c r="H271" s="44"/>
      <c r="I271" s="4"/>
      <c r="J271" s="4"/>
      <c r="K271" s="4"/>
      <c r="L271" s="45">
        <f>L266</f>
        <v>8353196.8800000027</v>
      </c>
      <c r="M271" s="46"/>
    </row>
    <row r="272" spans="1:13" s="87" customFormat="1" ht="33" customHeight="1" x14ac:dyDescent="0.25">
      <c r="A272" s="83" t="s">
        <v>441</v>
      </c>
      <c r="B272" s="84" t="s">
        <v>442</v>
      </c>
      <c r="C272" s="84" t="s">
        <v>614</v>
      </c>
      <c r="D272" s="84"/>
      <c r="E272" s="84" t="s">
        <v>104</v>
      </c>
      <c r="F272" s="84" t="s">
        <v>497</v>
      </c>
      <c r="G272" s="49" t="s">
        <v>13</v>
      </c>
      <c r="H272" s="50" t="s">
        <v>13</v>
      </c>
      <c r="I272" s="4" t="s">
        <v>13</v>
      </c>
      <c r="J272" s="4"/>
      <c r="K272" s="4">
        <v>20.85</v>
      </c>
      <c r="L272" s="85">
        <v>-73000</v>
      </c>
      <c r="M272" s="86" t="s">
        <v>175</v>
      </c>
    </row>
    <row r="273" spans="1:13" s="87" customFormat="1" ht="33" customHeight="1" x14ac:dyDescent="0.25">
      <c r="A273" s="83" t="s">
        <v>441</v>
      </c>
      <c r="B273" s="84" t="s">
        <v>443</v>
      </c>
      <c r="C273" s="84" t="s">
        <v>673</v>
      </c>
      <c r="D273" s="84"/>
      <c r="E273" s="84" t="s">
        <v>443</v>
      </c>
      <c r="F273" s="84" t="s">
        <v>444</v>
      </c>
      <c r="G273" s="49" t="s">
        <v>13</v>
      </c>
      <c r="H273" s="50" t="s">
        <v>13</v>
      </c>
      <c r="I273" s="4" t="s">
        <v>13</v>
      </c>
      <c r="J273" s="4">
        <v>56.55</v>
      </c>
      <c r="K273" s="4"/>
      <c r="L273" s="85">
        <v>195100</v>
      </c>
      <c r="M273" s="86"/>
    </row>
    <row r="274" spans="1:13" s="87" customFormat="1" ht="33" customHeight="1" x14ac:dyDescent="0.25">
      <c r="A274" s="83" t="s">
        <v>441</v>
      </c>
      <c r="B274" s="84" t="s">
        <v>445</v>
      </c>
      <c r="C274" s="84" t="s">
        <v>674</v>
      </c>
      <c r="D274" s="84"/>
      <c r="E274" s="84" t="s">
        <v>445</v>
      </c>
      <c r="F274" s="84" t="s">
        <v>446</v>
      </c>
      <c r="G274" s="49" t="s">
        <v>13</v>
      </c>
      <c r="H274" s="50" t="s">
        <v>13</v>
      </c>
      <c r="I274" s="4" t="s">
        <v>13</v>
      </c>
      <c r="J274" s="4">
        <v>3.62</v>
      </c>
      <c r="K274" s="4"/>
      <c r="L274" s="85">
        <v>12100</v>
      </c>
      <c r="M274" s="86"/>
    </row>
    <row r="275" spans="1:13" s="87" customFormat="1" ht="33" customHeight="1" x14ac:dyDescent="0.25">
      <c r="A275" s="83" t="s">
        <v>441</v>
      </c>
      <c r="B275" s="84" t="s">
        <v>447</v>
      </c>
      <c r="C275" s="84" t="s">
        <v>656</v>
      </c>
      <c r="D275" s="84" t="s">
        <v>562</v>
      </c>
      <c r="E275" s="84" t="s">
        <v>104</v>
      </c>
      <c r="F275" s="84" t="s">
        <v>448</v>
      </c>
      <c r="G275" s="49" t="s">
        <v>13</v>
      </c>
      <c r="H275" s="50" t="s">
        <v>13</v>
      </c>
      <c r="I275" s="4" t="s">
        <v>13</v>
      </c>
      <c r="J275" s="4"/>
      <c r="K275" s="4">
        <v>5.51</v>
      </c>
      <c r="L275" s="85">
        <v>-19000</v>
      </c>
      <c r="M275" s="86" t="s">
        <v>171</v>
      </c>
    </row>
    <row r="276" spans="1:13" s="87" customFormat="1" ht="33" customHeight="1" x14ac:dyDescent="0.25">
      <c r="A276" s="83" t="s">
        <v>441</v>
      </c>
      <c r="B276" s="84" t="s">
        <v>449</v>
      </c>
      <c r="C276" s="84" t="s">
        <v>635</v>
      </c>
      <c r="D276" s="84"/>
      <c r="E276" s="84" t="s">
        <v>104</v>
      </c>
      <c r="F276" s="84" t="s">
        <v>450</v>
      </c>
      <c r="G276" s="49" t="s">
        <v>13</v>
      </c>
      <c r="H276" s="50" t="s">
        <v>13</v>
      </c>
      <c r="I276" s="4" t="s">
        <v>13</v>
      </c>
      <c r="J276" s="4"/>
      <c r="K276" s="4">
        <v>4.3499999999999996</v>
      </c>
      <c r="L276" s="85">
        <v>-15000</v>
      </c>
      <c r="M276" s="86" t="s">
        <v>262</v>
      </c>
    </row>
    <row r="277" spans="1:13" s="87" customFormat="1" ht="33" customHeight="1" x14ac:dyDescent="0.25">
      <c r="A277" s="83" t="s">
        <v>441</v>
      </c>
      <c r="B277" s="84" t="s">
        <v>451</v>
      </c>
      <c r="C277" s="84" t="s">
        <v>638</v>
      </c>
      <c r="D277" s="84"/>
      <c r="E277" s="84" t="s">
        <v>104</v>
      </c>
      <c r="F277" s="84" t="s">
        <v>452</v>
      </c>
      <c r="G277" s="49" t="s">
        <v>13</v>
      </c>
      <c r="H277" s="50" t="s">
        <v>13</v>
      </c>
      <c r="I277" s="4" t="s">
        <v>13</v>
      </c>
      <c r="J277" s="4"/>
      <c r="K277" s="4">
        <v>130.44</v>
      </c>
      <c r="L277" s="85">
        <v>-450000</v>
      </c>
      <c r="M277" s="86" t="s">
        <v>176</v>
      </c>
    </row>
    <row r="278" spans="1:13" s="87" customFormat="1" ht="33" customHeight="1" x14ac:dyDescent="0.25">
      <c r="A278" s="83" t="s">
        <v>441</v>
      </c>
      <c r="B278" s="84" t="s">
        <v>453</v>
      </c>
      <c r="C278" s="84" t="s">
        <v>636</v>
      </c>
      <c r="D278" s="84"/>
      <c r="E278" s="84" t="s">
        <v>104</v>
      </c>
      <c r="F278" s="84" t="s">
        <v>454</v>
      </c>
      <c r="G278" s="49" t="s">
        <v>13</v>
      </c>
      <c r="H278" s="50" t="s">
        <v>13</v>
      </c>
      <c r="I278" s="4" t="s">
        <v>13</v>
      </c>
      <c r="J278" s="4"/>
      <c r="K278" s="4">
        <v>21.97</v>
      </c>
      <c r="L278" s="85">
        <v>-75800</v>
      </c>
      <c r="M278" s="86" t="s">
        <v>278</v>
      </c>
    </row>
    <row r="279" spans="1:13" s="87" customFormat="1" ht="33" customHeight="1" x14ac:dyDescent="0.25">
      <c r="A279" s="83" t="s">
        <v>441</v>
      </c>
      <c r="B279" s="84" t="s">
        <v>455</v>
      </c>
      <c r="C279" s="84" t="s">
        <v>657</v>
      </c>
      <c r="D279" s="84" t="s">
        <v>562</v>
      </c>
      <c r="E279" s="84" t="s">
        <v>104</v>
      </c>
      <c r="F279" s="84" t="s">
        <v>456</v>
      </c>
      <c r="G279" s="49" t="s">
        <v>13</v>
      </c>
      <c r="H279" s="50" t="s">
        <v>13</v>
      </c>
      <c r="I279" s="4" t="s">
        <v>13</v>
      </c>
      <c r="J279" s="4"/>
      <c r="K279" s="4">
        <v>132.03</v>
      </c>
      <c r="L279" s="85">
        <v>-455500</v>
      </c>
      <c r="M279" s="86" t="s">
        <v>278</v>
      </c>
    </row>
    <row r="280" spans="1:13" s="87" customFormat="1" ht="33" customHeight="1" x14ac:dyDescent="0.25">
      <c r="A280" s="83" t="s">
        <v>441</v>
      </c>
      <c r="B280" s="84" t="s">
        <v>457</v>
      </c>
      <c r="C280" s="84" t="s">
        <v>639</v>
      </c>
      <c r="D280" s="84"/>
      <c r="E280" s="84" t="s">
        <v>104</v>
      </c>
      <c r="F280" s="84" t="s">
        <v>458</v>
      </c>
      <c r="G280" s="49" t="s">
        <v>13</v>
      </c>
      <c r="H280" s="50" t="s">
        <v>13</v>
      </c>
      <c r="I280" s="4" t="s">
        <v>13</v>
      </c>
      <c r="J280" s="4"/>
      <c r="K280" s="4">
        <v>100.22</v>
      </c>
      <c r="L280" s="85">
        <v>-345754</v>
      </c>
      <c r="M280" s="86" t="s">
        <v>174</v>
      </c>
    </row>
    <row r="281" spans="1:13" s="87" customFormat="1" ht="33" customHeight="1" x14ac:dyDescent="0.25">
      <c r="A281" s="83" t="s">
        <v>441</v>
      </c>
      <c r="B281" s="84" t="s">
        <v>459</v>
      </c>
      <c r="C281" s="84" t="s">
        <v>640</v>
      </c>
      <c r="D281" s="84"/>
      <c r="E281" s="84" t="s">
        <v>145</v>
      </c>
      <c r="F281" s="84" t="s">
        <v>460</v>
      </c>
      <c r="G281" s="49" t="s">
        <v>13</v>
      </c>
      <c r="H281" s="50" t="s">
        <v>13</v>
      </c>
      <c r="I281" s="4" t="s">
        <v>13</v>
      </c>
      <c r="J281" s="4"/>
      <c r="K281" s="4">
        <v>23.71</v>
      </c>
      <c r="L281" s="85">
        <v>-81800</v>
      </c>
      <c r="M281" s="86" t="s">
        <v>180</v>
      </c>
    </row>
    <row r="282" spans="1:13" s="87" customFormat="1" ht="33" customHeight="1" x14ac:dyDescent="0.25">
      <c r="A282" s="83" t="s">
        <v>441</v>
      </c>
      <c r="B282" s="84" t="s">
        <v>461</v>
      </c>
      <c r="C282" s="84" t="s">
        <v>641</v>
      </c>
      <c r="D282" s="84"/>
      <c r="E282" s="84" t="s">
        <v>145</v>
      </c>
      <c r="F282" s="84" t="s">
        <v>462</v>
      </c>
      <c r="G282" s="49" t="s">
        <v>13</v>
      </c>
      <c r="H282" s="50" t="s">
        <v>13</v>
      </c>
      <c r="I282" s="4" t="s">
        <v>13</v>
      </c>
      <c r="J282" s="4"/>
      <c r="K282" s="4">
        <v>103.48</v>
      </c>
      <c r="L282" s="85">
        <v>-357000</v>
      </c>
      <c r="M282" s="86" t="s">
        <v>179</v>
      </c>
    </row>
    <row r="283" spans="1:13" s="87" customFormat="1" ht="33" customHeight="1" x14ac:dyDescent="0.25">
      <c r="A283" s="83" t="s">
        <v>441</v>
      </c>
      <c r="B283" s="84" t="s">
        <v>463</v>
      </c>
      <c r="C283" s="84" t="s">
        <v>642</v>
      </c>
      <c r="D283" s="84"/>
      <c r="E283" s="84" t="s">
        <v>122</v>
      </c>
      <c r="F283" s="84" t="s">
        <v>464</v>
      </c>
      <c r="G283" s="49" t="s">
        <v>13</v>
      </c>
      <c r="H283" s="50" t="s">
        <v>13</v>
      </c>
      <c r="I283" s="4" t="s">
        <v>13</v>
      </c>
      <c r="J283" s="4"/>
      <c r="K283" s="4">
        <v>86.96</v>
      </c>
      <c r="L283" s="85">
        <v>-300000</v>
      </c>
      <c r="M283" s="86" t="s">
        <v>262</v>
      </c>
    </row>
    <row r="284" spans="1:13" s="78" customFormat="1" ht="33" hidden="1" customHeight="1" x14ac:dyDescent="0.25">
      <c r="A284" s="77" t="s">
        <v>441</v>
      </c>
      <c r="B284" s="73" t="s">
        <v>465</v>
      </c>
      <c r="C284" s="73"/>
      <c r="D284" s="73"/>
      <c r="E284" s="73" t="s">
        <v>16</v>
      </c>
      <c r="F284" s="73" t="s">
        <v>466</v>
      </c>
      <c r="G284" s="49" t="s">
        <v>13</v>
      </c>
      <c r="H284" s="50" t="s">
        <v>13</v>
      </c>
      <c r="I284" s="4" t="s">
        <v>13</v>
      </c>
      <c r="J284" s="4"/>
      <c r="K284" s="4">
        <v>681.17</v>
      </c>
      <c r="L284" s="74">
        <v>-2350000</v>
      </c>
      <c r="M284" s="75" t="s">
        <v>492</v>
      </c>
    </row>
    <row r="285" spans="1:13" ht="33" hidden="1" customHeight="1" x14ac:dyDescent="0.25">
      <c r="A285" s="47"/>
      <c r="B285" s="48"/>
      <c r="C285" s="48"/>
      <c r="D285" s="48"/>
      <c r="E285" s="48"/>
      <c r="F285" s="48"/>
      <c r="G285" s="49"/>
      <c r="H285" s="50"/>
      <c r="I285" s="4"/>
      <c r="J285" s="4"/>
      <c r="K285" s="4"/>
      <c r="L285" s="51"/>
      <c r="M285" s="52"/>
    </row>
    <row r="286" spans="1:13" ht="33" hidden="1" customHeight="1" x14ac:dyDescent="0.25">
      <c r="A286" s="53"/>
      <c r="B286" s="54"/>
      <c r="C286" s="54"/>
      <c r="D286" s="54"/>
      <c r="E286" s="54"/>
      <c r="F286" s="54"/>
      <c r="G286" s="31"/>
      <c r="H286" s="32"/>
      <c r="I286" s="33"/>
      <c r="J286" s="33"/>
      <c r="K286" s="33"/>
      <c r="L286" s="31">
        <f>SUM(L271:L285)</f>
        <v>4037542.8800000027</v>
      </c>
      <c r="M286" s="32" t="s">
        <v>548</v>
      </c>
    </row>
    <row r="287" spans="1:13" ht="33" hidden="1" customHeight="1" x14ac:dyDescent="0.25">
      <c r="A287" s="2"/>
      <c r="B287" s="55"/>
      <c r="C287" s="55"/>
      <c r="D287" s="55"/>
      <c r="E287" s="55"/>
      <c r="F287" s="55"/>
      <c r="G287" s="5"/>
      <c r="H287" s="3"/>
      <c r="I287" s="1"/>
      <c r="J287" s="1"/>
      <c r="K287" s="1"/>
      <c r="L287" s="5">
        <f>L267+L284</f>
        <v>250000</v>
      </c>
      <c r="M287" s="3"/>
    </row>
    <row r="288" spans="1:13" ht="33" hidden="1" customHeight="1" x14ac:dyDescent="0.25">
      <c r="A288" s="40"/>
      <c r="B288" s="40"/>
      <c r="C288" s="40"/>
      <c r="D288" s="40"/>
      <c r="E288" s="40"/>
      <c r="F288" s="40"/>
      <c r="G288" s="40"/>
      <c r="H288" s="40"/>
      <c r="I288" s="40"/>
      <c r="J288" s="40"/>
      <c r="K288" s="40"/>
      <c r="L288" s="56">
        <f>L286-L287</f>
        <v>3787542.8800000027</v>
      </c>
      <c r="M288" s="57"/>
    </row>
    <row r="289" spans="1:13" ht="33" hidden="1" customHeight="1" x14ac:dyDescent="0.25">
      <c r="A289" s="37"/>
      <c r="B289" s="38"/>
      <c r="C289" s="38"/>
      <c r="D289" s="38"/>
      <c r="E289" s="38"/>
      <c r="F289" s="39" t="s">
        <v>467</v>
      </c>
      <c r="G289" s="38"/>
      <c r="H289" s="38"/>
      <c r="I289" s="38"/>
      <c r="J289" s="38"/>
      <c r="K289" s="38"/>
      <c r="L289" s="38"/>
      <c r="M289" s="38"/>
    </row>
    <row r="290" spans="1:13" ht="33" hidden="1" customHeight="1" x14ac:dyDescent="0.25">
      <c r="A290" s="41" t="s">
        <v>0</v>
      </c>
      <c r="B290" s="42" t="s">
        <v>1</v>
      </c>
      <c r="C290" s="42"/>
      <c r="D290" s="42"/>
      <c r="E290" s="42" t="s">
        <v>2</v>
      </c>
      <c r="F290" s="42" t="s">
        <v>3</v>
      </c>
      <c r="G290" s="42" t="s">
        <v>4</v>
      </c>
      <c r="H290" s="42" t="s">
        <v>5</v>
      </c>
      <c r="I290" s="42" t="s">
        <v>6</v>
      </c>
      <c r="J290" s="42" t="s">
        <v>7</v>
      </c>
      <c r="K290" s="42" t="s">
        <v>8</v>
      </c>
      <c r="L290" s="31" t="s">
        <v>9</v>
      </c>
      <c r="M290" s="42" t="s">
        <v>10</v>
      </c>
    </row>
    <row r="291" spans="1:13" ht="33" hidden="1" customHeight="1" x14ac:dyDescent="0.25">
      <c r="A291" s="41"/>
      <c r="B291" s="42"/>
      <c r="C291" s="42"/>
      <c r="D291" s="42"/>
      <c r="E291" s="42"/>
      <c r="F291" s="42" t="s">
        <v>11</v>
      </c>
      <c r="G291" s="43"/>
      <c r="H291" s="44"/>
      <c r="I291" s="4"/>
      <c r="J291" s="4"/>
      <c r="K291" s="4"/>
      <c r="L291" s="45">
        <f>L286</f>
        <v>4037542.8800000027</v>
      </c>
      <c r="M291" s="46"/>
    </row>
    <row r="292" spans="1:13" s="87" customFormat="1" ht="33" customHeight="1" x14ac:dyDescent="0.25">
      <c r="A292" s="83" t="s">
        <v>468</v>
      </c>
      <c r="B292" s="84" t="s">
        <v>469</v>
      </c>
      <c r="C292" s="84" t="s">
        <v>615</v>
      </c>
      <c r="D292" s="84"/>
      <c r="E292" s="84" t="s">
        <v>122</v>
      </c>
      <c r="F292" s="84" t="s">
        <v>498</v>
      </c>
      <c r="G292" s="49" t="s">
        <v>13</v>
      </c>
      <c r="H292" s="50" t="s">
        <v>13</v>
      </c>
      <c r="I292" s="4" t="s">
        <v>13</v>
      </c>
      <c r="J292" s="4"/>
      <c r="K292" s="4">
        <v>50.43</v>
      </c>
      <c r="L292" s="85">
        <v>-173000</v>
      </c>
      <c r="M292" s="86" t="s">
        <v>175</v>
      </c>
    </row>
    <row r="293" spans="1:13" s="87" customFormat="1" ht="33" customHeight="1" x14ac:dyDescent="0.25">
      <c r="A293" s="83" t="s">
        <v>468</v>
      </c>
      <c r="B293" s="84" t="s">
        <v>470</v>
      </c>
      <c r="C293" s="84" t="s">
        <v>616</v>
      </c>
      <c r="D293" s="84"/>
      <c r="E293" s="84" t="s">
        <v>122</v>
      </c>
      <c r="F293" s="84" t="s">
        <v>499</v>
      </c>
      <c r="G293" s="49" t="s">
        <v>13</v>
      </c>
      <c r="H293" s="50" t="s">
        <v>13</v>
      </c>
      <c r="I293" s="4" t="s">
        <v>13</v>
      </c>
      <c r="J293" s="4"/>
      <c r="K293" s="4">
        <v>44.9</v>
      </c>
      <c r="L293" s="85">
        <v>-154000</v>
      </c>
      <c r="M293" s="86" t="s">
        <v>175</v>
      </c>
    </row>
    <row r="294" spans="1:13" s="87" customFormat="1" ht="33" customHeight="1" x14ac:dyDescent="0.25">
      <c r="A294" s="83" t="s">
        <v>468</v>
      </c>
      <c r="B294" s="84" t="s">
        <v>471</v>
      </c>
      <c r="C294" s="84" t="s">
        <v>675</v>
      </c>
      <c r="D294" s="84"/>
      <c r="E294" s="84" t="s">
        <v>471</v>
      </c>
      <c r="F294" s="84" t="s">
        <v>472</v>
      </c>
      <c r="G294" s="49" t="s">
        <v>13</v>
      </c>
      <c r="H294" s="50" t="s">
        <v>13</v>
      </c>
      <c r="I294" s="4" t="s">
        <v>13</v>
      </c>
      <c r="J294" s="4">
        <v>12.51</v>
      </c>
      <c r="K294" s="4"/>
      <c r="L294" s="85">
        <v>41800</v>
      </c>
      <c r="M294" s="86"/>
    </row>
    <row r="295" spans="1:13" s="87" customFormat="1" ht="33" customHeight="1" x14ac:dyDescent="0.25">
      <c r="A295" s="83" t="s">
        <v>468</v>
      </c>
      <c r="B295" s="84" t="s">
        <v>473</v>
      </c>
      <c r="C295" s="84" t="s">
        <v>617</v>
      </c>
      <c r="D295" s="84"/>
      <c r="E295" s="84" t="s">
        <v>145</v>
      </c>
      <c r="F295" s="84" t="s">
        <v>500</v>
      </c>
      <c r="G295" s="49" t="s">
        <v>13</v>
      </c>
      <c r="H295" s="50" t="s">
        <v>13</v>
      </c>
      <c r="I295" s="4" t="s">
        <v>13</v>
      </c>
      <c r="J295" s="4"/>
      <c r="K295" s="4">
        <v>434.79</v>
      </c>
      <c r="L295" s="85">
        <v>-1500000</v>
      </c>
      <c r="M295" s="86" t="s">
        <v>180</v>
      </c>
    </row>
    <row r="296" spans="1:13" s="87" customFormat="1" ht="33" customHeight="1" x14ac:dyDescent="0.25">
      <c r="A296" s="83" t="s">
        <v>468</v>
      </c>
      <c r="B296" s="84" t="s">
        <v>474</v>
      </c>
      <c r="C296" s="84" t="s">
        <v>618</v>
      </c>
      <c r="D296" s="84"/>
      <c r="E296" s="84" t="s">
        <v>122</v>
      </c>
      <c r="F296" s="84" t="s">
        <v>501</v>
      </c>
      <c r="G296" s="49" t="s">
        <v>13</v>
      </c>
      <c r="H296" s="50" t="s">
        <v>13</v>
      </c>
      <c r="I296" s="4" t="s">
        <v>13</v>
      </c>
      <c r="J296" s="4"/>
      <c r="K296" s="4">
        <v>40.82</v>
      </c>
      <c r="L296" s="85">
        <v>-140000</v>
      </c>
      <c r="M296" s="86" t="s">
        <v>174</v>
      </c>
    </row>
    <row r="297" spans="1:13" s="87" customFormat="1" ht="33" customHeight="1" x14ac:dyDescent="0.25">
      <c r="A297" s="83" t="s">
        <v>468</v>
      </c>
      <c r="B297" s="84" t="s">
        <v>475</v>
      </c>
      <c r="C297" s="84" t="s">
        <v>619</v>
      </c>
      <c r="D297" s="84"/>
      <c r="E297" s="84" t="s">
        <v>363</v>
      </c>
      <c r="F297" s="84" t="s">
        <v>502</v>
      </c>
      <c r="G297" s="49" t="s">
        <v>13</v>
      </c>
      <c r="H297" s="50" t="s">
        <v>13</v>
      </c>
      <c r="I297" s="4" t="s">
        <v>13</v>
      </c>
      <c r="J297" s="4"/>
      <c r="K297" s="4">
        <v>87.47</v>
      </c>
      <c r="L297" s="85">
        <v>-300000</v>
      </c>
      <c r="M297" s="86" t="s">
        <v>175</v>
      </c>
    </row>
    <row r="298" spans="1:13" s="87" customFormat="1" ht="33" customHeight="1" x14ac:dyDescent="0.25">
      <c r="A298" s="83" t="s">
        <v>468</v>
      </c>
      <c r="B298" s="84" t="s">
        <v>476</v>
      </c>
      <c r="C298" s="84" t="s">
        <v>620</v>
      </c>
      <c r="D298" s="84"/>
      <c r="E298" s="84" t="s">
        <v>363</v>
      </c>
      <c r="F298" s="84" t="s">
        <v>503</v>
      </c>
      <c r="G298" s="49" t="s">
        <v>13</v>
      </c>
      <c r="H298" s="50" t="s">
        <v>13</v>
      </c>
      <c r="I298" s="4" t="s">
        <v>13</v>
      </c>
      <c r="J298" s="4"/>
      <c r="K298" s="4">
        <v>87.47</v>
      </c>
      <c r="L298" s="85">
        <v>-300000</v>
      </c>
      <c r="M298" s="86" t="s">
        <v>175</v>
      </c>
    </row>
    <row r="299" spans="1:13" s="87" customFormat="1" ht="33" customHeight="1" x14ac:dyDescent="0.25">
      <c r="A299" s="83" t="s">
        <v>468</v>
      </c>
      <c r="B299" s="84" t="s">
        <v>477</v>
      </c>
      <c r="C299" s="84" t="s">
        <v>620</v>
      </c>
      <c r="D299" s="84"/>
      <c r="E299" s="84" t="s">
        <v>363</v>
      </c>
      <c r="F299" s="84" t="s">
        <v>504</v>
      </c>
      <c r="G299" s="49" t="s">
        <v>13</v>
      </c>
      <c r="H299" s="50" t="s">
        <v>13</v>
      </c>
      <c r="I299" s="4" t="s">
        <v>13</v>
      </c>
      <c r="J299" s="4"/>
      <c r="K299" s="4">
        <v>87.47</v>
      </c>
      <c r="L299" s="85">
        <v>-300000</v>
      </c>
      <c r="M299" s="86" t="s">
        <v>175</v>
      </c>
    </row>
    <row r="300" spans="1:13" s="87" customFormat="1" ht="33" customHeight="1" x14ac:dyDescent="0.25">
      <c r="A300" s="83" t="s">
        <v>468</v>
      </c>
      <c r="B300" s="84" t="s">
        <v>488</v>
      </c>
      <c r="C300" s="84" t="s">
        <v>621</v>
      </c>
      <c r="D300" s="84"/>
      <c r="E300" s="84" t="s">
        <v>114</v>
      </c>
      <c r="F300" s="84" t="s">
        <v>505</v>
      </c>
      <c r="G300" s="49" t="s">
        <v>13</v>
      </c>
      <c r="H300" s="50" t="s">
        <v>13</v>
      </c>
      <c r="I300" s="4" t="s">
        <v>13</v>
      </c>
      <c r="J300" s="4"/>
      <c r="K300" s="4">
        <v>145.78</v>
      </c>
      <c r="L300" s="85">
        <v>-500000</v>
      </c>
      <c r="M300" s="86" t="s">
        <v>506</v>
      </c>
    </row>
    <row r="301" spans="1:13" s="87" customFormat="1" ht="33" customHeight="1" x14ac:dyDescent="0.25">
      <c r="A301" s="83" t="s">
        <v>468</v>
      </c>
      <c r="B301" s="84" t="s">
        <v>478</v>
      </c>
      <c r="C301" s="84" t="s">
        <v>643</v>
      </c>
      <c r="D301" s="84"/>
      <c r="E301" s="84" t="s">
        <v>247</v>
      </c>
      <c r="F301" s="84" t="s">
        <v>479</v>
      </c>
      <c r="G301" s="49" t="s">
        <v>13</v>
      </c>
      <c r="H301" s="50" t="s">
        <v>13</v>
      </c>
      <c r="I301" s="4" t="s">
        <v>13</v>
      </c>
      <c r="J301" s="4"/>
      <c r="K301" s="4">
        <v>5.8</v>
      </c>
      <c r="L301" s="85">
        <v>-20000</v>
      </c>
      <c r="M301" s="86" t="s">
        <v>507</v>
      </c>
    </row>
    <row r="302" spans="1:13" s="87" customFormat="1" ht="33" customHeight="1" x14ac:dyDescent="0.25">
      <c r="A302" s="83" t="s">
        <v>468</v>
      </c>
      <c r="B302" s="84" t="s">
        <v>480</v>
      </c>
      <c r="C302" s="84" t="s">
        <v>644</v>
      </c>
      <c r="D302" s="84"/>
      <c r="E302" s="84" t="s">
        <v>481</v>
      </c>
      <c r="F302" s="84" t="s">
        <v>482</v>
      </c>
      <c r="G302" s="49" t="s">
        <v>13</v>
      </c>
      <c r="H302" s="50" t="s">
        <v>13</v>
      </c>
      <c r="I302" s="4" t="s">
        <v>13</v>
      </c>
      <c r="J302" s="4"/>
      <c r="K302" s="4">
        <v>6.12</v>
      </c>
      <c r="L302" s="85">
        <v>-21000</v>
      </c>
      <c r="M302" s="86" t="s">
        <v>508</v>
      </c>
    </row>
    <row r="303" spans="1:13" s="87" customFormat="1" ht="33" customHeight="1" x14ac:dyDescent="0.25">
      <c r="A303" s="83" t="s">
        <v>468</v>
      </c>
      <c r="B303" s="84" t="s">
        <v>483</v>
      </c>
      <c r="C303" s="84" t="s">
        <v>658</v>
      </c>
      <c r="D303" s="84" t="s">
        <v>610</v>
      </c>
      <c r="E303" s="84" t="s">
        <v>119</v>
      </c>
      <c r="F303" s="84" t="s">
        <v>484</v>
      </c>
      <c r="G303" s="49" t="s">
        <v>13</v>
      </c>
      <c r="H303" s="50" t="s">
        <v>13</v>
      </c>
      <c r="I303" s="4" t="s">
        <v>13</v>
      </c>
      <c r="J303" s="4"/>
      <c r="K303" s="4">
        <v>9.6199999999999992</v>
      </c>
      <c r="L303" s="85">
        <v>-33000</v>
      </c>
      <c r="M303" s="86" t="s">
        <v>171</v>
      </c>
    </row>
    <row r="304" spans="1:13" s="87" customFormat="1" ht="33" customHeight="1" x14ac:dyDescent="0.25">
      <c r="A304" s="83" t="s">
        <v>468</v>
      </c>
      <c r="B304" s="84" t="s">
        <v>485</v>
      </c>
      <c r="C304" s="84" t="s">
        <v>659</v>
      </c>
      <c r="D304" s="84" t="s">
        <v>610</v>
      </c>
      <c r="E304" s="84" t="s">
        <v>119</v>
      </c>
      <c r="F304" s="84" t="s">
        <v>509</v>
      </c>
      <c r="G304" s="49" t="s">
        <v>13</v>
      </c>
      <c r="H304" s="50" t="s">
        <v>13</v>
      </c>
      <c r="I304" s="4" t="s">
        <v>13</v>
      </c>
      <c r="J304" s="4"/>
      <c r="K304" s="4">
        <v>2.04</v>
      </c>
      <c r="L304" s="85">
        <v>-7000</v>
      </c>
      <c r="M304" s="86" t="s">
        <v>278</v>
      </c>
    </row>
    <row r="305" spans="1:13" s="87" customFormat="1" ht="33" customHeight="1" x14ac:dyDescent="0.25">
      <c r="A305" s="83" t="s">
        <v>468</v>
      </c>
      <c r="B305" s="84" t="s">
        <v>486</v>
      </c>
      <c r="C305" s="84" t="s">
        <v>645</v>
      </c>
      <c r="D305" s="84"/>
      <c r="E305" s="84" t="s">
        <v>119</v>
      </c>
      <c r="F305" s="84" t="s">
        <v>487</v>
      </c>
      <c r="G305" s="49" t="s">
        <v>13</v>
      </c>
      <c r="H305" s="50" t="s">
        <v>13</v>
      </c>
      <c r="I305" s="4" t="s">
        <v>13</v>
      </c>
      <c r="J305" s="4"/>
      <c r="K305" s="4">
        <v>9.94</v>
      </c>
      <c r="L305" s="85">
        <v>-34100</v>
      </c>
      <c r="M305" s="86" t="s">
        <v>298</v>
      </c>
    </row>
    <row r="306" spans="1:13" s="61" customFormat="1" ht="33" hidden="1" customHeight="1" x14ac:dyDescent="0.25">
      <c r="A306" s="77" t="s">
        <v>468</v>
      </c>
      <c r="B306" s="73" t="s">
        <v>489</v>
      </c>
      <c r="C306" s="73"/>
      <c r="D306" s="73"/>
      <c r="E306" s="73" t="s">
        <v>490</v>
      </c>
      <c r="F306" s="73" t="s">
        <v>491</v>
      </c>
      <c r="G306" s="49" t="s">
        <v>13</v>
      </c>
      <c r="H306" s="50" t="s">
        <v>13</v>
      </c>
      <c r="I306" s="4" t="s">
        <v>13</v>
      </c>
      <c r="J306" s="4">
        <v>201.15</v>
      </c>
      <c r="K306" s="4"/>
      <c r="L306" s="76">
        <v>700000</v>
      </c>
      <c r="M306" s="75" t="s">
        <v>157</v>
      </c>
    </row>
    <row r="307" spans="1:13" s="61" customFormat="1" ht="33" hidden="1" customHeight="1" x14ac:dyDescent="0.25">
      <c r="A307" s="47"/>
      <c r="B307" s="48"/>
      <c r="C307" s="48"/>
      <c r="D307" s="48"/>
      <c r="E307" s="48"/>
      <c r="F307" s="48"/>
      <c r="G307" s="49"/>
      <c r="H307" s="50"/>
      <c r="I307" s="4"/>
      <c r="J307" s="4"/>
      <c r="K307" s="4"/>
      <c r="L307" s="51"/>
      <c r="M307" s="52"/>
    </row>
    <row r="308" spans="1:13" s="61" customFormat="1" ht="33" hidden="1" customHeight="1" x14ac:dyDescent="0.25">
      <c r="A308" s="53"/>
      <c r="B308" s="54"/>
      <c r="C308" s="54"/>
      <c r="D308" s="54"/>
      <c r="E308" s="54"/>
      <c r="F308" s="54"/>
      <c r="G308" s="31"/>
      <c r="H308" s="32"/>
      <c r="I308" s="33"/>
      <c r="J308" s="33"/>
      <c r="K308" s="33"/>
      <c r="L308" s="31">
        <f>SUM(L291:L307)</f>
        <v>1297242.8800000027</v>
      </c>
      <c r="M308" s="32" t="s">
        <v>549</v>
      </c>
    </row>
    <row r="309" spans="1:13" s="61" customFormat="1" ht="33" hidden="1" customHeight="1" x14ac:dyDescent="0.25">
      <c r="A309" s="2"/>
      <c r="B309" s="55"/>
      <c r="C309" s="55"/>
      <c r="D309" s="55"/>
      <c r="E309" s="55"/>
      <c r="F309" s="55"/>
      <c r="G309" s="5"/>
      <c r="H309" s="3"/>
      <c r="I309" s="1"/>
      <c r="J309" s="1"/>
      <c r="K309" s="1"/>
      <c r="L309" s="5">
        <f>L287+L306</f>
        <v>950000</v>
      </c>
      <c r="M309" s="3"/>
    </row>
    <row r="310" spans="1:13" s="61" customFormat="1" ht="33" hidden="1" customHeight="1" x14ac:dyDescent="0.25">
      <c r="A310" s="40"/>
      <c r="B310" s="40"/>
      <c r="C310" s="40"/>
      <c r="D310" s="40"/>
      <c r="E310" s="40"/>
      <c r="F310" s="40"/>
      <c r="G310" s="40"/>
      <c r="H310" s="40"/>
      <c r="I310" s="40"/>
      <c r="J310" s="40"/>
      <c r="K310" s="40"/>
      <c r="L310" s="56">
        <f>L308-L309</f>
        <v>347242.88000000268</v>
      </c>
      <c r="M310" s="57"/>
    </row>
    <row r="311" spans="1:13" s="61" customFormat="1" ht="33" hidden="1" customHeight="1" x14ac:dyDescent="0.25">
      <c r="A311" s="37"/>
      <c r="B311" s="38"/>
      <c r="C311" s="38"/>
      <c r="D311" s="38"/>
      <c r="E311" s="38"/>
      <c r="F311" s="39" t="s">
        <v>515</v>
      </c>
      <c r="G311" s="38"/>
      <c r="H311" s="38"/>
      <c r="I311" s="38"/>
      <c r="J311" s="38"/>
      <c r="K311" s="38"/>
      <c r="L311" s="38"/>
      <c r="M311" s="38"/>
    </row>
    <row r="312" spans="1:13" s="61" customFormat="1" ht="33" hidden="1" customHeight="1" x14ac:dyDescent="0.25">
      <c r="A312" s="41" t="s">
        <v>0</v>
      </c>
      <c r="B312" s="42" t="s">
        <v>1</v>
      </c>
      <c r="C312" s="42"/>
      <c r="D312" s="42"/>
      <c r="E312" s="42" t="s">
        <v>2</v>
      </c>
      <c r="F312" s="42" t="s">
        <v>3</v>
      </c>
      <c r="G312" s="42" t="s">
        <v>4</v>
      </c>
      <c r="H312" s="42" t="s">
        <v>5</v>
      </c>
      <c r="I312" s="42" t="s">
        <v>6</v>
      </c>
      <c r="J312" s="42" t="s">
        <v>7</v>
      </c>
      <c r="K312" s="42" t="s">
        <v>8</v>
      </c>
      <c r="L312" s="31" t="s">
        <v>9</v>
      </c>
      <c r="M312" s="42" t="s">
        <v>10</v>
      </c>
    </row>
    <row r="313" spans="1:13" s="61" customFormat="1" ht="33" hidden="1" customHeight="1" x14ac:dyDescent="0.25">
      <c r="A313" s="41"/>
      <c r="B313" s="42"/>
      <c r="C313" s="42"/>
      <c r="D313" s="42"/>
      <c r="E313" s="42"/>
      <c r="F313" s="42" t="s">
        <v>11</v>
      </c>
      <c r="G313" s="43"/>
      <c r="H313" s="44"/>
      <c r="I313" s="4"/>
      <c r="J313" s="4"/>
      <c r="K313" s="4"/>
      <c r="L313" s="45">
        <f>L308</f>
        <v>1297242.8800000027</v>
      </c>
      <c r="M313" s="46"/>
    </row>
    <row r="314" spans="1:13" s="87" customFormat="1" ht="33" customHeight="1" x14ac:dyDescent="0.25">
      <c r="A314" s="83" t="s">
        <v>516</v>
      </c>
      <c r="B314" s="84" t="s">
        <v>519</v>
      </c>
      <c r="C314" s="84" t="s">
        <v>676</v>
      </c>
      <c r="D314" s="84"/>
      <c r="E314" s="84" t="s">
        <v>519</v>
      </c>
      <c r="F314" s="84" t="s">
        <v>520</v>
      </c>
      <c r="G314" s="49" t="s">
        <v>13</v>
      </c>
      <c r="H314" s="50" t="s">
        <v>13</v>
      </c>
      <c r="I314" s="4" t="s">
        <v>13</v>
      </c>
      <c r="J314" s="4">
        <v>81.86</v>
      </c>
      <c r="K314" s="4"/>
      <c r="L314" s="85">
        <v>280750</v>
      </c>
      <c r="M314" s="86"/>
    </row>
    <row r="315" spans="1:13" s="61" customFormat="1" ht="33" hidden="1" customHeight="1" x14ac:dyDescent="0.25">
      <c r="A315" s="77" t="s">
        <v>516</v>
      </c>
      <c r="B315" s="73" t="s">
        <v>521</v>
      </c>
      <c r="C315" s="73"/>
      <c r="D315" s="73"/>
      <c r="E315" s="73" t="s">
        <v>522</v>
      </c>
      <c r="F315" s="73" t="s">
        <v>523</v>
      </c>
      <c r="G315" s="49" t="s">
        <v>13</v>
      </c>
      <c r="H315" s="50" t="s">
        <v>13</v>
      </c>
      <c r="I315" s="4" t="s">
        <v>13</v>
      </c>
      <c r="J315" s="4">
        <v>131.16</v>
      </c>
      <c r="K315" s="4"/>
      <c r="L315" s="74">
        <v>449880</v>
      </c>
      <c r="M315" s="75"/>
    </row>
    <row r="316" spans="1:13" s="61" customFormat="1" ht="33" hidden="1" customHeight="1" x14ac:dyDescent="0.25">
      <c r="A316" s="77" t="s">
        <v>516</v>
      </c>
      <c r="B316" s="73" t="s">
        <v>524</v>
      </c>
      <c r="C316" s="73"/>
      <c r="D316" s="73"/>
      <c r="E316" s="73" t="s">
        <v>525</v>
      </c>
      <c r="F316" s="73" t="s">
        <v>526</v>
      </c>
      <c r="G316" s="49" t="s">
        <v>13</v>
      </c>
      <c r="H316" s="50" t="s">
        <v>13</v>
      </c>
      <c r="I316" s="4" t="s">
        <v>13</v>
      </c>
      <c r="J316" s="4">
        <v>5797.1</v>
      </c>
      <c r="K316" s="4"/>
      <c r="L316" s="74">
        <v>20000000</v>
      </c>
      <c r="M316" s="75"/>
    </row>
    <row r="317" spans="1:13" s="79" customFormat="1" ht="33" hidden="1" customHeight="1" x14ac:dyDescent="0.25">
      <c r="A317" s="77" t="s">
        <v>516</v>
      </c>
      <c r="B317" s="73" t="s">
        <v>527</v>
      </c>
      <c r="C317" s="73"/>
      <c r="D317" s="73"/>
      <c r="E317" s="73" t="s">
        <v>16</v>
      </c>
      <c r="F317" s="73" t="s">
        <v>528</v>
      </c>
      <c r="G317" s="49" t="s">
        <v>13</v>
      </c>
      <c r="H317" s="50" t="s">
        <v>13</v>
      </c>
      <c r="I317" s="4" t="s">
        <v>13</v>
      </c>
      <c r="J317" s="4"/>
      <c r="K317" s="4">
        <v>275.81</v>
      </c>
      <c r="L317" s="74">
        <v>-946000</v>
      </c>
      <c r="M317" s="75"/>
    </row>
    <row r="318" spans="1:13" s="78" customFormat="1" ht="33" hidden="1" customHeight="1" x14ac:dyDescent="0.25">
      <c r="A318" s="77" t="s">
        <v>516</v>
      </c>
      <c r="B318" s="73" t="s">
        <v>529</v>
      </c>
      <c r="C318" s="73"/>
      <c r="D318" s="73"/>
      <c r="E318" s="73" t="s">
        <v>16</v>
      </c>
      <c r="F318" s="73" t="s">
        <v>530</v>
      </c>
      <c r="G318" s="49" t="s">
        <v>13</v>
      </c>
      <c r="H318" s="50" t="s">
        <v>13</v>
      </c>
      <c r="I318" s="4" t="s">
        <v>13</v>
      </c>
      <c r="J318" s="4"/>
      <c r="K318" s="4">
        <v>5831</v>
      </c>
      <c r="L318" s="74">
        <v>-20000000</v>
      </c>
      <c r="M318" s="75"/>
    </row>
    <row r="319" spans="1:13" ht="33" hidden="1" customHeight="1" x14ac:dyDescent="0.25">
      <c r="A319" s="77" t="s">
        <v>516</v>
      </c>
      <c r="B319" s="73" t="s">
        <v>531</v>
      </c>
      <c r="C319" s="73"/>
      <c r="D319" s="73"/>
      <c r="E319" s="73" t="s">
        <v>532</v>
      </c>
      <c r="F319" s="73" t="s">
        <v>533</v>
      </c>
      <c r="G319" s="49" t="s">
        <v>13</v>
      </c>
      <c r="H319" s="50" t="s">
        <v>13</v>
      </c>
      <c r="I319" s="4" t="s">
        <v>13</v>
      </c>
      <c r="J319" s="4">
        <v>144.93</v>
      </c>
      <c r="K319" s="4"/>
      <c r="L319" s="74">
        <v>500000</v>
      </c>
      <c r="M319" s="75"/>
    </row>
    <row r="320" spans="1:13" ht="33" hidden="1" customHeight="1" x14ac:dyDescent="0.25">
      <c r="A320" s="77" t="s">
        <v>516</v>
      </c>
      <c r="B320" s="73" t="s">
        <v>534</v>
      </c>
      <c r="C320" s="73"/>
      <c r="D320" s="73"/>
      <c r="E320" s="73" t="s">
        <v>535</v>
      </c>
      <c r="F320" s="73" t="s">
        <v>536</v>
      </c>
      <c r="G320" s="49" t="s">
        <v>13</v>
      </c>
      <c r="H320" s="50" t="s">
        <v>13</v>
      </c>
      <c r="I320" s="4" t="s">
        <v>13</v>
      </c>
      <c r="J320" s="4">
        <v>231.89</v>
      </c>
      <c r="K320" s="4"/>
      <c r="L320" s="74">
        <v>800000</v>
      </c>
      <c r="M320" s="75"/>
    </row>
    <row r="321" spans="1:13" ht="33" hidden="1" customHeight="1" x14ac:dyDescent="0.25">
      <c r="A321" s="77" t="s">
        <v>516</v>
      </c>
      <c r="B321" s="73" t="s">
        <v>537</v>
      </c>
      <c r="C321" s="73"/>
      <c r="D321" s="73"/>
      <c r="E321" s="73" t="s">
        <v>538</v>
      </c>
      <c r="F321" s="73" t="s">
        <v>383</v>
      </c>
      <c r="G321" s="49" t="s">
        <v>13</v>
      </c>
      <c r="H321" s="50" t="s">
        <v>13</v>
      </c>
      <c r="I321" s="4" t="s">
        <v>13</v>
      </c>
      <c r="J321" s="4">
        <v>434.79</v>
      </c>
      <c r="K321" s="4"/>
      <c r="L321" s="74">
        <v>1500000</v>
      </c>
      <c r="M321" s="75"/>
    </row>
    <row r="322" spans="1:13" ht="33" hidden="1" customHeight="1" x14ac:dyDescent="0.25">
      <c r="A322" s="77" t="s">
        <v>516</v>
      </c>
      <c r="B322" s="73" t="s">
        <v>539</v>
      </c>
      <c r="C322" s="73"/>
      <c r="D322" s="73"/>
      <c r="E322" s="73" t="s">
        <v>540</v>
      </c>
      <c r="F322" s="73" t="s">
        <v>541</v>
      </c>
      <c r="G322" s="49" t="s">
        <v>13</v>
      </c>
      <c r="H322" s="50" t="s">
        <v>13</v>
      </c>
      <c r="I322" s="4" t="s">
        <v>13</v>
      </c>
      <c r="J322" s="4">
        <v>349.86</v>
      </c>
      <c r="K322" s="4"/>
      <c r="L322" s="74">
        <v>1200000</v>
      </c>
      <c r="M322" s="75"/>
    </row>
    <row r="323" spans="1:13" ht="33" hidden="1" customHeight="1" x14ac:dyDescent="0.25">
      <c r="A323" s="77" t="s">
        <v>516</v>
      </c>
      <c r="B323" s="73" t="s">
        <v>542</v>
      </c>
      <c r="C323" s="73"/>
      <c r="D323" s="73"/>
      <c r="E323" s="73" t="s">
        <v>543</v>
      </c>
      <c r="F323" s="73" t="s">
        <v>129</v>
      </c>
      <c r="G323" s="49" t="s">
        <v>13</v>
      </c>
      <c r="H323" s="50" t="s">
        <v>13</v>
      </c>
      <c r="I323" s="4" t="s">
        <v>13</v>
      </c>
      <c r="J323" s="4">
        <v>728.88</v>
      </c>
      <c r="K323" s="4"/>
      <c r="L323" s="74">
        <v>2500000</v>
      </c>
      <c r="M323" s="75"/>
    </row>
    <row r="324" spans="1:13" ht="33" hidden="1" customHeight="1" x14ac:dyDescent="0.25">
      <c r="A324" s="77" t="s">
        <v>516</v>
      </c>
      <c r="B324" s="73" t="s">
        <v>544</v>
      </c>
      <c r="C324" s="73"/>
      <c r="D324" s="73"/>
      <c r="E324" s="73" t="s">
        <v>545</v>
      </c>
      <c r="F324" s="73" t="s">
        <v>39</v>
      </c>
      <c r="G324" s="49" t="s">
        <v>13</v>
      </c>
      <c r="H324" s="50" t="s">
        <v>13</v>
      </c>
      <c r="I324" s="4" t="s">
        <v>13</v>
      </c>
      <c r="J324" s="4">
        <v>1506</v>
      </c>
      <c r="K324" s="4"/>
      <c r="L324" s="74">
        <v>5000000</v>
      </c>
      <c r="M324" s="75"/>
    </row>
    <row r="325" spans="1:13" ht="33" hidden="1" customHeight="1" x14ac:dyDescent="0.25">
      <c r="A325" s="77" t="s">
        <v>516</v>
      </c>
      <c r="B325" s="73" t="s">
        <v>546</v>
      </c>
      <c r="C325" s="73"/>
      <c r="D325" s="73"/>
      <c r="E325" s="73" t="s">
        <v>547</v>
      </c>
      <c r="F325" s="73" t="s">
        <v>25</v>
      </c>
      <c r="G325" s="49" t="s">
        <v>13</v>
      </c>
      <c r="H325" s="50" t="s">
        <v>13</v>
      </c>
      <c r="I325" s="4" t="s">
        <v>13</v>
      </c>
      <c r="J325" s="4">
        <v>869.58</v>
      </c>
      <c r="K325" s="4"/>
      <c r="L325" s="76">
        <v>3000000</v>
      </c>
      <c r="M325" s="75"/>
    </row>
    <row r="326" spans="1:13" ht="33" hidden="1" customHeight="1" x14ac:dyDescent="0.25">
      <c r="A326" s="47"/>
      <c r="B326" s="48"/>
      <c r="C326" s="48"/>
      <c r="D326" s="48"/>
      <c r="E326" s="48"/>
      <c r="F326" s="48"/>
      <c r="G326" s="49"/>
      <c r="H326" s="50"/>
      <c r="I326" s="4"/>
      <c r="J326" s="4"/>
      <c r="K326" s="4"/>
      <c r="L326" s="72"/>
      <c r="M326" s="52"/>
    </row>
    <row r="327" spans="1:13" ht="33" hidden="1" customHeight="1" x14ac:dyDescent="0.25">
      <c r="A327" s="53"/>
      <c r="B327" s="54"/>
      <c r="C327" s="54"/>
      <c r="D327" s="54"/>
      <c r="E327" s="54"/>
      <c r="F327" s="54"/>
      <c r="G327" s="31"/>
      <c r="H327" s="32"/>
      <c r="I327" s="33"/>
      <c r="J327" s="33"/>
      <c r="K327" s="33"/>
      <c r="L327" s="31">
        <f>SUM(L313:L326)</f>
        <v>15581872.880000003</v>
      </c>
      <c r="M327" s="32" t="s">
        <v>550</v>
      </c>
    </row>
    <row r="328" spans="1:13" ht="33" hidden="1" customHeight="1" x14ac:dyDescent="0.25">
      <c r="A328" s="2"/>
      <c r="B328" s="55"/>
      <c r="C328" s="55"/>
      <c r="D328" s="55"/>
      <c r="E328" s="55"/>
      <c r="F328" s="55"/>
      <c r="G328" s="5"/>
      <c r="H328" s="3"/>
      <c r="I328" s="1"/>
      <c r="J328" s="1"/>
      <c r="K328" s="1"/>
      <c r="L328" s="5">
        <f>L309+L320+L321+L322+L323+L324+L325</f>
        <v>14950000</v>
      </c>
      <c r="M328" s="3"/>
    </row>
    <row r="329" spans="1:13" ht="33" hidden="1" customHeight="1" x14ac:dyDescent="0.25">
      <c r="A329" s="40"/>
      <c r="B329" s="40"/>
      <c r="C329" s="40"/>
      <c r="D329" s="40"/>
      <c r="E329" s="40"/>
      <c r="F329" s="40"/>
      <c r="G329" s="40"/>
      <c r="H329" s="40"/>
      <c r="I329" s="40"/>
      <c r="J329" s="40"/>
      <c r="K329" s="40"/>
      <c r="L329" s="56">
        <f>L327-L328</f>
        <v>631872.88000000268</v>
      </c>
      <c r="M329" s="57"/>
    </row>
    <row r="330" spans="1:13" ht="33" hidden="1" customHeight="1" x14ac:dyDescent="0.25">
      <c r="A330" s="37"/>
      <c r="B330" s="38"/>
      <c r="C330" s="38"/>
      <c r="D330" s="38"/>
      <c r="E330" s="38"/>
      <c r="F330" s="39" t="s">
        <v>551</v>
      </c>
      <c r="G330" s="38"/>
      <c r="H330" s="38"/>
      <c r="I330" s="38"/>
      <c r="J330" s="38"/>
      <c r="K330" s="38"/>
      <c r="L330" s="38"/>
      <c r="M330" s="38"/>
    </row>
    <row r="331" spans="1:13" ht="33" hidden="1" customHeight="1" x14ac:dyDescent="0.25">
      <c r="A331" s="41" t="s">
        <v>0</v>
      </c>
      <c r="B331" s="42" t="s">
        <v>1</v>
      </c>
      <c r="C331" s="42"/>
      <c r="D331" s="42"/>
      <c r="E331" s="42" t="s">
        <v>2</v>
      </c>
      <c r="F331" s="42" t="s">
        <v>3</v>
      </c>
      <c r="G331" s="42" t="s">
        <v>4</v>
      </c>
      <c r="H331" s="42" t="s">
        <v>5</v>
      </c>
      <c r="I331" s="42" t="s">
        <v>6</v>
      </c>
      <c r="J331" s="42" t="s">
        <v>7</v>
      </c>
      <c r="K331" s="42" t="s">
        <v>8</v>
      </c>
      <c r="L331" s="31" t="s">
        <v>9</v>
      </c>
      <c r="M331" s="42" t="s">
        <v>10</v>
      </c>
    </row>
    <row r="332" spans="1:13" ht="33" hidden="1" customHeight="1" x14ac:dyDescent="0.25">
      <c r="A332" s="41"/>
      <c r="B332" s="42"/>
      <c r="C332" s="42"/>
      <c r="D332" s="42"/>
      <c r="E332" s="42"/>
      <c r="F332" s="42" t="s">
        <v>11</v>
      </c>
      <c r="G332" s="43"/>
      <c r="H332" s="44"/>
      <c r="I332" s="4"/>
      <c r="J332" s="4"/>
      <c r="K332" s="4"/>
      <c r="L332" s="45">
        <f>L327</f>
        <v>15581872.880000003</v>
      </c>
      <c r="M332" s="46"/>
    </row>
    <row r="333" spans="1:13" ht="33" hidden="1" customHeight="1" x14ac:dyDescent="0.25">
      <c r="A333" s="77" t="s">
        <v>552</v>
      </c>
      <c r="B333" s="73" t="s">
        <v>553</v>
      </c>
      <c r="C333" s="73"/>
      <c r="D333" s="73"/>
      <c r="E333" s="73" t="s">
        <v>554</v>
      </c>
      <c r="F333" s="73" t="s">
        <v>555</v>
      </c>
      <c r="G333" s="49" t="s">
        <v>13</v>
      </c>
      <c r="H333" s="50" t="s">
        <v>13</v>
      </c>
      <c r="I333" s="4" t="s">
        <v>13</v>
      </c>
      <c r="J333" s="4">
        <v>1321</v>
      </c>
      <c r="K333" s="4"/>
      <c r="L333" s="74">
        <v>4531030</v>
      </c>
      <c r="M333" s="75"/>
    </row>
    <row r="334" spans="1:13" ht="33" hidden="1" customHeight="1" x14ac:dyDescent="0.25">
      <c r="A334" s="77" t="s">
        <v>552</v>
      </c>
      <c r="B334" s="73" t="s">
        <v>556</v>
      </c>
      <c r="C334" s="73"/>
      <c r="D334" s="73"/>
      <c r="E334" s="73" t="s">
        <v>557</v>
      </c>
      <c r="F334" s="73" t="s">
        <v>558</v>
      </c>
      <c r="G334" s="49" t="s">
        <v>13</v>
      </c>
      <c r="H334" s="50" t="s">
        <v>13</v>
      </c>
      <c r="I334" s="4" t="s">
        <v>13</v>
      </c>
      <c r="J334" s="4">
        <v>69.97</v>
      </c>
      <c r="K334" s="4"/>
      <c r="L334" s="74">
        <v>240000</v>
      </c>
      <c r="M334" s="75"/>
    </row>
    <row r="335" spans="1:13" ht="33" hidden="1" customHeight="1" x14ac:dyDescent="0.25">
      <c r="A335" s="77" t="s">
        <v>552</v>
      </c>
      <c r="B335" s="73" t="s">
        <v>559</v>
      </c>
      <c r="C335" s="73"/>
      <c r="D335" s="73"/>
      <c r="E335" s="73" t="s">
        <v>560</v>
      </c>
      <c r="F335" s="73" t="s">
        <v>39</v>
      </c>
      <c r="G335" s="49" t="s">
        <v>13</v>
      </c>
      <c r="H335" s="50" t="s">
        <v>13</v>
      </c>
      <c r="I335" s="4" t="s">
        <v>13</v>
      </c>
      <c r="J335" s="4">
        <v>481.92</v>
      </c>
      <c r="K335" s="4"/>
      <c r="L335" s="74">
        <v>1600000</v>
      </c>
      <c r="M335" s="75"/>
    </row>
    <row r="336" spans="1:13" ht="33" hidden="1" customHeight="1" x14ac:dyDescent="0.25">
      <c r="A336" s="47"/>
      <c r="B336" s="48"/>
      <c r="C336" s="48"/>
      <c r="D336" s="48"/>
      <c r="E336" s="48"/>
      <c r="F336" s="48"/>
      <c r="G336" s="49"/>
      <c r="H336" s="50"/>
      <c r="I336" s="4"/>
      <c r="J336" s="4"/>
      <c r="K336" s="4"/>
      <c r="L336" s="51"/>
      <c r="M336" s="52"/>
    </row>
    <row r="337" spans="1:13" ht="33" hidden="1" customHeight="1" x14ac:dyDescent="0.25">
      <c r="A337" s="53"/>
      <c r="B337" s="54"/>
      <c r="C337" s="54"/>
      <c r="D337" s="54"/>
      <c r="E337" s="54"/>
      <c r="F337" s="54"/>
      <c r="G337" s="31"/>
      <c r="H337" s="32"/>
      <c r="I337" s="33"/>
      <c r="J337" s="33"/>
      <c r="K337" s="33"/>
      <c r="L337" s="31">
        <f>SUM(L332:L336)</f>
        <v>21952902.880000003</v>
      </c>
      <c r="M337" s="32" t="s">
        <v>561</v>
      </c>
    </row>
    <row r="338" spans="1:13" ht="33" hidden="1" customHeight="1" x14ac:dyDescent="0.25">
      <c r="A338" s="2"/>
      <c r="B338" s="55"/>
      <c r="C338" s="55"/>
      <c r="D338" s="55"/>
      <c r="E338" s="55"/>
      <c r="F338" s="55"/>
      <c r="G338" s="5"/>
      <c r="H338" s="3"/>
      <c r="I338" s="1"/>
      <c r="J338" s="1"/>
      <c r="K338" s="1"/>
      <c r="L338" s="5">
        <f>L328+L333+L334+L335</f>
        <v>21321030</v>
      </c>
      <c r="M338" s="3"/>
    </row>
    <row r="339" spans="1:13" ht="33" hidden="1" customHeight="1" x14ac:dyDescent="0.25">
      <c r="A339" s="40"/>
      <c r="B339" s="40"/>
      <c r="C339" s="40"/>
      <c r="D339" s="40"/>
      <c r="E339" s="40"/>
      <c r="F339" s="40"/>
      <c r="G339" s="40"/>
      <c r="H339" s="40"/>
      <c r="I339" s="40"/>
      <c r="J339" s="40"/>
      <c r="K339" s="40"/>
      <c r="L339" s="56">
        <f>L337-L338</f>
        <v>631872.88000000268</v>
      </c>
      <c r="M339" s="57"/>
    </row>
    <row r="340" spans="1:13" ht="33" hidden="1" customHeight="1" x14ac:dyDescent="0.25">
      <c r="A340" s="6"/>
      <c r="B340" s="4"/>
      <c r="C340" s="4"/>
      <c r="D340" s="4"/>
      <c r="E340" s="4"/>
      <c r="F340" s="89" t="s">
        <v>660</v>
      </c>
      <c r="G340" s="7"/>
      <c r="H340" s="8"/>
      <c r="I340" s="4"/>
      <c r="J340" s="4"/>
      <c r="K340" s="4"/>
      <c r="L340" s="7"/>
      <c r="M340" s="8"/>
    </row>
    <row r="341" spans="1:13" ht="33" hidden="1" customHeight="1" x14ac:dyDescent="0.25">
      <c r="A341" s="6"/>
      <c r="B341" s="4"/>
      <c r="C341" s="4"/>
      <c r="D341" s="4"/>
      <c r="E341" s="4"/>
      <c r="F341" s="4"/>
      <c r="G341" s="7"/>
      <c r="H341" s="8"/>
      <c r="I341" s="4"/>
      <c r="J341" s="4"/>
      <c r="K341" s="4"/>
      <c r="L341" s="7"/>
      <c r="M341" s="8"/>
    </row>
    <row r="342" spans="1:13" ht="33" hidden="1" customHeight="1" x14ac:dyDescent="0.25">
      <c r="A342" s="6"/>
      <c r="B342" s="4"/>
      <c r="C342" s="4"/>
      <c r="D342" s="4"/>
      <c r="E342" s="4"/>
      <c r="F342" s="4"/>
      <c r="G342" s="7"/>
      <c r="H342" s="8"/>
      <c r="I342" s="4"/>
      <c r="J342" s="4"/>
      <c r="K342" s="4"/>
      <c r="L342" s="7"/>
      <c r="M342" s="8"/>
    </row>
    <row r="343" spans="1:13" ht="33" hidden="1" customHeight="1" x14ac:dyDescent="0.25">
      <c r="A343" s="2"/>
      <c r="B343" s="59"/>
      <c r="C343" s="59"/>
      <c r="D343" s="59"/>
      <c r="E343" s="59"/>
      <c r="F343" s="59"/>
      <c r="G343" s="58"/>
      <c r="H343" s="60"/>
      <c r="I343" s="55"/>
      <c r="J343" s="55"/>
      <c r="K343" s="55"/>
      <c r="L343" s="58"/>
      <c r="M343" s="60"/>
    </row>
    <row r="344" spans="1:13" ht="33" hidden="1" customHeight="1" x14ac:dyDescent="0.25">
      <c r="A344" s="2"/>
      <c r="B344" s="55"/>
      <c r="C344" s="55"/>
      <c r="D344" s="55"/>
      <c r="E344" s="55"/>
      <c r="F344" s="55"/>
      <c r="G344" s="5"/>
      <c r="H344" s="3"/>
      <c r="I344" s="1"/>
      <c r="J344" s="1"/>
      <c r="K344" s="1"/>
      <c r="L344" s="5"/>
      <c r="M344" s="3"/>
    </row>
    <row r="345" spans="1:13" ht="33" hidden="1" customHeight="1" x14ac:dyDescent="0.25">
      <c r="L345" s="62"/>
      <c r="M345" s="63"/>
    </row>
    <row r="346" spans="1:13" ht="33" hidden="1" customHeight="1" x14ac:dyDescent="0.25"/>
    <row r="347" spans="1:13" ht="33" hidden="1" customHeight="1" x14ac:dyDescent="0.25">
      <c r="L347" s="81">
        <v>15314400</v>
      </c>
    </row>
    <row r="348" spans="1:13" ht="33" hidden="1" customHeight="1" x14ac:dyDescent="0.25">
      <c r="L348" s="82">
        <v>-15293400</v>
      </c>
    </row>
    <row r="350" spans="1:13" ht="33" customHeight="1" x14ac:dyDescent="0.25">
      <c r="L350" s="88"/>
    </row>
  </sheetData>
  <autoFilter ref="A1:M348">
    <filterColumn colId="1">
      <colorFilter dxfId="0"/>
    </filterColumn>
  </autoFilter>
  <pageMargins left="0.7" right="0.7" top="0.75" bottom="0.75" header="0.3" footer="0.3"/>
  <pageSetup orientation="portrait" horizontalDpi="300" verticalDpi="30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CASH ON HAND (USD)</vt:lpstr>
      <vt:lpstr>CASH ON HAND (MMK)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2024-01-01T14:03:27Z</dcterms:modified>
</cp:coreProperties>
</file>